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dovam\Desktop\VZ\2. PŘ 2016\3. Boletice-Polná, Podvoří\5. ZD\"/>
    </mc:Choice>
  </mc:AlternateContent>
  <bookViews>
    <workbookView xWindow="0" yWindow="0" windowWidth="13035" windowHeight="8955"/>
  </bookViews>
  <sheets>
    <sheet name="Rekapitulace stavby" sheetId="1" r:id="rId1"/>
    <sheet name="01 - Stavební část SO-obj..." sheetId="2" r:id="rId2"/>
    <sheet name="02 - VYTÁPĚNÍ SO-obj. č. ..." sheetId="3" r:id="rId3"/>
    <sheet name="03 - ZTI SO-obj. č. 15 - ..." sheetId="4" r:id="rId4"/>
    <sheet name="04 - MaR SO-obj. č. 15 - ..." sheetId="5" r:id="rId5"/>
    <sheet name="05 - Elektro SO-obj. č. 1..." sheetId="6" r:id="rId6"/>
    <sheet name="06 - Plyn SO-obj. č. 15 -..." sheetId="7" r:id="rId7"/>
    <sheet name="07 - Stavební část o.č. 0..." sheetId="8" r:id="rId8"/>
    <sheet name="08 - Vytápění o.č. 002 - ..." sheetId="9" r:id="rId9"/>
    <sheet name="09 - MaR o.č. 002 - Jídel..." sheetId="10" r:id="rId10"/>
    <sheet name="10 - ZTIo.č. 002 - Jídeln..." sheetId="11" r:id="rId11"/>
    <sheet name="11 - Plyn o.č. 002 - Jíde..." sheetId="12" r:id="rId12"/>
    <sheet name="12 - Elektroinstalace - o..." sheetId="13" r:id="rId13"/>
    <sheet name="13 - VRN" sheetId="14" r:id="rId14"/>
    <sheet name="Pokyny pro vyplnění" sheetId="15" r:id="rId15"/>
  </sheets>
  <definedNames>
    <definedName name="_xlnm._FilterDatabase" localSheetId="1" hidden="1">'01 - Stavební část SO-obj...'!$C$95:$K$95</definedName>
    <definedName name="_xlnm._FilterDatabase" localSheetId="2" hidden="1">'02 - VYTÁPĚNÍ SO-obj. č. ...'!$C$84:$K$84</definedName>
    <definedName name="_xlnm._FilterDatabase" localSheetId="3" hidden="1">'03 - ZTI SO-obj. č. 15 - ...'!$C$83:$K$83</definedName>
    <definedName name="_xlnm._FilterDatabase" localSheetId="4" hidden="1">'04 - MaR SO-obj. č. 15 - ...'!$C$81:$K$81</definedName>
    <definedName name="_xlnm._FilterDatabase" localSheetId="5" hidden="1">'05 - Elektro SO-obj. č. 1...'!$C$79:$K$79</definedName>
    <definedName name="_xlnm._FilterDatabase" localSheetId="6" hidden="1">'06 - Plyn SO-obj. č. 15 -...'!$C$85:$K$85</definedName>
    <definedName name="_xlnm._FilterDatabase" localSheetId="7" hidden="1">'07 - Stavební část o.č. 0...'!$C$92:$K$92</definedName>
    <definedName name="_xlnm._FilterDatabase" localSheetId="8" hidden="1">'08 - Vytápění o.č. 002 - ...'!$C$85:$K$85</definedName>
    <definedName name="_xlnm._FilterDatabase" localSheetId="9" hidden="1">'09 - MaR o.č. 002 - Jídel...'!$C$79:$K$79</definedName>
    <definedName name="_xlnm._FilterDatabase" localSheetId="10" hidden="1">'10 - ZTIo.č. 002 - Jídeln...'!$C$80:$K$80</definedName>
    <definedName name="_xlnm._FilterDatabase" localSheetId="11" hidden="1">'11 - Plyn o.č. 002 - Jíde...'!$C$85:$K$85</definedName>
    <definedName name="_xlnm._FilterDatabase" localSheetId="12" hidden="1">'12 - Elektroinstalace - o...'!$C$80:$K$80</definedName>
    <definedName name="_xlnm._FilterDatabase" localSheetId="13" hidden="1">'13 - VRN'!$C$77:$K$77</definedName>
    <definedName name="_xlnm.Print_Titles" localSheetId="1">'01 - Stavební část SO-obj...'!$95:$95</definedName>
    <definedName name="_xlnm.Print_Titles" localSheetId="2">'02 - VYTÁPĚNÍ SO-obj. č. ...'!$84:$84</definedName>
    <definedName name="_xlnm.Print_Titles" localSheetId="3">'03 - ZTI SO-obj. č. 15 - ...'!$83:$83</definedName>
    <definedName name="_xlnm.Print_Titles" localSheetId="4">'04 - MaR SO-obj. č. 15 - ...'!$81:$81</definedName>
    <definedName name="_xlnm.Print_Titles" localSheetId="5">'05 - Elektro SO-obj. č. 1...'!$79:$79</definedName>
    <definedName name="_xlnm.Print_Titles" localSheetId="6">'06 - Plyn SO-obj. č. 15 -...'!$85:$85</definedName>
    <definedName name="_xlnm.Print_Titles" localSheetId="7">'07 - Stavební část o.č. 0...'!$92:$92</definedName>
    <definedName name="_xlnm.Print_Titles" localSheetId="8">'08 - Vytápění o.č. 002 - ...'!$85:$85</definedName>
    <definedName name="_xlnm.Print_Titles" localSheetId="9">'09 - MaR o.č. 002 - Jídel...'!$79:$79</definedName>
    <definedName name="_xlnm.Print_Titles" localSheetId="10">'10 - ZTIo.č. 002 - Jídeln...'!$80:$80</definedName>
    <definedName name="_xlnm.Print_Titles" localSheetId="11">'11 - Plyn o.č. 002 - Jíde...'!$85:$85</definedName>
    <definedName name="_xlnm.Print_Titles" localSheetId="12">'12 - Elektroinstalace - o...'!$80:$80</definedName>
    <definedName name="_xlnm.Print_Titles" localSheetId="13">'13 - VRN'!$77:$77</definedName>
    <definedName name="_xlnm.Print_Titles" localSheetId="0">'Rekapitulace stavby'!$49:$49</definedName>
    <definedName name="_xlnm.Print_Area" localSheetId="1">'01 - Stavební část SO-obj...'!$C$4:$J$36,'01 - Stavební část SO-obj...'!$C$42:$J$77,'01 - Stavební část SO-obj...'!$C$83:$K$295</definedName>
    <definedName name="_xlnm.Print_Area" localSheetId="2">'02 - VYTÁPĚNÍ SO-obj. č. ...'!$C$4:$J$36,'02 - VYTÁPĚNÍ SO-obj. č. ...'!$C$42:$J$66,'02 - VYTÁPĚNÍ SO-obj. č. ...'!$C$72:$K$300</definedName>
    <definedName name="_xlnm.Print_Area" localSheetId="3">'03 - ZTI SO-obj. č. 15 - ...'!$C$4:$J$36,'03 - ZTI SO-obj. č. 15 - ...'!$C$42:$J$65,'03 - ZTI SO-obj. č. 15 - ...'!$C$71:$K$263</definedName>
    <definedName name="_xlnm.Print_Area" localSheetId="4">'04 - MaR SO-obj. č. 15 - ...'!$C$4:$J$36,'04 - MaR SO-obj. č. 15 - ...'!$C$42:$J$63,'04 - MaR SO-obj. č. 15 - ...'!$C$69:$K$200</definedName>
    <definedName name="_xlnm.Print_Area" localSheetId="5">'05 - Elektro SO-obj. č. 1...'!$C$4:$J$36,'05 - Elektro SO-obj. č. 1...'!$C$42:$J$61,'05 - Elektro SO-obj. č. 1...'!$C$67:$K$230</definedName>
    <definedName name="_xlnm.Print_Area" localSheetId="6">'06 - Plyn SO-obj. č. 15 -...'!$C$4:$J$36,'06 - Plyn SO-obj. č. 15 -...'!$C$42:$J$67,'06 - Plyn SO-obj. č. 15 -...'!$C$73:$K$301</definedName>
    <definedName name="_xlnm.Print_Area" localSheetId="7">'07 - Stavební část o.č. 0...'!$C$4:$J$36,'07 - Stavební část o.č. 0...'!$C$42:$J$74,'07 - Stavební část o.č. 0...'!$C$80:$K$227</definedName>
    <definedName name="_xlnm.Print_Area" localSheetId="8">'08 - Vytápění o.č. 002 - ...'!$C$4:$J$36,'08 - Vytápění o.č. 002 - ...'!$C$42:$J$67,'08 - Vytápění o.č. 002 - ...'!$C$73:$K$254</definedName>
    <definedName name="_xlnm.Print_Area" localSheetId="9">'09 - MaR o.č. 002 - Jídel...'!$C$4:$J$36,'09 - MaR o.č. 002 - Jídel...'!$C$42:$J$61,'09 - MaR o.č. 002 - Jídel...'!$C$67:$K$222</definedName>
    <definedName name="_xlnm.Print_Area" localSheetId="10">'10 - ZTIo.č. 002 - Jídeln...'!$C$4:$J$36,'10 - ZTIo.č. 002 - Jídeln...'!$C$42:$J$62,'10 - ZTIo.č. 002 - Jídeln...'!$C$68:$K$177</definedName>
    <definedName name="_xlnm.Print_Area" localSheetId="11">'11 - Plyn o.č. 002 - Jíde...'!$C$4:$J$36,'11 - Plyn o.č. 002 - Jíde...'!$C$42:$J$67,'11 - Plyn o.č. 002 - Jíde...'!$C$73:$K$286</definedName>
    <definedName name="_xlnm.Print_Area" localSheetId="12">'12 - Elektroinstalace - o...'!$C$4:$J$36,'12 - Elektroinstalace - o...'!$C$42:$J$62,'12 - Elektroinstalace - o...'!$C$68:$K$194</definedName>
    <definedName name="_xlnm.Print_Area" localSheetId="13">'13 - VRN'!$C$4:$J$36,'13 - VRN'!$C$42:$J$59,'13 - VRN'!$C$65:$K$96</definedName>
    <definedName name="_xlnm.Print_Area" localSheetId="14">'Pokyny pro vyplnění'!$B$2:$K$69,'Pokyny pro vyplnění'!$B$72:$K$116,'Pokyny pro vyplnění'!$B$119:$K$188,'Pokyny pro vyplnění'!$B$192:$K$212</definedName>
    <definedName name="_xlnm.Print_Area" localSheetId="0">'Rekapitulace stavby'!$D$4:$AO$33,'Rekapitulace stavby'!$C$39:$AQ$65</definedName>
  </definedNames>
  <calcPr calcId="152511" fullCalcOnLoad="1" iterateCount="1"/>
</workbook>
</file>

<file path=xl/calcChain.xml><?xml version="1.0" encoding="utf-8"?>
<calcChain xmlns="http://schemas.openxmlformats.org/spreadsheetml/2006/main">
  <c r="E7" i="2" l="1"/>
  <c r="J12" i="2"/>
  <c r="J14" i="2"/>
  <c r="E15" i="2"/>
  <c r="J15" i="2"/>
  <c r="J17" i="2"/>
  <c r="E18" i="2"/>
  <c r="J18" i="2"/>
  <c r="J20" i="2"/>
  <c r="E21" i="2"/>
  <c r="J21" i="2"/>
  <c r="E47" i="2"/>
  <c r="F49" i="2"/>
  <c r="J49" i="2"/>
  <c r="F51" i="2"/>
  <c r="J51" i="2"/>
  <c r="J65" i="2"/>
  <c r="J73" i="2"/>
  <c r="E88" i="2"/>
  <c r="F90" i="2"/>
  <c r="J90" i="2"/>
  <c r="F92" i="2"/>
  <c r="J92" i="2"/>
  <c r="R97" i="2"/>
  <c r="J98" i="2"/>
  <c r="P98" i="2"/>
  <c r="P97" i="2"/>
  <c r="R98" i="2"/>
  <c r="T98" i="2"/>
  <c r="T97" i="2"/>
  <c r="BE98" i="2"/>
  <c r="BF98" i="2"/>
  <c r="BG98" i="2"/>
  <c r="BH98" i="2"/>
  <c r="BI98" i="2"/>
  <c r="BK98" i="2"/>
  <c r="BK97" i="2"/>
  <c r="P105" i="2"/>
  <c r="T105" i="2"/>
  <c r="J106" i="2"/>
  <c r="P106" i="2"/>
  <c r="R106" i="2"/>
  <c r="T106" i="2"/>
  <c r="BE106" i="2"/>
  <c r="BF106" i="2"/>
  <c r="BG106" i="2"/>
  <c r="BH106" i="2"/>
  <c r="BI106" i="2"/>
  <c r="F34" i="2"/>
  <c r="BD52" i="1"/>
  <c r="BK106" i="2"/>
  <c r="BK105" i="2"/>
  <c r="J105" i="2"/>
  <c r="J58" i="2"/>
  <c r="J108" i="2"/>
  <c r="P108" i="2"/>
  <c r="R108" i="2"/>
  <c r="T108" i="2"/>
  <c r="BE108" i="2"/>
  <c r="BF108" i="2"/>
  <c r="BG108" i="2"/>
  <c r="BH108" i="2"/>
  <c r="BI108" i="2"/>
  <c r="BK108" i="2"/>
  <c r="J110" i="2"/>
  <c r="P110" i="2"/>
  <c r="R110" i="2"/>
  <c r="T110" i="2"/>
  <c r="BE110" i="2"/>
  <c r="BF110" i="2"/>
  <c r="BG110" i="2"/>
  <c r="BH110" i="2"/>
  <c r="BI110" i="2"/>
  <c r="BK110" i="2"/>
  <c r="J112" i="2"/>
  <c r="P112" i="2"/>
  <c r="R112" i="2"/>
  <c r="T112" i="2"/>
  <c r="BE112" i="2"/>
  <c r="BF112" i="2"/>
  <c r="BG112" i="2"/>
  <c r="BH112" i="2"/>
  <c r="BI112" i="2"/>
  <c r="BK112" i="2"/>
  <c r="J114" i="2"/>
  <c r="P114" i="2"/>
  <c r="R114" i="2"/>
  <c r="T114" i="2"/>
  <c r="BE114" i="2"/>
  <c r="BF114" i="2"/>
  <c r="BG114" i="2"/>
  <c r="BH114" i="2"/>
  <c r="BI114" i="2"/>
  <c r="BK114" i="2"/>
  <c r="R116" i="2"/>
  <c r="J117" i="2"/>
  <c r="P117" i="2"/>
  <c r="R117" i="2"/>
  <c r="T117" i="2"/>
  <c r="BE117" i="2"/>
  <c r="BF117" i="2"/>
  <c r="BG117" i="2"/>
  <c r="BH117" i="2"/>
  <c r="BI117" i="2"/>
  <c r="BK117" i="2"/>
  <c r="BK116" i="2"/>
  <c r="J116" i="2"/>
  <c r="J59" i="2"/>
  <c r="J119" i="2"/>
  <c r="P119" i="2"/>
  <c r="R119" i="2"/>
  <c r="T119" i="2"/>
  <c r="BE119" i="2"/>
  <c r="BF119" i="2"/>
  <c r="BG119" i="2"/>
  <c r="BH119" i="2"/>
  <c r="BI119" i="2"/>
  <c r="BK119" i="2"/>
  <c r="J121" i="2"/>
  <c r="P121" i="2"/>
  <c r="R121" i="2"/>
  <c r="T121" i="2"/>
  <c r="BE121" i="2"/>
  <c r="BF121" i="2"/>
  <c r="BG121" i="2"/>
  <c r="BH121" i="2"/>
  <c r="BI121" i="2"/>
  <c r="BK121" i="2"/>
  <c r="J123" i="2"/>
  <c r="P123" i="2"/>
  <c r="R123" i="2"/>
  <c r="T123" i="2"/>
  <c r="BE123" i="2"/>
  <c r="BF123" i="2"/>
  <c r="BG123" i="2"/>
  <c r="BH123" i="2"/>
  <c r="BI123" i="2"/>
  <c r="BK123" i="2"/>
  <c r="J127" i="2"/>
  <c r="P127" i="2"/>
  <c r="R127" i="2"/>
  <c r="T127" i="2"/>
  <c r="BE127" i="2"/>
  <c r="BF127" i="2"/>
  <c r="BG127" i="2"/>
  <c r="BH127" i="2"/>
  <c r="BI127" i="2"/>
  <c r="BK127" i="2"/>
  <c r="J132" i="2"/>
  <c r="P132" i="2"/>
  <c r="R132" i="2"/>
  <c r="T132" i="2"/>
  <c r="BE132" i="2"/>
  <c r="BF132" i="2"/>
  <c r="BG132" i="2"/>
  <c r="BH132" i="2"/>
  <c r="BI132" i="2"/>
  <c r="BK132" i="2"/>
  <c r="P134" i="2"/>
  <c r="T134" i="2"/>
  <c r="J135" i="2"/>
  <c r="P135" i="2"/>
  <c r="R135" i="2"/>
  <c r="T135" i="2"/>
  <c r="BE135" i="2"/>
  <c r="BF135" i="2"/>
  <c r="BG135" i="2"/>
  <c r="BH135" i="2"/>
  <c r="BI135" i="2"/>
  <c r="BK135" i="2"/>
  <c r="BK134" i="2"/>
  <c r="J134" i="2"/>
  <c r="J60" i="2"/>
  <c r="J137" i="2"/>
  <c r="P137" i="2"/>
  <c r="R137" i="2"/>
  <c r="T137" i="2"/>
  <c r="BE137" i="2"/>
  <c r="BF137" i="2"/>
  <c r="BG137" i="2"/>
  <c r="BH137" i="2"/>
  <c r="BI137" i="2"/>
  <c r="BK137" i="2"/>
  <c r="J139" i="2"/>
  <c r="P139" i="2"/>
  <c r="R139" i="2"/>
  <c r="T139" i="2"/>
  <c r="BE139" i="2"/>
  <c r="BF139" i="2"/>
  <c r="BG139" i="2"/>
  <c r="BH139" i="2"/>
  <c r="BI139" i="2"/>
  <c r="BK139" i="2"/>
  <c r="J141" i="2"/>
  <c r="P141" i="2"/>
  <c r="R141" i="2"/>
  <c r="T141" i="2"/>
  <c r="BE141" i="2"/>
  <c r="BF141" i="2"/>
  <c r="BG141" i="2"/>
  <c r="BH141" i="2"/>
  <c r="BI141" i="2"/>
  <c r="BK141" i="2"/>
  <c r="J145" i="2"/>
  <c r="P145" i="2"/>
  <c r="R145" i="2"/>
  <c r="T145" i="2"/>
  <c r="BE145" i="2"/>
  <c r="BF145" i="2"/>
  <c r="BG145" i="2"/>
  <c r="BH145" i="2"/>
  <c r="BI145" i="2"/>
  <c r="BK145" i="2"/>
  <c r="R147" i="2"/>
  <c r="J148" i="2"/>
  <c r="P148" i="2"/>
  <c r="P147" i="2"/>
  <c r="R148" i="2"/>
  <c r="T148" i="2"/>
  <c r="T147" i="2"/>
  <c r="BE148" i="2"/>
  <c r="BF148" i="2"/>
  <c r="BG148" i="2"/>
  <c r="BH148" i="2"/>
  <c r="BI148" i="2"/>
  <c r="BK148" i="2"/>
  <c r="BK147" i="2"/>
  <c r="J147" i="2"/>
  <c r="J61" i="2"/>
  <c r="P150" i="2"/>
  <c r="T150" i="2"/>
  <c r="J151" i="2"/>
  <c r="P151" i="2"/>
  <c r="R151" i="2"/>
  <c r="T151" i="2"/>
  <c r="BE151" i="2"/>
  <c r="BF151" i="2"/>
  <c r="BG151" i="2"/>
  <c r="BH151" i="2"/>
  <c r="BI151" i="2"/>
  <c r="BK151" i="2"/>
  <c r="BK150" i="2"/>
  <c r="J150" i="2"/>
  <c r="J62" i="2"/>
  <c r="J153" i="2"/>
  <c r="P153" i="2"/>
  <c r="R153" i="2"/>
  <c r="T153" i="2"/>
  <c r="BE153" i="2"/>
  <c r="BF153" i="2"/>
  <c r="BG153" i="2"/>
  <c r="BH153" i="2"/>
  <c r="BI153" i="2"/>
  <c r="BK153" i="2"/>
  <c r="R155" i="2"/>
  <c r="J156" i="2"/>
  <c r="P156" i="2"/>
  <c r="P155" i="2"/>
  <c r="R156" i="2"/>
  <c r="T156" i="2"/>
  <c r="T155" i="2"/>
  <c r="BE156" i="2"/>
  <c r="BF156" i="2"/>
  <c r="BG156" i="2"/>
  <c r="BH156" i="2"/>
  <c r="BI156" i="2"/>
  <c r="BK156" i="2"/>
  <c r="BK155" i="2"/>
  <c r="J155" i="2"/>
  <c r="J63" i="2"/>
  <c r="P160" i="2"/>
  <c r="T160" i="2"/>
  <c r="J161" i="2"/>
  <c r="P161" i="2"/>
  <c r="R161" i="2"/>
  <c r="T161" i="2"/>
  <c r="BE161" i="2"/>
  <c r="BF161" i="2"/>
  <c r="BG161" i="2"/>
  <c r="BH161" i="2"/>
  <c r="BI161" i="2"/>
  <c r="BK161" i="2"/>
  <c r="BK160" i="2"/>
  <c r="J160" i="2"/>
  <c r="J64" i="2"/>
  <c r="J165" i="2"/>
  <c r="P165" i="2"/>
  <c r="R165" i="2"/>
  <c r="T165" i="2"/>
  <c r="BE165" i="2"/>
  <c r="BF165" i="2"/>
  <c r="BG165" i="2"/>
  <c r="BH165" i="2"/>
  <c r="BI165" i="2"/>
  <c r="BK165" i="2"/>
  <c r="J169" i="2"/>
  <c r="P169" i="2"/>
  <c r="R169" i="2"/>
  <c r="T169" i="2"/>
  <c r="BE169" i="2"/>
  <c r="BF169" i="2"/>
  <c r="BG169" i="2"/>
  <c r="BH169" i="2"/>
  <c r="BI169" i="2"/>
  <c r="BK169" i="2"/>
  <c r="R176" i="2"/>
  <c r="J177" i="2"/>
  <c r="P177" i="2"/>
  <c r="R177" i="2"/>
  <c r="T177" i="2"/>
  <c r="BE177" i="2"/>
  <c r="BF177" i="2"/>
  <c r="BG177" i="2"/>
  <c r="BH177" i="2"/>
  <c r="BI177" i="2"/>
  <c r="BK177" i="2"/>
  <c r="BK176" i="2"/>
  <c r="J176" i="2"/>
  <c r="J181" i="2"/>
  <c r="P181" i="2"/>
  <c r="R181" i="2"/>
  <c r="T181" i="2"/>
  <c r="BE181" i="2"/>
  <c r="BF181" i="2"/>
  <c r="BG181" i="2"/>
  <c r="BH181" i="2"/>
  <c r="BI181" i="2"/>
  <c r="BK181" i="2"/>
  <c r="J185" i="2"/>
  <c r="P185" i="2"/>
  <c r="R185" i="2"/>
  <c r="T185" i="2"/>
  <c r="BE185" i="2"/>
  <c r="BF185" i="2"/>
  <c r="BG185" i="2"/>
  <c r="BH185" i="2"/>
  <c r="BI185" i="2"/>
  <c r="BK185" i="2"/>
  <c r="J189" i="2"/>
  <c r="P189" i="2"/>
  <c r="R189" i="2"/>
  <c r="T189" i="2"/>
  <c r="BE189" i="2"/>
  <c r="BF189" i="2"/>
  <c r="BG189" i="2"/>
  <c r="BH189" i="2"/>
  <c r="BI189" i="2"/>
  <c r="BK189" i="2"/>
  <c r="P193" i="2"/>
  <c r="T193" i="2"/>
  <c r="J194" i="2"/>
  <c r="P194" i="2"/>
  <c r="R194" i="2"/>
  <c r="R193" i="2"/>
  <c r="T194" i="2"/>
  <c r="BE194" i="2"/>
  <c r="BF194" i="2"/>
  <c r="BG194" i="2"/>
  <c r="BH194" i="2"/>
  <c r="BI194" i="2"/>
  <c r="BK194" i="2"/>
  <c r="BK193" i="2"/>
  <c r="J193" i="2"/>
  <c r="J66" i="2"/>
  <c r="R196" i="2"/>
  <c r="J197" i="2"/>
  <c r="P197" i="2"/>
  <c r="R197" i="2"/>
  <c r="T197" i="2"/>
  <c r="BE197" i="2"/>
  <c r="BF197" i="2"/>
  <c r="BG197" i="2"/>
  <c r="BH197" i="2"/>
  <c r="BI197" i="2"/>
  <c r="BK197" i="2"/>
  <c r="BK196" i="2"/>
  <c r="J196" i="2"/>
  <c r="J67" i="2"/>
  <c r="J201" i="2"/>
  <c r="P201" i="2"/>
  <c r="R201" i="2"/>
  <c r="T201" i="2"/>
  <c r="BE201" i="2"/>
  <c r="BF201" i="2"/>
  <c r="BG201" i="2"/>
  <c r="BH201" i="2"/>
  <c r="BI201" i="2"/>
  <c r="BK201" i="2"/>
  <c r="J205" i="2"/>
  <c r="P205" i="2"/>
  <c r="R205" i="2"/>
  <c r="T205" i="2"/>
  <c r="BE205" i="2"/>
  <c r="BF205" i="2"/>
  <c r="BG205" i="2"/>
  <c r="BH205" i="2"/>
  <c r="BI205" i="2"/>
  <c r="BK205" i="2"/>
  <c r="J207" i="2"/>
  <c r="P207" i="2"/>
  <c r="R207" i="2"/>
  <c r="T207" i="2"/>
  <c r="BE207" i="2"/>
  <c r="BF207" i="2"/>
  <c r="BG207" i="2"/>
  <c r="BH207" i="2"/>
  <c r="BI207" i="2"/>
  <c r="BK207" i="2"/>
  <c r="J209" i="2"/>
  <c r="P209" i="2"/>
  <c r="R209" i="2"/>
  <c r="T209" i="2"/>
  <c r="BE209" i="2"/>
  <c r="BF209" i="2"/>
  <c r="BG209" i="2"/>
  <c r="BH209" i="2"/>
  <c r="BI209" i="2"/>
  <c r="BK209" i="2"/>
  <c r="P211" i="2"/>
  <c r="T211" i="2"/>
  <c r="J212" i="2"/>
  <c r="P212" i="2"/>
  <c r="R212" i="2"/>
  <c r="T212" i="2"/>
  <c r="BE212" i="2"/>
  <c r="BF212" i="2"/>
  <c r="BG212" i="2"/>
  <c r="BH212" i="2"/>
  <c r="BI212" i="2"/>
  <c r="BK212" i="2"/>
  <c r="BK211" i="2"/>
  <c r="J211" i="2"/>
  <c r="J68" i="2"/>
  <c r="J214" i="2"/>
  <c r="P214" i="2"/>
  <c r="R214" i="2"/>
  <c r="T214" i="2"/>
  <c r="BE214" i="2"/>
  <c r="BF214" i="2"/>
  <c r="BG214" i="2"/>
  <c r="BH214" i="2"/>
  <c r="BI214" i="2"/>
  <c r="BK214" i="2"/>
  <c r="J219" i="2"/>
  <c r="P219" i="2"/>
  <c r="R219" i="2"/>
  <c r="T219" i="2"/>
  <c r="BE219" i="2"/>
  <c r="BF219" i="2"/>
  <c r="BG219" i="2"/>
  <c r="BH219" i="2"/>
  <c r="BI219" i="2"/>
  <c r="BK219" i="2"/>
  <c r="R221" i="2"/>
  <c r="J222" i="2"/>
  <c r="P222" i="2"/>
  <c r="P221" i="2"/>
  <c r="R222" i="2"/>
  <c r="T222" i="2"/>
  <c r="T221" i="2"/>
  <c r="BE222" i="2"/>
  <c r="BF222" i="2"/>
  <c r="BG222" i="2"/>
  <c r="BH222" i="2"/>
  <c r="BI222" i="2"/>
  <c r="BK222" i="2"/>
  <c r="BK221" i="2"/>
  <c r="J221" i="2"/>
  <c r="J69" i="2"/>
  <c r="P226" i="2"/>
  <c r="T226" i="2"/>
  <c r="J227" i="2"/>
  <c r="P227" i="2"/>
  <c r="R227" i="2"/>
  <c r="R226" i="2"/>
  <c r="T227" i="2"/>
  <c r="BE227" i="2"/>
  <c r="BF227" i="2"/>
  <c r="BG227" i="2"/>
  <c r="BH227" i="2"/>
  <c r="BI227" i="2"/>
  <c r="BK227" i="2"/>
  <c r="BK226" i="2"/>
  <c r="J226" i="2"/>
  <c r="J70" i="2"/>
  <c r="R232" i="2"/>
  <c r="J233" i="2"/>
  <c r="P233" i="2"/>
  <c r="R233" i="2"/>
  <c r="T233" i="2"/>
  <c r="BE233" i="2"/>
  <c r="BF233" i="2"/>
  <c r="BG233" i="2"/>
  <c r="BH233" i="2"/>
  <c r="BI233" i="2"/>
  <c r="BK233" i="2"/>
  <c r="BK232" i="2"/>
  <c r="J232" i="2"/>
  <c r="J71" i="2"/>
  <c r="J235" i="2"/>
  <c r="P235" i="2"/>
  <c r="R235" i="2"/>
  <c r="T235" i="2"/>
  <c r="BE235" i="2"/>
  <c r="BF235" i="2"/>
  <c r="BG235" i="2"/>
  <c r="BH235" i="2"/>
  <c r="BI235" i="2"/>
  <c r="BK235" i="2"/>
  <c r="J237" i="2"/>
  <c r="P237" i="2"/>
  <c r="R237" i="2"/>
  <c r="T237" i="2"/>
  <c r="BE237" i="2"/>
  <c r="BF237" i="2"/>
  <c r="BG237" i="2"/>
  <c r="BH237" i="2"/>
  <c r="BI237" i="2"/>
  <c r="BK237" i="2"/>
  <c r="J239" i="2"/>
  <c r="P239" i="2"/>
  <c r="R239" i="2"/>
  <c r="T239" i="2"/>
  <c r="BE239" i="2"/>
  <c r="BF239" i="2"/>
  <c r="BG239" i="2"/>
  <c r="BH239" i="2"/>
  <c r="BI239" i="2"/>
  <c r="BK239" i="2"/>
  <c r="J241" i="2"/>
  <c r="P241" i="2"/>
  <c r="R241" i="2"/>
  <c r="T241" i="2"/>
  <c r="BE241" i="2"/>
  <c r="BF241" i="2"/>
  <c r="BG241" i="2"/>
  <c r="BH241" i="2"/>
  <c r="BI241" i="2"/>
  <c r="BK241" i="2"/>
  <c r="J243" i="2"/>
  <c r="P243" i="2"/>
  <c r="R243" i="2"/>
  <c r="T243" i="2"/>
  <c r="BE243" i="2"/>
  <c r="BF243" i="2"/>
  <c r="BG243" i="2"/>
  <c r="BH243" i="2"/>
  <c r="BI243" i="2"/>
  <c r="BK243" i="2"/>
  <c r="J247" i="2"/>
  <c r="P247" i="2"/>
  <c r="R247" i="2"/>
  <c r="T247" i="2"/>
  <c r="BE247" i="2"/>
  <c r="BF247" i="2"/>
  <c r="BG247" i="2"/>
  <c r="BH247" i="2"/>
  <c r="BI247" i="2"/>
  <c r="BK247" i="2"/>
  <c r="J253" i="2"/>
  <c r="P253" i="2"/>
  <c r="R253" i="2"/>
  <c r="T253" i="2"/>
  <c r="BE253" i="2"/>
  <c r="BF253" i="2"/>
  <c r="BG253" i="2"/>
  <c r="BH253" i="2"/>
  <c r="BI253" i="2"/>
  <c r="BK253" i="2"/>
  <c r="J255" i="2"/>
  <c r="P255" i="2"/>
  <c r="R255" i="2"/>
  <c r="T255" i="2"/>
  <c r="BE255" i="2"/>
  <c r="BF255" i="2"/>
  <c r="BG255" i="2"/>
  <c r="BH255" i="2"/>
  <c r="BI255" i="2"/>
  <c r="BK255" i="2"/>
  <c r="J259" i="2"/>
  <c r="P259" i="2"/>
  <c r="R259" i="2"/>
  <c r="T259" i="2"/>
  <c r="BE259" i="2"/>
  <c r="BF259" i="2"/>
  <c r="BG259" i="2"/>
  <c r="BH259" i="2"/>
  <c r="BI259" i="2"/>
  <c r="BK259" i="2"/>
  <c r="J261" i="2"/>
  <c r="P261" i="2"/>
  <c r="R261" i="2"/>
  <c r="T261" i="2"/>
  <c r="BE261" i="2"/>
  <c r="BF261" i="2"/>
  <c r="BG261" i="2"/>
  <c r="BH261" i="2"/>
  <c r="BI261" i="2"/>
  <c r="BK261" i="2"/>
  <c r="P263" i="2"/>
  <c r="T263" i="2"/>
  <c r="J264" i="2"/>
  <c r="P264" i="2"/>
  <c r="R264" i="2"/>
  <c r="T264" i="2"/>
  <c r="BE264" i="2"/>
  <c r="BF264" i="2"/>
  <c r="BG264" i="2"/>
  <c r="BH264" i="2"/>
  <c r="BI264" i="2"/>
  <c r="BK264" i="2"/>
  <c r="BK263" i="2"/>
  <c r="J263" i="2"/>
  <c r="J72" i="2"/>
  <c r="J268" i="2"/>
  <c r="P268" i="2"/>
  <c r="R268" i="2"/>
  <c r="T268" i="2"/>
  <c r="BE268" i="2"/>
  <c r="BF268" i="2"/>
  <c r="BG268" i="2"/>
  <c r="BH268" i="2"/>
  <c r="BI268" i="2"/>
  <c r="BK268" i="2"/>
  <c r="R270" i="2"/>
  <c r="J271" i="2"/>
  <c r="P271" i="2"/>
  <c r="R271" i="2"/>
  <c r="T271" i="2"/>
  <c r="BE271" i="2"/>
  <c r="BF271" i="2"/>
  <c r="BG271" i="2"/>
  <c r="BH271" i="2"/>
  <c r="BI271" i="2"/>
  <c r="BK271" i="2"/>
  <c r="BK270" i="2"/>
  <c r="J270" i="2"/>
  <c r="J275" i="2"/>
  <c r="P275" i="2"/>
  <c r="R275" i="2"/>
  <c r="T275" i="2"/>
  <c r="BE275" i="2"/>
  <c r="BF275" i="2"/>
  <c r="BG275" i="2"/>
  <c r="BH275" i="2"/>
  <c r="BI275" i="2"/>
  <c r="BK275" i="2"/>
  <c r="P277" i="2"/>
  <c r="T277" i="2"/>
  <c r="J278" i="2"/>
  <c r="P278" i="2"/>
  <c r="R278" i="2"/>
  <c r="R277" i="2"/>
  <c r="T278" i="2"/>
  <c r="BE278" i="2"/>
  <c r="BF278" i="2"/>
  <c r="BG278" i="2"/>
  <c r="BH278" i="2"/>
  <c r="BI278" i="2"/>
  <c r="BK278" i="2"/>
  <c r="BK277" i="2"/>
  <c r="J277" i="2"/>
  <c r="J74" i="2"/>
  <c r="R280" i="2"/>
  <c r="J281" i="2"/>
  <c r="P281" i="2"/>
  <c r="P280" i="2"/>
  <c r="R281" i="2"/>
  <c r="T281" i="2"/>
  <c r="T280" i="2"/>
  <c r="BE281" i="2"/>
  <c r="BF281" i="2"/>
  <c r="BG281" i="2"/>
  <c r="BH281" i="2"/>
  <c r="BI281" i="2"/>
  <c r="BK281" i="2"/>
  <c r="BK280" i="2"/>
  <c r="J280" i="2"/>
  <c r="J75" i="2"/>
  <c r="P285" i="2"/>
  <c r="T285" i="2"/>
  <c r="J286" i="2"/>
  <c r="P286" i="2"/>
  <c r="R286" i="2"/>
  <c r="T286" i="2"/>
  <c r="BE286" i="2"/>
  <c r="BF286" i="2"/>
  <c r="BG286" i="2"/>
  <c r="BH286" i="2"/>
  <c r="BI286" i="2"/>
  <c r="BK286" i="2"/>
  <c r="BK285" i="2"/>
  <c r="J285" i="2"/>
  <c r="J76" i="2"/>
  <c r="J288" i="2"/>
  <c r="P288" i="2"/>
  <c r="R288" i="2"/>
  <c r="T288" i="2"/>
  <c r="BE288" i="2"/>
  <c r="BF288" i="2"/>
  <c r="BG288" i="2"/>
  <c r="BH288" i="2"/>
  <c r="BI288" i="2"/>
  <c r="BK288" i="2"/>
  <c r="J290" i="2"/>
  <c r="P290" i="2"/>
  <c r="R290" i="2"/>
  <c r="T290" i="2"/>
  <c r="BE290" i="2"/>
  <c r="BF290" i="2"/>
  <c r="BG290" i="2"/>
  <c r="BH290" i="2"/>
  <c r="BI290" i="2"/>
  <c r="BK290" i="2"/>
  <c r="J292" i="2"/>
  <c r="P292" i="2"/>
  <c r="R292" i="2"/>
  <c r="T292" i="2"/>
  <c r="BE292" i="2"/>
  <c r="BF292" i="2"/>
  <c r="BG292" i="2"/>
  <c r="BH292" i="2"/>
  <c r="BI292" i="2"/>
  <c r="BK292" i="2"/>
  <c r="J294" i="2"/>
  <c r="P294" i="2"/>
  <c r="R294" i="2"/>
  <c r="T294" i="2"/>
  <c r="BE294" i="2"/>
  <c r="BF294" i="2"/>
  <c r="BG294" i="2"/>
  <c r="BH294" i="2"/>
  <c r="BI294" i="2"/>
  <c r="BK294" i="2"/>
  <c r="E7" i="3"/>
  <c r="E75" i="3"/>
  <c r="J12" i="3"/>
  <c r="J14" i="3"/>
  <c r="E15" i="3"/>
  <c r="J15" i="3"/>
  <c r="J17" i="3"/>
  <c r="E18" i="3"/>
  <c r="F82" i="3"/>
  <c r="J18" i="3"/>
  <c r="J20" i="3"/>
  <c r="E21" i="3"/>
  <c r="J21" i="3"/>
  <c r="E45" i="3"/>
  <c r="E47" i="3"/>
  <c r="F49" i="3"/>
  <c r="J49" i="3"/>
  <c r="F51" i="3"/>
  <c r="J51" i="3"/>
  <c r="F52" i="3"/>
  <c r="E77" i="3"/>
  <c r="F79" i="3"/>
  <c r="J79" i="3"/>
  <c r="F81" i="3"/>
  <c r="J81" i="3"/>
  <c r="J87" i="3"/>
  <c r="P87" i="3"/>
  <c r="R87" i="3"/>
  <c r="T87" i="3"/>
  <c r="BE87" i="3"/>
  <c r="BF87" i="3"/>
  <c r="BG87" i="3"/>
  <c r="BH87" i="3"/>
  <c r="BI87" i="3"/>
  <c r="BK87" i="3"/>
  <c r="BK86" i="3"/>
  <c r="J89" i="3"/>
  <c r="P89" i="3"/>
  <c r="R89" i="3"/>
  <c r="T89" i="3"/>
  <c r="BE89" i="3"/>
  <c r="BF89" i="3"/>
  <c r="BG89" i="3"/>
  <c r="BH89" i="3"/>
  <c r="BI89" i="3"/>
  <c r="BK89" i="3"/>
  <c r="J91" i="3"/>
  <c r="P91" i="3"/>
  <c r="R91" i="3"/>
  <c r="T91" i="3"/>
  <c r="BE91" i="3"/>
  <c r="BF91" i="3"/>
  <c r="BG91" i="3"/>
  <c r="BH91" i="3"/>
  <c r="BI91" i="3"/>
  <c r="BK91" i="3"/>
  <c r="P93" i="3"/>
  <c r="T93" i="3"/>
  <c r="J94" i="3"/>
  <c r="P94" i="3"/>
  <c r="R94" i="3"/>
  <c r="T94" i="3"/>
  <c r="BE94" i="3"/>
  <c r="BF94" i="3"/>
  <c r="BG94" i="3"/>
  <c r="BH94" i="3"/>
  <c r="BI94" i="3"/>
  <c r="BK94" i="3"/>
  <c r="BK93" i="3"/>
  <c r="J93" i="3"/>
  <c r="J58" i="3"/>
  <c r="J96" i="3"/>
  <c r="P96" i="3"/>
  <c r="R96" i="3"/>
  <c r="T96" i="3"/>
  <c r="BE96" i="3"/>
  <c r="BF96" i="3"/>
  <c r="BG96" i="3"/>
  <c r="BH96" i="3"/>
  <c r="BI96" i="3"/>
  <c r="BK96" i="3"/>
  <c r="R98" i="3"/>
  <c r="J99" i="3"/>
  <c r="P99" i="3"/>
  <c r="R99" i="3"/>
  <c r="T99" i="3"/>
  <c r="BE99" i="3"/>
  <c r="BF99" i="3"/>
  <c r="BG99" i="3"/>
  <c r="BH99" i="3"/>
  <c r="BI99" i="3"/>
  <c r="BK99" i="3"/>
  <c r="BK98" i="3"/>
  <c r="J98" i="3"/>
  <c r="J59" i="3"/>
  <c r="J101" i="3"/>
  <c r="P101" i="3"/>
  <c r="R101" i="3"/>
  <c r="T101" i="3"/>
  <c r="BE101" i="3"/>
  <c r="BF101" i="3"/>
  <c r="BG101" i="3"/>
  <c r="BH101" i="3"/>
  <c r="BI101" i="3"/>
  <c r="BK101" i="3"/>
  <c r="J103" i="3"/>
  <c r="P103" i="3"/>
  <c r="R103" i="3"/>
  <c r="T103" i="3"/>
  <c r="BE103" i="3"/>
  <c r="BF103" i="3"/>
  <c r="BG103" i="3"/>
  <c r="BH103" i="3"/>
  <c r="BI103" i="3"/>
  <c r="BK103" i="3"/>
  <c r="J105" i="3"/>
  <c r="P105" i="3"/>
  <c r="R105" i="3"/>
  <c r="T105" i="3"/>
  <c r="BE105" i="3"/>
  <c r="BF105" i="3"/>
  <c r="BG105" i="3"/>
  <c r="BH105" i="3"/>
  <c r="BI105" i="3"/>
  <c r="BK105" i="3"/>
  <c r="J107" i="3"/>
  <c r="P107" i="3"/>
  <c r="R107" i="3"/>
  <c r="T107" i="3"/>
  <c r="BE107" i="3"/>
  <c r="BF107" i="3"/>
  <c r="BG107" i="3"/>
  <c r="BH107" i="3"/>
  <c r="BI107" i="3"/>
  <c r="BK107" i="3"/>
  <c r="J109" i="3"/>
  <c r="P109" i="3"/>
  <c r="R109" i="3"/>
  <c r="T109" i="3"/>
  <c r="BE109" i="3"/>
  <c r="BF109" i="3"/>
  <c r="BG109" i="3"/>
  <c r="BH109" i="3"/>
  <c r="BI109" i="3"/>
  <c r="BK109" i="3"/>
  <c r="P111" i="3"/>
  <c r="T111" i="3"/>
  <c r="J112" i="3"/>
  <c r="P112" i="3"/>
  <c r="R112" i="3"/>
  <c r="T112" i="3"/>
  <c r="BE112" i="3"/>
  <c r="F30" i="3"/>
  <c r="AZ53" i="1"/>
  <c r="BF112" i="3"/>
  <c r="BG112" i="3"/>
  <c r="BH112" i="3"/>
  <c r="BI112" i="3"/>
  <c r="BK112" i="3"/>
  <c r="BK111" i="3"/>
  <c r="J111" i="3"/>
  <c r="J60" i="3"/>
  <c r="J114" i="3"/>
  <c r="P114" i="3"/>
  <c r="R114" i="3"/>
  <c r="T114" i="3"/>
  <c r="BE114" i="3"/>
  <c r="BF114" i="3"/>
  <c r="BG114" i="3"/>
  <c r="BH114" i="3"/>
  <c r="BI114" i="3"/>
  <c r="BK114" i="3"/>
  <c r="J121" i="3"/>
  <c r="P121" i="3"/>
  <c r="R121" i="3"/>
  <c r="T121" i="3"/>
  <c r="BE121" i="3"/>
  <c r="BF121" i="3"/>
  <c r="BG121" i="3"/>
  <c r="BH121" i="3"/>
  <c r="BI121" i="3"/>
  <c r="BK121" i="3"/>
  <c r="J123" i="3"/>
  <c r="P123" i="3"/>
  <c r="R123" i="3"/>
  <c r="T123" i="3"/>
  <c r="BE123" i="3"/>
  <c r="BF123" i="3"/>
  <c r="BG123" i="3"/>
  <c r="BH123" i="3"/>
  <c r="BI123" i="3"/>
  <c r="BK123" i="3"/>
  <c r="J125" i="3"/>
  <c r="P125" i="3"/>
  <c r="R125" i="3"/>
  <c r="T125" i="3"/>
  <c r="BE125" i="3"/>
  <c r="BF125" i="3"/>
  <c r="BG125" i="3"/>
  <c r="BH125" i="3"/>
  <c r="BI125" i="3"/>
  <c r="BK125" i="3"/>
  <c r="J127" i="3"/>
  <c r="P127" i="3"/>
  <c r="R127" i="3"/>
  <c r="T127" i="3"/>
  <c r="BE127" i="3"/>
  <c r="BF127" i="3"/>
  <c r="BG127" i="3"/>
  <c r="BH127" i="3"/>
  <c r="BI127" i="3"/>
  <c r="BK127" i="3"/>
  <c r="J129" i="3"/>
  <c r="P129" i="3"/>
  <c r="R129" i="3"/>
  <c r="T129" i="3"/>
  <c r="BE129" i="3"/>
  <c r="BF129" i="3"/>
  <c r="BG129" i="3"/>
  <c r="BH129" i="3"/>
  <c r="BI129" i="3"/>
  <c r="BK129" i="3"/>
  <c r="J133" i="3"/>
  <c r="P133" i="3"/>
  <c r="R133" i="3"/>
  <c r="T133" i="3"/>
  <c r="BE133" i="3"/>
  <c r="BF133" i="3"/>
  <c r="BG133" i="3"/>
  <c r="BH133" i="3"/>
  <c r="BI133" i="3"/>
  <c r="BK133" i="3"/>
  <c r="J135" i="3"/>
  <c r="P135" i="3"/>
  <c r="R135" i="3"/>
  <c r="T135" i="3"/>
  <c r="BE135" i="3"/>
  <c r="BF135" i="3"/>
  <c r="BG135" i="3"/>
  <c r="BH135" i="3"/>
  <c r="BI135" i="3"/>
  <c r="BK135" i="3"/>
  <c r="J137" i="3"/>
  <c r="P137" i="3"/>
  <c r="R137" i="3"/>
  <c r="T137" i="3"/>
  <c r="BE137" i="3"/>
  <c r="BF137" i="3"/>
  <c r="BG137" i="3"/>
  <c r="BH137" i="3"/>
  <c r="BI137" i="3"/>
  <c r="BK137" i="3"/>
  <c r="J139" i="3"/>
  <c r="P139" i="3"/>
  <c r="R139" i="3"/>
  <c r="T139" i="3"/>
  <c r="BE139" i="3"/>
  <c r="BF139" i="3"/>
  <c r="BG139" i="3"/>
  <c r="BH139" i="3"/>
  <c r="BI139" i="3"/>
  <c r="BK139" i="3"/>
  <c r="J141" i="3"/>
  <c r="P141" i="3"/>
  <c r="R141" i="3"/>
  <c r="T141" i="3"/>
  <c r="BE141" i="3"/>
  <c r="BF141" i="3"/>
  <c r="BG141" i="3"/>
  <c r="BH141" i="3"/>
  <c r="BI141" i="3"/>
  <c r="BK141" i="3"/>
  <c r="J143" i="3"/>
  <c r="P143" i="3"/>
  <c r="R143" i="3"/>
  <c r="T143" i="3"/>
  <c r="BE143" i="3"/>
  <c r="BF143" i="3"/>
  <c r="BG143" i="3"/>
  <c r="BH143" i="3"/>
  <c r="BI143" i="3"/>
  <c r="BK143" i="3"/>
  <c r="J145" i="3"/>
  <c r="P145" i="3"/>
  <c r="R145" i="3"/>
  <c r="T145" i="3"/>
  <c r="BE145" i="3"/>
  <c r="BF145" i="3"/>
  <c r="BG145" i="3"/>
  <c r="BH145" i="3"/>
  <c r="BI145" i="3"/>
  <c r="BK145" i="3"/>
  <c r="J147" i="3"/>
  <c r="P147" i="3"/>
  <c r="R147" i="3"/>
  <c r="T147" i="3"/>
  <c r="BE147" i="3"/>
  <c r="BF147" i="3"/>
  <c r="BG147" i="3"/>
  <c r="BH147" i="3"/>
  <c r="BI147" i="3"/>
  <c r="BK147" i="3"/>
  <c r="J149" i="3"/>
  <c r="P149" i="3"/>
  <c r="R149" i="3"/>
  <c r="T149" i="3"/>
  <c r="BE149" i="3"/>
  <c r="BF149" i="3"/>
  <c r="BG149" i="3"/>
  <c r="BH149" i="3"/>
  <c r="BI149" i="3"/>
  <c r="BK149" i="3"/>
  <c r="J151" i="3"/>
  <c r="P151" i="3"/>
  <c r="R151" i="3"/>
  <c r="T151" i="3"/>
  <c r="BE151" i="3"/>
  <c r="BF151" i="3"/>
  <c r="BG151" i="3"/>
  <c r="BH151" i="3"/>
  <c r="BI151" i="3"/>
  <c r="BK151" i="3"/>
  <c r="J153" i="3"/>
  <c r="P153" i="3"/>
  <c r="R153" i="3"/>
  <c r="T153" i="3"/>
  <c r="BE153" i="3"/>
  <c r="BF153" i="3"/>
  <c r="BG153" i="3"/>
  <c r="BH153" i="3"/>
  <c r="BI153" i="3"/>
  <c r="BK153" i="3"/>
  <c r="J155" i="3"/>
  <c r="P155" i="3"/>
  <c r="R155" i="3"/>
  <c r="T155" i="3"/>
  <c r="BE155" i="3"/>
  <c r="BF155" i="3"/>
  <c r="BG155" i="3"/>
  <c r="BH155" i="3"/>
  <c r="BI155" i="3"/>
  <c r="BK155" i="3"/>
  <c r="J157" i="3"/>
  <c r="P157" i="3"/>
  <c r="R157" i="3"/>
  <c r="T157" i="3"/>
  <c r="BE157" i="3"/>
  <c r="BF157" i="3"/>
  <c r="BG157" i="3"/>
  <c r="BH157" i="3"/>
  <c r="BI157" i="3"/>
  <c r="BK157" i="3"/>
  <c r="J159" i="3"/>
  <c r="P159" i="3"/>
  <c r="R159" i="3"/>
  <c r="T159" i="3"/>
  <c r="BE159" i="3"/>
  <c r="BF159" i="3"/>
  <c r="BG159" i="3"/>
  <c r="BH159" i="3"/>
  <c r="BI159" i="3"/>
  <c r="BK159" i="3"/>
  <c r="J161" i="3"/>
  <c r="P161" i="3"/>
  <c r="R161" i="3"/>
  <c r="T161" i="3"/>
  <c r="BE161" i="3"/>
  <c r="BF161" i="3"/>
  <c r="BG161" i="3"/>
  <c r="BH161" i="3"/>
  <c r="BI161" i="3"/>
  <c r="BK161" i="3"/>
  <c r="J163" i="3"/>
  <c r="P163" i="3"/>
  <c r="R163" i="3"/>
  <c r="T163" i="3"/>
  <c r="BE163" i="3"/>
  <c r="BF163" i="3"/>
  <c r="BG163" i="3"/>
  <c r="BH163" i="3"/>
  <c r="BI163" i="3"/>
  <c r="BK163" i="3"/>
  <c r="J165" i="3"/>
  <c r="P165" i="3"/>
  <c r="R165" i="3"/>
  <c r="T165" i="3"/>
  <c r="BE165" i="3"/>
  <c r="BF165" i="3"/>
  <c r="BG165" i="3"/>
  <c r="BH165" i="3"/>
  <c r="BI165" i="3"/>
  <c r="BK165" i="3"/>
  <c r="R167" i="3"/>
  <c r="J168" i="3"/>
  <c r="P168" i="3"/>
  <c r="R168" i="3"/>
  <c r="T168" i="3"/>
  <c r="BE168" i="3"/>
  <c r="BF168" i="3"/>
  <c r="BG168" i="3"/>
  <c r="BH168" i="3"/>
  <c r="BI168" i="3"/>
  <c r="BK168" i="3"/>
  <c r="BK167" i="3"/>
  <c r="J167" i="3"/>
  <c r="J61" i="3"/>
  <c r="J170" i="3"/>
  <c r="P170" i="3"/>
  <c r="R170" i="3"/>
  <c r="T170" i="3"/>
  <c r="BE170" i="3"/>
  <c r="BF170" i="3"/>
  <c r="BG170" i="3"/>
  <c r="BH170" i="3"/>
  <c r="BI170" i="3"/>
  <c r="BK170" i="3"/>
  <c r="J172" i="3"/>
  <c r="P172" i="3"/>
  <c r="R172" i="3"/>
  <c r="T172" i="3"/>
  <c r="BE172" i="3"/>
  <c r="BF172" i="3"/>
  <c r="BG172" i="3"/>
  <c r="BH172" i="3"/>
  <c r="BI172" i="3"/>
  <c r="BK172" i="3"/>
  <c r="J174" i="3"/>
  <c r="P174" i="3"/>
  <c r="R174" i="3"/>
  <c r="T174" i="3"/>
  <c r="BE174" i="3"/>
  <c r="BF174" i="3"/>
  <c r="BG174" i="3"/>
  <c r="BH174" i="3"/>
  <c r="BI174" i="3"/>
  <c r="BK174" i="3"/>
  <c r="J176" i="3"/>
  <c r="P176" i="3"/>
  <c r="R176" i="3"/>
  <c r="T176" i="3"/>
  <c r="BE176" i="3"/>
  <c r="BF176" i="3"/>
  <c r="BG176" i="3"/>
  <c r="BH176" i="3"/>
  <c r="BI176" i="3"/>
  <c r="BK176" i="3"/>
  <c r="J178" i="3"/>
  <c r="P178" i="3"/>
  <c r="R178" i="3"/>
  <c r="T178" i="3"/>
  <c r="BE178" i="3"/>
  <c r="BF178" i="3"/>
  <c r="BG178" i="3"/>
  <c r="BH178" i="3"/>
  <c r="BI178" i="3"/>
  <c r="BK178" i="3"/>
  <c r="J182" i="3"/>
  <c r="P182" i="3"/>
  <c r="R182" i="3"/>
  <c r="T182" i="3"/>
  <c r="BE182" i="3"/>
  <c r="BF182" i="3"/>
  <c r="BG182" i="3"/>
  <c r="BH182" i="3"/>
  <c r="BI182" i="3"/>
  <c r="BK182" i="3"/>
  <c r="J184" i="3"/>
  <c r="P184" i="3"/>
  <c r="R184" i="3"/>
  <c r="T184" i="3"/>
  <c r="BE184" i="3"/>
  <c r="BF184" i="3"/>
  <c r="BG184" i="3"/>
  <c r="BH184" i="3"/>
  <c r="BI184" i="3"/>
  <c r="BK184" i="3"/>
  <c r="J186" i="3"/>
  <c r="P186" i="3"/>
  <c r="R186" i="3"/>
  <c r="T186" i="3"/>
  <c r="BE186" i="3"/>
  <c r="BF186" i="3"/>
  <c r="BG186" i="3"/>
  <c r="BH186" i="3"/>
  <c r="BI186" i="3"/>
  <c r="BK186" i="3"/>
  <c r="J190" i="3"/>
  <c r="P190" i="3"/>
  <c r="R190" i="3"/>
  <c r="T190" i="3"/>
  <c r="BE190" i="3"/>
  <c r="BF190" i="3"/>
  <c r="BG190" i="3"/>
  <c r="BH190" i="3"/>
  <c r="BI190" i="3"/>
  <c r="BK190" i="3"/>
  <c r="J192" i="3"/>
  <c r="P192" i="3"/>
  <c r="R192" i="3"/>
  <c r="T192" i="3"/>
  <c r="BE192" i="3"/>
  <c r="BF192" i="3"/>
  <c r="BG192" i="3"/>
  <c r="BH192" i="3"/>
  <c r="BI192" i="3"/>
  <c r="BK192" i="3"/>
  <c r="J197" i="3"/>
  <c r="P197" i="3"/>
  <c r="R197" i="3"/>
  <c r="T197" i="3"/>
  <c r="BE197" i="3"/>
  <c r="BF197" i="3"/>
  <c r="BG197" i="3"/>
  <c r="BH197" i="3"/>
  <c r="BI197" i="3"/>
  <c r="BK197" i="3"/>
  <c r="J199" i="3"/>
  <c r="P199" i="3"/>
  <c r="R199" i="3"/>
  <c r="T199" i="3"/>
  <c r="BE199" i="3"/>
  <c r="BF199" i="3"/>
  <c r="BG199" i="3"/>
  <c r="BH199" i="3"/>
  <c r="BI199" i="3"/>
  <c r="BK199" i="3"/>
  <c r="J203" i="3"/>
  <c r="P203" i="3"/>
  <c r="R203" i="3"/>
  <c r="T203" i="3"/>
  <c r="BE203" i="3"/>
  <c r="BF203" i="3"/>
  <c r="BG203" i="3"/>
  <c r="BH203" i="3"/>
  <c r="BI203" i="3"/>
  <c r="BK203" i="3"/>
  <c r="J207" i="3"/>
  <c r="P207" i="3"/>
  <c r="R207" i="3"/>
  <c r="T207" i="3"/>
  <c r="BE207" i="3"/>
  <c r="BF207" i="3"/>
  <c r="BG207" i="3"/>
  <c r="BH207" i="3"/>
  <c r="BI207" i="3"/>
  <c r="BK207" i="3"/>
  <c r="J209" i="3"/>
  <c r="P209" i="3"/>
  <c r="R209" i="3"/>
  <c r="T209" i="3"/>
  <c r="BE209" i="3"/>
  <c r="BF209" i="3"/>
  <c r="BG209" i="3"/>
  <c r="BH209" i="3"/>
  <c r="BI209" i="3"/>
  <c r="BK209" i="3"/>
  <c r="J211" i="3"/>
  <c r="P211" i="3"/>
  <c r="R211" i="3"/>
  <c r="T211" i="3"/>
  <c r="BE211" i="3"/>
  <c r="BF211" i="3"/>
  <c r="BG211" i="3"/>
  <c r="BH211" i="3"/>
  <c r="BI211" i="3"/>
  <c r="BK211" i="3"/>
  <c r="P213" i="3"/>
  <c r="T213" i="3"/>
  <c r="J214" i="3"/>
  <c r="P214" i="3"/>
  <c r="R214" i="3"/>
  <c r="T214" i="3"/>
  <c r="BE214" i="3"/>
  <c r="BF214" i="3"/>
  <c r="BG214" i="3"/>
  <c r="BH214" i="3"/>
  <c r="BI214" i="3"/>
  <c r="BK214" i="3"/>
  <c r="BK213" i="3"/>
  <c r="J213" i="3"/>
  <c r="J62" i="3"/>
  <c r="J216" i="3"/>
  <c r="P216" i="3"/>
  <c r="R216" i="3"/>
  <c r="T216" i="3"/>
  <c r="BE216" i="3"/>
  <c r="BF216" i="3"/>
  <c r="BG216" i="3"/>
  <c r="BH216" i="3"/>
  <c r="BI216" i="3"/>
  <c r="BK216" i="3"/>
  <c r="J218" i="3"/>
  <c r="P218" i="3"/>
  <c r="R218" i="3"/>
  <c r="T218" i="3"/>
  <c r="BE218" i="3"/>
  <c r="BF218" i="3"/>
  <c r="BG218" i="3"/>
  <c r="BH218" i="3"/>
  <c r="BI218" i="3"/>
  <c r="BK218" i="3"/>
  <c r="J220" i="3"/>
  <c r="P220" i="3"/>
  <c r="R220" i="3"/>
  <c r="T220" i="3"/>
  <c r="BE220" i="3"/>
  <c r="BF220" i="3"/>
  <c r="BG220" i="3"/>
  <c r="BH220" i="3"/>
  <c r="BI220" i="3"/>
  <c r="BK220" i="3"/>
  <c r="J222" i="3"/>
  <c r="P222" i="3"/>
  <c r="R222" i="3"/>
  <c r="T222" i="3"/>
  <c r="BE222" i="3"/>
  <c r="BF222" i="3"/>
  <c r="BG222" i="3"/>
  <c r="BH222" i="3"/>
  <c r="BI222" i="3"/>
  <c r="BK222" i="3"/>
  <c r="J224" i="3"/>
  <c r="P224" i="3"/>
  <c r="R224" i="3"/>
  <c r="T224" i="3"/>
  <c r="BE224" i="3"/>
  <c r="BF224" i="3"/>
  <c r="BG224" i="3"/>
  <c r="BH224" i="3"/>
  <c r="BI224" i="3"/>
  <c r="BK224" i="3"/>
  <c r="J226" i="3"/>
  <c r="P226" i="3"/>
  <c r="R226" i="3"/>
  <c r="T226" i="3"/>
  <c r="BE226" i="3"/>
  <c r="BF226" i="3"/>
  <c r="BG226" i="3"/>
  <c r="BH226" i="3"/>
  <c r="BI226" i="3"/>
  <c r="BK226" i="3"/>
  <c r="J228" i="3"/>
  <c r="P228" i="3"/>
  <c r="R228" i="3"/>
  <c r="T228" i="3"/>
  <c r="BE228" i="3"/>
  <c r="BF228" i="3"/>
  <c r="BG228" i="3"/>
  <c r="BH228" i="3"/>
  <c r="BI228" i="3"/>
  <c r="BK228" i="3"/>
  <c r="J230" i="3"/>
  <c r="P230" i="3"/>
  <c r="R230" i="3"/>
  <c r="T230" i="3"/>
  <c r="BE230" i="3"/>
  <c r="BF230" i="3"/>
  <c r="BG230" i="3"/>
  <c r="BH230" i="3"/>
  <c r="BI230" i="3"/>
  <c r="BK230" i="3"/>
  <c r="J235" i="3"/>
  <c r="P235" i="3"/>
  <c r="R235" i="3"/>
  <c r="T235" i="3"/>
  <c r="BE235" i="3"/>
  <c r="BF235" i="3"/>
  <c r="BG235" i="3"/>
  <c r="BH235" i="3"/>
  <c r="BI235" i="3"/>
  <c r="BK235" i="3"/>
  <c r="J237" i="3"/>
  <c r="P237" i="3"/>
  <c r="R237" i="3"/>
  <c r="T237" i="3"/>
  <c r="BE237" i="3"/>
  <c r="BF237" i="3"/>
  <c r="BG237" i="3"/>
  <c r="BH237" i="3"/>
  <c r="BI237" i="3"/>
  <c r="BK237" i="3"/>
  <c r="J241" i="3"/>
  <c r="P241" i="3"/>
  <c r="R241" i="3"/>
  <c r="T241" i="3"/>
  <c r="BE241" i="3"/>
  <c r="BF241" i="3"/>
  <c r="BG241" i="3"/>
  <c r="BH241" i="3"/>
  <c r="BI241" i="3"/>
  <c r="BK241" i="3"/>
  <c r="J246" i="3"/>
  <c r="P246" i="3"/>
  <c r="R246" i="3"/>
  <c r="T246" i="3"/>
  <c r="BE246" i="3"/>
  <c r="BF246" i="3"/>
  <c r="BG246" i="3"/>
  <c r="BH246" i="3"/>
  <c r="BI246" i="3"/>
  <c r="BK246" i="3"/>
  <c r="J248" i="3"/>
  <c r="P248" i="3"/>
  <c r="R248" i="3"/>
  <c r="T248" i="3"/>
  <c r="BE248" i="3"/>
  <c r="BF248" i="3"/>
  <c r="BG248" i="3"/>
  <c r="BH248" i="3"/>
  <c r="BI248" i="3"/>
  <c r="BK248" i="3"/>
  <c r="J253" i="3"/>
  <c r="P253" i="3"/>
  <c r="R253" i="3"/>
  <c r="T253" i="3"/>
  <c r="BE253" i="3"/>
  <c r="BF253" i="3"/>
  <c r="BG253" i="3"/>
  <c r="BH253" i="3"/>
  <c r="BI253" i="3"/>
  <c r="BK253" i="3"/>
  <c r="J255" i="3"/>
  <c r="P255" i="3"/>
  <c r="R255" i="3"/>
  <c r="T255" i="3"/>
  <c r="BE255" i="3"/>
  <c r="BF255" i="3"/>
  <c r="BG255" i="3"/>
  <c r="BH255" i="3"/>
  <c r="BI255" i="3"/>
  <c r="BK255" i="3"/>
  <c r="J260" i="3"/>
  <c r="P260" i="3"/>
  <c r="R260" i="3"/>
  <c r="T260" i="3"/>
  <c r="BE260" i="3"/>
  <c r="BF260" i="3"/>
  <c r="BG260" i="3"/>
  <c r="BH260" i="3"/>
  <c r="BI260" i="3"/>
  <c r="BK260" i="3"/>
  <c r="J262" i="3"/>
  <c r="P262" i="3"/>
  <c r="R262" i="3"/>
  <c r="T262" i="3"/>
  <c r="BE262" i="3"/>
  <c r="BF262" i="3"/>
  <c r="BG262" i="3"/>
  <c r="BH262" i="3"/>
  <c r="BI262" i="3"/>
  <c r="BK262" i="3"/>
  <c r="J264" i="3"/>
  <c r="P264" i="3"/>
  <c r="R264" i="3"/>
  <c r="T264" i="3"/>
  <c r="BE264" i="3"/>
  <c r="BF264" i="3"/>
  <c r="BG264" i="3"/>
  <c r="BH264" i="3"/>
  <c r="BI264" i="3"/>
  <c r="BK264" i="3"/>
  <c r="J266" i="3"/>
  <c r="P266" i="3"/>
  <c r="R266" i="3"/>
  <c r="T266" i="3"/>
  <c r="BE266" i="3"/>
  <c r="BF266" i="3"/>
  <c r="BG266" i="3"/>
  <c r="BH266" i="3"/>
  <c r="BI266" i="3"/>
  <c r="BK266" i="3"/>
  <c r="J268" i="3"/>
  <c r="P268" i="3"/>
  <c r="R268" i="3"/>
  <c r="T268" i="3"/>
  <c r="BE268" i="3"/>
  <c r="BF268" i="3"/>
  <c r="BG268" i="3"/>
  <c r="BH268" i="3"/>
  <c r="BI268" i="3"/>
  <c r="BK268" i="3"/>
  <c r="R270" i="3"/>
  <c r="J271" i="3"/>
  <c r="P271" i="3"/>
  <c r="R271" i="3"/>
  <c r="T271" i="3"/>
  <c r="BE271" i="3"/>
  <c r="BF271" i="3"/>
  <c r="BG271" i="3"/>
  <c r="BH271" i="3"/>
  <c r="BI271" i="3"/>
  <c r="BK271" i="3"/>
  <c r="BK270" i="3"/>
  <c r="J270" i="3"/>
  <c r="J63" i="3"/>
  <c r="J276" i="3"/>
  <c r="P276" i="3"/>
  <c r="R276" i="3"/>
  <c r="T276" i="3"/>
  <c r="BE276" i="3"/>
  <c r="BF276" i="3"/>
  <c r="BG276" i="3"/>
  <c r="BH276" i="3"/>
  <c r="BI276" i="3"/>
  <c r="BK276" i="3"/>
  <c r="J278" i="3"/>
  <c r="P278" i="3"/>
  <c r="R278" i="3"/>
  <c r="T278" i="3"/>
  <c r="BE278" i="3"/>
  <c r="BF278" i="3"/>
  <c r="BG278" i="3"/>
  <c r="BH278" i="3"/>
  <c r="BI278" i="3"/>
  <c r="BK278" i="3"/>
  <c r="P280" i="3"/>
  <c r="T280" i="3"/>
  <c r="J281" i="3"/>
  <c r="P281" i="3"/>
  <c r="R281" i="3"/>
  <c r="T281" i="3"/>
  <c r="BE281" i="3"/>
  <c r="BF281" i="3"/>
  <c r="BG281" i="3"/>
  <c r="BH281" i="3"/>
  <c r="BI281" i="3"/>
  <c r="BK281" i="3"/>
  <c r="BK280" i="3"/>
  <c r="J280" i="3"/>
  <c r="J64" i="3"/>
  <c r="J285" i="3"/>
  <c r="P285" i="3"/>
  <c r="R285" i="3"/>
  <c r="T285" i="3"/>
  <c r="BE285" i="3"/>
  <c r="BF285" i="3"/>
  <c r="BG285" i="3"/>
  <c r="BH285" i="3"/>
  <c r="BI285" i="3"/>
  <c r="BK285" i="3"/>
  <c r="J289" i="3"/>
  <c r="P289" i="3"/>
  <c r="R289" i="3"/>
  <c r="T289" i="3"/>
  <c r="BE289" i="3"/>
  <c r="BF289" i="3"/>
  <c r="BG289" i="3"/>
  <c r="BH289" i="3"/>
  <c r="BI289" i="3"/>
  <c r="BK289" i="3"/>
  <c r="R294" i="3"/>
  <c r="J295" i="3"/>
  <c r="P295" i="3"/>
  <c r="R295" i="3"/>
  <c r="T295" i="3"/>
  <c r="BE295" i="3"/>
  <c r="BF295" i="3"/>
  <c r="BG295" i="3"/>
  <c r="BH295" i="3"/>
  <c r="BI295" i="3"/>
  <c r="BK295" i="3"/>
  <c r="BK294" i="3"/>
  <c r="J294" i="3"/>
  <c r="J65" i="3"/>
  <c r="J297" i="3"/>
  <c r="P297" i="3"/>
  <c r="R297" i="3"/>
  <c r="T297" i="3"/>
  <c r="BE297" i="3"/>
  <c r="BF297" i="3"/>
  <c r="BG297" i="3"/>
  <c r="BH297" i="3"/>
  <c r="BI297" i="3"/>
  <c r="BK297" i="3"/>
  <c r="J299" i="3"/>
  <c r="P299" i="3"/>
  <c r="R299" i="3"/>
  <c r="T299" i="3"/>
  <c r="BE299" i="3"/>
  <c r="BF299" i="3"/>
  <c r="BG299" i="3"/>
  <c r="BH299" i="3"/>
  <c r="BI299" i="3"/>
  <c r="BK299" i="3"/>
  <c r="E7" i="4"/>
  <c r="J12" i="4"/>
  <c r="J78" i="4"/>
  <c r="J14" i="4"/>
  <c r="E15" i="4"/>
  <c r="J15" i="4"/>
  <c r="J17" i="4"/>
  <c r="E18" i="4"/>
  <c r="J18" i="4"/>
  <c r="J20" i="4"/>
  <c r="E21" i="4"/>
  <c r="J51" i="4"/>
  <c r="J21" i="4"/>
  <c r="E45" i="4"/>
  <c r="E47" i="4"/>
  <c r="F49" i="4"/>
  <c r="J49" i="4"/>
  <c r="F52" i="4"/>
  <c r="J58" i="4"/>
  <c r="E74" i="4"/>
  <c r="E76" i="4"/>
  <c r="F78" i="4"/>
  <c r="F81" i="4"/>
  <c r="P85" i="4"/>
  <c r="T85" i="4"/>
  <c r="J86" i="4"/>
  <c r="P86" i="4"/>
  <c r="R86" i="4"/>
  <c r="T86" i="4"/>
  <c r="BE86" i="4"/>
  <c r="BF86" i="4"/>
  <c r="BG86" i="4"/>
  <c r="BH86" i="4"/>
  <c r="BI86" i="4"/>
  <c r="BK86" i="4"/>
  <c r="BK85" i="4"/>
  <c r="J85" i="4"/>
  <c r="J57" i="4"/>
  <c r="J88" i="4"/>
  <c r="P88" i="4"/>
  <c r="R88" i="4"/>
  <c r="T88" i="4"/>
  <c r="BE88" i="4"/>
  <c r="BF88" i="4"/>
  <c r="BG88" i="4"/>
  <c r="BH88" i="4"/>
  <c r="BI88" i="4"/>
  <c r="BK88" i="4"/>
  <c r="J90" i="4"/>
  <c r="P90" i="4"/>
  <c r="R90" i="4"/>
  <c r="T90" i="4"/>
  <c r="BE90" i="4"/>
  <c r="BF90" i="4"/>
  <c r="BG90" i="4"/>
  <c r="BH90" i="4"/>
  <c r="BI90" i="4"/>
  <c r="BK90" i="4"/>
  <c r="J92" i="4"/>
  <c r="P92" i="4"/>
  <c r="R92" i="4"/>
  <c r="T92" i="4"/>
  <c r="BE92" i="4"/>
  <c r="BF92" i="4"/>
  <c r="BG92" i="4"/>
  <c r="BH92" i="4"/>
  <c r="BI92" i="4"/>
  <c r="BK92" i="4"/>
  <c r="J94" i="4"/>
  <c r="P94" i="4"/>
  <c r="R94" i="4"/>
  <c r="T94" i="4"/>
  <c r="BE94" i="4"/>
  <c r="BF94" i="4"/>
  <c r="BG94" i="4"/>
  <c r="BH94" i="4"/>
  <c r="BI94" i="4"/>
  <c r="BK94" i="4"/>
  <c r="J96" i="4"/>
  <c r="P96" i="4"/>
  <c r="R96" i="4"/>
  <c r="T96" i="4"/>
  <c r="BE96" i="4"/>
  <c r="BF96" i="4"/>
  <c r="BG96" i="4"/>
  <c r="BH96" i="4"/>
  <c r="BI96" i="4"/>
  <c r="BK96" i="4"/>
  <c r="J98" i="4"/>
  <c r="P98" i="4"/>
  <c r="R98" i="4"/>
  <c r="T98" i="4"/>
  <c r="BE98" i="4"/>
  <c r="BF98" i="4"/>
  <c r="BG98" i="4"/>
  <c r="BH98" i="4"/>
  <c r="BI98" i="4"/>
  <c r="BK98" i="4"/>
  <c r="J100" i="4"/>
  <c r="P100" i="4"/>
  <c r="R100" i="4"/>
  <c r="T100" i="4"/>
  <c r="BE100" i="4"/>
  <c r="BF100" i="4"/>
  <c r="BG100" i="4"/>
  <c r="BH100" i="4"/>
  <c r="BI100" i="4"/>
  <c r="BK100" i="4"/>
  <c r="J102" i="4"/>
  <c r="P102" i="4"/>
  <c r="R102" i="4"/>
  <c r="T102" i="4"/>
  <c r="BE102" i="4"/>
  <c r="BF102" i="4"/>
  <c r="BG102" i="4"/>
  <c r="BH102" i="4"/>
  <c r="BI102" i="4"/>
  <c r="BK102" i="4"/>
  <c r="J104" i="4"/>
  <c r="P104" i="4"/>
  <c r="R104" i="4"/>
  <c r="T104" i="4"/>
  <c r="BE104" i="4"/>
  <c r="BF104" i="4"/>
  <c r="BG104" i="4"/>
  <c r="BH104" i="4"/>
  <c r="BI104" i="4"/>
  <c r="BK104" i="4"/>
  <c r="J106" i="4"/>
  <c r="P106" i="4"/>
  <c r="R106" i="4"/>
  <c r="T106" i="4"/>
  <c r="BE106" i="4"/>
  <c r="BF106" i="4"/>
  <c r="BG106" i="4"/>
  <c r="BH106" i="4"/>
  <c r="BI106" i="4"/>
  <c r="BK106" i="4"/>
  <c r="J108" i="4"/>
  <c r="P108" i="4"/>
  <c r="R108" i="4"/>
  <c r="T108" i="4"/>
  <c r="BE108" i="4"/>
  <c r="BF108" i="4"/>
  <c r="BG108" i="4"/>
  <c r="BH108" i="4"/>
  <c r="BI108" i="4"/>
  <c r="BK108" i="4"/>
  <c r="J113" i="4"/>
  <c r="P113" i="4"/>
  <c r="R113" i="4"/>
  <c r="T113" i="4"/>
  <c r="BE113" i="4"/>
  <c r="BF113" i="4"/>
  <c r="BG113" i="4"/>
  <c r="BH113" i="4"/>
  <c r="BI113" i="4"/>
  <c r="BK113" i="4"/>
  <c r="J115" i="4"/>
  <c r="P115" i="4"/>
  <c r="R115" i="4"/>
  <c r="T115" i="4"/>
  <c r="BE115" i="4"/>
  <c r="BF115" i="4"/>
  <c r="BG115" i="4"/>
  <c r="BH115" i="4"/>
  <c r="BI115" i="4"/>
  <c r="BK115" i="4"/>
  <c r="J117" i="4"/>
  <c r="P117" i="4"/>
  <c r="R117" i="4"/>
  <c r="T117" i="4"/>
  <c r="BE117" i="4"/>
  <c r="BF117" i="4"/>
  <c r="BG117" i="4"/>
  <c r="BH117" i="4"/>
  <c r="BI117" i="4"/>
  <c r="BK117" i="4"/>
  <c r="J119" i="4"/>
  <c r="P119" i="4"/>
  <c r="R119" i="4"/>
  <c r="T119" i="4"/>
  <c r="BE119" i="4"/>
  <c r="BF119" i="4"/>
  <c r="BG119" i="4"/>
  <c r="BH119" i="4"/>
  <c r="BI119" i="4"/>
  <c r="BK119" i="4"/>
  <c r="J123" i="4"/>
  <c r="P123" i="4"/>
  <c r="R123" i="4"/>
  <c r="T123" i="4"/>
  <c r="BE123" i="4"/>
  <c r="BF123" i="4"/>
  <c r="BG123" i="4"/>
  <c r="BH123" i="4"/>
  <c r="BI123" i="4"/>
  <c r="BK123" i="4"/>
  <c r="R125" i="4"/>
  <c r="J126" i="4"/>
  <c r="P126" i="4"/>
  <c r="R126" i="4"/>
  <c r="T126" i="4"/>
  <c r="BE126" i="4"/>
  <c r="BF126" i="4"/>
  <c r="BG126" i="4"/>
  <c r="BH126" i="4"/>
  <c r="BI126" i="4"/>
  <c r="BK126" i="4"/>
  <c r="BK125" i="4"/>
  <c r="J125" i="4"/>
  <c r="J128" i="4"/>
  <c r="P128" i="4"/>
  <c r="R128" i="4"/>
  <c r="T128" i="4"/>
  <c r="BE128" i="4"/>
  <c r="BF128" i="4"/>
  <c r="BG128" i="4"/>
  <c r="BH128" i="4"/>
  <c r="BI128" i="4"/>
  <c r="BK128" i="4"/>
  <c r="J130" i="4"/>
  <c r="P130" i="4"/>
  <c r="R130" i="4"/>
  <c r="T130" i="4"/>
  <c r="BE130" i="4"/>
  <c r="BF130" i="4"/>
  <c r="BG130" i="4"/>
  <c r="BH130" i="4"/>
  <c r="BI130" i="4"/>
  <c r="BK130" i="4"/>
  <c r="J132" i="4"/>
  <c r="P132" i="4"/>
  <c r="R132" i="4"/>
  <c r="T132" i="4"/>
  <c r="BE132" i="4"/>
  <c r="BF132" i="4"/>
  <c r="BG132" i="4"/>
  <c r="BH132" i="4"/>
  <c r="BI132" i="4"/>
  <c r="BK132" i="4"/>
  <c r="J134" i="4"/>
  <c r="P134" i="4"/>
  <c r="R134" i="4"/>
  <c r="T134" i="4"/>
  <c r="BE134" i="4"/>
  <c r="BF134" i="4"/>
  <c r="BG134" i="4"/>
  <c r="BH134" i="4"/>
  <c r="BI134" i="4"/>
  <c r="BK134" i="4"/>
  <c r="J136" i="4"/>
  <c r="P136" i="4"/>
  <c r="R136" i="4"/>
  <c r="T136" i="4"/>
  <c r="BE136" i="4"/>
  <c r="BF136" i="4"/>
  <c r="BG136" i="4"/>
  <c r="BH136" i="4"/>
  <c r="BI136" i="4"/>
  <c r="BK136" i="4"/>
  <c r="J138" i="4"/>
  <c r="P138" i="4"/>
  <c r="R138" i="4"/>
  <c r="T138" i="4"/>
  <c r="BE138" i="4"/>
  <c r="BF138" i="4"/>
  <c r="BG138" i="4"/>
  <c r="BH138" i="4"/>
  <c r="BI138" i="4"/>
  <c r="BK138" i="4"/>
  <c r="J140" i="4"/>
  <c r="P140" i="4"/>
  <c r="R140" i="4"/>
  <c r="T140" i="4"/>
  <c r="BE140" i="4"/>
  <c r="BF140" i="4"/>
  <c r="BG140" i="4"/>
  <c r="BH140" i="4"/>
  <c r="BI140" i="4"/>
  <c r="BK140" i="4"/>
  <c r="J142" i="4"/>
  <c r="P142" i="4"/>
  <c r="R142" i="4"/>
  <c r="T142" i="4"/>
  <c r="BE142" i="4"/>
  <c r="BF142" i="4"/>
  <c r="BG142" i="4"/>
  <c r="BH142" i="4"/>
  <c r="BI142" i="4"/>
  <c r="BK142" i="4"/>
  <c r="J147" i="4"/>
  <c r="P147" i="4"/>
  <c r="R147" i="4"/>
  <c r="T147" i="4"/>
  <c r="BE147" i="4"/>
  <c r="BF147" i="4"/>
  <c r="BG147" i="4"/>
  <c r="BH147" i="4"/>
  <c r="BI147" i="4"/>
  <c r="BK147" i="4"/>
  <c r="J149" i="4"/>
  <c r="P149" i="4"/>
  <c r="R149" i="4"/>
  <c r="T149" i="4"/>
  <c r="BE149" i="4"/>
  <c r="BF149" i="4"/>
  <c r="BG149" i="4"/>
  <c r="BH149" i="4"/>
  <c r="BI149" i="4"/>
  <c r="BK149" i="4"/>
  <c r="J153" i="4"/>
  <c r="P153" i="4"/>
  <c r="R153" i="4"/>
  <c r="T153" i="4"/>
  <c r="BE153" i="4"/>
  <c r="BF153" i="4"/>
  <c r="BG153" i="4"/>
  <c r="BH153" i="4"/>
  <c r="BI153" i="4"/>
  <c r="BK153" i="4"/>
  <c r="J155" i="4"/>
  <c r="P155" i="4"/>
  <c r="R155" i="4"/>
  <c r="T155" i="4"/>
  <c r="BE155" i="4"/>
  <c r="BF155" i="4"/>
  <c r="BG155" i="4"/>
  <c r="BH155" i="4"/>
  <c r="BI155" i="4"/>
  <c r="BK155" i="4"/>
  <c r="J157" i="4"/>
  <c r="P157" i="4"/>
  <c r="R157" i="4"/>
  <c r="T157" i="4"/>
  <c r="BE157" i="4"/>
  <c r="BF157" i="4"/>
  <c r="BG157" i="4"/>
  <c r="BH157" i="4"/>
  <c r="BI157" i="4"/>
  <c r="BK157" i="4"/>
  <c r="J161" i="4"/>
  <c r="P161" i="4"/>
  <c r="R161" i="4"/>
  <c r="T161" i="4"/>
  <c r="BE161" i="4"/>
  <c r="BF161" i="4"/>
  <c r="BG161" i="4"/>
  <c r="BH161" i="4"/>
  <c r="BI161" i="4"/>
  <c r="BK161" i="4"/>
  <c r="J163" i="4"/>
  <c r="P163" i="4"/>
  <c r="R163" i="4"/>
  <c r="T163" i="4"/>
  <c r="BE163" i="4"/>
  <c r="BF163" i="4"/>
  <c r="BG163" i="4"/>
  <c r="BH163" i="4"/>
  <c r="BI163" i="4"/>
  <c r="BK163" i="4"/>
  <c r="J165" i="4"/>
  <c r="P165" i="4"/>
  <c r="R165" i="4"/>
  <c r="T165" i="4"/>
  <c r="BE165" i="4"/>
  <c r="BF165" i="4"/>
  <c r="BG165" i="4"/>
  <c r="BH165" i="4"/>
  <c r="BI165" i="4"/>
  <c r="BK165" i="4"/>
  <c r="J167" i="4"/>
  <c r="P167" i="4"/>
  <c r="R167" i="4"/>
  <c r="T167" i="4"/>
  <c r="BE167" i="4"/>
  <c r="BF167" i="4"/>
  <c r="BG167" i="4"/>
  <c r="BH167" i="4"/>
  <c r="BI167" i="4"/>
  <c r="BK167" i="4"/>
  <c r="J169" i="4"/>
  <c r="P169" i="4"/>
  <c r="R169" i="4"/>
  <c r="T169" i="4"/>
  <c r="BE169" i="4"/>
  <c r="BF169" i="4"/>
  <c r="BG169" i="4"/>
  <c r="BH169" i="4"/>
  <c r="BI169" i="4"/>
  <c r="BK169" i="4"/>
  <c r="J171" i="4"/>
  <c r="P171" i="4"/>
  <c r="R171" i="4"/>
  <c r="T171" i="4"/>
  <c r="BE171" i="4"/>
  <c r="BF171" i="4"/>
  <c r="BG171" i="4"/>
  <c r="BH171" i="4"/>
  <c r="BI171" i="4"/>
  <c r="BK171" i="4"/>
  <c r="J173" i="4"/>
  <c r="P173" i="4"/>
  <c r="R173" i="4"/>
  <c r="T173" i="4"/>
  <c r="BE173" i="4"/>
  <c r="BF173" i="4"/>
  <c r="BG173" i="4"/>
  <c r="BH173" i="4"/>
  <c r="BI173" i="4"/>
  <c r="BK173" i="4"/>
  <c r="J175" i="4"/>
  <c r="P175" i="4"/>
  <c r="R175" i="4"/>
  <c r="T175" i="4"/>
  <c r="BE175" i="4"/>
  <c r="BF175" i="4"/>
  <c r="BG175" i="4"/>
  <c r="BH175" i="4"/>
  <c r="BI175" i="4"/>
  <c r="BK175" i="4"/>
  <c r="J177" i="4"/>
  <c r="P177" i="4"/>
  <c r="R177" i="4"/>
  <c r="T177" i="4"/>
  <c r="BE177" i="4"/>
  <c r="BF177" i="4"/>
  <c r="BG177" i="4"/>
  <c r="BH177" i="4"/>
  <c r="BI177" i="4"/>
  <c r="BK177" i="4"/>
  <c r="J179" i="4"/>
  <c r="P179" i="4"/>
  <c r="R179" i="4"/>
  <c r="T179" i="4"/>
  <c r="BE179" i="4"/>
  <c r="BF179" i="4"/>
  <c r="BG179" i="4"/>
  <c r="BH179" i="4"/>
  <c r="BI179" i="4"/>
  <c r="BK179" i="4"/>
  <c r="J181" i="4"/>
  <c r="P181" i="4"/>
  <c r="R181" i="4"/>
  <c r="T181" i="4"/>
  <c r="BE181" i="4"/>
  <c r="BF181" i="4"/>
  <c r="BG181" i="4"/>
  <c r="BH181" i="4"/>
  <c r="BI181" i="4"/>
  <c r="BK181" i="4"/>
  <c r="J183" i="4"/>
  <c r="P183" i="4"/>
  <c r="R183" i="4"/>
  <c r="T183" i="4"/>
  <c r="BE183" i="4"/>
  <c r="BF183" i="4"/>
  <c r="BG183" i="4"/>
  <c r="BH183" i="4"/>
  <c r="BI183" i="4"/>
  <c r="BK183" i="4"/>
  <c r="J190" i="4"/>
  <c r="P190" i="4"/>
  <c r="R190" i="4"/>
  <c r="T190" i="4"/>
  <c r="BE190" i="4"/>
  <c r="BF190" i="4"/>
  <c r="BG190" i="4"/>
  <c r="BH190" i="4"/>
  <c r="BI190" i="4"/>
  <c r="BK190" i="4"/>
  <c r="J192" i="4"/>
  <c r="P192" i="4"/>
  <c r="R192" i="4"/>
  <c r="T192" i="4"/>
  <c r="BE192" i="4"/>
  <c r="BF192" i="4"/>
  <c r="BG192" i="4"/>
  <c r="BH192" i="4"/>
  <c r="BI192" i="4"/>
  <c r="BK192" i="4"/>
  <c r="J194" i="4"/>
  <c r="P194" i="4"/>
  <c r="R194" i="4"/>
  <c r="T194" i="4"/>
  <c r="BE194" i="4"/>
  <c r="BF194" i="4"/>
  <c r="BG194" i="4"/>
  <c r="BH194" i="4"/>
  <c r="BI194" i="4"/>
  <c r="BK194" i="4"/>
  <c r="J196" i="4"/>
  <c r="P196" i="4"/>
  <c r="R196" i="4"/>
  <c r="T196" i="4"/>
  <c r="BE196" i="4"/>
  <c r="BF196" i="4"/>
  <c r="BG196" i="4"/>
  <c r="BH196" i="4"/>
  <c r="BI196" i="4"/>
  <c r="BK196" i="4"/>
  <c r="J198" i="4"/>
  <c r="P198" i="4"/>
  <c r="R198" i="4"/>
  <c r="T198" i="4"/>
  <c r="BE198" i="4"/>
  <c r="BF198" i="4"/>
  <c r="BG198" i="4"/>
  <c r="BH198" i="4"/>
  <c r="BI198" i="4"/>
  <c r="BK198" i="4"/>
  <c r="J200" i="4"/>
  <c r="P200" i="4"/>
  <c r="R200" i="4"/>
  <c r="T200" i="4"/>
  <c r="BE200" i="4"/>
  <c r="BF200" i="4"/>
  <c r="BG200" i="4"/>
  <c r="BH200" i="4"/>
  <c r="BI200" i="4"/>
  <c r="BK200" i="4"/>
  <c r="J202" i="4"/>
  <c r="P202" i="4"/>
  <c r="R202" i="4"/>
  <c r="T202" i="4"/>
  <c r="BE202" i="4"/>
  <c r="BF202" i="4"/>
  <c r="BG202" i="4"/>
  <c r="BH202" i="4"/>
  <c r="BI202" i="4"/>
  <c r="BK202" i="4"/>
  <c r="J204" i="4"/>
  <c r="P204" i="4"/>
  <c r="R204" i="4"/>
  <c r="T204" i="4"/>
  <c r="BE204" i="4"/>
  <c r="BF204" i="4"/>
  <c r="BG204" i="4"/>
  <c r="BH204" i="4"/>
  <c r="BI204" i="4"/>
  <c r="BK204" i="4"/>
  <c r="J206" i="4"/>
  <c r="P206" i="4"/>
  <c r="R206" i="4"/>
  <c r="T206" i="4"/>
  <c r="BE206" i="4"/>
  <c r="BF206" i="4"/>
  <c r="BG206" i="4"/>
  <c r="BH206" i="4"/>
  <c r="BI206" i="4"/>
  <c r="BK206" i="4"/>
  <c r="J208" i="4"/>
  <c r="P208" i="4"/>
  <c r="R208" i="4"/>
  <c r="T208" i="4"/>
  <c r="BE208" i="4"/>
  <c r="BF208" i="4"/>
  <c r="BG208" i="4"/>
  <c r="BH208" i="4"/>
  <c r="BI208" i="4"/>
  <c r="BK208" i="4"/>
  <c r="J212" i="4"/>
  <c r="P212" i="4"/>
  <c r="R212" i="4"/>
  <c r="T212" i="4"/>
  <c r="BE212" i="4"/>
  <c r="BF212" i="4"/>
  <c r="BG212" i="4"/>
  <c r="BH212" i="4"/>
  <c r="BI212" i="4"/>
  <c r="BK212" i="4"/>
  <c r="J214" i="4"/>
  <c r="P214" i="4"/>
  <c r="R214" i="4"/>
  <c r="T214" i="4"/>
  <c r="BE214" i="4"/>
  <c r="BF214" i="4"/>
  <c r="BG214" i="4"/>
  <c r="BH214" i="4"/>
  <c r="BI214" i="4"/>
  <c r="BK214" i="4"/>
  <c r="J216" i="4"/>
  <c r="P216" i="4"/>
  <c r="R216" i="4"/>
  <c r="T216" i="4"/>
  <c r="BE216" i="4"/>
  <c r="BF216" i="4"/>
  <c r="BG216" i="4"/>
  <c r="BH216" i="4"/>
  <c r="BI216" i="4"/>
  <c r="BK216" i="4"/>
  <c r="P218" i="4"/>
  <c r="T218" i="4"/>
  <c r="J219" i="4"/>
  <c r="P219" i="4"/>
  <c r="R219" i="4"/>
  <c r="T219" i="4"/>
  <c r="BE219" i="4"/>
  <c r="BF219" i="4"/>
  <c r="BG219" i="4"/>
  <c r="BH219" i="4"/>
  <c r="BI219" i="4"/>
  <c r="BK219" i="4"/>
  <c r="BK218" i="4"/>
  <c r="J218" i="4"/>
  <c r="J59" i="4"/>
  <c r="J221" i="4"/>
  <c r="P221" i="4"/>
  <c r="R221" i="4"/>
  <c r="T221" i="4"/>
  <c r="BE221" i="4"/>
  <c r="BF221" i="4"/>
  <c r="BG221" i="4"/>
  <c r="BH221" i="4"/>
  <c r="BI221" i="4"/>
  <c r="BK221" i="4"/>
  <c r="J223" i="4"/>
  <c r="P223" i="4"/>
  <c r="R223" i="4"/>
  <c r="T223" i="4"/>
  <c r="BE223" i="4"/>
  <c r="BF223" i="4"/>
  <c r="BG223" i="4"/>
  <c r="BH223" i="4"/>
  <c r="BI223" i="4"/>
  <c r="BK223" i="4"/>
  <c r="R225" i="4"/>
  <c r="J226" i="4"/>
  <c r="P226" i="4"/>
  <c r="R226" i="4"/>
  <c r="T226" i="4"/>
  <c r="BE226" i="4"/>
  <c r="BF226" i="4"/>
  <c r="J31" i="4"/>
  <c r="AW54" i="1"/>
  <c r="BG226" i="4"/>
  <c r="BH226" i="4"/>
  <c r="BI226" i="4"/>
  <c r="BK226" i="4"/>
  <c r="BK225" i="4"/>
  <c r="J225" i="4"/>
  <c r="J60" i="4"/>
  <c r="J228" i="4"/>
  <c r="P228" i="4"/>
  <c r="R228" i="4"/>
  <c r="T228" i="4"/>
  <c r="BE228" i="4"/>
  <c r="BF228" i="4"/>
  <c r="BG228" i="4"/>
  <c r="BH228" i="4"/>
  <c r="BI228" i="4"/>
  <c r="BK228" i="4"/>
  <c r="J230" i="4"/>
  <c r="P230" i="4"/>
  <c r="R230" i="4"/>
  <c r="T230" i="4"/>
  <c r="BE230" i="4"/>
  <c r="BF230" i="4"/>
  <c r="BG230" i="4"/>
  <c r="BH230" i="4"/>
  <c r="BI230" i="4"/>
  <c r="BK230" i="4"/>
  <c r="J232" i="4"/>
  <c r="P232" i="4"/>
  <c r="R232" i="4"/>
  <c r="T232" i="4"/>
  <c r="BE232" i="4"/>
  <c r="BF232" i="4"/>
  <c r="BG232" i="4"/>
  <c r="BH232" i="4"/>
  <c r="BI232" i="4"/>
  <c r="BK232" i="4"/>
  <c r="P234" i="4"/>
  <c r="T234" i="4"/>
  <c r="J235" i="4"/>
  <c r="P235" i="4"/>
  <c r="R235" i="4"/>
  <c r="T235" i="4"/>
  <c r="BE235" i="4"/>
  <c r="BF235" i="4"/>
  <c r="BG235" i="4"/>
  <c r="BH235" i="4"/>
  <c r="BI235" i="4"/>
  <c r="BK235" i="4"/>
  <c r="BK234" i="4"/>
  <c r="J234" i="4"/>
  <c r="J61" i="4"/>
  <c r="J237" i="4"/>
  <c r="P237" i="4"/>
  <c r="R237" i="4"/>
  <c r="T237" i="4"/>
  <c r="BE237" i="4"/>
  <c r="BF237" i="4"/>
  <c r="BG237" i="4"/>
  <c r="BH237" i="4"/>
  <c r="BI237" i="4"/>
  <c r="BK237" i="4"/>
  <c r="J239" i="4"/>
  <c r="P239" i="4"/>
  <c r="R239" i="4"/>
  <c r="T239" i="4"/>
  <c r="BE239" i="4"/>
  <c r="BF239" i="4"/>
  <c r="BG239" i="4"/>
  <c r="BH239" i="4"/>
  <c r="BI239" i="4"/>
  <c r="BK239" i="4"/>
  <c r="R241" i="4"/>
  <c r="J242" i="4"/>
  <c r="P242" i="4"/>
  <c r="R242" i="4"/>
  <c r="T242" i="4"/>
  <c r="BE242" i="4"/>
  <c r="BF242" i="4"/>
  <c r="BG242" i="4"/>
  <c r="BH242" i="4"/>
  <c r="BI242" i="4"/>
  <c r="BK242" i="4"/>
  <c r="BK241" i="4"/>
  <c r="J241" i="4"/>
  <c r="J62" i="4"/>
  <c r="J247" i="4"/>
  <c r="P247" i="4"/>
  <c r="R247" i="4"/>
  <c r="T247" i="4"/>
  <c r="BE247" i="4"/>
  <c r="BF247" i="4"/>
  <c r="BG247" i="4"/>
  <c r="BH247" i="4"/>
  <c r="BI247" i="4"/>
  <c r="BK247" i="4"/>
  <c r="J249" i="4"/>
  <c r="P249" i="4"/>
  <c r="R249" i="4"/>
  <c r="T249" i="4"/>
  <c r="BE249" i="4"/>
  <c r="BF249" i="4"/>
  <c r="BG249" i="4"/>
  <c r="BH249" i="4"/>
  <c r="BI249" i="4"/>
  <c r="BK249" i="4"/>
  <c r="P251" i="4"/>
  <c r="T251" i="4"/>
  <c r="J252" i="4"/>
  <c r="P252" i="4"/>
  <c r="R252" i="4"/>
  <c r="R251" i="4"/>
  <c r="T252" i="4"/>
  <c r="BE252" i="4"/>
  <c r="BF252" i="4"/>
  <c r="BG252" i="4"/>
  <c r="BH252" i="4"/>
  <c r="BI252" i="4"/>
  <c r="BK252" i="4"/>
  <c r="BK251" i="4"/>
  <c r="J251" i="4"/>
  <c r="J63" i="4"/>
  <c r="R257" i="4"/>
  <c r="J258" i="4"/>
  <c r="P258" i="4"/>
  <c r="R258" i="4"/>
  <c r="T258" i="4"/>
  <c r="BE258" i="4"/>
  <c r="BF258" i="4"/>
  <c r="BG258" i="4"/>
  <c r="BH258" i="4"/>
  <c r="BI258" i="4"/>
  <c r="BK258" i="4"/>
  <c r="BK257" i="4"/>
  <c r="J257" i="4"/>
  <c r="J64" i="4"/>
  <c r="J260" i="4"/>
  <c r="P260" i="4"/>
  <c r="R260" i="4"/>
  <c r="T260" i="4"/>
  <c r="BE260" i="4"/>
  <c r="BF260" i="4"/>
  <c r="BG260" i="4"/>
  <c r="BH260" i="4"/>
  <c r="BI260" i="4"/>
  <c r="BK260" i="4"/>
  <c r="J262" i="4"/>
  <c r="P262" i="4"/>
  <c r="R262" i="4"/>
  <c r="T262" i="4"/>
  <c r="BE262" i="4"/>
  <c r="BF262" i="4"/>
  <c r="BG262" i="4"/>
  <c r="BH262" i="4"/>
  <c r="BI262" i="4"/>
  <c r="BK262" i="4"/>
  <c r="E7" i="5"/>
  <c r="J12" i="5"/>
  <c r="J76" i="5"/>
  <c r="J14" i="5"/>
  <c r="E15" i="5"/>
  <c r="J15" i="5"/>
  <c r="J17" i="5"/>
  <c r="E18" i="5"/>
  <c r="J18" i="5"/>
  <c r="J20" i="5"/>
  <c r="E21" i="5"/>
  <c r="J21" i="5"/>
  <c r="E45" i="5"/>
  <c r="E47" i="5"/>
  <c r="F49" i="5"/>
  <c r="J49" i="5"/>
  <c r="F52" i="5"/>
  <c r="E72" i="5"/>
  <c r="E74" i="5"/>
  <c r="F76" i="5"/>
  <c r="F79" i="5"/>
  <c r="J83" i="5"/>
  <c r="J57" i="5"/>
  <c r="R84" i="5"/>
  <c r="J85" i="5"/>
  <c r="P85" i="5"/>
  <c r="R85" i="5"/>
  <c r="T85" i="5"/>
  <c r="BE85" i="5"/>
  <c r="BF85" i="5"/>
  <c r="BG85" i="5"/>
  <c r="BH85" i="5"/>
  <c r="BI85" i="5"/>
  <c r="BK85" i="5"/>
  <c r="BK84" i="5"/>
  <c r="J87" i="5"/>
  <c r="P87" i="5"/>
  <c r="R87" i="5"/>
  <c r="T87" i="5"/>
  <c r="BE87" i="5"/>
  <c r="BF87" i="5"/>
  <c r="BG87" i="5"/>
  <c r="BH87" i="5"/>
  <c r="BI87" i="5"/>
  <c r="BK87" i="5"/>
  <c r="J89" i="5"/>
  <c r="P89" i="5"/>
  <c r="R89" i="5"/>
  <c r="T89" i="5"/>
  <c r="BE89" i="5"/>
  <c r="BF89" i="5"/>
  <c r="BG89" i="5"/>
  <c r="BH89" i="5"/>
  <c r="BI89" i="5"/>
  <c r="BK89" i="5"/>
  <c r="J91" i="5"/>
  <c r="P91" i="5"/>
  <c r="R91" i="5"/>
  <c r="T91" i="5"/>
  <c r="BE91" i="5"/>
  <c r="BF91" i="5"/>
  <c r="BG91" i="5"/>
  <c r="BH91" i="5"/>
  <c r="BI91" i="5"/>
  <c r="BK91" i="5"/>
  <c r="J93" i="5"/>
  <c r="P93" i="5"/>
  <c r="R93" i="5"/>
  <c r="T93" i="5"/>
  <c r="BE93" i="5"/>
  <c r="BF93" i="5"/>
  <c r="BG93" i="5"/>
  <c r="BH93" i="5"/>
  <c r="BI93" i="5"/>
  <c r="BK93" i="5"/>
  <c r="J95" i="5"/>
  <c r="P95" i="5"/>
  <c r="R95" i="5"/>
  <c r="T95" i="5"/>
  <c r="BE95" i="5"/>
  <c r="BF95" i="5"/>
  <c r="BG95" i="5"/>
  <c r="BH95" i="5"/>
  <c r="BI95" i="5"/>
  <c r="BK95" i="5"/>
  <c r="J97" i="5"/>
  <c r="P97" i="5"/>
  <c r="R97" i="5"/>
  <c r="T97" i="5"/>
  <c r="BE97" i="5"/>
  <c r="BF97" i="5"/>
  <c r="BG97" i="5"/>
  <c r="BH97" i="5"/>
  <c r="BI97" i="5"/>
  <c r="BK97" i="5"/>
  <c r="J99" i="5"/>
  <c r="P99" i="5"/>
  <c r="R99" i="5"/>
  <c r="T99" i="5"/>
  <c r="BE99" i="5"/>
  <c r="BF99" i="5"/>
  <c r="BG99" i="5"/>
  <c r="BH99" i="5"/>
  <c r="BI99" i="5"/>
  <c r="BK99" i="5"/>
  <c r="J101" i="5"/>
  <c r="P101" i="5"/>
  <c r="R101" i="5"/>
  <c r="T101" i="5"/>
  <c r="BE101" i="5"/>
  <c r="BF101" i="5"/>
  <c r="BG101" i="5"/>
  <c r="BH101" i="5"/>
  <c r="BI101" i="5"/>
  <c r="BK101" i="5"/>
  <c r="J103" i="5"/>
  <c r="P103" i="5"/>
  <c r="R103" i="5"/>
  <c r="T103" i="5"/>
  <c r="BE103" i="5"/>
  <c r="BF103" i="5"/>
  <c r="BG103" i="5"/>
  <c r="BH103" i="5"/>
  <c r="BI103" i="5"/>
  <c r="BK103" i="5"/>
  <c r="J105" i="5"/>
  <c r="P105" i="5"/>
  <c r="R105" i="5"/>
  <c r="T105" i="5"/>
  <c r="BE105" i="5"/>
  <c r="BF105" i="5"/>
  <c r="BG105" i="5"/>
  <c r="BH105" i="5"/>
  <c r="BI105" i="5"/>
  <c r="BK105" i="5"/>
  <c r="J107" i="5"/>
  <c r="P107" i="5"/>
  <c r="R107" i="5"/>
  <c r="T107" i="5"/>
  <c r="BE107" i="5"/>
  <c r="BF107" i="5"/>
  <c r="BG107" i="5"/>
  <c r="BH107" i="5"/>
  <c r="BI107" i="5"/>
  <c r="BK107" i="5"/>
  <c r="P109" i="5"/>
  <c r="T109" i="5"/>
  <c r="J110" i="5"/>
  <c r="P110" i="5"/>
  <c r="R110" i="5"/>
  <c r="T110" i="5"/>
  <c r="BE110" i="5"/>
  <c r="BF110" i="5"/>
  <c r="BG110" i="5"/>
  <c r="BH110" i="5"/>
  <c r="BI110" i="5"/>
  <c r="BK110" i="5"/>
  <c r="BK109" i="5"/>
  <c r="J109" i="5"/>
  <c r="J59" i="5"/>
  <c r="J112" i="5"/>
  <c r="P112" i="5"/>
  <c r="R112" i="5"/>
  <c r="T112" i="5"/>
  <c r="BE112" i="5"/>
  <c r="BF112" i="5"/>
  <c r="BG112" i="5"/>
  <c r="BH112" i="5"/>
  <c r="BI112" i="5"/>
  <c r="BK112" i="5"/>
  <c r="J114" i="5"/>
  <c r="P114" i="5"/>
  <c r="R114" i="5"/>
  <c r="T114" i="5"/>
  <c r="BE114" i="5"/>
  <c r="BF114" i="5"/>
  <c r="BG114" i="5"/>
  <c r="BH114" i="5"/>
  <c r="BI114" i="5"/>
  <c r="BK114" i="5"/>
  <c r="J116" i="5"/>
  <c r="P116" i="5"/>
  <c r="R116" i="5"/>
  <c r="T116" i="5"/>
  <c r="BE116" i="5"/>
  <c r="BF116" i="5"/>
  <c r="BG116" i="5"/>
  <c r="BH116" i="5"/>
  <c r="BI116" i="5"/>
  <c r="BK116" i="5"/>
  <c r="J118" i="5"/>
  <c r="P118" i="5"/>
  <c r="R118" i="5"/>
  <c r="T118" i="5"/>
  <c r="BE118" i="5"/>
  <c r="BF118" i="5"/>
  <c r="BG118" i="5"/>
  <c r="BH118" i="5"/>
  <c r="BI118" i="5"/>
  <c r="BK118" i="5"/>
  <c r="J120" i="5"/>
  <c r="P120" i="5"/>
  <c r="R120" i="5"/>
  <c r="T120" i="5"/>
  <c r="BE120" i="5"/>
  <c r="BF120" i="5"/>
  <c r="BG120" i="5"/>
  <c r="BH120" i="5"/>
  <c r="BI120" i="5"/>
  <c r="BK120" i="5"/>
  <c r="J122" i="5"/>
  <c r="P122" i="5"/>
  <c r="R122" i="5"/>
  <c r="T122" i="5"/>
  <c r="BE122" i="5"/>
  <c r="BF122" i="5"/>
  <c r="BG122" i="5"/>
  <c r="BH122" i="5"/>
  <c r="BI122" i="5"/>
  <c r="BK122" i="5"/>
  <c r="J124" i="5"/>
  <c r="P124" i="5"/>
  <c r="R124" i="5"/>
  <c r="T124" i="5"/>
  <c r="BE124" i="5"/>
  <c r="BF124" i="5"/>
  <c r="BG124" i="5"/>
  <c r="BH124" i="5"/>
  <c r="BI124" i="5"/>
  <c r="BK124" i="5"/>
  <c r="J126" i="5"/>
  <c r="P126" i="5"/>
  <c r="R126" i="5"/>
  <c r="T126" i="5"/>
  <c r="BE126" i="5"/>
  <c r="BF126" i="5"/>
  <c r="BG126" i="5"/>
  <c r="BH126" i="5"/>
  <c r="BI126" i="5"/>
  <c r="BK126" i="5"/>
  <c r="J128" i="5"/>
  <c r="P128" i="5"/>
  <c r="R128" i="5"/>
  <c r="T128" i="5"/>
  <c r="BE128" i="5"/>
  <c r="BF128" i="5"/>
  <c r="BG128" i="5"/>
  <c r="BH128" i="5"/>
  <c r="BI128" i="5"/>
  <c r="BK128" i="5"/>
  <c r="J130" i="5"/>
  <c r="P130" i="5"/>
  <c r="R130" i="5"/>
  <c r="T130" i="5"/>
  <c r="BE130" i="5"/>
  <c r="BF130" i="5"/>
  <c r="BG130" i="5"/>
  <c r="BH130" i="5"/>
  <c r="BI130" i="5"/>
  <c r="BK130" i="5"/>
  <c r="J132" i="5"/>
  <c r="P132" i="5"/>
  <c r="R132" i="5"/>
  <c r="T132" i="5"/>
  <c r="BE132" i="5"/>
  <c r="BF132" i="5"/>
  <c r="BG132" i="5"/>
  <c r="BH132" i="5"/>
  <c r="BI132" i="5"/>
  <c r="BK132" i="5"/>
  <c r="J134" i="5"/>
  <c r="P134" i="5"/>
  <c r="R134" i="5"/>
  <c r="T134" i="5"/>
  <c r="BE134" i="5"/>
  <c r="BF134" i="5"/>
  <c r="BG134" i="5"/>
  <c r="BH134" i="5"/>
  <c r="BI134" i="5"/>
  <c r="BK134" i="5"/>
  <c r="R136" i="5"/>
  <c r="J137" i="5"/>
  <c r="P137" i="5"/>
  <c r="R137" i="5"/>
  <c r="T137" i="5"/>
  <c r="BE137" i="5"/>
  <c r="BF137" i="5"/>
  <c r="J31" i="5"/>
  <c r="AW55" i="1"/>
  <c r="BG137" i="5"/>
  <c r="BH137" i="5"/>
  <c r="BI137" i="5"/>
  <c r="BK137" i="5"/>
  <c r="BK136" i="5"/>
  <c r="J136" i="5"/>
  <c r="J60" i="5"/>
  <c r="J139" i="5"/>
  <c r="P139" i="5"/>
  <c r="R139" i="5"/>
  <c r="T139" i="5"/>
  <c r="BE139" i="5"/>
  <c r="BF139" i="5"/>
  <c r="BG139" i="5"/>
  <c r="BH139" i="5"/>
  <c r="BI139" i="5"/>
  <c r="BK139" i="5"/>
  <c r="J141" i="5"/>
  <c r="P141" i="5"/>
  <c r="R141" i="5"/>
  <c r="T141" i="5"/>
  <c r="BE141" i="5"/>
  <c r="BF141" i="5"/>
  <c r="BG141" i="5"/>
  <c r="BH141" i="5"/>
  <c r="BI141" i="5"/>
  <c r="BK141" i="5"/>
  <c r="J143" i="5"/>
  <c r="P143" i="5"/>
  <c r="R143" i="5"/>
  <c r="T143" i="5"/>
  <c r="BE143" i="5"/>
  <c r="BF143" i="5"/>
  <c r="BG143" i="5"/>
  <c r="BH143" i="5"/>
  <c r="BI143" i="5"/>
  <c r="BK143" i="5"/>
  <c r="J145" i="5"/>
  <c r="P145" i="5"/>
  <c r="R145" i="5"/>
  <c r="T145" i="5"/>
  <c r="BE145" i="5"/>
  <c r="BF145" i="5"/>
  <c r="BG145" i="5"/>
  <c r="BH145" i="5"/>
  <c r="BI145" i="5"/>
  <c r="BK145" i="5"/>
  <c r="J147" i="5"/>
  <c r="P147" i="5"/>
  <c r="R147" i="5"/>
  <c r="T147" i="5"/>
  <c r="BE147" i="5"/>
  <c r="BF147" i="5"/>
  <c r="BG147" i="5"/>
  <c r="BH147" i="5"/>
  <c r="BI147" i="5"/>
  <c r="BK147" i="5"/>
  <c r="J149" i="5"/>
  <c r="P149" i="5"/>
  <c r="R149" i="5"/>
  <c r="T149" i="5"/>
  <c r="BE149" i="5"/>
  <c r="BF149" i="5"/>
  <c r="BG149" i="5"/>
  <c r="BH149" i="5"/>
  <c r="BI149" i="5"/>
  <c r="BK149" i="5"/>
  <c r="J151" i="5"/>
  <c r="P151" i="5"/>
  <c r="R151" i="5"/>
  <c r="T151" i="5"/>
  <c r="BE151" i="5"/>
  <c r="BF151" i="5"/>
  <c r="BG151" i="5"/>
  <c r="BH151" i="5"/>
  <c r="BI151" i="5"/>
  <c r="BK151" i="5"/>
  <c r="P153" i="5"/>
  <c r="T153" i="5"/>
  <c r="J154" i="5"/>
  <c r="P154" i="5"/>
  <c r="R154" i="5"/>
  <c r="T154" i="5"/>
  <c r="BE154" i="5"/>
  <c r="BF154" i="5"/>
  <c r="BG154" i="5"/>
  <c r="BH154" i="5"/>
  <c r="BI154" i="5"/>
  <c r="BK154" i="5"/>
  <c r="BK153" i="5"/>
  <c r="J153" i="5"/>
  <c r="J61" i="5"/>
  <c r="J156" i="5"/>
  <c r="P156" i="5"/>
  <c r="R156" i="5"/>
  <c r="T156" i="5"/>
  <c r="BE156" i="5"/>
  <c r="BF156" i="5"/>
  <c r="BG156" i="5"/>
  <c r="BH156" i="5"/>
  <c r="BI156" i="5"/>
  <c r="BK156" i="5"/>
  <c r="J158" i="5"/>
  <c r="P158" i="5"/>
  <c r="R158" i="5"/>
  <c r="T158" i="5"/>
  <c r="BE158" i="5"/>
  <c r="BF158" i="5"/>
  <c r="BG158" i="5"/>
  <c r="BH158" i="5"/>
  <c r="BI158" i="5"/>
  <c r="BK158" i="5"/>
  <c r="J160" i="5"/>
  <c r="P160" i="5"/>
  <c r="R160" i="5"/>
  <c r="T160" i="5"/>
  <c r="BE160" i="5"/>
  <c r="BF160" i="5"/>
  <c r="BG160" i="5"/>
  <c r="BH160" i="5"/>
  <c r="BI160" i="5"/>
  <c r="BK160" i="5"/>
  <c r="J162" i="5"/>
  <c r="P162" i="5"/>
  <c r="R162" i="5"/>
  <c r="T162" i="5"/>
  <c r="BE162" i="5"/>
  <c r="BF162" i="5"/>
  <c r="BG162" i="5"/>
  <c r="BH162" i="5"/>
  <c r="BI162" i="5"/>
  <c r="BK162" i="5"/>
  <c r="J164" i="5"/>
  <c r="P164" i="5"/>
  <c r="R164" i="5"/>
  <c r="T164" i="5"/>
  <c r="BE164" i="5"/>
  <c r="BF164" i="5"/>
  <c r="BG164" i="5"/>
  <c r="BH164" i="5"/>
  <c r="BI164" i="5"/>
  <c r="BK164" i="5"/>
  <c r="J166" i="5"/>
  <c r="P166" i="5"/>
  <c r="R166" i="5"/>
  <c r="T166" i="5"/>
  <c r="BE166" i="5"/>
  <c r="BF166" i="5"/>
  <c r="BG166" i="5"/>
  <c r="BH166" i="5"/>
  <c r="BI166" i="5"/>
  <c r="BK166" i="5"/>
  <c r="J168" i="5"/>
  <c r="P168" i="5"/>
  <c r="R168" i="5"/>
  <c r="T168" i="5"/>
  <c r="BE168" i="5"/>
  <c r="BF168" i="5"/>
  <c r="BG168" i="5"/>
  <c r="BH168" i="5"/>
  <c r="BI168" i="5"/>
  <c r="BK168" i="5"/>
  <c r="J170" i="5"/>
  <c r="P170" i="5"/>
  <c r="R170" i="5"/>
  <c r="T170" i="5"/>
  <c r="BE170" i="5"/>
  <c r="BF170" i="5"/>
  <c r="BG170" i="5"/>
  <c r="BH170" i="5"/>
  <c r="BI170" i="5"/>
  <c r="BK170" i="5"/>
  <c r="J172" i="5"/>
  <c r="P172" i="5"/>
  <c r="R172" i="5"/>
  <c r="T172" i="5"/>
  <c r="BE172" i="5"/>
  <c r="BF172" i="5"/>
  <c r="BG172" i="5"/>
  <c r="BH172" i="5"/>
  <c r="BI172" i="5"/>
  <c r="BK172" i="5"/>
  <c r="J174" i="5"/>
  <c r="P174" i="5"/>
  <c r="R174" i="5"/>
  <c r="T174" i="5"/>
  <c r="BE174" i="5"/>
  <c r="BF174" i="5"/>
  <c r="BG174" i="5"/>
  <c r="BH174" i="5"/>
  <c r="BI174" i="5"/>
  <c r="BK174" i="5"/>
  <c r="J176" i="5"/>
  <c r="P176" i="5"/>
  <c r="R176" i="5"/>
  <c r="T176" i="5"/>
  <c r="BE176" i="5"/>
  <c r="BF176" i="5"/>
  <c r="BG176" i="5"/>
  <c r="BH176" i="5"/>
  <c r="BI176" i="5"/>
  <c r="BK176" i="5"/>
  <c r="J178" i="5"/>
  <c r="P178" i="5"/>
  <c r="R178" i="5"/>
  <c r="T178" i="5"/>
  <c r="BE178" i="5"/>
  <c r="BF178" i="5"/>
  <c r="BG178" i="5"/>
  <c r="BH178" i="5"/>
  <c r="BI178" i="5"/>
  <c r="BK178" i="5"/>
  <c r="J180" i="5"/>
  <c r="P180" i="5"/>
  <c r="R180" i="5"/>
  <c r="T180" i="5"/>
  <c r="BE180" i="5"/>
  <c r="BF180" i="5"/>
  <c r="BG180" i="5"/>
  <c r="BH180" i="5"/>
  <c r="BI180" i="5"/>
  <c r="BK180" i="5"/>
  <c r="J182" i="5"/>
  <c r="P182" i="5"/>
  <c r="R182" i="5"/>
  <c r="T182" i="5"/>
  <c r="BE182" i="5"/>
  <c r="BF182" i="5"/>
  <c r="BG182" i="5"/>
  <c r="BH182" i="5"/>
  <c r="BI182" i="5"/>
  <c r="BK182" i="5"/>
  <c r="R184" i="5"/>
  <c r="J185" i="5"/>
  <c r="P185" i="5"/>
  <c r="R185" i="5"/>
  <c r="T185" i="5"/>
  <c r="BE185" i="5"/>
  <c r="BF185" i="5"/>
  <c r="BG185" i="5"/>
  <c r="BH185" i="5"/>
  <c r="BI185" i="5"/>
  <c r="BK185" i="5"/>
  <c r="BK184" i="5"/>
  <c r="J184" i="5"/>
  <c r="J62" i="5"/>
  <c r="J187" i="5"/>
  <c r="P187" i="5"/>
  <c r="R187" i="5"/>
  <c r="T187" i="5"/>
  <c r="BE187" i="5"/>
  <c r="BF187" i="5"/>
  <c r="BG187" i="5"/>
  <c r="BH187" i="5"/>
  <c r="BI187" i="5"/>
  <c r="BK187" i="5"/>
  <c r="J189" i="5"/>
  <c r="P189" i="5"/>
  <c r="R189" i="5"/>
  <c r="T189" i="5"/>
  <c r="BE189" i="5"/>
  <c r="BF189" i="5"/>
  <c r="BG189" i="5"/>
  <c r="BH189" i="5"/>
  <c r="BI189" i="5"/>
  <c r="BK189" i="5"/>
  <c r="J191" i="5"/>
  <c r="P191" i="5"/>
  <c r="R191" i="5"/>
  <c r="T191" i="5"/>
  <c r="BE191" i="5"/>
  <c r="BF191" i="5"/>
  <c r="BG191" i="5"/>
  <c r="BH191" i="5"/>
  <c r="BI191" i="5"/>
  <c r="BK191" i="5"/>
  <c r="J193" i="5"/>
  <c r="P193" i="5"/>
  <c r="R193" i="5"/>
  <c r="T193" i="5"/>
  <c r="BE193" i="5"/>
  <c r="BF193" i="5"/>
  <c r="BG193" i="5"/>
  <c r="BH193" i="5"/>
  <c r="BI193" i="5"/>
  <c r="BK193" i="5"/>
  <c r="J195" i="5"/>
  <c r="P195" i="5"/>
  <c r="R195" i="5"/>
  <c r="T195" i="5"/>
  <c r="BE195" i="5"/>
  <c r="BF195" i="5"/>
  <c r="BG195" i="5"/>
  <c r="BH195" i="5"/>
  <c r="BI195" i="5"/>
  <c r="BK195" i="5"/>
  <c r="J197" i="5"/>
  <c r="P197" i="5"/>
  <c r="R197" i="5"/>
  <c r="T197" i="5"/>
  <c r="BE197" i="5"/>
  <c r="BF197" i="5"/>
  <c r="BG197" i="5"/>
  <c r="BH197" i="5"/>
  <c r="BI197" i="5"/>
  <c r="BK197" i="5"/>
  <c r="J199" i="5"/>
  <c r="P199" i="5"/>
  <c r="R199" i="5"/>
  <c r="T199" i="5"/>
  <c r="BE199" i="5"/>
  <c r="BF199" i="5"/>
  <c r="BG199" i="5"/>
  <c r="BH199" i="5"/>
  <c r="BI199" i="5"/>
  <c r="BK199" i="5"/>
  <c r="E7" i="6"/>
  <c r="J12" i="6"/>
  <c r="J14" i="6"/>
  <c r="E15" i="6"/>
  <c r="J15" i="6"/>
  <c r="J17" i="6"/>
  <c r="E18" i="6"/>
  <c r="J18" i="6"/>
  <c r="J20" i="6"/>
  <c r="E21" i="6"/>
  <c r="J21" i="6"/>
  <c r="E45" i="6"/>
  <c r="E47" i="6"/>
  <c r="F49" i="6"/>
  <c r="J49" i="6"/>
  <c r="J51" i="6"/>
  <c r="F52" i="6"/>
  <c r="J60" i="6"/>
  <c r="E70" i="6"/>
  <c r="E72" i="6"/>
  <c r="F74" i="6"/>
  <c r="J74" i="6"/>
  <c r="J76" i="6"/>
  <c r="F77" i="6"/>
  <c r="P81" i="6"/>
  <c r="T81" i="6"/>
  <c r="J82" i="6"/>
  <c r="P82" i="6"/>
  <c r="R82" i="6"/>
  <c r="T82" i="6"/>
  <c r="BE82" i="6"/>
  <c r="BF82" i="6"/>
  <c r="BG82" i="6"/>
  <c r="BH82" i="6"/>
  <c r="BI82" i="6"/>
  <c r="BK82" i="6"/>
  <c r="BK81" i="6"/>
  <c r="J81" i="6"/>
  <c r="J57" i="6"/>
  <c r="J84" i="6"/>
  <c r="P84" i="6"/>
  <c r="R84" i="6"/>
  <c r="T84" i="6"/>
  <c r="BE84" i="6"/>
  <c r="BF84" i="6"/>
  <c r="BG84" i="6"/>
  <c r="BH84" i="6"/>
  <c r="BI84" i="6"/>
  <c r="BK84" i="6"/>
  <c r="J86" i="6"/>
  <c r="P86" i="6"/>
  <c r="R86" i="6"/>
  <c r="T86" i="6"/>
  <c r="BE86" i="6"/>
  <c r="BF86" i="6"/>
  <c r="BG86" i="6"/>
  <c r="BH86" i="6"/>
  <c r="BI86" i="6"/>
  <c r="BK86" i="6"/>
  <c r="J88" i="6"/>
  <c r="P88" i="6"/>
  <c r="R88" i="6"/>
  <c r="T88" i="6"/>
  <c r="BE88" i="6"/>
  <c r="BF88" i="6"/>
  <c r="BG88" i="6"/>
  <c r="BH88" i="6"/>
  <c r="BI88" i="6"/>
  <c r="BK88" i="6"/>
  <c r="J90" i="6"/>
  <c r="P90" i="6"/>
  <c r="R90" i="6"/>
  <c r="T90" i="6"/>
  <c r="BE90" i="6"/>
  <c r="BF90" i="6"/>
  <c r="BG90" i="6"/>
  <c r="BH90" i="6"/>
  <c r="BI90" i="6"/>
  <c r="BK90" i="6"/>
  <c r="J92" i="6"/>
  <c r="P92" i="6"/>
  <c r="R92" i="6"/>
  <c r="T92" i="6"/>
  <c r="BE92" i="6"/>
  <c r="BF92" i="6"/>
  <c r="BG92" i="6"/>
  <c r="BH92" i="6"/>
  <c r="BI92" i="6"/>
  <c r="BK92" i="6"/>
  <c r="J94" i="6"/>
  <c r="P94" i="6"/>
  <c r="R94" i="6"/>
  <c r="T94" i="6"/>
  <c r="BE94" i="6"/>
  <c r="BF94" i="6"/>
  <c r="BG94" i="6"/>
  <c r="BH94" i="6"/>
  <c r="BI94" i="6"/>
  <c r="BK94" i="6"/>
  <c r="J96" i="6"/>
  <c r="P96" i="6"/>
  <c r="R96" i="6"/>
  <c r="T96" i="6"/>
  <c r="BE96" i="6"/>
  <c r="BF96" i="6"/>
  <c r="BG96" i="6"/>
  <c r="BH96" i="6"/>
  <c r="BI96" i="6"/>
  <c r="BK96" i="6"/>
  <c r="J98" i="6"/>
  <c r="P98" i="6"/>
  <c r="R98" i="6"/>
  <c r="T98" i="6"/>
  <c r="BE98" i="6"/>
  <c r="BF98" i="6"/>
  <c r="BG98" i="6"/>
  <c r="BH98" i="6"/>
  <c r="BI98" i="6"/>
  <c r="BK98" i="6"/>
  <c r="J100" i="6"/>
  <c r="P100" i="6"/>
  <c r="R100" i="6"/>
  <c r="T100" i="6"/>
  <c r="BE100" i="6"/>
  <c r="BF100" i="6"/>
  <c r="BG100" i="6"/>
  <c r="BH100" i="6"/>
  <c r="BI100" i="6"/>
  <c r="BK100" i="6"/>
  <c r="J102" i="6"/>
  <c r="P102" i="6"/>
  <c r="R102" i="6"/>
  <c r="T102" i="6"/>
  <c r="BE102" i="6"/>
  <c r="BF102" i="6"/>
  <c r="BG102" i="6"/>
  <c r="BH102" i="6"/>
  <c r="BI102" i="6"/>
  <c r="BK102" i="6"/>
  <c r="J104" i="6"/>
  <c r="P104" i="6"/>
  <c r="R104" i="6"/>
  <c r="T104" i="6"/>
  <c r="BE104" i="6"/>
  <c r="BF104" i="6"/>
  <c r="BG104" i="6"/>
  <c r="BH104" i="6"/>
  <c r="BI104" i="6"/>
  <c r="BK104" i="6"/>
  <c r="J106" i="6"/>
  <c r="P106" i="6"/>
  <c r="R106" i="6"/>
  <c r="T106" i="6"/>
  <c r="BE106" i="6"/>
  <c r="BF106" i="6"/>
  <c r="BG106" i="6"/>
  <c r="BH106" i="6"/>
  <c r="BI106" i="6"/>
  <c r="BK106" i="6"/>
  <c r="J108" i="6"/>
  <c r="P108" i="6"/>
  <c r="R108" i="6"/>
  <c r="T108" i="6"/>
  <c r="BE108" i="6"/>
  <c r="BF108" i="6"/>
  <c r="BG108" i="6"/>
  <c r="BH108" i="6"/>
  <c r="BI108" i="6"/>
  <c r="BK108" i="6"/>
  <c r="J110" i="6"/>
  <c r="P110" i="6"/>
  <c r="R110" i="6"/>
  <c r="T110" i="6"/>
  <c r="BE110" i="6"/>
  <c r="BF110" i="6"/>
  <c r="BG110" i="6"/>
  <c r="BH110" i="6"/>
  <c r="BI110" i="6"/>
  <c r="BK110" i="6"/>
  <c r="J112" i="6"/>
  <c r="P112" i="6"/>
  <c r="R112" i="6"/>
  <c r="T112" i="6"/>
  <c r="BE112" i="6"/>
  <c r="BF112" i="6"/>
  <c r="BG112" i="6"/>
  <c r="BH112" i="6"/>
  <c r="BI112" i="6"/>
  <c r="BK112" i="6"/>
  <c r="J114" i="6"/>
  <c r="P114" i="6"/>
  <c r="R114" i="6"/>
  <c r="T114" i="6"/>
  <c r="BE114" i="6"/>
  <c r="BF114" i="6"/>
  <c r="BG114" i="6"/>
  <c r="BH114" i="6"/>
  <c r="BI114" i="6"/>
  <c r="BK114" i="6"/>
  <c r="J116" i="6"/>
  <c r="P116" i="6"/>
  <c r="R116" i="6"/>
  <c r="T116" i="6"/>
  <c r="BE116" i="6"/>
  <c r="BF116" i="6"/>
  <c r="BG116" i="6"/>
  <c r="BH116" i="6"/>
  <c r="BI116" i="6"/>
  <c r="BK116" i="6"/>
  <c r="J118" i="6"/>
  <c r="P118" i="6"/>
  <c r="R118" i="6"/>
  <c r="T118" i="6"/>
  <c r="BE118" i="6"/>
  <c r="BF118" i="6"/>
  <c r="BG118" i="6"/>
  <c r="BH118" i="6"/>
  <c r="BI118" i="6"/>
  <c r="BK118" i="6"/>
  <c r="J120" i="6"/>
  <c r="P120" i="6"/>
  <c r="R120" i="6"/>
  <c r="T120" i="6"/>
  <c r="BE120" i="6"/>
  <c r="BF120" i="6"/>
  <c r="BG120" i="6"/>
  <c r="BH120" i="6"/>
  <c r="BI120" i="6"/>
  <c r="BK120" i="6"/>
  <c r="J122" i="6"/>
  <c r="P122" i="6"/>
  <c r="R122" i="6"/>
  <c r="T122" i="6"/>
  <c r="BE122" i="6"/>
  <c r="BF122" i="6"/>
  <c r="BG122" i="6"/>
  <c r="BH122" i="6"/>
  <c r="BI122" i="6"/>
  <c r="BK122" i="6"/>
  <c r="J124" i="6"/>
  <c r="P124" i="6"/>
  <c r="R124" i="6"/>
  <c r="T124" i="6"/>
  <c r="BE124" i="6"/>
  <c r="BF124" i="6"/>
  <c r="BG124" i="6"/>
  <c r="BH124" i="6"/>
  <c r="BI124" i="6"/>
  <c r="BK124" i="6"/>
  <c r="J126" i="6"/>
  <c r="P126" i="6"/>
  <c r="R126" i="6"/>
  <c r="T126" i="6"/>
  <c r="BE126" i="6"/>
  <c r="BF126" i="6"/>
  <c r="BG126" i="6"/>
  <c r="BH126" i="6"/>
  <c r="BI126" i="6"/>
  <c r="BK126" i="6"/>
  <c r="J128" i="6"/>
  <c r="P128" i="6"/>
  <c r="R128" i="6"/>
  <c r="T128" i="6"/>
  <c r="BE128" i="6"/>
  <c r="BF128" i="6"/>
  <c r="BG128" i="6"/>
  <c r="BH128" i="6"/>
  <c r="BI128" i="6"/>
  <c r="BK128" i="6"/>
  <c r="J130" i="6"/>
  <c r="P130" i="6"/>
  <c r="R130" i="6"/>
  <c r="T130" i="6"/>
  <c r="BE130" i="6"/>
  <c r="BF130" i="6"/>
  <c r="BG130" i="6"/>
  <c r="BH130" i="6"/>
  <c r="BI130" i="6"/>
  <c r="BK130" i="6"/>
  <c r="J132" i="6"/>
  <c r="P132" i="6"/>
  <c r="R132" i="6"/>
  <c r="T132" i="6"/>
  <c r="BE132" i="6"/>
  <c r="BF132" i="6"/>
  <c r="BG132" i="6"/>
  <c r="BH132" i="6"/>
  <c r="BI132" i="6"/>
  <c r="BK132" i="6"/>
  <c r="J134" i="6"/>
  <c r="P134" i="6"/>
  <c r="R134" i="6"/>
  <c r="T134" i="6"/>
  <c r="BE134" i="6"/>
  <c r="BF134" i="6"/>
  <c r="BG134" i="6"/>
  <c r="BH134" i="6"/>
  <c r="BI134" i="6"/>
  <c r="BK134" i="6"/>
  <c r="J136" i="6"/>
  <c r="P136" i="6"/>
  <c r="R136" i="6"/>
  <c r="T136" i="6"/>
  <c r="BE136" i="6"/>
  <c r="BF136" i="6"/>
  <c r="BG136" i="6"/>
  <c r="BH136" i="6"/>
  <c r="BI136" i="6"/>
  <c r="BK136" i="6"/>
  <c r="J138" i="6"/>
  <c r="P138" i="6"/>
  <c r="R138" i="6"/>
  <c r="T138" i="6"/>
  <c r="BE138" i="6"/>
  <c r="BF138" i="6"/>
  <c r="BG138" i="6"/>
  <c r="BH138" i="6"/>
  <c r="BI138" i="6"/>
  <c r="BK138" i="6"/>
  <c r="J140" i="6"/>
  <c r="P140" i="6"/>
  <c r="R140" i="6"/>
  <c r="T140" i="6"/>
  <c r="BE140" i="6"/>
  <c r="BF140" i="6"/>
  <c r="BG140" i="6"/>
  <c r="BH140" i="6"/>
  <c r="BI140" i="6"/>
  <c r="BK140" i="6"/>
  <c r="J142" i="6"/>
  <c r="P142" i="6"/>
  <c r="R142" i="6"/>
  <c r="T142" i="6"/>
  <c r="BE142" i="6"/>
  <c r="BF142" i="6"/>
  <c r="BG142" i="6"/>
  <c r="BH142" i="6"/>
  <c r="BI142" i="6"/>
  <c r="BK142" i="6"/>
  <c r="J144" i="6"/>
  <c r="P144" i="6"/>
  <c r="R144" i="6"/>
  <c r="T144" i="6"/>
  <c r="BE144" i="6"/>
  <c r="BF144" i="6"/>
  <c r="BG144" i="6"/>
  <c r="BH144" i="6"/>
  <c r="BI144" i="6"/>
  <c r="BK144" i="6"/>
  <c r="J146" i="6"/>
  <c r="P146" i="6"/>
  <c r="R146" i="6"/>
  <c r="T146" i="6"/>
  <c r="BE146" i="6"/>
  <c r="BF146" i="6"/>
  <c r="BG146" i="6"/>
  <c r="BH146" i="6"/>
  <c r="BI146" i="6"/>
  <c r="BK146" i="6"/>
  <c r="J148" i="6"/>
  <c r="P148" i="6"/>
  <c r="R148" i="6"/>
  <c r="T148" i="6"/>
  <c r="BE148" i="6"/>
  <c r="BF148" i="6"/>
  <c r="BG148" i="6"/>
  <c r="BH148" i="6"/>
  <c r="BI148" i="6"/>
  <c r="BK148" i="6"/>
  <c r="J150" i="6"/>
  <c r="P150" i="6"/>
  <c r="R150" i="6"/>
  <c r="T150" i="6"/>
  <c r="BE150" i="6"/>
  <c r="BF150" i="6"/>
  <c r="BG150" i="6"/>
  <c r="BH150" i="6"/>
  <c r="BI150" i="6"/>
  <c r="BK150" i="6"/>
  <c r="J152" i="6"/>
  <c r="P152" i="6"/>
  <c r="R152" i="6"/>
  <c r="T152" i="6"/>
  <c r="BE152" i="6"/>
  <c r="BF152" i="6"/>
  <c r="BG152" i="6"/>
  <c r="BH152" i="6"/>
  <c r="BI152" i="6"/>
  <c r="BK152" i="6"/>
  <c r="J154" i="6"/>
  <c r="P154" i="6"/>
  <c r="R154" i="6"/>
  <c r="T154" i="6"/>
  <c r="BE154" i="6"/>
  <c r="BF154" i="6"/>
  <c r="BG154" i="6"/>
  <c r="BH154" i="6"/>
  <c r="BI154" i="6"/>
  <c r="BK154" i="6"/>
  <c r="J156" i="6"/>
  <c r="P156" i="6"/>
  <c r="R156" i="6"/>
  <c r="T156" i="6"/>
  <c r="BE156" i="6"/>
  <c r="BF156" i="6"/>
  <c r="BG156" i="6"/>
  <c r="BH156" i="6"/>
  <c r="BI156" i="6"/>
  <c r="BK156" i="6"/>
  <c r="J158" i="6"/>
  <c r="P158" i="6"/>
  <c r="R158" i="6"/>
  <c r="T158" i="6"/>
  <c r="BE158" i="6"/>
  <c r="BF158" i="6"/>
  <c r="BG158" i="6"/>
  <c r="BH158" i="6"/>
  <c r="BI158" i="6"/>
  <c r="BK158" i="6"/>
  <c r="J160" i="6"/>
  <c r="P160" i="6"/>
  <c r="R160" i="6"/>
  <c r="T160" i="6"/>
  <c r="BE160" i="6"/>
  <c r="BF160" i="6"/>
  <c r="BG160" i="6"/>
  <c r="BH160" i="6"/>
  <c r="BI160" i="6"/>
  <c r="BK160" i="6"/>
  <c r="J162" i="6"/>
  <c r="P162" i="6"/>
  <c r="R162" i="6"/>
  <c r="T162" i="6"/>
  <c r="BE162" i="6"/>
  <c r="BF162" i="6"/>
  <c r="BG162" i="6"/>
  <c r="BH162" i="6"/>
  <c r="BI162" i="6"/>
  <c r="BK162" i="6"/>
  <c r="J164" i="6"/>
  <c r="P164" i="6"/>
  <c r="R164" i="6"/>
  <c r="T164" i="6"/>
  <c r="BE164" i="6"/>
  <c r="BF164" i="6"/>
  <c r="BG164" i="6"/>
  <c r="BH164" i="6"/>
  <c r="BI164" i="6"/>
  <c r="BK164" i="6"/>
  <c r="J166" i="6"/>
  <c r="P166" i="6"/>
  <c r="R166" i="6"/>
  <c r="T166" i="6"/>
  <c r="BE166" i="6"/>
  <c r="BF166" i="6"/>
  <c r="BG166" i="6"/>
  <c r="BH166" i="6"/>
  <c r="BI166" i="6"/>
  <c r="BK166" i="6"/>
  <c r="J168" i="6"/>
  <c r="P168" i="6"/>
  <c r="R168" i="6"/>
  <c r="T168" i="6"/>
  <c r="BE168" i="6"/>
  <c r="BF168" i="6"/>
  <c r="BG168" i="6"/>
  <c r="BH168" i="6"/>
  <c r="BI168" i="6"/>
  <c r="BK168" i="6"/>
  <c r="J170" i="6"/>
  <c r="P170" i="6"/>
  <c r="R170" i="6"/>
  <c r="T170" i="6"/>
  <c r="BE170" i="6"/>
  <c r="BF170" i="6"/>
  <c r="BG170" i="6"/>
  <c r="BH170" i="6"/>
  <c r="BI170" i="6"/>
  <c r="BK170" i="6"/>
  <c r="J172" i="6"/>
  <c r="P172" i="6"/>
  <c r="R172" i="6"/>
  <c r="T172" i="6"/>
  <c r="BE172" i="6"/>
  <c r="BF172" i="6"/>
  <c r="BG172" i="6"/>
  <c r="BH172" i="6"/>
  <c r="BI172" i="6"/>
  <c r="BK172" i="6"/>
  <c r="J174" i="6"/>
  <c r="P174" i="6"/>
  <c r="R174" i="6"/>
  <c r="T174" i="6"/>
  <c r="BE174" i="6"/>
  <c r="BF174" i="6"/>
  <c r="BG174" i="6"/>
  <c r="BH174" i="6"/>
  <c r="BI174" i="6"/>
  <c r="BK174" i="6"/>
  <c r="J176" i="6"/>
  <c r="P176" i="6"/>
  <c r="R176" i="6"/>
  <c r="T176" i="6"/>
  <c r="BE176" i="6"/>
  <c r="BF176" i="6"/>
  <c r="BG176" i="6"/>
  <c r="BH176" i="6"/>
  <c r="BI176" i="6"/>
  <c r="BK176" i="6"/>
  <c r="J178" i="6"/>
  <c r="P178" i="6"/>
  <c r="R178" i="6"/>
  <c r="T178" i="6"/>
  <c r="BE178" i="6"/>
  <c r="BF178" i="6"/>
  <c r="BG178" i="6"/>
  <c r="BH178" i="6"/>
  <c r="BI178" i="6"/>
  <c r="BK178" i="6"/>
  <c r="J180" i="6"/>
  <c r="P180" i="6"/>
  <c r="R180" i="6"/>
  <c r="T180" i="6"/>
  <c r="BE180" i="6"/>
  <c r="BF180" i="6"/>
  <c r="BG180" i="6"/>
  <c r="BH180" i="6"/>
  <c r="BI180" i="6"/>
  <c r="BK180" i="6"/>
  <c r="J182" i="6"/>
  <c r="P182" i="6"/>
  <c r="R182" i="6"/>
  <c r="T182" i="6"/>
  <c r="BE182" i="6"/>
  <c r="BF182" i="6"/>
  <c r="BG182" i="6"/>
  <c r="BH182" i="6"/>
  <c r="BI182" i="6"/>
  <c r="BK182" i="6"/>
  <c r="J184" i="6"/>
  <c r="P184" i="6"/>
  <c r="R184" i="6"/>
  <c r="T184" i="6"/>
  <c r="BE184" i="6"/>
  <c r="BF184" i="6"/>
  <c r="BG184" i="6"/>
  <c r="BH184" i="6"/>
  <c r="BI184" i="6"/>
  <c r="BK184" i="6"/>
  <c r="J186" i="6"/>
  <c r="P186" i="6"/>
  <c r="R186" i="6"/>
  <c r="T186" i="6"/>
  <c r="BE186" i="6"/>
  <c r="BF186" i="6"/>
  <c r="BG186" i="6"/>
  <c r="BH186" i="6"/>
  <c r="BI186" i="6"/>
  <c r="BK186" i="6"/>
  <c r="J188" i="6"/>
  <c r="P188" i="6"/>
  <c r="R188" i="6"/>
  <c r="T188" i="6"/>
  <c r="BE188" i="6"/>
  <c r="BF188" i="6"/>
  <c r="BG188" i="6"/>
  <c r="BH188" i="6"/>
  <c r="BI188" i="6"/>
  <c r="BK188" i="6"/>
  <c r="J190" i="6"/>
  <c r="P190" i="6"/>
  <c r="R190" i="6"/>
  <c r="T190" i="6"/>
  <c r="BE190" i="6"/>
  <c r="BF190" i="6"/>
  <c r="BG190" i="6"/>
  <c r="BH190" i="6"/>
  <c r="BI190" i="6"/>
  <c r="BK190" i="6"/>
  <c r="J192" i="6"/>
  <c r="P192" i="6"/>
  <c r="R192" i="6"/>
  <c r="T192" i="6"/>
  <c r="BE192" i="6"/>
  <c r="BF192" i="6"/>
  <c r="BG192" i="6"/>
  <c r="BH192" i="6"/>
  <c r="BI192" i="6"/>
  <c r="BK192" i="6"/>
  <c r="J194" i="6"/>
  <c r="P194" i="6"/>
  <c r="R194" i="6"/>
  <c r="T194" i="6"/>
  <c r="BE194" i="6"/>
  <c r="BF194" i="6"/>
  <c r="BG194" i="6"/>
  <c r="BH194" i="6"/>
  <c r="BI194" i="6"/>
  <c r="BK194" i="6"/>
  <c r="J196" i="6"/>
  <c r="P196" i="6"/>
  <c r="R196" i="6"/>
  <c r="T196" i="6"/>
  <c r="BE196" i="6"/>
  <c r="BF196" i="6"/>
  <c r="BG196" i="6"/>
  <c r="BH196" i="6"/>
  <c r="BI196" i="6"/>
  <c r="BK196" i="6"/>
  <c r="J198" i="6"/>
  <c r="P198" i="6"/>
  <c r="R198" i="6"/>
  <c r="T198" i="6"/>
  <c r="BE198" i="6"/>
  <c r="BF198" i="6"/>
  <c r="BG198" i="6"/>
  <c r="BH198" i="6"/>
  <c r="BI198" i="6"/>
  <c r="BK198" i="6"/>
  <c r="J200" i="6"/>
  <c r="P200" i="6"/>
  <c r="R200" i="6"/>
  <c r="T200" i="6"/>
  <c r="BE200" i="6"/>
  <c r="BF200" i="6"/>
  <c r="BG200" i="6"/>
  <c r="BH200" i="6"/>
  <c r="BI200" i="6"/>
  <c r="BK200" i="6"/>
  <c r="J202" i="6"/>
  <c r="P202" i="6"/>
  <c r="R202" i="6"/>
  <c r="T202" i="6"/>
  <c r="BE202" i="6"/>
  <c r="BF202" i="6"/>
  <c r="BG202" i="6"/>
  <c r="BH202" i="6"/>
  <c r="BI202" i="6"/>
  <c r="BK202" i="6"/>
  <c r="J204" i="6"/>
  <c r="P204" i="6"/>
  <c r="R204" i="6"/>
  <c r="T204" i="6"/>
  <c r="BE204" i="6"/>
  <c r="BF204" i="6"/>
  <c r="BG204" i="6"/>
  <c r="BH204" i="6"/>
  <c r="BI204" i="6"/>
  <c r="BK204" i="6"/>
  <c r="J206" i="6"/>
  <c r="P206" i="6"/>
  <c r="R206" i="6"/>
  <c r="T206" i="6"/>
  <c r="BE206" i="6"/>
  <c r="BF206" i="6"/>
  <c r="BG206" i="6"/>
  <c r="BH206" i="6"/>
  <c r="BI206" i="6"/>
  <c r="BK206" i="6"/>
  <c r="J208" i="6"/>
  <c r="P208" i="6"/>
  <c r="R208" i="6"/>
  <c r="T208" i="6"/>
  <c r="BE208" i="6"/>
  <c r="BF208" i="6"/>
  <c r="BG208" i="6"/>
  <c r="BH208" i="6"/>
  <c r="BI208" i="6"/>
  <c r="BK208" i="6"/>
  <c r="J210" i="6"/>
  <c r="P210" i="6"/>
  <c r="R210" i="6"/>
  <c r="T210" i="6"/>
  <c r="BE210" i="6"/>
  <c r="BF210" i="6"/>
  <c r="BG210" i="6"/>
  <c r="BH210" i="6"/>
  <c r="BI210" i="6"/>
  <c r="BK210" i="6"/>
  <c r="J212" i="6"/>
  <c r="P212" i="6"/>
  <c r="R212" i="6"/>
  <c r="T212" i="6"/>
  <c r="BE212" i="6"/>
  <c r="BF212" i="6"/>
  <c r="BG212" i="6"/>
  <c r="BH212" i="6"/>
  <c r="BI212" i="6"/>
  <c r="BK212" i="6"/>
  <c r="J214" i="6"/>
  <c r="P214" i="6"/>
  <c r="R214" i="6"/>
  <c r="T214" i="6"/>
  <c r="BE214" i="6"/>
  <c r="BF214" i="6"/>
  <c r="BG214" i="6"/>
  <c r="BH214" i="6"/>
  <c r="BI214" i="6"/>
  <c r="BK214" i="6"/>
  <c r="R216" i="6"/>
  <c r="J217" i="6"/>
  <c r="P217" i="6"/>
  <c r="R217" i="6"/>
  <c r="T217" i="6"/>
  <c r="BE217" i="6"/>
  <c r="BF217" i="6"/>
  <c r="BG217" i="6"/>
  <c r="BH217" i="6"/>
  <c r="F33" i="6"/>
  <c r="BC56" i="1"/>
  <c r="BI217" i="6"/>
  <c r="BK217" i="6"/>
  <c r="BK216" i="6"/>
  <c r="J216" i="6"/>
  <c r="J58" i="6"/>
  <c r="J219" i="6"/>
  <c r="P219" i="6"/>
  <c r="R219" i="6"/>
  <c r="T219" i="6"/>
  <c r="BE219" i="6"/>
  <c r="BF219" i="6"/>
  <c r="BG219" i="6"/>
  <c r="BH219" i="6"/>
  <c r="BI219" i="6"/>
  <c r="BK219" i="6"/>
  <c r="J221" i="6"/>
  <c r="P221" i="6"/>
  <c r="R221" i="6"/>
  <c r="T221" i="6"/>
  <c r="BE221" i="6"/>
  <c r="BF221" i="6"/>
  <c r="BG221" i="6"/>
  <c r="BH221" i="6"/>
  <c r="BI221" i="6"/>
  <c r="BK221" i="6"/>
  <c r="J223" i="6"/>
  <c r="P223" i="6"/>
  <c r="R223" i="6"/>
  <c r="T223" i="6"/>
  <c r="BE223" i="6"/>
  <c r="BF223" i="6"/>
  <c r="BG223" i="6"/>
  <c r="BH223" i="6"/>
  <c r="BI223" i="6"/>
  <c r="BK223" i="6"/>
  <c r="P225" i="6"/>
  <c r="T225" i="6"/>
  <c r="J226" i="6"/>
  <c r="P226" i="6"/>
  <c r="R226" i="6"/>
  <c r="T226" i="6"/>
  <c r="BE226" i="6"/>
  <c r="BF226" i="6"/>
  <c r="BG226" i="6"/>
  <c r="BH226" i="6"/>
  <c r="BI226" i="6"/>
  <c r="BK226" i="6"/>
  <c r="BK225" i="6"/>
  <c r="J225" i="6"/>
  <c r="J59" i="6"/>
  <c r="J228" i="6"/>
  <c r="P228" i="6"/>
  <c r="R228" i="6"/>
  <c r="T228" i="6"/>
  <c r="BE228" i="6"/>
  <c r="BF228" i="6"/>
  <c r="BG228" i="6"/>
  <c r="BH228" i="6"/>
  <c r="BI228" i="6"/>
  <c r="BK228" i="6"/>
  <c r="J230" i="6"/>
  <c r="E7" i="7"/>
  <c r="J12" i="7"/>
  <c r="J14" i="7"/>
  <c r="E15" i="7"/>
  <c r="J15" i="7"/>
  <c r="J17" i="7"/>
  <c r="E18" i="7"/>
  <c r="J18" i="7"/>
  <c r="J20" i="7"/>
  <c r="E21" i="7"/>
  <c r="J21" i="7"/>
  <c r="E45" i="7"/>
  <c r="E47" i="7"/>
  <c r="F49" i="7"/>
  <c r="J49" i="7"/>
  <c r="J51" i="7"/>
  <c r="F52" i="7"/>
  <c r="E76" i="7"/>
  <c r="E78" i="7"/>
  <c r="F80" i="7"/>
  <c r="J80" i="7"/>
  <c r="J82" i="7"/>
  <c r="F83" i="7"/>
  <c r="P87" i="7"/>
  <c r="T87" i="7"/>
  <c r="J88" i="7"/>
  <c r="P88" i="7"/>
  <c r="R88" i="7"/>
  <c r="T88" i="7"/>
  <c r="BE88" i="7"/>
  <c r="BF88" i="7"/>
  <c r="BG88" i="7"/>
  <c r="BH88" i="7"/>
  <c r="BI88" i="7"/>
  <c r="BK88" i="7"/>
  <c r="BK87" i="7"/>
  <c r="J87" i="7"/>
  <c r="J57" i="7"/>
  <c r="J92" i="7"/>
  <c r="P92" i="7"/>
  <c r="R92" i="7"/>
  <c r="T92" i="7"/>
  <c r="BE92" i="7"/>
  <c r="BF92" i="7"/>
  <c r="BG92" i="7"/>
  <c r="BH92" i="7"/>
  <c r="BI92" i="7"/>
  <c r="BK92" i="7"/>
  <c r="J94" i="7"/>
  <c r="P94" i="7"/>
  <c r="R94" i="7"/>
  <c r="T94" i="7"/>
  <c r="BE94" i="7"/>
  <c r="BF94" i="7"/>
  <c r="BG94" i="7"/>
  <c r="BH94" i="7"/>
  <c r="BI94" i="7"/>
  <c r="BK94" i="7"/>
  <c r="J96" i="7"/>
  <c r="P96" i="7"/>
  <c r="R96" i="7"/>
  <c r="T96" i="7"/>
  <c r="BE96" i="7"/>
  <c r="BF96" i="7"/>
  <c r="BG96" i="7"/>
  <c r="BH96" i="7"/>
  <c r="BI96" i="7"/>
  <c r="BK96" i="7"/>
  <c r="J98" i="7"/>
  <c r="P98" i="7"/>
  <c r="R98" i="7"/>
  <c r="T98" i="7"/>
  <c r="BE98" i="7"/>
  <c r="BF98" i="7"/>
  <c r="BG98" i="7"/>
  <c r="BH98" i="7"/>
  <c r="BI98" i="7"/>
  <c r="BK98" i="7"/>
  <c r="J103" i="7"/>
  <c r="P103" i="7"/>
  <c r="R103" i="7"/>
  <c r="T103" i="7"/>
  <c r="BE103" i="7"/>
  <c r="BF103" i="7"/>
  <c r="BG103" i="7"/>
  <c r="BH103" i="7"/>
  <c r="BI103" i="7"/>
  <c r="BK103" i="7"/>
  <c r="J107" i="7"/>
  <c r="P107" i="7"/>
  <c r="R107" i="7"/>
  <c r="T107" i="7"/>
  <c r="BE107" i="7"/>
  <c r="BF107" i="7"/>
  <c r="BG107" i="7"/>
  <c r="BH107" i="7"/>
  <c r="BI107" i="7"/>
  <c r="BK107" i="7"/>
  <c r="J109" i="7"/>
  <c r="P109" i="7"/>
  <c r="R109" i="7"/>
  <c r="T109" i="7"/>
  <c r="BE109" i="7"/>
  <c r="BF109" i="7"/>
  <c r="BG109" i="7"/>
  <c r="BH109" i="7"/>
  <c r="BI109" i="7"/>
  <c r="BK109" i="7"/>
  <c r="J111" i="7"/>
  <c r="P111" i="7"/>
  <c r="R111" i="7"/>
  <c r="T111" i="7"/>
  <c r="BE111" i="7"/>
  <c r="BF111" i="7"/>
  <c r="BG111" i="7"/>
  <c r="BH111" i="7"/>
  <c r="BI111" i="7"/>
  <c r="BK111" i="7"/>
  <c r="J115" i="7"/>
  <c r="P115" i="7"/>
  <c r="R115" i="7"/>
  <c r="T115" i="7"/>
  <c r="BE115" i="7"/>
  <c r="BF115" i="7"/>
  <c r="BG115" i="7"/>
  <c r="BH115" i="7"/>
  <c r="BI115" i="7"/>
  <c r="BK115" i="7"/>
  <c r="J119" i="7"/>
  <c r="P119" i="7"/>
  <c r="R119" i="7"/>
  <c r="T119" i="7"/>
  <c r="BE119" i="7"/>
  <c r="BF119" i="7"/>
  <c r="BG119" i="7"/>
  <c r="BH119" i="7"/>
  <c r="BI119" i="7"/>
  <c r="BK119" i="7"/>
  <c r="J123" i="7"/>
  <c r="P123" i="7"/>
  <c r="R123" i="7"/>
  <c r="T123" i="7"/>
  <c r="BE123" i="7"/>
  <c r="BF123" i="7"/>
  <c r="BG123" i="7"/>
  <c r="BH123" i="7"/>
  <c r="BI123" i="7"/>
  <c r="BK123" i="7"/>
  <c r="R125" i="7"/>
  <c r="J126" i="7"/>
  <c r="P126" i="7"/>
  <c r="P125" i="7"/>
  <c r="R126" i="7"/>
  <c r="T126" i="7"/>
  <c r="T125" i="7"/>
  <c r="BE126" i="7"/>
  <c r="BF126" i="7"/>
  <c r="BG126" i="7"/>
  <c r="BH126" i="7"/>
  <c r="BI126" i="7"/>
  <c r="BK126" i="7"/>
  <c r="BK125" i="7"/>
  <c r="J125" i="7"/>
  <c r="J58" i="7"/>
  <c r="P128" i="7"/>
  <c r="T128" i="7"/>
  <c r="J129" i="7"/>
  <c r="P129" i="7"/>
  <c r="R129" i="7"/>
  <c r="T129" i="7"/>
  <c r="BE129" i="7"/>
  <c r="J30" i="7"/>
  <c r="AV57" i="1"/>
  <c r="BF129" i="7"/>
  <c r="BG129" i="7"/>
  <c r="BH129" i="7"/>
  <c r="BI129" i="7"/>
  <c r="BK129" i="7"/>
  <c r="BK128" i="7"/>
  <c r="J128" i="7"/>
  <c r="J59" i="7"/>
  <c r="J133" i="7"/>
  <c r="P133" i="7"/>
  <c r="R133" i="7"/>
  <c r="T133" i="7"/>
  <c r="BE133" i="7"/>
  <c r="BF133" i="7"/>
  <c r="BG133" i="7"/>
  <c r="BH133" i="7"/>
  <c r="BI133" i="7"/>
  <c r="BK133" i="7"/>
  <c r="R137" i="7"/>
  <c r="J138" i="7"/>
  <c r="P138" i="7"/>
  <c r="R138" i="7"/>
  <c r="T138" i="7"/>
  <c r="BE138" i="7"/>
  <c r="BF138" i="7"/>
  <c r="BG138" i="7"/>
  <c r="BH138" i="7"/>
  <c r="BI138" i="7"/>
  <c r="BK138" i="7"/>
  <c r="BK137" i="7"/>
  <c r="J137" i="7"/>
  <c r="J60" i="7"/>
  <c r="J142" i="7"/>
  <c r="P142" i="7"/>
  <c r="R142" i="7"/>
  <c r="T142" i="7"/>
  <c r="BE142" i="7"/>
  <c r="BF142" i="7"/>
  <c r="BG142" i="7"/>
  <c r="BH142" i="7"/>
  <c r="BI142" i="7"/>
  <c r="BK142" i="7"/>
  <c r="J146" i="7"/>
  <c r="P146" i="7"/>
  <c r="R146" i="7"/>
  <c r="T146" i="7"/>
  <c r="BE146" i="7"/>
  <c r="BF146" i="7"/>
  <c r="BG146" i="7"/>
  <c r="BH146" i="7"/>
  <c r="BI146" i="7"/>
  <c r="BK146" i="7"/>
  <c r="P148" i="7"/>
  <c r="T148" i="7"/>
  <c r="J149" i="7"/>
  <c r="P149" i="7"/>
  <c r="R149" i="7"/>
  <c r="T149" i="7"/>
  <c r="BE149" i="7"/>
  <c r="BF149" i="7"/>
  <c r="BG149" i="7"/>
  <c r="BH149" i="7"/>
  <c r="BI149" i="7"/>
  <c r="BK149" i="7"/>
  <c r="BK148" i="7"/>
  <c r="J148" i="7"/>
  <c r="J61" i="7"/>
  <c r="J151" i="7"/>
  <c r="P151" i="7"/>
  <c r="R151" i="7"/>
  <c r="T151" i="7"/>
  <c r="BE151" i="7"/>
  <c r="BF151" i="7"/>
  <c r="BG151" i="7"/>
  <c r="BH151" i="7"/>
  <c r="BI151" i="7"/>
  <c r="BK151" i="7"/>
  <c r="J153" i="7"/>
  <c r="P153" i="7"/>
  <c r="R153" i="7"/>
  <c r="T153" i="7"/>
  <c r="BE153" i="7"/>
  <c r="BF153" i="7"/>
  <c r="BG153" i="7"/>
  <c r="BH153" i="7"/>
  <c r="BI153" i="7"/>
  <c r="BK153" i="7"/>
  <c r="R155" i="7"/>
  <c r="J156" i="7"/>
  <c r="P156" i="7"/>
  <c r="P155" i="7"/>
  <c r="R156" i="7"/>
  <c r="T156" i="7"/>
  <c r="T155" i="7"/>
  <c r="BE156" i="7"/>
  <c r="BF156" i="7"/>
  <c r="BG156" i="7"/>
  <c r="BH156" i="7"/>
  <c r="BI156" i="7"/>
  <c r="BK156" i="7"/>
  <c r="BK155" i="7"/>
  <c r="J155" i="7"/>
  <c r="J62" i="7"/>
  <c r="P158" i="7"/>
  <c r="T158" i="7"/>
  <c r="J159" i="7"/>
  <c r="P159" i="7"/>
  <c r="R159" i="7"/>
  <c r="T159" i="7"/>
  <c r="BE159" i="7"/>
  <c r="BF159" i="7"/>
  <c r="BG159" i="7"/>
  <c r="BH159" i="7"/>
  <c r="BI159" i="7"/>
  <c r="BK159" i="7"/>
  <c r="BK158" i="7"/>
  <c r="J158" i="7"/>
  <c r="J63" i="7"/>
  <c r="J161" i="7"/>
  <c r="P161" i="7"/>
  <c r="R161" i="7"/>
  <c r="T161" i="7"/>
  <c r="BE161" i="7"/>
  <c r="BF161" i="7"/>
  <c r="BG161" i="7"/>
  <c r="BH161" i="7"/>
  <c r="BI161" i="7"/>
  <c r="BK161" i="7"/>
  <c r="J163" i="7"/>
  <c r="P163" i="7"/>
  <c r="R163" i="7"/>
  <c r="T163" i="7"/>
  <c r="BE163" i="7"/>
  <c r="BF163" i="7"/>
  <c r="BG163" i="7"/>
  <c r="BH163" i="7"/>
  <c r="BI163" i="7"/>
  <c r="BK163" i="7"/>
  <c r="J165" i="7"/>
  <c r="P165" i="7"/>
  <c r="R165" i="7"/>
  <c r="T165" i="7"/>
  <c r="BE165" i="7"/>
  <c r="BF165" i="7"/>
  <c r="BG165" i="7"/>
  <c r="BH165" i="7"/>
  <c r="BI165" i="7"/>
  <c r="BK165" i="7"/>
  <c r="J170" i="7"/>
  <c r="P170" i="7"/>
  <c r="R170" i="7"/>
  <c r="T170" i="7"/>
  <c r="BE170" i="7"/>
  <c r="BF170" i="7"/>
  <c r="BG170" i="7"/>
  <c r="BH170" i="7"/>
  <c r="BI170" i="7"/>
  <c r="BK170" i="7"/>
  <c r="J175" i="7"/>
  <c r="P175" i="7"/>
  <c r="R175" i="7"/>
  <c r="T175" i="7"/>
  <c r="BE175" i="7"/>
  <c r="BF175" i="7"/>
  <c r="BG175" i="7"/>
  <c r="BH175" i="7"/>
  <c r="BI175" i="7"/>
  <c r="BK175" i="7"/>
  <c r="J181" i="7"/>
  <c r="P181" i="7"/>
  <c r="R181" i="7"/>
  <c r="T181" i="7"/>
  <c r="BE181" i="7"/>
  <c r="BF181" i="7"/>
  <c r="BG181" i="7"/>
  <c r="BH181" i="7"/>
  <c r="BI181" i="7"/>
  <c r="BK181" i="7"/>
  <c r="J187" i="7"/>
  <c r="P187" i="7"/>
  <c r="R187" i="7"/>
  <c r="T187" i="7"/>
  <c r="BE187" i="7"/>
  <c r="BF187" i="7"/>
  <c r="BG187" i="7"/>
  <c r="BH187" i="7"/>
  <c r="BI187" i="7"/>
  <c r="BK187" i="7"/>
  <c r="J191" i="7"/>
  <c r="P191" i="7"/>
  <c r="R191" i="7"/>
  <c r="T191" i="7"/>
  <c r="BE191" i="7"/>
  <c r="BF191" i="7"/>
  <c r="BG191" i="7"/>
  <c r="BH191" i="7"/>
  <c r="BI191" i="7"/>
  <c r="BK191" i="7"/>
  <c r="J193" i="7"/>
  <c r="P193" i="7"/>
  <c r="R193" i="7"/>
  <c r="T193" i="7"/>
  <c r="BE193" i="7"/>
  <c r="BF193" i="7"/>
  <c r="BG193" i="7"/>
  <c r="BH193" i="7"/>
  <c r="BI193" i="7"/>
  <c r="BK193" i="7"/>
  <c r="J195" i="7"/>
  <c r="P195" i="7"/>
  <c r="R195" i="7"/>
  <c r="T195" i="7"/>
  <c r="BE195" i="7"/>
  <c r="BF195" i="7"/>
  <c r="BG195" i="7"/>
  <c r="BH195" i="7"/>
  <c r="BI195" i="7"/>
  <c r="BK195" i="7"/>
  <c r="J199" i="7"/>
  <c r="P199" i="7"/>
  <c r="R199" i="7"/>
  <c r="T199" i="7"/>
  <c r="BE199" i="7"/>
  <c r="BF199" i="7"/>
  <c r="BG199" i="7"/>
  <c r="BH199" i="7"/>
  <c r="BI199" i="7"/>
  <c r="BK199" i="7"/>
  <c r="J201" i="7"/>
  <c r="P201" i="7"/>
  <c r="R201" i="7"/>
  <c r="T201" i="7"/>
  <c r="BE201" i="7"/>
  <c r="BF201" i="7"/>
  <c r="BG201" i="7"/>
  <c r="BH201" i="7"/>
  <c r="BI201" i="7"/>
  <c r="BK201" i="7"/>
  <c r="J203" i="7"/>
  <c r="P203" i="7"/>
  <c r="R203" i="7"/>
  <c r="T203" i="7"/>
  <c r="BE203" i="7"/>
  <c r="BF203" i="7"/>
  <c r="BG203" i="7"/>
  <c r="BH203" i="7"/>
  <c r="BI203" i="7"/>
  <c r="BK203" i="7"/>
  <c r="J205" i="7"/>
  <c r="P205" i="7"/>
  <c r="R205" i="7"/>
  <c r="T205" i="7"/>
  <c r="BE205" i="7"/>
  <c r="BF205" i="7"/>
  <c r="BG205" i="7"/>
  <c r="BH205" i="7"/>
  <c r="BI205" i="7"/>
  <c r="BK205" i="7"/>
  <c r="J207" i="7"/>
  <c r="P207" i="7"/>
  <c r="R207" i="7"/>
  <c r="T207" i="7"/>
  <c r="BE207" i="7"/>
  <c r="BF207" i="7"/>
  <c r="BG207" i="7"/>
  <c r="BH207" i="7"/>
  <c r="BI207" i="7"/>
  <c r="BK207" i="7"/>
  <c r="J209" i="7"/>
  <c r="P209" i="7"/>
  <c r="R209" i="7"/>
  <c r="T209" i="7"/>
  <c r="BE209" i="7"/>
  <c r="BF209" i="7"/>
  <c r="BG209" i="7"/>
  <c r="BH209" i="7"/>
  <c r="BI209" i="7"/>
  <c r="BK209" i="7"/>
  <c r="J211" i="7"/>
  <c r="P211" i="7"/>
  <c r="R211" i="7"/>
  <c r="T211" i="7"/>
  <c r="BE211" i="7"/>
  <c r="BF211" i="7"/>
  <c r="BG211" i="7"/>
  <c r="BH211" i="7"/>
  <c r="BI211" i="7"/>
  <c r="BK211" i="7"/>
  <c r="J215" i="7"/>
  <c r="P215" i="7"/>
  <c r="R215" i="7"/>
  <c r="T215" i="7"/>
  <c r="BE215" i="7"/>
  <c r="BF215" i="7"/>
  <c r="BG215" i="7"/>
  <c r="BH215" i="7"/>
  <c r="BI215" i="7"/>
  <c r="BK215" i="7"/>
  <c r="J217" i="7"/>
  <c r="P217" i="7"/>
  <c r="R217" i="7"/>
  <c r="T217" i="7"/>
  <c r="BE217" i="7"/>
  <c r="BF217" i="7"/>
  <c r="BG217" i="7"/>
  <c r="BH217" i="7"/>
  <c r="BI217" i="7"/>
  <c r="BK217" i="7"/>
  <c r="J219" i="7"/>
  <c r="P219" i="7"/>
  <c r="R219" i="7"/>
  <c r="T219" i="7"/>
  <c r="BE219" i="7"/>
  <c r="BF219" i="7"/>
  <c r="BG219" i="7"/>
  <c r="BH219" i="7"/>
  <c r="BI219" i="7"/>
  <c r="BK219" i="7"/>
  <c r="J221" i="7"/>
  <c r="P221" i="7"/>
  <c r="R221" i="7"/>
  <c r="T221" i="7"/>
  <c r="BE221" i="7"/>
  <c r="BF221" i="7"/>
  <c r="BG221" i="7"/>
  <c r="BH221" i="7"/>
  <c r="BI221" i="7"/>
  <c r="BK221" i="7"/>
  <c r="J223" i="7"/>
  <c r="P223" i="7"/>
  <c r="R223" i="7"/>
  <c r="T223" i="7"/>
  <c r="BE223" i="7"/>
  <c r="BF223" i="7"/>
  <c r="BG223" i="7"/>
  <c r="BH223" i="7"/>
  <c r="BI223" i="7"/>
  <c r="BK223" i="7"/>
  <c r="J225" i="7"/>
  <c r="P225" i="7"/>
  <c r="R225" i="7"/>
  <c r="T225" i="7"/>
  <c r="BE225" i="7"/>
  <c r="BF225" i="7"/>
  <c r="BG225" i="7"/>
  <c r="BH225" i="7"/>
  <c r="BI225" i="7"/>
  <c r="BK225" i="7"/>
  <c r="J227" i="7"/>
  <c r="P227" i="7"/>
  <c r="R227" i="7"/>
  <c r="T227" i="7"/>
  <c r="BE227" i="7"/>
  <c r="BF227" i="7"/>
  <c r="BG227" i="7"/>
  <c r="BH227" i="7"/>
  <c r="BI227" i="7"/>
  <c r="BK227" i="7"/>
  <c r="J229" i="7"/>
  <c r="P229" i="7"/>
  <c r="R229" i="7"/>
  <c r="T229" i="7"/>
  <c r="BE229" i="7"/>
  <c r="BF229" i="7"/>
  <c r="BG229" i="7"/>
  <c r="BH229" i="7"/>
  <c r="BI229" i="7"/>
  <c r="BK229" i="7"/>
  <c r="J234" i="7"/>
  <c r="P234" i="7"/>
  <c r="R234" i="7"/>
  <c r="T234" i="7"/>
  <c r="BE234" i="7"/>
  <c r="BF234" i="7"/>
  <c r="BG234" i="7"/>
  <c r="BH234" i="7"/>
  <c r="BI234" i="7"/>
  <c r="BK234" i="7"/>
  <c r="J240" i="7"/>
  <c r="P240" i="7"/>
  <c r="R240" i="7"/>
  <c r="T240" i="7"/>
  <c r="BE240" i="7"/>
  <c r="BF240" i="7"/>
  <c r="BG240" i="7"/>
  <c r="BH240" i="7"/>
  <c r="BI240" i="7"/>
  <c r="BK240" i="7"/>
  <c r="J245" i="7"/>
  <c r="P245" i="7"/>
  <c r="R245" i="7"/>
  <c r="T245" i="7"/>
  <c r="BE245" i="7"/>
  <c r="BF245" i="7"/>
  <c r="BG245" i="7"/>
  <c r="BH245" i="7"/>
  <c r="BI245" i="7"/>
  <c r="BK245" i="7"/>
  <c r="J247" i="7"/>
  <c r="P247" i="7"/>
  <c r="R247" i="7"/>
  <c r="T247" i="7"/>
  <c r="BE247" i="7"/>
  <c r="BF247" i="7"/>
  <c r="BG247" i="7"/>
  <c r="BH247" i="7"/>
  <c r="BI247" i="7"/>
  <c r="BK247" i="7"/>
  <c r="J249" i="7"/>
  <c r="P249" i="7"/>
  <c r="R249" i="7"/>
  <c r="T249" i="7"/>
  <c r="BE249" i="7"/>
  <c r="BF249" i="7"/>
  <c r="BG249" i="7"/>
  <c r="BH249" i="7"/>
  <c r="BI249" i="7"/>
  <c r="BK249" i="7"/>
  <c r="J251" i="7"/>
  <c r="P251" i="7"/>
  <c r="R251" i="7"/>
  <c r="T251" i="7"/>
  <c r="BE251" i="7"/>
  <c r="BF251" i="7"/>
  <c r="BG251" i="7"/>
  <c r="BH251" i="7"/>
  <c r="BI251" i="7"/>
  <c r="BK251" i="7"/>
  <c r="J253" i="7"/>
  <c r="P253" i="7"/>
  <c r="R253" i="7"/>
  <c r="T253" i="7"/>
  <c r="BE253" i="7"/>
  <c r="BF253" i="7"/>
  <c r="BG253" i="7"/>
  <c r="BH253" i="7"/>
  <c r="BI253" i="7"/>
  <c r="BK253" i="7"/>
  <c r="J257" i="7"/>
  <c r="P257" i="7"/>
  <c r="R257" i="7"/>
  <c r="T257" i="7"/>
  <c r="BE257" i="7"/>
  <c r="BF257" i="7"/>
  <c r="BG257" i="7"/>
  <c r="BH257" i="7"/>
  <c r="BI257" i="7"/>
  <c r="BK257" i="7"/>
  <c r="J259" i="7"/>
  <c r="P259" i="7"/>
  <c r="R259" i="7"/>
  <c r="T259" i="7"/>
  <c r="BE259" i="7"/>
  <c r="BF259" i="7"/>
  <c r="BG259" i="7"/>
  <c r="BH259" i="7"/>
  <c r="BI259" i="7"/>
  <c r="BK259" i="7"/>
  <c r="J261" i="7"/>
  <c r="P261" i="7"/>
  <c r="R261" i="7"/>
  <c r="T261" i="7"/>
  <c r="BE261" i="7"/>
  <c r="BF261" i="7"/>
  <c r="BG261" i="7"/>
  <c r="BH261" i="7"/>
  <c r="BI261" i="7"/>
  <c r="BK261" i="7"/>
  <c r="J266" i="7"/>
  <c r="P266" i="7"/>
  <c r="R266" i="7"/>
  <c r="T266" i="7"/>
  <c r="BE266" i="7"/>
  <c r="BF266" i="7"/>
  <c r="BG266" i="7"/>
  <c r="BH266" i="7"/>
  <c r="BI266" i="7"/>
  <c r="BK266" i="7"/>
  <c r="J268" i="7"/>
  <c r="P268" i="7"/>
  <c r="R268" i="7"/>
  <c r="T268" i="7"/>
  <c r="BE268" i="7"/>
  <c r="BF268" i="7"/>
  <c r="BG268" i="7"/>
  <c r="BH268" i="7"/>
  <c r="BI268" i="7"/>
  <c r="BK268" i="7"/>
  <c r="J270" i="7"/>
  <c r="P270" i="7"/>
  <c r="R270" i="7"/>
  <c r="T270" i="7"/>
  <c r="BE270" i="7"/>
  <c r="BF270" i="7"/>
  <c r="BG270" i="7"/>
  <c r="BH270" i="7"/>
  <c r="BI270" i="7"/>
  <c r="BK270" i="7"/>
  <c r="J272" i="7"/>
  <c r="P272" i="7"/>
  <c r="R272" i="7"/>
  <c r="T272" i="7"/>
  <c r="BE272" i="7"/>
  <c r="BF272" i="7"/>
  <c r="BG272" i="7"/>
  <c r="BH272" i="7"/>
  <c r="BI272" i="7"/>
  <c r="BK272" i="7"/>
  <c r="R274" i="7"/>
  <c r="J275" i="7"/>
  <c r="P275" i="7"/>
  <c r="R275" i="7"/>
  <c r="T275" i="7"/>
  <c r="BE275" i="7"/>
  <c r="BF275" i="7"/>
  <c r="BG275" i="7"/>
  <c r="BH275" i="7"/>
  <c r="BI275" i="7"/>
  <c r="BK275" i="7"/>
  <c r="BK274" i="7"/>
  <c r="J274" i="7"/>
  <c r="J64" i="7"/>
  <c r="J277" i="7"/>
  <c r="P277" i="7"/>
  <c r="R277" i="7"/>
  <c r="T277" i="7"/>
  <c r="BE277" i="7"/>
  <c r="BF277" i="7"/>
  <c r="BG277" i="7"/>
  <c r="BH277" i="7"/>
  <c r="BI277" i="7"/>
  <c r="BK277" i="7"/>
  <c r="J279" i="7"/>
  <c r="P279" i="7"/>
  <c r="R279" i="7"/>
  <c r="T279" i="7"/>
  <c r="BE279" i="7"/>
  <c r="BF279" i="7"/>
  <c r="BG279" i="7"/>
  <c r="BH279" i="7"/>
  <c r="BI279" i="7"/>
  <c r="BK279" i="7"/>
  <c r="J283" i="7"/>
  <c r="P283" i="7"/>
  <c r="R283" i="7"/>
  <c r="T283" i="7"/>
  <c r="BE283" i="7"/>
  <c r="BF283" i="7"/>
  <c r="BG283" i="7"/>
  <c r="BH283" i="7"/>
  <c r="BI283" i="7"/>
  <c r="BK283" i="7"/>
  <c r="J285" i="7"/>
  <c r="P285" i="7"/>
  <c r="R285" i="7"/>
  <c r="T285" i="7"/>
  <c r="BE285" i="7"/>
  <c r="BF285" i="7"/>
  <c r="BG285" i="7"/>
  <c r="BH285" i="7"/>
  <c r="BI285" i="7"/>
  <c r="BK285" i="7"/>
  <c r="J288" i="7"/>
  <c r="P288" i="7"/>
  <c r="R288" i="7"/>
  <c r="T288" i="7"/>
  <c r="T287" i="7"/>
  <c r="BE288" i="7"/>
  <c r="BF288" i="7"/>
  <c r="BG288" i="7"/>
  <c r="BH288" i="7"/>
  <c r="F33" i="7"/>
  <c r="BC57" i="1"/>
  <c r="BI288" i="7"/>
  <c r="BK288" i="7"/>
  <c r="J292" i="7"/>
  <c r="P292" i="7"/>
  <c r="R292" i="7"/>
  <c r="T292" i="7"/>
  <c r="BE292" i="7"/>
  <c r="BF292" i="7"/>
  <c r="BG292" i="7"/>
  <c r="BH292" i="7"/>
  <c r="BI292" i="7"/>
  <c r="BK292" i="7"/>
  <c r="P297" i="7"/>
  <c r="T297" i="7"/>
  <c r="J298" i="7"/>
  <c r="P298" i="7"/>
  <c r="R298" i="7"/>
  <c r="T298" i="7"/>
  <c r="BE298" i="7"/>
  <c r="BF298" i="7"/>
  <c r="BG298" i="7"/>
  <c r="BH298" i="7"/>
  <c r="BI298" i="7"/>
  <c r="BK298" i="7"/>
  <c r="BK297" i="7"/>
  <c r="J297" i="7"/>
  <c r="J66" i="7"/>
  <c r="J300" i="7"/>
  <c r="P300" i="7"/>
  <c r="R300" i="7"/>
  <c r="T300" i="7"/>
  <c r="BE300" i="7"/>
  <c r="BF300" i="7"/>
  <c r="BG300" i="7"/>
  <c r="BH300" i="7"/>
  <c r="BI300" i="7"/>
  <c r="BK300" i="7"/>
  <c r="E7" i="8"/>
  <c r="E83" i="8"/>
  <c r="J12" i="8"/>
  <c r="J14" i="8"/>
  <c r="E15" i="8"/>
  <c r="J15" i="8"/>
  <c r="J17" i="8"/>
  <c r="E18" i="8"/>
  <c r="F90" i="8"/>
  <c r="J18" i="8"/>
  <c r="J20" i="8"/>
  <c r="E21" i="8"/>
  <c r="J21" i="8"/>
  <c r="E45" i="8"/>
  <c r="E47" i="8"/>
  <c r="F49" i="8"/>
  <c r="J49" i="8"/>
  <c r="F51" i="8"/>
  <c r="J51" i="8"/>
  <c r="F52" i="8"/>
  <c r="E85" i="8"/>
  <c r="F87" i="8"/>
  <c r="J87" i="8"/>
  <c r="F89" i="8"/>
  <c r="J89" i="8"/>
  <c r="P94" i="8"/>
  <c r="T94" i="8"/>
  <c r="J95" i="8"/>
  <c r="P95" i="8"/>
  <c r="R95" i="8"/>
  <c r="T95" i="8"/>
  <c r="BE95" i="8"/>
  <c r="BF95" i="8"/>
  <c r="BG95" i="8"/>
  <c r="F32" i="8"/>
  <c r="BB58" i="1"/>
  <c r="BH95" i="8"/>
  <c r="BI95" i="8"/>
  <c r="F34" i="8"/>
  <c r="BD58" i="1"/>
  <c r="BK95" i="8"/>
  <c r="BK94" i="8"/>
  <c r="J94" i="8"/>
  <c r="J57" i="8"/>
  <c r="J101" i="8"/>
  <c r="P101" i="8"/>
  <c r="R101" i="8"/>
  <c r="T101" i="8"/>
  <c r="BE101" i="8"/>
  <c r="BF101" i="8"/>
  <c r="BG101" i="8"/>
  <c r="BH101" i="8"/>
  <c r="BI101" i="8"/>
  <c r="BK101" i="8"/>
  <c r="R103" i="8"/>
  <c r="J104" i="8"/>
  <c r="P104" i="8"/>
  <c r="R104" i="8"/>
  <c r="T104" i="8"/>
  <c r="BE104" i="8"/>
  <c r="BF104" i="8"/>
  <c r="F31" i="8"/>
  <c r="BA58" i="1"/>
  <c r="BG104" i="8"/>
  <c r="BH104" i="8"/>
  <c r="BI104" i="8"/>
  <c r="BK104" i="8"/>
  <c r="BK103" i="8"/>
  <c r="J103" i="8"/>
  <c r="J58" i="8"/>
  <c r="J106" i="8"/>
  <c r="P106" i="8"/>
  <c r="R106" i="8"/>
  <c r="T106" i="8"/>
  <c r="BE106" i="8"/>
  <c r="BF106" i="8"/>
  <c r="BG106" i="8"/>
  <c r="BH106" i="8"/>
  <c r="BI106" i="8"/>
  <c r="BK106" i="8"/>
  <c r="J108" i="8"/>
  <c r="P108" i="8"/>
  <c r="R108" i="8"/>
  <c r="T108" i="8"/>
  <c r="BE108" i="8"/>
  <c r="BF108" i="8"/>
  <c r="BG108" i="8"/>
  <c r="BH108" i="8"/>
  <c r="BI108" i="8"/>
  <c r="BK108" i="8"/>
  <c r="J110" i="8"/>
  <c r="P110" i="8"/>
  <c r="R110" i="8"/>
  <c r="T110" i="8"/>
  <c r="BE110" i="8"/>
  <c r="BF110" i="8"/>
  <c r="BG110" i="8"/>
  <c r="BH110" i="8"/>
  <c r="BI110" i="8"/>
  <c r="BK110" i="8"/>
  <c r="P114" i="8"/>
  <c r="T114" i="8"/>
  <c r="J115" i="8"/>
  <c r="P115" i="8"/>
  <c r="R115" i="8"/>
  <c r="T115" i="8"/>
  <c r="BE115" i="8"/>
  <c r="BF115" i="8"/>
  <c r="BG115" i="8"/>
  <c r="BH115" i="8"/>
  <c r="BI115" i="8"/>
  <c r="BK115" i="8"/>
  <c r="BK114" i="8"/>
  <c r="J114" i="8"/>
  <c r="J59" i="8"/>
  <c r="J117" i="8"/>
  <c r="P117" i="8"/>
  <c r="R117" i="8"/>
  <c r="T117" i="8"/>
  <c r="BE117" i="8"/>
  <c r="BF117" i="8"/>
  <c r="BG117" i="8"/>
  <c r="BH117" i="8"/>
  <c r="BI117" i="8"/>
  <c r="BK117" i="8"/>
  <c r="J121" i="8"/>
  <c r="P121" i="8"/>
  <c r="R121" i="8"/>
  <c r="T121" i="8"/>
  <c r="BE121" i="8"/>
  <c r="BF121" i="8"/>
  <c r="BG121" i="8"/>
  <c r="BH121" i="8"/>
  <c r="BI121" i="8"/>
  <c r="BK121" i="8"/>
  <c r="J125" i="8"/>
  <c r="P125" i="8"/>
  <c r="R125" i="8"/>
  <c r="T125" i="8"/>
  <c r="BE125" i="8"/>
  <c r="BF125" i="8"/>
  <c r="BG125" i="8"/>
  <c r="BH125" i="8"/>
  <c r="BI125" i="8"/>
  <c r="BK125" i="8"/>
  <c r="J129" i="8"/>
  <c r="P129" i="8"/>
  <c r="R129" i="8"/>
  <c r="T129" i="8"/>
  <c r="BE129" i="8"/>
  <c r="BF129" i="8"/>
  <c r="BG129" i="8"/>
  <c r="BH129" i="8"/>
  <c r="BI129" i="8"/>
  <c r="BK129" i="8"/>
  <c r="R131" i="8"/>
  <c r="J132" i="8"/>
  <c r="P132" i="8"/>
  <c r="R132" i="8"/>
  <c r="T132" i="8"/>
  <c r="BE132" i="8"/>
  <c r="BF132" i="8"/>
  <c r="BG132" i="8"/>
  <c r="BH132" i="8"/>
  <c r="BI132" i="8"/>
  <c r="BK132" i="8"/>
  <c r="BK131" i="8"/>
  <c r="J131" i="8"/>
  <c r="J60" i="8"/>
  <c r="J134" i="8"/>
  <c r="P134" i="8"/>
  <c r="R134" i="8"/>
  <c r="T134" i="8"/>
  <c r="BE134" i="8"/>
  <c r="BF134" i="8"/>
  <c r="BG134" i="8"/>
  <c r="BH134" i="8"/>
  <c r="BI134" i="8"/>
  <c r="BK134" i="8"/>
  <c r="P136" i="8"/>
  <c r="T136" i="8"/>
  <c r="J137" i="8"/>
  <c r="P137" i="8"/>
  <c r="R137" i="8"/>
  <c r="T137" i="8"/>
  <c r="BE137" i="8"/>
  <c r="BF137" i="8"/>
  <c r="BG137" i="8"/>
  <c r="BH137" i="8"/>
  <c r="BI137" i="8"/>
  <c r="BK137" i="8"/>
  <c r="BK136" i="8"/>
  <c r="J136" i="8"/>
  <c r="J61" i="8"/>
  <c r="J139" i="8"/>
  <c r="P139" i="8"/>
  <c r="R139" i="8"/>
  <c r="T139" i="8"/>
  <c r="BE139" i="8"/>
  <c r="BF139" i="8"/>
  <c r="BG139" i="8"/>
  <c r="BH139" i="8"/>
  <c r="BI139" i="8"/>
  <c r="BK139" i="8"/>
  <c r="R143" i="8"/>
  <c r="J144" i="8"/>
  <c r="P144" i="8"/>
  <c r="P143" i="8"/>
  <c r="R144" i="8"/>
  <c r="T144" i="8"/>
  <c r="T143" i="8"/>
  <c r="BE144" i="8"/>
  <c r="BF144" i="8"/>
  <c r="BG144" i="8"/>
  <c r="BH144" i="8"/>
  <c r="BI144" i="8"/>
  <c r="BK144" i="8"/>
  <c r="BK143" i="8"/>
  <c r="J143" i="8"/>
  <c r="J62" i="8"/>
  <c r="P148" i="8"/>
  <c r="T148" i="8"/>
  <c r="J149" i="8"/>
  <c r="P149" i="8"/>
  <c r="R149" i="8"/>
  <c r="R148" i="8"/>
  <c r="T149" i="8"/>
  <c r="BE149" i="8"/>
  <c r="BF149" i="8"/>
  <c r="BG149" i="8"/>
  <c r="BH149" i="8"/>
  <c r="BI149" i="8"/>
  <c r="BK149" i="8"/>
  <c r="BK148" i="8"/>
  <c r="J148" i="8"/>
  <c r="J63" i="8"/>
  <c r="R154" i="8"/>
  <c r="J155" i="8"/>
  <c r="P155" i="8"/>
  <c r="R155" i="8"/>
  <c r="T155" i="8"/>
  <c r="BE155" i="8"/>
  <c r="BF155" i="8"/>
  <c r="BG155" i="8"/>
  <c r="BH155" i="8"/>
  <c r="BI155" i="8"/>
  <c r="BK155" i="8"/>
  <c r="BK154" i="8"/>
  <c r="J154" i="8"/>
  <c r="J64" i="8"/>
  <c r="J159" i="8"/>
  <c r="P159" i="8"/>
  <c r="R159" i="8"/>
  <c r="T159" i="8"/>
  <c r="BE159" i="8"/>
  <c r="BF159" i="8"/>
  <c r="BG159" i="8"/>
  <c r="BH159" i="8"/>
  <c r="BI159" i="8"/>
  <c r="BK159" i="8"/>
  <c r="J161" i="8"/>
  <c r="P161" i="8"/>
  <c r="R161" i="8"/>
  <c r="T161" i="8"/>
  <c r="BE161" i="8"/>
  <c r="BF161" i="8"/>
  <c r="BG161" i="8"/>
  <c r="BH161" i="8"/>
  <c r="BI161" i="8"/>
  <c r="BK161" i="8"/>
  <c r="P165" i="8"/>
  <c r="T165" i="8"/>
  <c r="J166" i="8"/>
  <c r="P166" i="8"/>
  <c r="R166" i="8"/>
  <c r="R165" i="8"/>
  <c r="T166" i="8"/>
  <c r="BE166" i="8"/>
  <c r="BF166" i="8"/>
  <c r="BG166" i="8"/>
  <c r="BH166" i="8"/>
  <c r="BI166" i="8"/>
  <c r="BK166" i="8"/>
  <c r="BK165" i="8"/>
  <c r="J165" i="8"/>
  <c r="J65" i="8"/>
  <c r="R168" i="8"/>
  <c r="J169" i="8"/>
  <c r="P169" i="8"/>
  <c r="R169" i="8"/>
  <c r="T169" i="8"/>
  <c r="BE169" i="8"/>
  <c r="BF169" i="8"/>
  <c r="BG169" i="8"/>
  <c r="BH169" i="8"/>
  <c r="BI169" i="8"/>
  <c r="BK169" i="8"/>
  <c r="BK168" i="8"/>
  <c r="J168" i="8"/>
  <c r="J66" i="8"/>
  <c r="J173" i="8"/>
  <c r="P173" i="8"/>
  <c r="R173" i="8"/>
  <c r="T173" i="8"/>
  <c r="BE173" i="8"/>
  <c r="BF173" i="8"/>
  <c r="BG173" i="8"/>
  <c r="BH173" i="8"/>
  <c r="BI173" i="8"/>
  <c r="BK173" i="8"/>
  <c r="J177" i="8"/>
  <c r="P177" i="8"/>
  <c r="R177" i="8"/>
  <c r="T177" i="8"/>
  <c r="BE177" i="8"/>
  <c r="BF177" i="8"/>
  <c r="BG177" i="8"/>
  <c r="BH177" i="8"/>
  <c r="BI177" i="8"/>
  <c r="BK177" i="8"/>
  <c r="P179" i="8"/>
  <c r="T179" i="8"/>
  <c r="J180" i="8"/>
  <c r="P180" i="8"/>
  <c r="R180" i="8"/>
  <c r="R179" i="8"/>
  <c r="T180" i="8"/>
  <c r="BE180" i="8"/>
  <c r="BF180" i="8"/>
  <c r="BG180" i="8"/>
  <c r="BH180" i="8"/>
  <c r="BI180" i="8"/>
  <c r="BK180" i="8"/>
  <c r="BK179" i="8"/>
  <c r="J179" i="8"/>
  <c r="J67" i="8"/>
  <c r="R184" i="8"/>
  <c r="J185" i="8"/>
  <c r="P185" i="8"/>
  <c r="R185" i="8"/>
  <c r="T185" i="8"/>
  <c r="BE185" i="8"/>
  <c r="BF185" i="8"/>
  <c r="BG185" i="8"/>
  <c r="BH185" i="8"/>
  <c r="BI185" i="8"/>
  <c r="BK185" i="8"/>
  <c r="BK184" i="8"/>
  <c r="J184" i="8"/>
  <c r="J68" i="8"/>
  <c r="J189" i="8"/>
  <c r="P189" i="8"/>
  <c r="R189" i="8"/>
  <c r="T189" i="8"/>
  <c r="BE189" i="8"/>
  <c r="BF189" i="8"/>
  <c r="BG189" i="8"/>
  <c r="BH189" i="8"/>
  <c r="BI189" i="8"/>
  <c r="BK189" i="8"/>
  <c r="J191" i="8"/>
  <c r="P191" i="8"/>
  <c r="R191" i="8"/>
  <c r="T191" i="8"/>
  <c r="BE191" i="8"/>
  <c r="BF191" i="8"/>
  <c r="BG191" i="8"/>
  <c r="BH191" i="8"/>
  <c r="BI191" i="8"/>
  <c r="BK191" i="8"/>
  <c r="J193" i="8"/>
  <c r="P193" i="8"/>
  <c r="R193" i="8"/>
  <c r="T193" i="8"/>
  <c r="BE193" i="8"/>
  <c r="BF193" i="8"/>
  <c r="BG193" i="8"/>
  <c r="BH193" i="8"/>
  <c r="BI193" i="8"/>
  <c r="BK193" i="8"/>
  <c r="P195" i="8"/>
  <c r="T195" i="8"/>
  <c r="J196" i="8"/>
  <c r="P196" i="8"/>
  <c r="R196" i="8"/>
  <c r="T196" i="8"/>
  <c r="BE196" i="8"/>
  <c r="BF196" i="8"/>
  <c r="BG196" i="8"/>
  <c r="BH196" i="8"/>
  <c r="BI196" i="8"/>
  <c r="BK196" i="8"/>
  <c r="BK195" i="8"/>
  <c r="J195" i="8"/>
  <c r="J69" i="8"/>
  <c r="J200" i="8"/>
  <c r="P200" i="8"/>
  <c r="R200" i="8"/>
  <c r="T200" i="8"/>
  <c r="BE200" i="8"/>
  <c r="BF200" i="8"/>
  <c r="BG200" i="8"/>
  <c r="BH200" i="8"/>
  <c r="BI200" i="8"/>
  <c r="BK200" i="8"/>
  <c r="R202" i="8"/>
  <c r="J203" i="8"/>
  <c r="P203" i="8"/>
  <c r="R203" i="8"/>
  <c r="T203" i="8"/>
  <c r="BE203" i="8"/>
  <c r="BF203" i="8"/>
  <c r="BG203" i="8"/>
  <c r="BH203" i="8"/>
  <c r="BI203" i="8"/>
  <c r="BK203" i="8"/>
  <c r="BK202" i="8"/>
  <c r="J202" i="8"/>
  <c r="J70" i="8"/>
  <c r="J205" i="8"/>
  <c r="P205" i="8"/>
  <c r="R205" i="8"/>
  <c r="T205" i="8"/>
  <c r="BE205" i="8"/>
  <c r="BF205" i="8"/>
  <c r="BG205" i="8"/>
  <c r="BH205" i="8"/>
  <c r="BI205" i="8"/>
  <c r="BK205" i="8"/>
  <c r="P209" i="8"/>
  <c r="T209" i="8"/>
  <c r="J210" i="8"/>
  <c r="P210" i="8"/>
  <c r="R210" i="8"/>
  <c r="R209" i="8"/>
  <c r="T210" i="8"/>
  <c r="BE210" i="8"/>
  <c r="BF210" i="8"/>
  <c r="BG210" i="8"/>
  <c r="BH210" i="8"/>
  <c r="BI210" i="8"/>
  <c r="BK210" i="8"/>
  <c r="BK209" i="8"/>
  <c r="J209" i="8"/>
  <c r="J71" i="8"/>
  <c r="R212" i="8"/>
  <c r="J213" i="8"/>
  <c r="P213" i="8"/>
  <c r="P212" i="8"/>
  <c r="R213" i="8"/>
  <c r="T213" i="8"/>
  <c r="T212" i="8"/>
  <c r="BE213" i="8"/>
  <c r="BF213" i="8"/>
  <c r="BG213" i="8"/>
  <c r="BH213" i="8"/>
  <c r="BI213" i="8"/>
  <c r="BK213" i="8"/>
  <c r="BK212" i="8"/>
  <c r="J212" i="8"/>
  <c r="J72" i="8"/>
  <c r="P217" i="8"/>
  <c r="T217" i="8"/>
  <c r="J218" i="8"/>
  <c r="P218" i="8"/>
  <c r="R218" i="8"/>
  <c r="T218" i="8"/>
  <c r="BE218" i="8"/>
  <c r="BF218" i="8"/>
  <c r="BG218" i="8"/>
  <c r="BH218" i="8"/>
  <c r="BI218" i="8"/>
  <c r="BK218" i="8"/>
  <c r="BK217" i="8"/>
  <c r="J217" i="8"/>
  <c r="J73" i="8"/>
  <c r="J220" i="8"/>
  <c r="P220" i="8"/>
  <c r="R220" i="8"/>
  <c r="T220" i="8"/>
  <c r="BE220" i="8"/>
  <c r="BF220" i="8"/>
  <c r="BG220" i="8"/>
  <c r="BH220" i="8"/>
  <c r="BI220" i="8"/>
  <c r="BK220" i="8"/>
  <c r="J222" i="8"/>
  <c r="P222" i="8"/>
  <c r="R222" i="8"/>
  <c r="T222" i="8"/>
  <c r="BE222" i="8"/>
  <c r="BF222" i="8"/>
  <c r="BG222" i="8"/>
  <c r="BH222" i="8"/>
  <c r="BI222" i="8"/>
  <c r="BK222" i="8"/>
  <c r="J224" i="8"/>
  <c r="P224" i="8"/>
  <c r="R224" i="8"/>
  <c r="T224" i="8"/>
  <c r="BE224" i="8"/>
  <c r="BF224" i="8"/>
  <c r="BG224" i="8"/>
  <c r="BH224" i="8"/>
  <c r="BI224" i="8"/>
  <c r="BK224" i="8"/>
  <c r="J226" i="8"/>
  <c r="P226" i="8"/>
  <c r="R226" i="8"/>
  <c r="T226" i="8"/>
  <c r="BE226" i="8"/>
  <c r="BF226" i="8"/>
  <c r="BG226" i="8"/>
  <c r="BH226" i="8"/>
  <c r="BI226" i="8"/>
  <c r="BK226" i="8"/>
  <c r="E7" i="9"/>
  <c r="E45" i="9"/>
  <c r="J12" i="9"/>
  <c r="J14" i="9"/>
  <c r="E15" i="9"/>
  <c r="J15" i="9"/>
  <c r="J17" i="9"/>
  <c r="E18" i="9"/>
  <c r="F52" i="9"/>
  <c r="J18" i="9"/>
  <c r="J20" i="9"/>
  <c r="E21" i="9"/>
  <c r="J21" i="9"/>
  <c r="E47" i="9"/>
  <c r="F49" i="9"/>
  <c r="J49" i="9"/>
  <c r="F51" i="9"/>
  <c r="J51" i="9"/>
  <c r="E78" i="9"/>
  <c r="F80" i="9"/>
  <c r="J80" i="9"/>
  <c r="F82" i="9"/>
  <c r="J82" i="9"/>
  <c r="R87" i="9"/>
  <c r="J88" i="9"/>
  <c r="P88" i="9"/>
  <c r="R88" i="9"/>
  <c r="T88" i="9"/>
  <c r="BE88" i="9"/>
  <c r="BF88" i="9"/>
  <c r="BG88" i="9"/>
  <c r="BH88" i="9"/>
  <c r="BI88" i="9"/>
  <c r="BK88" i="9"/>
  <c r="BK87" i="9"/>
  <c r="J93" i="9"/>
  <c r="P93" i="9"/>
  <c r="R93" i="9"/>
  <c r="T93" i="9"/>
  <c r="BE93" i="9"/>
  <c r="BF93" i="9"/>
  <c r="BG93" i="9"/>
  <c r="BH93" i="9"/>
  <c r="BI93" i="9"/>
  <c r="BK93" i="9"/>
  <c r="P95" i="9"/>
  <c r="T95" i="9"/>
  <c r="J96" i="9"/>
  <c r="P96" i="9"/>
  <c r="R96" i="9"/>
  <c r="T96" i="9"/>
  <c r="BE96" i="9"/>
  <c r="F30" i="9"/>
  <c r="AZ59" i="1"/>
  <c r="BF96" i="9"/>
  <c r="BG96" i="9"/>
  <c r="F32" i="9"/>
  <c r="BB59" i="1"/>
  <c r="BH96" i="9"/>
  <c r="BI96" i="9"/>
  <c r="BK96" i="9"/>
  <c r="BK95" i="9"/>
  <c r="J95" i="9"/>
  <c r="J58" i="9"/>
  <c r="J98" i="9"/>
  <c r="P98" i="9"/>
  <c r="R98" i="9"/>
  <c r="T98" i="9"/>
  <c r="BE98" i="9"/>
  <c r="BF98" i="9"/>
  <c r="BG98" i="9"/>
  <c r="BH98" i="9"/>
  <c r="BI98" i="9"/>
  <c r="BK98" i="9"/>
  <c r="R100" i="9"/>
  <c r="J101" i="9"/>
  <c r="P101" i="9"/>
  <c r="R101" i="9"/>
  <c r="T101" i="9"/>
  <c r="BE101" i="9"/>
  <c r="BF101" i="9"/>
  <c r="BG101" i="9"/>
  <c r="BH101" i="9"/>
  <c r="BI101" i="9"/>
  <c r="BK101" i="9"/>
  <c r="BK100" i="9"/>
  <c r="J100" i="9"/>
  <c r="J59" i="9"/>
  <c r="J103" i="9"/>
  <c r="P103" i="9"/>
  <c r="R103" i="9"/>
  <c r="T103" i="9"/>
  <c r="BE103" i="9"/>
  <c r="BF103" i="9"/>
  <c r="BG103" i="9"/>
  <c r="BH103" i="9"/>
  <c r="BI103" i="9"/>
  <c r="BK103" i="9"/>
  <c r="J105" i="9"/>
  <c r="P105" i="9"/>
  <c r="R105" i="9"/>
  <c r="T105" i="9"/>
  <c r="BE105" i="9"/>
  <c r="BF105" i="9"/>
  <c r="BG105" i="9"/>
  <c r="BH105" i="9"/>
  <c r="BI105" i="9"/>
  <c r="BK105" i="9"/>
  <c r="J107" i="9"/>
  <c r="P107" i="9"/>
  <c r="R107" i="9"/>
  <c r="T107" i="9"/>
  <c r="BE107" i="9"/>
  <c r="BF107" i="9"/>
  <c r="BG107" i="9"/>
  <c r="BH107" i="9"/>
  <c r="BI107" i="9"/>
  <c r="BK107" i="9"/>
  <c r="J109" i="9"/>
  <c r="P109" i="9"/>
  <c r="R109" i="9"/>
  <c r="T109" i="9"/>
  <c r="BE109" i="9"/>
  <c r="BF109" i="9"/>
  <c r="BG109" i="9"/>
  <c r="BH109" i="9"/>
  <c r="BI109" i="9"/>
  <c r="BK109" i="9"/>
  <c r="P111" i="9"/>
  <c r="T111" i="9"/>
  <c r="J112" i="9"/>
  <c r="P112" i="9"/>
  <c r="R112" i="9"/>
  <c r="T112" i="9"/>
  <c r="BE112" i="9"/>
  <c r="BF112" i="9"/>
  <c r="BG112" i="9"/>
  <c r="BH112" i="9"/>
  <c r="BI112" i="9"/>
  <c r="F34" i="9"/>
  <c r="BD59" i="1"/>
  <c r="BK112" i="9"/>
  <c r="BK111" i="9"/>
  <c r="J111" i="9"/>
  <c r="J60" i="9"/>
  <c r="J114" i="9"/>
  <c r="P114" i="9"/>
  <c r="R114" i="9"/>
  <c r="T114" i="9"/>
  <c r="BE114" i="9"/>
  <c r="BF114" i="9"/>
  <c r="BG114" i="9"/>
  <c r="BH114" i="9"/>
  <c r="BI114" i="9"/>
  <c r="BK114" i="9"/>
  <c r="J116" i="9"/>
  <c r="P116" i="9"/>
  <c r="R116" i="9"/>
  <c r="T116" i="9"/>
  <c r="BE116" i="9"/>
  <c r="BF116" i="9"/>
  <c r="BG116" i="9"/>
  <c r="BH116" i="9"/>
  <c r="BI116" i="9"/>
  <c r="BK116" i="9"/>
  <c r="J123" i="9"/>
  <c r="P123" i="9"/>
  <c r="R123" i="9"/>
  <c r="T123" i="9"/>
  <c r="BE123" i="9"/>
  <c r="BF123" i="9"/>
  <c r="BG123" i="9"/>
  <c r="BH123" i="9"/>
  <c r="BI123" i="9"/>
  <c r="BK123" i="9"/>
  <c r="J127" i="9"/>
  <c r="P127" i="9"/>
  <c r="R127" i="9"/>
  <c r="T127" i="9"/>
  <c r="BE127" i="9"/>
  <c r="BF127" i="9"/>
  <c r="BG127" i="9"/>
  <c r="BH127" i="9"/>
  <c r="BI127" i="9"/>
  <c r="BK127" i="9"/>
  <c r="J131" i="9"/>
  <c r="P131" i="9"/>
  <c r="R131" i="9"/>
  <c r="T131" i="9"/>
  <c r="BE131" i="9"/>
  <c r="BF131" i="9"/>
  <c r="BG131" i="9"/>
  <c r="BH131" i="9"/>
  <c r="BI131" i="9"/>
  <c r="BK131" i="9"/>
  <c r="J133" i="9"/>
  <c r="P133" i="9"/>
  <c r="R133" i="9"/>
  <c r="T133" i="9"/>
  <c r="BE133" i="9"/>
  <c r="BF133" i="9"/>
  <c r="BG133" i="9"/>
  <c r="BH133" i="9"/>
  <c r="BI133" i="9"/>
  <c r="BK133" i="9"/>
  <c r="J135" i="9"/>
  <c r="P135" i="9"/>
  <c r="R135" i="9"/>
  <c r="T135" i="9"/>
  <c r="BE135" i="9"/>
  <c r="BF135" i="9"/>
  <c r="BG135" i="9"/>
  <c r="BH135" i="9"/>
  <c r="BI135" i="9"/>
  <c r="BK135" i="9"/>
  <c r="J137" i="9"/>
  <c r="P137" i="9"/>
  <c r="R137" i="9"/>
  <c r="T137" i="9"/>
  <c r="BE137" i="9"/>
  <c r="BF137" i="9"/>
  <c r="BG137" i="9"/>
  <c r="BH137" i="9"/>
  <c r="BI137" i="9"/>
  <c r="BK137" i="9"/>
  <c r="J139" i="9"/>
  <c r="P139" i="9"/>
  <c r="R139" i="9"/>
  <c r="T139" i="9"/>
  <c r="BE139" i="9"/>
  <c r="BF139" i="9"/>
  <c r="BG139" i="9"/>
  <c r="BH139" i="9"/>
  <c r="BI139" i="9"/>
  <c r="BK139" i="9"/>
  <c r="J141" i="9"/>
  <c r="P141" i="9"/>
  <c r="R141" i="9"/>
  <c r="T141" i="9"/>
  <c r="BE141" i="9"/>
  <c r="BF141" i="9"/>
  <c r="BG141" i="9"/>
  <c r="BH141" i="9"/>
  <c r="BI141" i="9"/>
  <c r="BK141" i="9"/>
  <c r="J143" i="9"/>
  <c r="P143" i="9"/>
  <c r="R143" i="9"/>
  <c r="T143" i="9"/>
  <c r="BE143" i="9"/>
  <c r="BF143" i="9"/>
  <c r="BG143" i="9"/>
  <c r="BH143" i="9"/>
  <c r="BI143" i="9"/>
  <c r="BK143" i="9"/>
  <c r="J145" i="9"/>
  <c r="P145" i="9"/>
  <c r="R145" i="9"/>
  <c r="T145" i="9"/>
  <c r="BE145" i="9"/>
  <c r="BF145" i="9"/>
  <c r="BG145" i="9"/>
  <c r="BH145" i="9"/>
  <c r="BI145" i="9"/>
  <c r="BK145" i="9"/>
  <c r="J149" i="9"/>
  <c r="P149" i="9"/>
  <c r="R149" i="9"/>
  <c r="T149" i="9"/>
  <c r="BE149" i="9"/>
  <c r="BF149" i="9"/>
  <c r="BG149" i="9"/>
  <c r="BH149" i="9"/>
  <c r="BI149" i="9"/>
  <c r="BK149" i="9"/>
  <c r="J151" i="9"/>
  <c r="P151" i="9"/>
  <c r="R151" i="9"/>
  <c r="T151" i="9"/>
  <c r="BE151" i="9"/>
  <c r="BF151" i="9"/>
  <c r="BG151" i="9"/>
  <c r="BH151" i="9"/>
  <c r="BI151" i="9"/>
  <c r="BK151" i="9"/>
  <c r="R153" i="9"/>
  <c r="J154" i="9"/>
  <c r="P154" i="9"/>
  <c r="R154" i="9"/>
  <c r="T154" i="9"/>
  <c r="BE154" i="9"/>
  <c r="BF154" i="9"/>
  <c r="BG154" i="9"/>
  <c r="BH154" i="9"/>
  <c r="BI154" i="9"/>
  <c r="BK154" i="9"/>
  <c r="BK153" i="9"/>
  <c r="J153" i="9"/>
  <c r="J61" i="9"/>
  <c r="J156" i="9"/>
  <c r="P156" i="9"/>
  <c r="R156" i="9"/>
  <c r="T156" i="9"/>
  <c r="BE156" i="9"/>
  <c r="BF156" i="9"/>
  <c r="BG156" i="9"/>
  <c r="BH156" i="9"/>
  <c r="BI156" i="9"/>
  <c r="BK156" i="9"/>
  <c r="J158" i="9"/>
  <c r="P158" i="9"/>
  <c r="R158" i="9"/>
  <c r="T158" i="9"/>
  <c r="BE158" i="9"/>
  <c r="BF158" i="9"/>
  <c r="BG158" i="9"/>
  <c r="BH158" i="9"/>
  <c r="BI158" i="9"/>
  <c r="BK158" i="9"/>
  <c r="J160" i="9"/>
  <c r="P160" i="9"/>
  <c r="R160" i="9"/>
  <c r="T160" i="9"/>
  <c r="BE160" i="9"/>
  <c r="BF160" i="9"/>
  <c r="BG160" i="9"/>
  <c r="BH160" i="9"/>
  <c r="BI160" i="9"/>
  <c r="BK160" i="9"/>
  <c r="J162" i="9"/>
  <c r="P162" i="9"/>
  <c r="R162" i="9"/>
  <c r="T162" i="9"/>
  <c r="BE162" i="9"/>
  <c r="BF162" i="9"/>
  <c r="BG162" i="9"/>
  <c r="BH162" i="9"/>
  <c r="BI162" i="9"/>
  <c r="BK162" i="9"/>
  <c r="J164" i="9"/>
  <c r="P164" i="9"/>
  <c r="R164" i="9"/>
  <c r="T164" i="9"/>
  <c r="BE164" i="9"/>
  <c r="BF164" i="9"/>
  <c r="BG164" i="9"/>
  <c r="BH164" i="9"/>
  <c r="BI164" i="9"/>
  <c r="BK164" i="9"/>
  <c r="J166" i="9"/>
  <c r="P166" i="9"/>
  <c r="R166" i="9"/>
  <c r="T166" i="9"/>
  <c r="BE166" i="9"/>
  <c r="BF166" i="9"/>
  <c r="BG166" i="9"/>
  <c r="BH166" i="9"/>
  <c r="BI166" i="9"/>
  <c r="BK166" i="9"/>
  <c r="J168" i="9"/>
  <c r="P168" i="9"/>
  <c r="R168" i="9"/>
  <c r="T168" i="9"/>
  <c r="BE168" i="9"/>
  <c r="BF168" i="9"/>
  <c r="BG168" i="9"/>
  <c r="BH168" i="9"/>
  <c r="BI168" i="9"/>
  <c r="BK168" i="9"/>
  <c r="J170" i="9"/>
  <c r="P170" i="9"/>
  <c r="R170" i="9"/>
  <c r="T170" i="9"/>
  <c r="BE170" i="9"/>
  <c r="BF170" i="9"/>
  <c r="BG170" i="9"/>
  <c r="BH170" i="9"/>
  <c r="BI170" i="9"/>
  <c r="BK170" i="9"/>
  <c r="J174" i="9"/>
  <c r="P174" i="9"/>
  <c r="R174" i="9"/>
  <c r="T174" i="9"/>
  <c r="BE174" i="9"/>
  <c r="BF174" i="9"/>
  <c r="BG174" i="9"/>
  <c r="BH174" i="9"/>
  <c r="BI174" i="9"/>
  <c r="BK174" i="9"/>
  <c r="J176" i="9"/>
  <c r="P176" i="9"/>
  <c r="R176" i="9"/>
  <c r="T176" i="9"/>
  <c r="BE176" i="9"/>
  <c r="BF176" i="9"/>
  <c r="BG176" i="9"/>
  <c r="BH176" i="9"/>
  <c r="BI176" i="9"/>
  <c r="BK176" i="9"/>
  <c r="J180" i="9"/>
  <c r="P180" i="9"/>
  <c r="R180" i="9"/>
  <c r="T180" i="9"/>
  <c r="BE180" i="9"/>
  <c r="BF180" i="9"/>
  <c r="BG180" i="9"/>
  <c r="BH180" i="9"/>
  <c r="BI180" i="9"/>
  <c r="BK180" i="9"/>
  <c r="P182" i="9"/>
  <c r="T182" i="9"/>
  <c r="J183" i="9"/>
  <c r="P183" i="9"/>
  <c r="R183" i="9"/>
  <c r="T183" i="9"/>
  <c r="BE183" i="9"/>
  <c r="BF183" i="9"/>
  <c r="BG183" i="9"/>
  <c r="BH183" i="9"/>
  <c r="BI183" i="9"/>
  <c r="BK183" i="9"/>
  <c r="BK182" i="9"/>
  <c r="J182" i="9"/>
  <c r="J62" i="9"/>
  <c r="J185" i="9"/>
  <c r="P185" i="9"/>
  <c r="R185" i="9"/>
  <c r="T185" i="9"/>
  <c r="BE185" i="9"/>
  <c r="BF185" i="9"/>
  <c r="BG185" i="9"/>
  <c r="BH185" i="9"/>
  <c r="BI185" i="9"/>
  <c r="BK185" i="9"/>
  <c r="J187" i="9"/>
  <c r="P187" i="9"/>
  <c r="R187" i="9"/>
  <c r="T187" i="9"/>
  <c r="BE187" i="9"/>
  <c r="BF187" i="9"/>
  <c r="BG187" i="9"/>
  <c r="BH187" i="9"/>
  <c r="BI187" i="9"/>
  <c r="BK187" i="9"/>
  <c r="J189" i="9"/>
  <c r="P189" i="9"/>
  <c r="R189" i="9"/>
  <c r="T189" i="9"/>
  <c r="BE189" i="9"/>
  <c r="BF189" i="9"/>
  <c r="BG189" i="9"/>
  <c r="BH189" i="9"/>
  <c r="BI189" i="9"/>
  <c r="BK189" i="9"/>
  <c r="J191" i="9"/>
  <c r="P191" i="9"/>
  <c r="R191" i="9"/>
  <c r="T191" i="9"/>
  <c r="BE191" i="9"/>
  <c r="BF191" i="9"/>
  <c r="BG191" i="9"/>
  <c r="BH191" i="9"/>
  <c r="BI191" i="9"/>
  <c r="BK191" i="9"/>
  <c r="J193" i="9"/>
  <c r="P193" i="9"/>
  <c r="R193" i="9"/>
  <c r="T193" i="9"/>
  <c r="BE193" i="9"/>
  <c r="BF193" i="9"/>
  <c r="BG193" i="9"/>
  <c r="BH193" i="9"/>
  <c r="BI193" i="9"/>
  <c r="BK193" i="9"/>
  <c r="J195" i="9"/>
  <c r="P195" i="9"/>
  <c r="R195" i="9"/>
  <c r="T195" i="9"/>
  <c r="BE195" i="9"/>
  <c r="BF195" i="9"/>
  <c r="BG195" i="9"/>
  <c r="BH195" i="9"/>
  <c r="BI195" i="9"/>
  <c r="BK195" i="9"/>
  <c r="J197" i="9"/>
  <c r="P197" i="9"/>
  <c r="R197" i="9"/>
  <c r="T197" i="9"/>
  <c r="BE197" i="9"/>
  <c r="BF197" i="9"/>
  <c r="BG197" i="9"/>
  <c r="BH197" i="9"/>
  <c r="BI197" i="9"/>
  <c r="BK197" i="9"/>
  <c r="J199" i="9"/>
  <c r="P199" i="9"/>
  <c r="R199" i="9"/>
  <c r="T199" i="9"/>
  <c r="BE199" i="9"/>
  <c r="BF199" i="9"/>
  <c r="BG199" i="9"/>
  <c r="BH199" i="9"/>
  <c r="BI199" i="9"/>
  <c r="BK199" i="9"/>
  <c r="J201" i="9"/>
  <c r="P201" i="9"/>
  <c r="R201" i="9"/>
  <c r="T201" i="9"/>
  <c r="BE201" i="9"/>
  <c r="BF201" i="9"/>
  <c r="BG201" i="9"/>
  <c r="BH201" i="9"/>
  <c r="BI201" i="9"/>
  <c r="BK201" i="9"/>
  <c r="J203" i="9"/>
  <c r="P203" i="9"/>
  <c r="R203" i="9"/>
  <c r="T203" i="9"/>
  <c r="BE203" i="9"/>
  <c r="BF203" i="9"/>
  <c r="BG203" i="9"/>
  <c r="BH203" i="9"/>
  <c r="BI203" i="9"/>
  <c r="BK203" i="9"/>
  <c r="J205" i="9"/>
  <c r="P205" i="9"/>
  <c r="R205" i="9"/>
  <c r="T205" i="9"/>
  <c r="BE205" i="9"/>
  <c r="BF205" i="9"/>
  <c r="BG205" i="9"/>
  <c r="BH205" i="9"/>
  <c r="BI205" i="9"/>
  <c r="BK205" i="9"/>
  <c r="J207" i="9"/>
  <c r="P207" i="9"/>
  <c r="R207" i="9"/>
  <c r="T207" i="9"/>
  <c r="BE207" i="9"/>
  <c r="BF207" i="9"/>
  <c r="BG207" i="9"/>
  <c r="BH207" i="9"/>
  <c r="BI207" i="9"/>
  <c r="BK207" i="9"/>
  <c r="J209" i="9"/>
  <c r="P209" i="9"/>
  <c r="R209" i="9"/>
  <c r="T209" i="9"/>
  <c r="BE209" i="9"/>
  <c r="BF209" i="9"/>
  <c r="BG209" i="9"/>
  <c r="BH209" i="9"/>
  <c r="BI209" i="9"/>
  <c r="BK209" i="9"/>
  <c r="J211" i="9"/>
  <c r="P211" i="9"/>
  <c r="R211" i="9"/>
  <c r="T211" i="9"/>
  <c r="BE211" i="9"/>
  <c r="BF211" i="9"/>
  <c r="BG211" i="9"/>
  <c r="BH211" i="9"/>
  <c r="BI211" i="9"/>
  <c r="BK211" i="9"/>
  <c r="J213" i="9"/>
  <c r="P213" i="9"/>
  <c r="R213" i="9"/>
  <c r="T213" i="9"/>
  <c r="BE213" i="9"/>
  <c r="BF213" i="9"/>
  <c r="BG213" i="9"/>
  <c r="BH213" i="9"/>
  <c r="BI213" i="9"/>
  <c r="BK213" i="9"/>
  <c r="J215" i="9"/>
  <c r="P215" i="9"/>
  <c r="R215" i="9"/>
  <c r="T215" i="9"/>
  <c r="BE215" i="9"/>
  <c r="BF215" i="9"/>
  <c r="BG215" i="9"/>
  <c r="BH215" i="9"/>
  <c r="BI215" i="9"/>
  <c r="BK215" i="9"/>
  <c r="J217" i="9"/>
  <c r="P217" i="9"/>
  <c r="R217" i="9"/>
  <c r="T217" i="9"/>
  <c r="BE217" i="9"/>
  <c r="BF217" i="9"/>
  <c r="BG217" i="9"/>
  <c r="BH217" i="9"/>
  <c r="BI217" i="9"/>
  <c r="BK217" i="9"/>
  <c r="J219" i="9"/>
  <c r="P219" i="9"/>
  <c r="R219" i="9"/>
  <c r="T219" i="9"/>
  <c r="BE219" i="9"/>
  <c r="BF219" i="9"/>
  <c r="BG219" i="9"/>
  <c r="BH219" i="9"/>
  <c r="BI219" i="9"/>
  <c r="BK219" i="9"/>
  <c r="J221" i="9"/>
  <c r="P221" i="9"/>
  <c r="R221" i="9"/>
  <c r="T221" i="9"/>
  <c r="BE221" i="9"/>
  <c r="BF221" i="9"/>
  <c r="BG221" i="9"/>
  <c r="BH221" i="9"/>
  <c r="BI221" i="9"/>
  <c r="BK221" i="9"/>
  <c r="J223" i="9"/>
  <c r="P223" i="9"/>
  <c r="R223" i="9"/>
  <c r="T223" i="9"/>
  <c r="BE223" i="9"/>
  <c r="BF223" i="9"/>
  <c r="BG223" i="9"/>
  <c r="BH223" i="9"/>
  <c r="BI223" i="9"/>
  <c r="BK223" i="9"/>
  <c r="R225" i="9"/>
  <c r="J226" i="9"/>
  <c r="P226" i="9"/>
  <c r="R226" i="9"/>
  <c r="T226" i="9"/>
  <c r="BE226" i="9"/>
  <c r="BF226" i="9"/>
  <c r="BG226" i="9"/>
  <c r="BH226" i="9"/>
  <c r="BI226" i="9"/>
  <c r="BK226" i="9"/>
  <c r="BK225" i="9"/>
  <c r="J225" i="9"/>
  <c r="J63" i="9"/>
  <c r="J228" i="9"/>
  <c r="P228" i="9"/>
  <c r="R228" i="9"/>
  <c r="T228" i="9"/>
  <c r="BE228" i="9"/>
  <c r="BF228" i="9"/>
  <c r="BG228" i="9"/>
  <c r="BH228" i="9"/>
  <c r="BI228" i="9"/>
  <c r="BK228" i="9"/>
  <c r="P230" i="9"/>
  <c r="T230" i="9"/>
  <c r="J231" i="9"/>
  <c r="P231" i="9"/>
  <c r="R231" i="9"/>
  <c r="T231" i="9"/>
  <c r="BE231" i="9"/>
  <c r="BF231" i="9"/>
  <c r="BG231" i="9"/>
  <c r="BH231" i="9"/>
  <c r="BI231" i="9"/>
  <c r="BK231" i="9"/>
  <c r="BK230" i="9"/>
  <c r="J230" i="9"/>
  <c r="J64" i="9"/>
  <c r="J233" i="9"/>
  <c r="P233" i="9"/>
  <c r="R233" i="9"/>
  <c r="T233" i="9"/>
  <c r="BE233" i="9"/>
  <c r="BF233" i="9"/>
  <c r="BG233" i="9"/>
  <c r="BH233" i="9"/>
  <c r="BI233" i="9"/>
  <c r="BK233" i="9"/>
  <c r="J235" i="9"/>
  <c r="P235" i="9"/>
  <c r="R235" i="9"/>
  <c r="T235" i="9"/>
  <c r="BE235" i="9"/>
  <c r="BF235" i="9"/>
  <c r="BG235" i="9"/>
  <c r="BH235" i="9"/>
  <c r="BI235" i="9"/>
  <c r="BK235" i="9"/>
  <c r="R237" i="9"/>
  <c r="J238" i="9"/>
  <c r="P238" i="9"/>
  <c r="R238" i="9"/>
  <c r="T238" i="9"/>
  <c r="BE238" i="9"/>
  <c r="BF238" i="9"/>
  <c r="BG238" i="9"/>
  <c r="BH238" i="9"/>
  <c r="BI238" i="9"/>
  <c r="BK238" i="9"/>
  <c r="BK237" i="9"/>
  <c r="J237" i="9"/>
  <c r="J65" i="9"/>
  <c r="J240" i="9"/>
  <c r="P240" i="9"/>
  <c r="R240" i="9"/>
  <c r="T240" i="9"/>
  <c r="BE240" i="9"/>
  <c r="BF240" i="9"/>
  <c r="BG240" i="9"/>
  <c r="BH240" i="9"/>
  <c r="BI240" i="9"/>
  <c r="BK240" i="9"/>
  <c r="J244" i="9"/>
  <c r="P244" i="9"/>
  <c r="R244" i="9"/>
  <c r="T244" i="9"/>
  <c r="BE244" i="9"/>
  <c r="BF244" i="9"/>
  <c r="BG244" i="9"/>
  <c r="BH244" i="9"/>
  <c r="BI244" i="9"/>
  <c r="BK244" i="9"/>
  <c r="P248" i="9"/>
  <c r="T248" i="9"/>
  <c r="J249" i="9"/>
  <c r="P249" i="9"/>
  <c r="R249" i="9"/>
  <c r="T249" i="9"/>
  <c r="BE249" i="9"/>
  <c r="BF249" i="9"/>
  <c r="BG249" i="9"/>
  <c r="BH249" i="9"/>
  <c r="BI249" i="9"/>
  <c r="BK249" i="9"/>
  <c r="BK248" i="9"/>
  <c r="J248" i="9"/>
  <c r="J66" i="9"/>
  <c r="J251" i="9"/>
  <c r="P251" i="9"/>
  <c r="R251" i="9"/>
  <c r="T251" i="9"/>
  <c r="BE251" i="9"/>
  <c r="BF251" i="9"/>
  <c r="BG251" i="9"/>
  <c r="BH251" i="9"/>
  <c r="BI251" i="9"/>
  <c r="BK251" i="9"/>
  <c r="J253" i="9"/>
  <c r="P253" i="9"/>
  <c r="R253" i="9"/>
  <c r="T253" i="9"/>
  <c r="BE253" i="9"/>
  <c r="BF253" i="9"/>
  <c r="BG253" i="9"/>
  <c r="BH253" i="9"/>
  <c r="BI253" i="9"/>
  <c r="BK253" i="9"/>
  <c r="E7" i="10"/>
  <c r="J12" i="10"/>
  <c r="J14" i="10"/>
  <c r="E15" i="10"/>
  <c r="J15" i="10"/>
  <c r="J17" i="10"/>
  <c r="E18" i="10"/>
  <c r="J18" i="10"/>
  <c r="J20" i="10"/>
  <c r="E21" i="10"/>
  <c r="J21" i="10"/>
  <c r="F30" i="10"/>
  <c r="AZ60" i="1"/>
  <c r="F32" i="10"/>
  <c r="BB60" i="1"/>
  <c r="E45" i="10"/>
  <c r="E47" i="10"/>
  <c r="F49" i="10"/>
  <c r="J49" i="10"/>
  <c r="F51" i="10"/>
  <c r="J51" i="10"/>
  <c r="F52" i="10"/>
  <c r="E70" i="10"/>
  <c r="E72" i="10"/>
  <c r="F74" i="10"/>
  <c r="J74" i="10"/>
  <c r="F76" i="10"/>
  <c r="J76" i="10"/>
  <c r="F77" i="10"/>
  <c r="R81" i="10"/>
  <c r="J82" i="10"/>
  <c r="P82" i="10"/>
  <c r="R82" i="10"/>
  <c r="T82" i="10"/>
  <c r="BE82" i="10"/>
  <c r="BF82" i="10"/>
  <c r="BG82" i="10"/>
  <c r="BH82" i="10"/>
  <c r="BI82" i="10"/>
  <c r="BK82" i="10"/>
  <c r="BK81" i="10"/>
  <c r="J84" i="10"/>
  <c r="P84" i="10"/>
  <c r="R84" i="10"/>
  <c r="T84" i="10"/>
  <c r="BE84" i="10"/>
  <c r="BF84" i="10"/>
  <c r="BG84" i="10"/>
  <c r="BH84" i="10"/>
  <c r="BI84" i="10"/>
  <c r="BK84" i="10"/>
  <c r="J86" i="10"/>
  <c r="P86" i="10"/>
  <c r="R86" i="10"/>
  <c r="T86" i="10"/>
  <c r="BE86" i="10"/>
  <c r="BF86" i="10"/>
  <c r="BG86" i="10"/>
  <c r="BH86" i="10"/>
  <c r="BI86" i="10"/>
  <c r="BK86" i="10"/>
  <c r="J88" i="10"/>
  <c r="P88" i="10"/>
  <c r="R88" i="10"/>
  <c r="T88" i="10"/>
  <c r="BE88" i="10"/>
  <c r="BF88" i="10"/>
  <c r="BG88" i="10"/>
  <c r="BH88" i="10"/>
  <c r="BI88" i="10"/>
  <c r="BK88" i="10"/>
  <c r="J90" i="10"/>
  <c r="P90" i="10"/>
  <c r="R90" i="10"/>
  <c r="T90" i="10"/>
  <c r="BE90" i="10"/>
  <c r="BF90" i="10"/>
  <c r="BG90" i="10"/>
  <c r="BH90" i="10"/>
  <c r="BI90" i="10"/>
  <c r="BK90" i="10"/>
  <c r="J92" i="10"/>
  <c r="P92" i="10"/>
  <c r="R92" i="10"/>
  <c r="T92" i="10"/>
  <c r="BE92" i="10"/>
  <c r="BF92" i="10"/>
  <c r="BG92" i="10"/>
  <c r="BH92" i="10"/>
  <c r="BI92" i="10"/>
  <c r="BK92" i="10"/>
  <c r="J94" i="10"/>
  <c r="P94" i="10"/>
  <c r="R94" i="10"/>
  <c r="T94" i="10"/>
  <c r="BE94" i="10"/>
  <c r="BF94" i="10"/>
  <c r="BG94" i="10"/>
  <c r="BH94" i="10"/>
  <c r="BI94" i="10"/>
  <c r="BK94" i="10"/>
  <c r="J96" i="10"/>
  <c r="P96" i="10"/>
  <c r="R96" i="10"/>
  <c r="T96" i="10"/>
  <c r="BE96" i="10"/>
  <c r="BF96" i="10"/>
  <c r="BG96" i="10"/>
  <c r="BH96" i="10"/>
  <c r="BI96" i="10"/>
  <c r="BK96" i="10"/>
  <c r="J98" i="10"/>
  <c r="P98" i="10"/>
  <c r="R98" i="10"/>
  <c r="T98" i="10"/>
  <c r="BE98" i="10"/>
  <c r="BF98" i="10"/>
  <c r="BG98" i="10"/>
  <c r="BH98" i="10"/>
  <c r="BI98" i="10"/>
  <c r="BK98" i="10"/>
  <c r="J100" i="10"/>
  <c r="P100" i="10"/>
  <c r="R100" i="10"/>
  <c r="T100" i="10"/>
  <c r="BE100" i="10"/>
  <c r="BF100" i="10"/>
  <c r="BG100" i="10"/>
  <c r="BH100" i="10"/>
  <c r="BI100" i="10"/>
  <c r="BK100" i="10"/>
  <c r="J102" i="10"/>
  <c r="P102" i="10"/>
  <c r="R102" i="10"/>
  <c r="T102" i="10"/>
  <c r="BE102" i="10"/>
  <c r="BF102" i="10"/>
  <c r="BG102" i="10"/>
  <c r="BH102" i="10"/>
  <c r="BI102" i="10"/>
  <c r="BK102" i="10"/>
  <c r="J104" i="10"/>
  <c r="P104" i="10"/>
  <c r="R104" i="10"/>
  <c r="T104" i="10"/>
  <c r="BE104" i="10"/>
  <c r="BF104" i="10"/>
  <c r="BG104" i="10"/>
  <c r="BH104" i="10"/>
  <c r="BI104" i="10"/>
  <c r="BK104" i="10"/>
  <c r="J106" i="10"/>
  <c r="P106" i="10"/>
  <c r="R106" i="10"/>
  <c r="T106" i="10"/>
  <c r="BE106" i="10"/>
  <c r="BF106" i="10"/>
  <c r="BG106" i="10"/>
  <c r="BH106" i="10"/>
  <c r="BI106" i="10"/>
  <c r="BK106" i="10"/>
  <c r="J108" i="10"/>
  <c r="P108" i="10"/>
  <c r="R108" i="10"/>
  <c r="T108" i="10"/>
  <c r="BE108" i="10"/>
  <c r="BF108" i="10"/>
  <c r="BG108" i="10"/>
  <c r="BH108" i="10"/>
  <c r="BI108" i="10"/>
  <c r="BK108" i="10"/>
  <c r="J110" i="10"/>
  <c r="P110" i="10"/>
  <c r="R110" i="10"/>
  <c r="T110" i="10"/>
  <c r="BE110" i="10"/>
  <c r="BF110" i="10"/>
  <c r="BG110" i="10"/>
  <c r="BH110" i="10"/>
  <c r="BI110" i="10"/>
  <c r="BK110" i="10"/>
  <c r="J112" i="10"/>
  <c r="P112" i="10"/>
  <c r="R112" i="10"/>
  <c r="T112" i="10"/>
  <c r="BE112" i="10"/>
  <c r="BF112" i="10"/>
  <c r="BG112" i="10"/>
  <c r="BH112" i="10"/>
  <c r="BI112" i="10"/>
  <c r="BK112" i="10"/>
  <c r="J114" i="10"/>
  <c r="P114" i="10"/>
  <c r="R114" i="10"/>
  <c r="T114" i="10"/>
  <c r="BE114" i="10"/>
  <c r="BF114" i="10"/>
  <c r="BG114" i="10"/>
  <c r="BH114" i="10"/>
  <c r="BI114" i="10"/>
  <c r="BK114" i="10"/>
  <c r="J116" i="10"/>
  <c r="P116" i="10"/>
  <c r="R116" i="10"/>
  <c r="T116" i="10"/>
  <c r="BE116" i="10"/>
  <c r="BF116" i="10"/>
  <c r="BG116" i="10"/>
  <c r="BH116" i="10"/>
  <c r="BI116" i="10"/>
  <c r="BK116" i="10"/>
  <c r="J118" i="10"/>
  <c r="P118" i="10"/>
  <c r="R118" i="10"/>
  <c r="T118" i="10"/>
  <c r="BE118" i="10"/>
  <c r="BF118" i="10"/>
  <c r="BG118" i="10"/>
  <c r="BH118" i="10"/>
  <c r="BI118" i="10"/>
  <c r="BK118" i="10"/>
  <c r="J120" i="10"/>
  <c r="P120" i="10"/>
  <c r="R120" i="10"/>
  <c r="T120" i="10"/>
  <c r="BE120" i="10"/>
  <c r="BF120" i="10"/>
  <c r="BG120" i="10"/>
  <c r="BH120" i="10"/>
  <c r="BI120" i="10"/>
  <c r="BK120" i="10"/>
  <c r="J122" i="10"/>
  <c r="P122" i="10"/>
  <c r="R122" i="10"/>
  <c r="T122" i="10"/>
  <c r="BE122" i="10"/>
  <c r="BF122" i="10"/>
  <c r="BG122" i="10"/>
  <c r="BH122" i="10"/>
  <c r="BI122" i="10"/>
  <c r="BK122" i="10"/>
  <c r="J124" i="10"/>
  <c r="P124" i="10"/>
  <c r="R124" i="10"/>
  <c r="T124" i="10"/>
  <c r="BE124" i="10"/>
  <c r="BF124" i="10"/>
  <c r="BG124" i="10"/>
  <c r="BH124" i="10"/>
  <c r="BI124" i="10"/>
  <c r="BK124" i="10"/>
  <c r="J126" i="10"/>
  <c r="P126" i="10"/>
  <c r="R126" i="10"/>
  <c r="T126" i="10"/>
  <c r="BE126" i="10"/>
  <c r="BF126" i="10"/>
  <c r="BG126" i="10"/>
  <c r="BH126" i="10"/>
  <c r="BI126" i="10"/>
  <c r="BK126" i="10"/>
  <c r="J128" i="10"/>
  <c r="P128" i="10"/>
  <c r="R128" i="10"/>
  <c r="T128" i="10"/>
  <c r="BE128" i="10"/>
  <c r="BF128" i="10"/>
  <c r="BG128" i="10"/>
  <c r="BH128" i="10"/>
  <c r="BI128" i="10"/>
  <c r="BK128" i="10"/>
  <c r="J130" i="10"/>
  <c r="P130" i="10"/>
  <c r="R130" i="10"/>
  <c r="T130" i="10"/>
  <c r="BE130" i="10"/>
  <c r="BF130" i="10"/>
  <c r="BG130" i="10"/>
  <c r="BH130" i="10"/>
  <c r="BI130" i="10"/>
  <c r="BK130" i="10"/>
  <c r="J132" i="10"/>
  <c r="P132" i="10"/>
  <c r="R132" i="10"/>
  <c r="T132" i="10"/>
  <c r="BE132" i="10"/>
  <c r="BF132" i="10"/>
  <c r="BG132" i="10"/>
  <c r="BH132" i="10"/>
  <c r="BI132" i="10"/>
  <c r="BK132" i="10"/>
  <c r="J134" i="10"/>
  <c r="P134" i="10"/>
  <c r="R134" i="10"/>
  <c r="T134" i="10"/>
  <c r="BE134" i="10"/>
  <c r="BF134" i="10"/>
  <c r="BG134" i="10"/>
  <c r="BH134" i="10"/>
  <c r="BI134" i="10"/>
  <c r="BK134" i="10"/>
  <c r="J136" i="10"/>
  <c r="P136" i="10"/>
  <c r="R136" i="10"/>
  <c r="T136" i="10"/>
  <c r="BE136" i="10"/>
  <c r="BF136" i="10"/>
  <c r="BG136" i="10"/>
  <c r="BH136" i="10"/>
  <c r="BI136" i="10"/>
  <c r="BK136" i="10"/>
  <c r="J138" i="10"/>
  <c r="P138" i="10"/>
  <c r="R138" i="10"/>
  <c r="T138" i="10"/>
  <c r="BE138" i="10"/>
  <c r="BF138" i="10"/>
  <c r="BG138" i="10"/>
  <c r="BH138" i="10"/>
  <c r="BI138" i="10"/>
  <c r="BK138" i="10"/>
  <c r="J140" i="10"/>
  <c r="P140" i="10"/>
  <c r="R140" i="10"/>
  <c r="T140" i="10"/>
  <c r="BE140" i="10"/>
  <c r="BF140" i="10"/>
  <c r="BG140" i="10"/>
  <c r="BH140" i="10"/>
  <c r="BI140" i="10"/>
  <c r="BK140" i="10"/>
  <c r="J142" i="10"/>
  <c r="P142" i="10"/>
  <c r="R142" i="10"/>
  <c r="T142" i="10"/>
  <c r="BE142" i="10"/>
  <c r="BF142" i="10"/>
  <c r="BG142" i="10"/>
  <c r="BH142" i="10"/>
  <c r="BI142" i="10"/>
  <c r="BK142" i="10"/>
  <c r="J144" i="10"/>
  <c r="P144" i="10"/>
  <c r="R144" i="10"/>
  <c r="T144" i="10"/>
  <c r="BE144" i="10"/>
  <c r="BF144" i="10"/>
  <c r="BG144" i="10"/>
  <c r="BH144" i="10"/>
  <c r="BI144" i="10"/>
  <c r="BK144" i="10"/>
  <c r="J146" i="10"/>
  <c r="P146" i="10"/>
  <c r="R146" i="10"/>
  <c r="T146" i="10"/>
  <c r="BE146" i="10"/>
  <c r="BF146" i="10"/>
  <c r="BG146" i="10"/>
  <c r="BH146" i="10"/>
  <c r="BI146" i="10"/>
  <c r="BK146" i="10"/>
  <c r="J148" i="10"/>
  <c r="P148" i="10"/>
  <c r="R148" i="10"/>
  <c r="T148" i="10"/>
  <c r="BE148" i="10"/>
  <c r="BF148" i="10"/>
  <c r="BG148" i="10"/>
  <c r="BH148" i="10"/>
  <c r="BI148" i="10"/>
  <c r="BK148" i="10"/>
  <c r="J150" i="10"/>
  <c r="P150" i="10"/>
  <c r="R150" i="10"/>
  <c r="T150" i="10"/>
  <c r="BE150" i="10"/>
  <c r="BF150" i="10"/>
  <c r="BG150" i="10"/>
  <c r="BH150" i="10"/>
  <c r="BI150" i="10"/>
  <c r="BK150" i="10"/>
  <c r="J152" i="10"/>
  <c r="P152" i="10"/>
  <c r="R152" i="10"/>
  <c r="T152" i="10"/>
  <c r="BE152" i="10"/>
  <c r="BF152" i="10"/>
  <c r="BG152" i="10"/>
  <c r="BH152" i="10"/>
  <c r="BI152" i="10"/>
  <c r="BK152" i="10"/>
  <c r="J154" i="10"/>
  <c r="P154" i="10"/>
  <c r="R154" i="10"/>
  <c r="T154" i="10"/>
  <c r="BE154" i="10"/>
  <c r="BF154" i="10"/>
  <c r="BG154" i="10"/>
  <c r="BH154" i="10"/>
  <c r="BI154" i="10"/>
  <c r="BK154" i="10"/>
  <c r="J156" i="10"/>
  <c r="P156" i="10"/>
  <c r="R156" i="10"/>
  <c r="T156" i="10"/>
  <c r="BE156" i="10"/>
  <c r="BF156" i="10"/>
  <c r="BG156" i="10"/>
  <c r="BH156" i="10"/>
  <c r="BI156" i="10"/>
  <c r="BK156" i="10"/>
  <c r="J158" i="10"/>
  <c r="P158" i="10"/>
  <c r="R158" i="10"/>
  <c r="T158" i="10"/>
  <c r="BE158" i="10"/>
  <c r="BF158" i="10"/>
  <c r="BG158" i="10"/>
  <c r="BH158" i="10"/>
  <c r="BI158" i="10"/>
  <c r="BK158" i="10"/>
  <c r="J160" i="10"/>
  <c r="P160" i="10"/>
  <c r="R160" i="10"/>
  <c r="T160" i="10"/>
  <c r="BE160" i="10"/>
  <c r="BF160" i="10"/>
  <c r="BG160" i="10"/>
  <c r="BH160" i="10"/>
  <c r="BI160" i="10"/>
  <c r="BK160" i="10"/>
  <c r="J162" i="10"/>
  <c r="P162" i="10"/>
  <c r="R162" i="10"/>
  <c r="T162" i="10"/>
  <c r="BE162" i="10"/>
  <c r="BF162" i="10"/>
  <c r="BG162" i="10"/>
  <c r="BH162" i="10"/>
  <c r="BI162" i="10"/>
  <c r="BK162" i="10"/>
  <c r="J164" i="10"/>
  <c r="P164" i="10"/>
  <c r="R164" i="10"/>
  <c r="T164" i="10"/>
  <c r="BE164" i="10"/>
  <c r="BF164" i="10"/>
  <c r="BG164" i="10"/>
  <c r="BH164" i="10"/>
  <c r="BI164" i="10"/>
  <c r="BK164" i="10"/>
  <c r="J166" i="10"/>
  <c r="P166" i="10"/>
  <c r="R166" i="10"/>
  <c r="T166" i="10"/>
  <c r="BE166" i="10"/>
  <c r="BF166" i="10"/>
  <c r="BG166" i="10"/>
  <c r="BH166" i="10"/>
  <c r="BI166" i="10"/>
  <c r="BK166" i="10"/>
  <c r="J168" i="10"/>
  <c r="P168" i="10"/>
  <c r="R168" i="10"/>
  <c r="T168" i="10"/>
  <c r="BE168" i="10"/>
  <c r="BF168" i="10"/>
  <c r="BG168" i="10"/>
  <c r="BH168" i="10"/>
  <c r="BI168" i="10"/>
  <c r="BK168" i="10"/>
  <c r="J170" i="10"/>
  <c r="P170" i="10"/>
  <c r="R170" i="10"/>
  <c r="T170" i="10"/>
  <c r="BE170" i="10"/>
  <c r="BF170" i="10"/>
  <c r="BG170" i="10"/>
  <c r="BH170" i="10"/>
  <c r="BI170" i="10"/>
  <c r="BK170" i="10"/>
  <c r="J172" i="10"/>
  <c r="P172" i="10"/>
  <c r="R172" i="10"/>
  <c r="T172" i="10"/>
  <c r="BE172" i="10"/>
  <c r="BF172" i="10"/>
  <c r="BG172" i="10"/>
  <c r="BH172" i="10"/>
  <c r="BI172" i="10"/>
  <c r="BK172" i="10"/>
  <c r="J174" i="10"/>
  <c r="P174" i="10"/>
  <c r="R174" i="10"/>
  <c r="T174" i="10"/>
  <c r="BE174" i="10"/>
  <c r="BF174" i="10"/>
  <c r="BG174" i="10"/>
  <c r="BH174" i="10"/>
  <c r="BI174" i="10"/>
  <c r="BK174" i="10"/>
  <c r="J176" i="10"/>
  <c r="P176" i="10"/>
  <c r="R176" i="10"/>
  <c r="T176" i="10"/>
  <c r="BE176" i="10"/>
  <c r="BF176" i="10"/>
  <c r="BG176" i="10"/>
  <c r="BH176" i="10"/>
  <c r="BI176" i="10"/>
  <c r="BK176" i="10"/>
  <c r="J178" i="10"/>
  <c r="P178" i="10"/>
  <c r="R178" i="10"/>
  <c r="T178" i="10"/>
  <c r="BE178" i="10"/>
  <c r="BF178" i="10"/>
  <c r="BG178" i="10"/>
  <c r="BH178" i="10"/>
  <c r="BI178" i="10"/>
  <c r="BK178" i="10"/>
  <c r="J180" i="10"/>
  <c r="P180" i="10"/>
  <c r="R180" i="10"/>
  <c r="T180" i="10"/>
  <c r="BE180" i="10"/>
  <c r="BF180" i="10"/>
  <c r="BG180" i="10"/>
  <c r="BH180" i="10"/>
  <c r="BI180" i="10"/>
  <c r="BK180" i="10"/>
  <c r="J182" i="10"/>
  <c r="P182" i="10"/>
  <c r="R182" i="10"/>
  <c r="T182" i="10"/>
  <c r="BE182" i="10"/>
  <c r="BF182" i="10"/>
  <c r="BG182" i="10"/>
  <c r="BH182" i="10"/>
  <c r="BI182" i="10"/>
  <c r="BK182" i="10"/>
  <c r="J184" i="10"/>
  <c r="P184" i="10"/>
  <c r="R184" i="10"/>
  <c r="T184" i="10"/>
  <c r="BE184" i="10"/>
  <c r="BF184" i="10"/>
  <c r="BG184" i="10"/>
  <c r="BH184" i="10"/>
  <c r="BI184" i="10"/>
  <c r="BK184" i="10"/>
  <c r="J186" i="10"/>
  <c r="P186" i="10"/>
  <c r="R186" i="10"/>
  <c r="T186" i="10"/>
  <c r="BE186" i="10"/>
  <c r="BF186" i="10"/>
  <c r="BG186" i="10"/>
  <c r="BH186" i="10"/>
  <c r="BI186" i="10"/>
  <c r="BK186" i="10"/>
  <c r="J188" i="10"/>
  <c r="P188" i="10"/>
  <c r="R188" i="10"/>
  <c r="T188" i="10"/>
  <c r="BE188" i="10"/>
  <c r="BF188" i="10"/>
  <c r="BG188" i="10"/>
  <c r="BH188" i="10"/>
  <c r="BI188" i="10"/>
  <c r="BK188" i="10"/>
  <c r="J190" i="10"/>
  <c r="P190" i="10"/>
  <c r="R190" i="10"/>
  <c r="T190" i="10"/>
  <c r="BE190" i="10"/>
  <c r="BF190" i="10"/>
  <c r="BG190" i="10"/>
  <c r="BH190" i="10"/>
  <c r="BI190" i="10"/>
  <c r="BK190" i="10"/>
  <c r="J192" i="10"/>
  <c r="P192" i="10"/>
  <c r="R192" i="10"/>
  <c r="T192" i="10"/>
  <c r="BE192" i="10"/>
  <c r="BF192" i="10"/>
  <c r="BG192" i="10"/>
  <c r="BH192" i="10"/>
  <c r="BI192" i="10"/>
  <c r="BK192" i="10"/>
  <c r="J194" i="10"/>
  <c r="P194" i="10"/>
  <c r="R194" i="10"/>
  <c r="T194" i="10"/>
  <c r="BE194" i="10"/>
  <c r="BF194" i="10"/>
  <c r="BG194" i="10"/>
  <c r="BH194" i="10"/>
  <c r="BI194" i="10"/>
  <c r="BK194" i="10"/>
  <c r="J196" i="10"/>
  <c r="P196" i="10"/>
  <c r="R196" i="10"/>
  <c r="T196" i="10"/>
  <c r="BE196" i="10"/>
  <c r="BF196" i="10"/>
  <c r="BG196" i="10"/>
  <c r="BH196" i="10"/>
  <c r="BI196" i="10"/>
  <c r="BK196" i="10"/>
  <c r="J198" i="10"/>
  <c r="P198" i="10"/>
  <c r="R198" i="10"/>
  <c r="T198" i="10"/>
  <c r="BE198" i="10"/>
  <c r="BF198" i="10"/>
  <c r="BG198" i="10"/>
  <c r="BH198" i="10"/>
  <c r="BI198" i="10"/>
  <c r="BK198" i="10"/>
  <c r="J200" i="10"/>
  <c r="P200" i="10"/>
  <c r="R200" i="10"/>
  <c r="T200" i="10"/>
  <c r="BE200" i="10"/>
  <c r="BF200" i="10"/>
  <c r="BG200" i="10"/>
  <c r="BH200" i="10"/>
  <c r="BI200" i="10"/>
  <c r="BK200" i="10"/>
  <c r="J202" i="10"/>
  <c r="P202" i="10"/>
  <c r="R202" i="10"/>
  <c r="T202" i="10"/>
  <c r="BE202" i="10"/>
  <c r="BF202" i="10"/>
  <c r="BG202" i="10"/>
  <c r="BH202" i="10"/>
  <c r="BI202" i="10"/>
  <c r="BK202" i="10"/>
  <c r="J204" i="10"/>
  <c r="P204" i="10"/>
  <c r="R204" i="10"/>
  <c r="T204" i="10"/>
  <c r="BE204" i="10"/>
  <c r="BF204" i="10"/>
  <c r="BG204" i="10"/>
  <c r="BH204" i="10"/>
  <c r="BI204" i="10"/>
  <c r="BK204" i="10"/>
  <c r="J206" i="10"/>
  <c r="P206" i="10"/>
  <c r="R206" i="10"/>
  <c r="T206" i="10"/>
  <c r="BE206" i="10"/>
  <c r="BF206" i="10"/>
  <c r="BG206" i="10"/>
  <c r="BH206" i="10"/>
  <c r="BI206" i="10"/>
  <c r="BK206" i="10"/>
  <c r="P208" i="10"/>
  <c r="T208" i="10"/>
  <c r="J209" i="10"/>
  <c r="P209" i="10"/>
  <c r="R209" i="10"/>
  <c r="T209" i="10"/>
  <c r="BE209" i="10"/>
  <c r="BF209" i="10"/>
  <c r="BG209" i="10"/>
  <c r="BH209" i="10"/>
  <c r="BI209" i="10"/>
  <c r="F34" i="10"/>
  <c r="BD60" i="1"/>
  <c r="BK209" i="10"/>
  <c r="BK208" i="10"/>
  <c r="J208" i="10"/>
  <c r="J58" i="10"/>
  <c r="J211" i="10"/>
  <c r="P211" i="10"/>
  <c r="R211" i="10"/>
  <c r="T211" i="10"/>
  <c r="BE211" i="10"/>
  <c r="BF211" i="10"/>
  <c r="BG211" i="10"/>
  <c r="BH211" i="10"/>
  <c r="BI211" i="10"/>
  <c r="BK211" i="10"/>
  <c r="J213" i="10"/>
  <c r="P213" i="10"/>
  <c r="R213" i="10"/>
  <c r="T213" i="10"/>
  <c r="BE213" i="10"/>
  <c r="BF213" i="10"/>
  <c r="BG213" i="10"/>
  <c r="BH213" i="10"/>
  <c r="BI213" i="10"/>
  <c r="BK213" i="10"/>
  <c r="J215" i="10"/>
  <c r="P215" i="10"/>
  <c r="R215" i="10"/>
  <c r="T215" i="10"/>
  <c r="BE215" i="10"/>
  <c r="BF215" i="10"/>
  <c r="BG215" i="10"/>
  <c r="BH215" i="10"/>
  <c r="BI215" i="10"/>
  <c r="BK215" i="10"/>
  <c r="R217" i="10"/>
  <c r="J218" i="10"/>
  <c r="P218" i="10"/>
  <c r="R218" i="10"/>
  <c r="T218" i="10"/>
  <c r="BE218" i="10"/>
  <c r="BF218" i="10"/>
  <c r="BG218" i="10"/>
  <c r="BH218" i="10"/>
  <c r="BI218" i="10"/>
  <c r="BK218" i="10"/>
  <c r="BK217" i="10"/>
  <c r="J217" i="10"/>
  <c r="J59" i="10"/>
  <c r="J220" i="10"/>
  <c r="P220" i="10"/>
  <c r="R220" i="10"/>
  <c r="T220" i="10"/>
  <c r="BE220" i="10"/>
  <c r="BF220" i="10"/>
  <c r="BG220" i="10"/>
  <c r="BH220" i="10"/>
  <c r="BI220" i="10"/>
  <c r="BK220" i="10"/>
  <c r="J222" i="10"/>
  <c r="J60" i="10"/>
  <c r="E7" i="11"/>
  <c r="E71" i="11"/>
  <c r="J12" i="11"/>
  <c r="J14" i="11"/>
  <c r="E15" i="11"/>
  <c r="J15" i="11"/>
  <c r="J17" i="11"/>
  <c r="E18" i="11"/>
  <c r="F78" i="11"/>
  <c r="J18" i="11"/>
  <c r="J20" i="11"/>
  <c r="E21" i="11"/>
  <c r="J21" i="11"/>
  <c r="E45" i="11"/>
  <c r="E47" i="11"/>
  <c r="F49" i="11"/>
  <c r="J49" i="11"/>
  <c r="F51" i="11"/>
  <c r="J51" i="11"/>
  <c r="F52" i="11"/>
  <c r="E73" i="11"/>
  <c r="F75" i="11"/>
  <c r="J75" i="11"/>
  <c r="F77" i="11"/>
  <c r="J77" i="11"/>
  <c r="P82" i="11"/>
  <c r="T82" i="11"/>
  <c r="J83" i="11"/>
  <c r="P83" i="11"/>
  <c r="R83" i="11"/>
  <c r="T83" i="11"/>
  <c r="BE83" i="11"/>
  <c r="BF83" i="11"/>
  <c r="BG83" i="11"/>
  <c r="F32" i="11"/>
  <c r="BB61" i="1"/>
  <c r="BH83" i="11"/>
  <c r="BI83" i="11"/>
  <c r="F34" i="11"/>
  <c r="BD61" i="1"/>
  <c r="BK83" i="11"/>
  <c r="BK82" i="11"/>
  <c r="J82" i="11"/>
  <c r="J57" i="11"/>
  <c r="J85" i="11"/>
  <c r="P85" i="11"/>
  <c r="R85" i="11"/>
  <c r="T85" i="11"/>
  <c r="BE85" i="11"/>
  <c r="BF85" i="11"/>
  <c r="BG85" i="11"/>
  <c r="BH85" i="11"/>
  <c r="BI85" i="11"/>
  <c r="BK85" i="11"/>
  <c r="J87" i="11"/>
  <c r="P87" i="11"/>
  <c r="R87" i="11"/>
  <c r="T87" i="11"/>
  <c r="BE87" i="11"/>
  <c r="BF87" i="11"/>
  <c r="BG87" i="11"/>
  <c r="BH87" i="11"/>
  <c r="BI87" i="11"/>
  <c r="BK87" i="11"/>
  <c r="J89" i="11"/>
  <c r="P89" i="11"/>
  <c r="R89" i="11"/>
  <c r="T89" i="11"/>
  <c r="BE89" i="11"/>
  <c r="BF89" i="11"/>
  <c r="BG89" i="11"/>
  <c r="BH89" i="11"/>
  <c r="BI89" i="11"/>
  <c r="BK89" i="11"/>
  <c r="J91" i="11"/>
  <c r="P91" i="11"/>
  <c r="R91" i="11"/>
  <c r="T91" i="11"/>
  <c r="BE91" i="11"/>
  <c r="BF91" i="11"/>
  <c r="BG91" i="11"/>
  <c r="BH91" i="11"/>
  <c r="BI91" i="11"/>
  <c r="BK91" i="11"/>
  <c r="J93" i="11"/>
  <c r="P93" i="11"/>
  <c r="R93" i="11"/>
  <c r="T93" i="11"/>
  <c r="BE93" i="11"/>
  <c r="BF93" i="11"/>
  <c r="BG93" i="11"/>
  <c r="BH93" i="11"/>
  <c r="BI93" i="11"/>
  <c r="BK93" i="11"/>
  <c r="J95" i="11"/>
  <c r="P95" i="11"/>
  <c r="R95" i="11"/>
  <c r="T95" i="11"/>
  <c r="BE95" i="11"/>
  <c r="BF95" i="11"/>
  <c r="BG95" i="11"/>
  <c r="BH95" i="11"/>
  <c r="BI95" i="11"/>
  <c r="BK95" i="11"/>
  <c r="J97" i="11"/>
  <c r="P97" i="11"/>
  <c r="R97" i="11"/>
  <c r="T97" i="11"/>
  <c r="BE97" i="11"/>
  <c r="BF97" i="11"/>
  <c r="BG97" i="11"/>
  <c r="BH97" i="11"/>
  <c r="BI97" i="11"/>
  <c r="BK97" i="11"/>
  <c r="J101" i="11"/>
  <c r="P101" i="11"/>
  <c r="R101" i="11"/>
  <c r="T101" i="11"/>
  <c r="BE101" i="11"/>
  <c r="BF101" i="11"/>
  <c r="BG101" i="11"/>
  <c r="BH101" i="11"/>
  <c r="BI101" i="11"/>
  <c r="BK101" i="11"/>
  <c r="J103" i="11"/>
  <c r="P103" i="11"/>
  <c r="R103" i="11"/>
  <c r="T103" i="11"/>
  <c r="BE103" i="11"/>
  <c r="BF103" i="11"/>
  <c r="BG103" i="11"/>
  <c r="BH103" i="11"/>
  <c r="BI103" i="11"/>
  <c r="BK103" i="11"/>
  <c r="J105" i="11"/>
  <c r="P105" i="11"/>
  <c r="R105" i="11"/>
  <c r="T105" i="11"/>
  <c r="BE105" i="11"/>
  <c r="BF105" i="11"/>
  <c r="BG105" i="11"/>
  <c r="BH105" i="11"/>
  <c r="BI105" i="11"/>
  <c r="BK105" i="11"/>
  <c r="J107" i="11"/>
  <c r="P107" i="11"/>
  <c r="R107" i="11"/>
  <c r="T107" i="11"/>
  <c r="BE107" i="11"/>
  <c r="BF107" i="11"/>
  <c r="BG107" i="11"/>
  <c r="BH107" i="11"/>
  <c r="BI107" i="11"/>
  <c r="BK107" i="11"/>
  <c r="R109" i="11"/>
  <c r="J110" i="11"/>
  <c r="P110" i="11"/>
  <c r="R110" i="11"/>
  <c r="T110" i="11"/>
  <c r="BE110" i="11"/>
  <c r="BF110" i="11"/>
  <c r="F31" i="11"/>
  <c r="BA61" i="1"/>
  <c r="BG110" i="11"/>
  <c r="BH110" i="11"/>
  <c r="BI110" i="11"/>
  <c r="BK110" i="11"/>
  <c r="BK109" i="11"/>
  <c r="J109" i="11"/>
  <c r="J58" i="11"/>
  <c r="J114" i="11"/>
  <c r="P114" i="11"/>
  <c r="R114" i="11"/>
  <c r="T114" i="11"/>
  <c r="BE114" i="11"/>
  <c r="BF114" i="11"/>
  <c r="BG114" i="11"/>
  <c r="BH114" i="11"/>
  <c r="BI114" i="11"/>
  <c r="BK114" i="11"/>
  <c r="J116" i="11"/>
  <c r="P116" i="11"/>
  <c r="R116" i="11"/>
  <c r="T116" i="11"/>
  <c r="BE116" i="11"/>
  <c r="BF116" i="11"/>
  <c r="BG116" i="11"/>
  <c r="BH116" i="11"/>
  <c r="BI116" i="11"/>
  <c r="BK116" i="11"/>
  <c r="J118" i="11"/>
  <c r="P118" i="11"/>
  <c r="R118" i="11"/>
  <c r="T118" i="11"/>
  <c r="BE118" i="11"/>
  <c r="BF118" i="11"/>
  <c r="BG118" i="11"/>
  <c r="BH118" i="11"/>
  <c r="BI118" i="11"/>
  <c r="BK118" i="11"/>
  <c r="J120" i="11"/>
  <c r="P120" i="11"/>
  <c r="R120" i="11"/>
  <c r="T120" i="11"/>
  <c r="BE120" i="11"/>
  <c r="BF120" i="11"/>
  <c r="BG120" i="11"/>
  <c r="BH120" i="11"/>
  <c r="BI120" i="11"/>
  <c r="BK120" i="11"/>
  <c r="J122" i="11"/>
  <c r="P122" i="11"/>
  <c r="R122" i="11"/>
  <c r="T122" i="11"/>
  <c r="BE122" i="11"/>
  <c r="BF122" i="11"/>
  <c r="BG122" i="11"/>
  <c r="BH122" i="11"/>
  <c r="BI122" i="11"/>
  <c r="BK122" i="11"/>
  <c r="J124" i="11"/>
  <c r="P124" i="11"/>
  <c r="R124" i="11"/>
  <c r="T124" i="11"/>
  <c r="BE124" i="11"/>
  <c r="BF124" i="11"/>
  <c r="BG124" i="11"/>
  <c r="BH124" i="11"/>
  <c r="BI124" i="11"/>
  <c r="BK124" i="11"/>
  <c r="J126" i="11"/>
  <c r="P126" i="11"/>
  <c r="R126" i="11"/>
  <c r="T126" i="11"/>
  <c r="BE126" i="11"/>
  <c r="BF126" i="11"/>
  <c r="BG126" i="11"/>
  <c r="BH126" i="11"/>
  <c r="BI126" i="11"/>
  <c r="BK126" i="11"/>
  <c r="J128" i="11"/>
  <c r="P128" i="11"/>
  <c r="R128" i="11"/>
  <c r="T128" i="11"/>
  <c r="BE128" i="11"/>
  <c r="BF128" i="11"/>
  <c r="BG128" i="11"/>
  <c r="BH128" i="11"/>
  <c r="BI128" i="11"/>
  <c r="BK128" i="11"/>
  <c r="J133" i="11"/>
  <c r="P133" i="11"/>
  <c r="R133" i="11"/>
  <c r="T133" i="11"/>
  <c r="BE133" i="11"/>
  <c r="BF133" i="11"/>
  <c r="BG133" i="11"/>
  <c r="BH133" i="11"/>
  <c r="BI133" i="11"/>
  <c r="BK133" i="11"/>
  <c r="J135" i="11"/>
  <c r="P135" i="11"/>
  <c r="R135" i="11"/>
  <c r="T135" i="11"/>
  <c r="BE135" i="11"/>
  <c r="BF135" i="11"/>
  <c r="BG135" i="11"/>
  <c r="BH135" i="11"/>
  <c r="BI135" i="11"/>
  <c r="BK135" i="11"/>
  <c r="J137" i="11"/>
  <c r="P137" i="11"/>
  <c r="R137" i="11"/>
  <c r="T137" i="11"/>
  <c r="BE137" i="11"/>
  <c r="BF137" i="11"/>
  <c r="BG137" i="11"/>
  <c r="BH137" i="11"/>
  <c r="BI137" i="11"/>
  <c r="BK137" i="11"/>
  <c r="J139" i="11"/>
  <c r="P139" i="11"/>
  <c r="R139" i="11"/>
  <c r="T139" i="11"/>
  <c r="BE139" i="11"/>
  <c r="BF139" i="11"/>
  <c r="BG139" i="11"/>
  <c r="BH139" i="11"/>
  <c r="BI139" i="11"/>
  <c r="BK139" i="11"/>
  <c r="J141" i="11"/>
  <c r="P141" i="11"/>
  <c r="R141" i="11"/>
  <c r="T141" i="11"/>
  <c r="BE141" i="11"/>
  <c r="BF141" i="11"/>
  <c r="BG141" i="11"/>
  <c r="BH141" i="11"/>
  <c r="BI141" i="11"/>
  <c r="BK141" i="11"/>
  <c r="J143" i="11"/>
  <c r="P143" i="11"/>
  <c r="R143" i="11"/>
  <c r="T143" i="11"/>
  <c r="BE143" i="11"/>
  <c r="BF143" i="11"/>
  <c r="BG143" i="11"/>
  <c r="BH143" i="11"/>
  <c r="BI143" i="11"/>
  <c r="BK143" i="11"/>
  <c r="J147" i="11"/>
  <c r="P147" i="11"/>
  <c r="R147" i="11"/>
  <c r="T147" i="11"/>
  <c r="BE147" i="11"/>
  <c r="BF147" i="11"/>
  <c r="BG147" i="11"/>
  <c r="BH147" i="11"/>
  <c r="BI147" i="11"/>
  <c r="BK147" i="11"/>
  <c r="J149" i="11"/>
  <c r="P149" i="11"/>
  <c r="R149" i="11"/>
  <c r="T149" i="11"/>
  <c r="BE149" i="11"/>
  <c r="BF149" i="11"/>
  <c r="BG149" i="11"/>
  <c r="BH149" i="11"/>
  <c r="BI149" i="11"/>
  <c r="BK149" i="11"/>
  <c r="J151" i="11"/>
  <c r="P151" i="11"/>
  <c r="R151" i="11"/>
  <c r="T151" i="11"/>
  <c r="BE151" i="11"/>
  <c r="BF151" i="11"/>
  <c r="BG151" i="11"/>
  <c r="BH151" i="11"/>
  <c r="BI151" i="11"/>
  <c r="BK151" i="11"/>
  <c r="J153" i="11"/>
  <c r="P153" i="11"/>
  <c r="R153" i="11"/>
  <c r="T153" i="11"/>
  <c r="BE153" i="11"/>
  <c r="BF153" i="11"/>
  <c r="BG153" i="11"/>
  <c r="BH153" i="11"/>
  <c r="BI153" i="11"/>
  <c r="BK153" i="11"/>
  <c r="J155" i="11"/>
  <c r="P155" i="11"/>
  <c r="R155" i="11"/>
  <c r="T155" i="11"/>
  <c r="BE155" i="11"/>
  <c r="BF155" i="11"/>
  <c r="BG155" i="11"/>
  <c r="BH155" i="11"/>
  <c r="BI155" i="11"/>
  <c r="BK155" i="11"/>
  <c r="P157" i="11"/>
  <c r="T157" i="11"/>
  <c r="J158" i="11"/>
  <c r="P158" i="11"/>
  <c r="R158" i="11"/>
  <c r="T158" i="11"/>
  <c r="BE158" i="11"/>
  <c r="BF158" i="11"/>
  <c r="BG158" i="11"/>
  <c r="BH158" i="11"/>
  <c r="BI158" i="11"/>
  <c r="BK158" i="11"/>
  <c r="BK157" i="11"/>
  <c r="J157" i="11"/>
  <c r="J59" i="11"/>
  <c r="J162" i="11"/>
  <c r="P162" i="11"/>
  <c r="R162" i="11"/>
  <c r="T162" i="11"/>
  <c r="BE162" i="11"/>
  <c r="BF162" i="11"/>
  <c r="BG162" i="11"/>
  <c r="BH162" i="11"/>
  <c r="BI162" i="11"/>
  <c r="BK162" i="11"/>
  <c r="J164" i="11"/>
  <c r="P164" i="11"/>
  <c r="R164" i="11"/>
  <c r="T164" i="11"/>
  <c r="BE164" i="11"/>
  <c r="BF164" i="11"/>
  <c r="BG164" i="11"/>
  <c r="BH164" i="11"/>
  <c r="BI164" i="11"/>
  <c r="BK164" i="11"/>
  <c r="R166" i="11"/>
  <c r="J167" i="11"/>
  <c r="P167" i="11"/>
  <c r="R167" i="11"/>
  <c r="T167" i="11"/>
  <c r="BE167" i="11"/>
  <c r="BF167" i="11"/>
  <c r="BG167" i="11"/>
  <c r="BH167" i="11"/>
  <c r="BI167" i="11"/>
  <c r="BK167" i="11"/>
  <c r="BK166" i="11"/>
  <c r="J166" i="11"/>
  <c r="J60" i="11"/>
  <c r="J169" i="11"/>
  <c r="P169" i="11"/>
  <c r="R169" i="11"/>
  <c r="T169" i="11"/>
  <c r="BE169" i="11"/>
  <c r="BF169" i="11"/>
  <c r="BG169" i="11"/>
  <c r="BH169" i="11"/>
  <c r="BI169" i="11"/>
  <c r="BK169" i="11"/>
  <c r="P171" i="11"/>
  <c r="T171" i="11"/>
  <c r="J172" i="11"/>
  <c r="P172" i="11"/>
  <c r="R172" i="11"/>
  <c r="T172" i="11"/>
  <c r="BE172" i="11"/>
  <c r="BF172" i="11"/>
  <c r="BG172" i="11"/>
  <c r="BH172" i="11"/>
  <c r="BI172" i="11"/>
  <c r="BK172" i="11"/>
  <c r="BK171" i="11"/>
  <c r="J171" i="11"/>
  <c r="J61" i="11"/>
  <c r="J174" i="11"/>
  <c r="P174" i="11"/>
  <c r="R174" i="11"/>
  <c r="T174" i="11"/>
  <c r="BE174" i="11"/>
  <c r="BF174" i="11"/>
  <c r="BG174" i="11"/>
  <c r="BH174" i="11"/>
  <c r="BI174" i="11"/>
  <c r="BK174" i="11"/>
  <c r="J176" i="11"/>
  <c r="P176" i="11"/>
  <c r="R176" i="11"/>
  <c r="T176" i="11"/>
  <c r="BE176" i="11"/>
  <c r="BF176" i="11"/>
  <c r="BG176" i="11"/>
  <c r="BH176" i="11"/>
  <c r="BI176" i="11"/>
  <c r="BK176" i="11"/>
  <c r="E7" i="12"/>
  <c r="E45" i="12"/>
  <c r="J12" i="12"/>
  <c r="J14" i="12"/>
  <c r="E15" i="12"/>
  <c r="J15" i="12"/>
  <c r="J17" i="12"/>
  <c r="E18" i="12"/>
  <c r="F52" i="12"/>
  <c r="J18" i="12"/>
  <c r="J20" i="12"/>
  <c r="E21" i="12"/>
  <c r="J21" i="12"/>
  <c r="E47" i="12"/>
  <c r="F49" i="12"/>
  <c r="J49" i="12"/>
  <c r="F51" i="12"/>
  <c r="J51" i="12"/>
  <c r="E78" i="12"/>
  <c r="F80" i="12"/>
  <c r="J80" i="12"/>
  <c r="F82" i="12"/>
  <c r="J82" i="12"/>
  <c r="R87" i="12"/>
  <c r="J88" i="12"/>
  <c r="P88" i="12"/>
  <c r="R88" i="12"/>
  <c r="T88" i="12"/>
  <c r="BE88" i="12"/>
  <c r="BF88" i="12"/>
  <c r="BG88" i="12"/>
  <c r="BH88" i="12"/>
  <c r="BI88" i="12"/>
  <c r="BK88" i="12"/>
  <c r="BK87" i="12"/>
  <c r="J92" i="12"/>
  <c r="P92" i="12"/>
  <c r="R92" i="12"/>
  <c r="T92" i="12"/>
  <c r="BE92" i="12"/>
  <c r="BF92" i="12"/>
  <c r="BG92" i="12"/>
  <c r="BH92" i="12"/>
  <c r="BI92" i="12"/>
  <c r="BK92" i="12"/>
  <c r="J96" i="12"/>
  <c r="P96" i="12"/>
  <c r="R96" i="12"/>
  <c r="T96" i="12"/>
  <c r="BE96" i="12"/>
  <c r="BF96" i="12"/>
  <c r="BG96" i="12"/>
  <c r="BH96" i="12"/>
  <c r="BI96" i="12"/>
  <c r="BK96" i="12"/>
  <c r="J100" i="12"/>
  <c r="P100" i="12"/>
  <c r="R100" i="12"/>
  <c r="T100" i="12"/>
  <c r="BE100" i="12"/>
  <c r="BF100" i="12"/>
  <c r="BG100" i="12"/>
  <c r="BH100" i="12"/>
  <c r="BI100" i="12"/>
  <c r="BK100" i="12"/>
  <c r="J104" i="12"/>
  <c r="P104" i="12"/>
  <c r="R104" i="12"/>
  <c r="T104" i="12"/>
  <c r="BE104" i="12"/>
  <c r="BF104" i="12"/>
  <c r="BG104" i="12"/>
  <c r="BH104" i="12"/>
  <c r="BI104" i="12"/>
  <c r="BK104" i="12"/>
  <c r="J108" i="12"/>
  <c r="P108" i="12"/>
  <c r="R108" i="12"/>
  <c r="T108" i="12"/>
  <c r="BE108" i="12"/>
  <c r="BF108" i="12"/>
  <c r="BG108" i="12"/>
  <c r="BH108" i="12"/>
  <c r="BI108" i="12"/>
  <c r="BK108" i="12"/>
  <c r="J110" i="12"/>
  <c r="P110" i="12"/>
  <c r="R110" i="12"/>
  <c r="T110" i="12"/>
  <c r="BE110" i="12"/>
  <c r="BF110" i="12"/>
  <c r="BG110" i="12"/>
  <c r="BH110" i="12"/>
  <c r="BI110" i="12"/>
  <c r="BK110" i="12"/>
  <c r="J112" i="12"/>
  <c r="P112" i="12"/>
  <c r="R112" i="12"/>
  <c r="T112" i="12"/>
  <c r="BE112" i="12"/>
  <c r="BF112" i="12"/>
  <c r="BG112" i="12"/>
  <c r="BH112" i="12"/>
  <c r="BI112" i="12"/>
  <c r="BK112" i="12"/>
  <c r="J117" i="12"/>
  <c r="P117" i="12"/>
  <c r="R117" i="12"/>
  <c r="T117" i="12"/>
  <c r="BE117" i="12"/>
  <c r="BF117" i="12"/>
  <c r="BG117" i="12"/>
  <c r="BH117" i="12"/>
  <c r="BI117" i="12"/>
  <c r="BK117" i="12"/>
  <c r="J121" i="12"/>
  <c r="P121" i="12"/>
  <c r="R121" i="12"/>
  <c r="T121" i="12"/>
  <c r="BE121" i="12"/>
  <c r="BF121" i="12"/>
  <c r="BG121" i="12"/>
  <c r="BH121" i="12"/>
  <c r="BI121" i="12"/>
  <c r="BK121" i="12"/>
  <c r="J125" i="12"/>
  <c r="P125" i="12"/>
  <c r="R125" i="12"/>
  <c r="T125" i="12"/>
  <c r="BE125" i="12"/>
  <c r="BF125" i="12"/>
  <c r="BG125" i="12"/>
  <c r="BH125" i="12"/>
  <c r="BI125" i="12"/>
  <c r="BK125" i="12"/>
  <c r="J129" i="12"/>
  <c r="P129" i="12"/>
  <c r="R129" i="12"/>
  <c r="T129" i="12"/>
  <c r="BE129" i="12"/>
  <c r="BF129" i="12"/>
  <c r="BG129" i="12"/>
  <c r="BH129" i="12"/>
  <c r="BI129" i="12"/>
  <c r="BK129" i="12"/>
  <c r="J133" i="12"/>
  <c r="P133" i="12"/>
  <c r="R133" i="12"/>
  <c r="T133" i="12"/>
  <c r="BE133" i="12"/>
  <c r="BF133" i="12"/>
  <c r="BG133" i="12"/>
  <c r="BH133" i="12"/>
  <c r="BI133" i="12"/>
  <c r="BK133" i="12"/>
  <c r="J138" i="12"/>
  <c r="P138" i="12"/>
  <c r="R138" i="12"/>
  <c r="T138" i="12"/>
  <c r="BE138" i="12"/>
  <c r="BF138" i="12"/>
  <c r="BG138" i="12"/>
  <c r="BH138" i="12"/>
  <c r="BI138" i="12"/>
  <c r="BK138" i="12"/>
  <c r="J144" i="12"/>
  <c r="P144" i="12"/>
  <c r="R144" i="12"/>
  <c r="T144" i="12"/>
  <c r="BE144" i="12"/>
  <c r="BF144" i="12"/>
  <c r="BG144" i="12"/>
  <c r="BH144" i="12"/>
  <c r="BI144" i="12"/>
  <c r="BK144" i="12"/>
  <c r="P148" i="12"/>
  <c r="T148" i="12"/>
  <c r="J149" i="12"/>
  <c r="P149" i="12"/>
  <c r="R149" i="12"/>
  <c r="R148" i="12"/>
  <c r="T149" i="12"/>
  <c r="BE149" i="12"/>
  <c r="F30" i="12"/>
  <c r="AZ62" i="1"/>
  <c r="BF149" i="12"/>
  <c r="BG149" i="12"/>
  <c r="F32" i="12"/>
  <c r="BB62" i="1"/>
  <c r="BH149" i="12"/>
  <c r="BI149" i="12"/>
  <c r="BK149" i="12"/>
  <c r="BK148" i="12"/>
  <c r="J148" i="12"/>
  <c r="J58" i="12"/>
  <c r="R151" i="12"/>
  <c r="J152" i="12"/>
  <c r="P152" i="12"/>
  <c r="R152" i="12"/>
  <c r="T152" i="12"/>
  <c r="BE152" i="12"/>
  <c r="BF152" i="12"/>
  <c r="BG152" i="12"/>
  <c r="BH152" i="12"/>
  <c r="BI152" i="12"/>
  <c r="BK152" i="12"/>
  <c r="BK151" i="12"/>
  <c r="J151" i="12"/>
  <c r="J59" i="12"/>
  <c r="J156" i="12"/>
  <c r="P156" i="12"/>
  <c r="R156" i="12"/>
  <c r="T156" i="12"/>
  <c r="BE156" i="12"/>
  <c r="BF156" i="12"/>
  <c r="BG156" i="12"/>
  <c r="BH156" i="12"/>
  <c r="BI156" i="12"/>
  <c r="BK156" i="12"/>
  <c r="P160" i="12"/>
  <c r="T160" i="12"/>
  <c r="J161" i="12"/>
  <c r="P161" i="12"/>
  <c r="R161" i="12"/>
  <c r="T161" i="12"/>
  <c r="BE161" i="12"/>
  <c r="BF161" i="12"/>
  <c r="BG161" i="12"/>
  <c r="BH161" i="12"/>
  <c r="BI161" i="12"/>
  <c r="F34" i="12"/>
  <c r="BD62" i="1"/>
  <c r="BK161" i="12"/>
  <c r="BK160" i="12"/>
  <c r="J160" i="12"/>
  <c r="J60" i="12"/>
  <c r="J165" i="12"/>
  <c r="P165" i="12"/>
  <c r="R165" i="12"/>
  <c r="T165" i="12"/>
  <c r="BE165" i="12"/>
  <c r="BF165" i="12"/>
  <c r="BG165" i="12"/>
  <c r="BH165" i="12"/>
  <c r="BI165" i="12"/>
  <c r="BK165" i="12"/>
  <c r="J169" i="12"/>
  <c r="P169" i="12"/>
  <c r="R169" i="12"/>
  <c r="T169" i="12"/>
  <c r="BE169" i="12"/>
  <c r="BF169" i="12"/>
  <c r="BG169" i="12"/>
  <c r="BH169" i="12"/>
  <c r="BI169" i="12"/>
  <c r="BK169" i="12"/>
  <c r="J173" i="12"/>
  <c r="P173" i="12"/>
  <c r="R173" i="12"/>
  <c r="T173" i="12"/>
  <c r="BE173" i="12"/>
  <c r="BF173" i="12"/>
  <c r="BG173" i="12"/>
  <c r="BH173" i="12"/>
  <c r="BI173" i="12"/>
  <c r="BK173" i="12"/>
  <c r="J177" i="12"/>
  <c r="P177" i="12"/>
  <c r="R177" i="12"/>
  <c r="T177" i="12"/>
  <c r="BE177" i="12"/>
  <c r="BF177" i="12"/>
  <c r="BG177" i="12"/>
  <c r="BH177" i="12"/>
  <c r="BI177" i="12"/>
  <c r="BK177" i="12"/>
  <c r="R179" i="12"/>
  <c r="J180" i="12"/>
  <c r="P180" i="12"/>
  <c r="P179" i="12"/>
  <c r="R180" i="12"/>
  <c r="T180" i="12"/>
  <c r="T179" i="12"/>
  <c r="BE180" i="12"/>
  <c r="BF180" i="12"/>
  <c r="BG180" i="12"/>
  <c r="BH180" i="12"/>
  <c r="BI180" i="12"/>
  <c r="BK180" i="12"/>
  <c r="BK179" i="12"/>
  <c r="J179" i="12"/>
  <c r="J61" i="12"/>
  <c r="P184" i="12"/>
  <c r="T184" i="12"/>
  <c r="J185" i="12"/>
  <c r="P185" i="12"/>
  <c r="R185" i="12"/>
  <c r="T185" i="12"/>
  <c r="BE185" i="12"/>
  <c r="BF185" i="12"/>
  <c r="BG185" i="12"/>
  <c r="BH185" i="12"/>
  <c r="BI185" i="12"/>
  <c r="BK185" i="12"/>
  <c r="BK184" i="12"/>
  <c r="J184" i="12"/>
  <c r="J62" i="12"/>
  <c r="J187" i="12"/>
  <c r="P187" i="12"/>
  <c r="R187" i="12"/>
  <c r="T187" i="12"/>
  <c r="BE187" i="12"/>
  <c r="BF187" i="12"/>
  <c r="BG187" i="12"/>
  <c r="BH187" i="12"/>
  <c r="BI187" i="12"/>
  <c r="BK187" i="12"/>
  <c r="J189" i="12"/>
  <c r="P189" i="12"/>
  <c r="R189" i="12"/>
  <c r="T189" i="12"/>
  <c r="BE189" i="12"/>
  <c r="BF189" i="12"/>
  <c r="BG189" i="12"/>
  <c r="BH189" i="12"/>
  <c r="BI189" i="12"/>
  <c r="BK189" i="12"/>
  <c r="R191" i="12"/>
  <c r="J192" i="12"/>
  <c r="P192" i="12"/>
  <c r="P191" i="12"/>
  <c r="R192" i="12"/>
  <c r="T192" i="12"/>
  <c r="T191" i="12"/>
  <c r="BE192" i="12"/>
  <c r="BF192" i="12"/>
  <c r="BG192" i="12"/>
  <c r="BH192" i="12"/>
  <c r="BI192" i="12"/>
  <c r="BK192" i="12"/>
  <c r="BK191" i="12"/>
  <c r="J191" i="12"/>
  <c r="J63" i="12"/>
  <c r="P194" i="12"/>
  <c r="T194" i="12"/>
  <c r="J195" i="12"/>
  <c r="P195" i="12"/>
  <c r="R195" i="12"/>
  <c r="T195" i="12"/>
  <c r="BE195" i="12"/>
  <c r="BF195" i="12"/>
  <c r="BG195" i="12"/>
  <c r="BH195" i="12"/>
  <c r="BI195" i="12"/>
  <c r="BK195" i="12"/>
  <c r="BK194" i="12"/>
  <c r="J194" i="12"/>
  <c r="J64" i="12"/>
  <c r="J197" i="12"/>
  <c r="P197" i="12"/>
  <c r="R197" i="12"/>
  <c r="T197" i="12"/>
  <c r="BE197" i="12"/>
  <c r="BF197" i="12"/>
  <c r="BG197" i="12"/>
  <c r="BH197" i="12"/>
  <c r="BI197" i="12"/>
  <c r="BK197" i="12"/>
  <c r="J201" i="12"/>
  <c r="P201" i="12"/>
  <c r="R201" i="12"/>
  <c r="T201" i="12"/>
  <c r="BE201" i="12"/>
  <c r="BF201" i="12"/>
  <c r="BG201" i="12"/>
  <c r="BH201" i="12"/>
  <c r="BI201" i="12"/>
  <c r="BK201" i="12"/>
  <c r="J203" i="12"/>
  <c r="P203" i="12"/>
  <c r="R203" i="12"/>
  <c r="T203" i="12"/>
  <c r="BE203" i="12"/>
  <c r="BF203" i="12"/>
  <c r="BG203" i="12"/>
  <c r="BH203" i="12"/>
  <c r="BI203" i="12"/>
  <c r="BK203" i="12"/>
  <c r="J209" i="12"/>
  <c r="P209" i="12"/>
  <c r="R209" i="12"/>
  <c r="T209" i="12"/>
  <c r="BE209" i="12"/>
  <c r="BF209" i="12"/>
  <c r="BG209" i="12"/>
  <c r="BH209" i="12"/>
  <c r="BI209" i="12"/>
  <c r="BK209" i="12"/>
  <c r="J214" i="12"/>
  <c r="P214" i="12"/>
  <c r="R214" i="12"/>
  <c r="T214" i="12"/>
  <c r="BE214" i="12"/>
  <c r="BF214" i="12"/>
  <c r="BG214" i="12"/>
  <c r="BH214" i="12"/>
  <c r="BI214" i="12"/>
  <c r="BK214" i="12"/>
  <c r="J216" i="12"/>
  <c r="P216" i="12"/>
  <c r="R216" i="12"/>
  <c r="T216" i="12"/>
  <c r="BE216" i="12"/>
  <c r="BF216" i="12"/>
  <c r="BG216" i="12"/>
  <c r="BH216" i="12"/>
  <c r="BI216" i="12"/>
  <c r="BK216" i="12"/>
  <c r="J218" i="12"/>
  <c r="P218" i="12"/>
  <c r="R218" i="12"/>
  <c r="T218" i="12"/>
  <c r="BE218" i="12"/>
  <c r="BF218" i="12"/>
  <c r="BG218" i="12"/>
  <c r="BH218" i="12"/>
  <c r="BI218" i="12"/>
  <c r="BK218" i="12"/>
  <c r="J220" i="12"/>
  <c r="P220" i="12"/>
  <c r="R220" i="12"/>
  <c r="T220" i="12"/>
  <c r="BE220" i="12"/>
  <c r="BF220" i="12"/>
  <c r="BG220" i="12"/>
  <c r="BH220" i="12"/>
  <c r="BI220" i="12"/>
  <c r="BK220" i="12"/>
  <c r="J224" i="12"/>
  <c r="P224" i="12"/>
  <c r="R224" i="12"/>
  <c r="T224" i="12"/>
  <c r="BE224" i="12"/>
  <c r="BF224" i="12"/>
  <c r="BG224" i="12"/>
  <c r="BH224" i="12"/>
  <c r="BI224" i="12"/>
  <c r="BK224" i="12"/>
  <c r="J226" i="12"/>
  <c r="P226" i="12"/>
  <c r="R226" i="12"/>
  <c r="T226" i="12"/>
  <c r="BE226" i="12"/>
  <c r="BF226" i="12"/>
  <c r="BG226" i="12"/>
  <c r="BH226" i="12"/>
  <c r="BI226" i="12"/>
  <c r="BK226" i="12"/>
  <c r="J228" i="12"/>
  <c r="P228" i="12"/>
  <c r="R228" i="12"/>
  <c r="T228" i="12"/>
  <c r="BE228" i="12"/>
  <c r="BF228" i="12"/>
  <c r="BG228" i="12"/>
  <c r="BH228" i="12"/>
  <c r="BI228" i="12"/>
  <c r="BK228" i="12"/>
  <c r="J232" i="12"/>
  <c r="P232" i="12"/>
  <c r="R232" i="12"/>
  <c r="T232" i="12"/>
  <c r="BE232" i="12"/>
  <c r="BF232" i="12"/>
  <c r="BG232" i="12"/>
  <c r="BH232" i="12"/>
  <c r="BI232" i="12"/>
  <c r="BK232" i="12"/>
  <c r="J234" i="12"/>
  <c r="P234" i="12"/>
  <c r="R234" i="12"/>
  <c r="T234" i="12"/>
  <c r="BE234" i="12"/>
  <c r="BF234" i="12"/>
  <c r="BG234" i="12"/>
  <c r="BH234" i="12"/>
  <c r="BI234" i="12"/>
  <c r="BK234" i="12"/>
  <c r="J236" i="12"/>
  <c r="P236" i="12"/>
  <c r="R236" i="12"/>
  <c r="T236" i="12"/>
  <c r="BE236" i="12"/>
  <c r="BF236" i="12"/>
  <c r="BG236" i="12"/>
  <c r="BH236" i="12"/>
  <c r="BI236" i="12"/>
  <c r="BK236" i="12"/>
  <c r="J238" i="12"/>
  <c r="P238" i="12"/>
  <c r="R238" i="12"/>
  <c r="T238" i="12"/>
  <c r="BE238" i="12"/>
  <c r="BF238" i="12"/>
  <c r="BG238" i="12"/>
  <c r="BH238" i="12"/>
  <c r="BI238" i="12"/>
  <c r="BK238" i="12"/>
  <c r="J240" i="12"/>
  <c r="P240" i="12"/>
  <c r="R240" i="12"/>
  <c r="T240" i="12"/>
  <c r="BE240" i="12"/>
  <c r="BF240" i="12"/>
  <c r="BG240" i="12"/>
  <c r="BH240" i="12"/>
  <c r="BI240" i="12"/>
  <c r="BK240" i="12"/>
  <c r="J245" i="12"/>
  <c r="P245" i="12"/>
  <c r="R245" i="12"/>
  <c r="T245" i="12"/>
  <c r="BE245" i="12"/>
  <c r="BF245" i="12"/>
  <c r="BG245" i="12"/>
  <c r="BH245" i="12"/>
  <c r="BI245" i="12"/>
  <c r="BK245" i="12"/>
  <c r="J247" i="12"/>
  <c r="P247" i="12"/>
  <c r="R247" i="12"/>
  <c r="T247" i="12"/>
  <c r="BE247" i="12"/>
  <c r="BF247" i="12"/>
  <c r="BG247" i="12"/>
  <c r="BH247" i="12"/>
  <c r="BI247" i="12"/>
  <c r="BK247" i="12"/>
  <c r="J249" i="12"/>
  <c r="P249" i="12"/>
  <c r="R249" i="12"/>
  <c r="T249" i="12"/>
  <c r="BE249" i="12"/>
  <c r="BF249" i="12"/>
  <c r="BG249" i="12"/>
  <c r="BH249" i="12"/>
  <c r="BI249" i="12"/>
  <c r="BK249" i="12"/>
  <c r="J251" i="12"/>
  <c r="P251" i="12"/>
  <c r="R251" i="12"/>
  <c r="T251" i="12"/>
  <c r="BE251" i="12"/>
  <c r="BF251" i="12"/>
  <c r="BG251" i="12"/>
  <c r="BH251" i="12"/>
  <c r="BI251" i="12"/>
  <c r="BK251" i="12"/>
  <c r="J253" i="12"/>
  <c r="P253" i="12"/>
  <c r="R253" i="12"/>
  <c r="T253" i="12"/>
  <c r="BE253" i="12"/>
  <c r="BF253" i="12"/>
  <c r="BG253" i="12"/>
  <c r="BH253" i="12"/>
  <c r="BI253" i="12"/>
  <c r="BK253" i="12"/>
  <c r="J255" i="12"/>
  <c r="P255" i="12"/>
  <c r="R255" i="12"/>
  <c r="T255" i="12"/>
  <c r="BE255" i="12"/>
  <c r="BF255" i="12"/>
  <c r="BG255" i="12"/>
  <c r="BH255" i="12"/>
  <c r="BI255" i="12"/>
  <c r="BK255" i="12"/>
  <c r="J257" i="12"/>
  <c r="P257" i="12"/>
  <c r="R257" i="12"/>
  <c r="T257" i="12"/>
  <c r="BE257" i="12"/>
  <c r="BF257" i="12"/>
  <c r="BG257" i="12"/>
  <c r="BH257" i="12"/>
  <c r="BI257" i="12"/>
  <c r="BK257" i="12"/>
  <c r="J259" i="12"/>
  <c r="P259" i="12"/>
  <c r="R259" i="12"/>
  <c r="T259" i="12"/>
  <c r="BE259" i="12"/>
  <c r="BF259" i="12"/>
  <c r="BG259" i="12"/>
  <c r="BH259" i="12"/>
  <c r="BI259" i="12"/>
  <c r="BK259" i="12"/>
  <c r="J261" i="12"/>
  <c r="P261" i="12"/>
  <c r="R261" i="12"/>
  <c r="T261" i="12"/>
  <c r="BE261" i="12"/>
  <c r="BF261" i="12"/>
  <c r="BG261" i="12"/>
  <c r="BH261" i="12"/>
  <c r="BI261" i="12"/>
  <c r="BK261" i="12"/>
  <c r="J263" i="12"/>
  <c r="P263" i="12"/>
  <c r="R263" i="12"/>
  <c r="T263" i="12"/>
  <c r="BE263" i="12"/>
  <c r="BF263" i="12"/>
  <c r="BG263" i="12"/>
  <c r="BH263" i="12"/>
  <c r="BI263" i="12"/>
  <c r="BK263" i="12"/>
  <c r="R265" i="12"/>
  <c r="J266" i="12"/>
  <c r="P266" i="12"/>
  <c r="R266" i="12"/>
  <c r="T266" i="12"/>
  <c r="BE266" i="12"/>
  <c r="BF266" i="12"/>
  <c r="BG266" i="12"/>
  <c r="BH266" i="12"/>
  <c r="BI266" i="12"/>
  <c r="BK266" i="12"/>
  <c r="BK265" i="12"/>
  <c r="J265" i="12"/>
  <c r="J65" i="12"/>
  <c r="J268" i="12"/>
  <c r="P268" i="12"/>
  <c r="R268" i="12"/>
  <c r="T268" i="12"/>
  <c r="BE268" i="12"/>
  <c r="BF268" i="12"/>
  <c r="BG268" i="12"/>
  <c r="BH268" i="12"/>
  <c r="BI268" i="12"/>
  <c r="BK268" i="12"/>
  <c r="J270" i="12"/>
  <c r="P270" i="12"/>
  <c r="R270" i="12"/>
  <c r="T270" i="12"/>
  <c r="BE270" i="12"/>
  <c r="BF270" i="12"/>
  <c r="BG270" i="12"/>
  <c r="BH270" i="12"/>
  <c r="BI270" i="12"/>
  <c r="BK270" i="12"/>
  <c r="J274" i="12"/>
  <c r="P274" i="12"/>
  <c r="R274" i="12"/>
  <c r="T274" i="12"/>
  <c r="BE274" i="12"/>
  <c r="BF274" i="12"/>
  <c r="BG274" i="12"/>
  <c r="BH274" i="12"/>
  <c r="BI274" i="12"/>
  <c r="BK274" i="12"/>
  <c r="J278" i="12"/>
  <c r="P278" i="12"/>
  <c r="R278" i="12"/>
  <c r="T278" i="12"/>
  <c r="BE278" i="12"/>
  <c r="BF278" i="12"/>
  <c r="BG278" i="12"/>
  <c r="BH278" i="12"/>
  <c r="BI278" i="12"/>
  <c r="BK278" i="12"/>
  <c r="P280" i="12"/>
  <c r="T280" i="12"/>
  <c r="J281" i="12"/>
  <c r="P281" i="12"/>
  <c r="R281" i="12"/>
  <c r="T281" i="12"/>
  <c r="BE281" i="12"/>
  <c r="BF281" i="12"/>
  <c r="BG281" i="12"/>
  <c r="BH281" i="12"/>
  <c r="BI281" i="12"/>
  <c r="BK281" i="12"/>
  <c r="BK280" i="12"/>
  <c r="J280" i="12"/>
  <c r="J66" i="12"/>
  <c r="J283" i="12"/>
  <c r="P283" i="12"/>
  <c r="R283" i="12"/>
  <c r="T283" i="12"/>
  <c r="BE283" i="12"/>
  <c r="BF283" i="12"/>
  <c r="BG283" i="12"/>
  <c r="BH283" i="12"/>
  <c r="BI283" i="12"/>
  <c r="BK283" i="12"/>
  <c r="E7" i="13"/>
  <c r="E71" i="13"/>
  <c r="J12" i="13"/>
  <c r="J14" i="13"/>
  <c r="E15" i="13"/>
  <c r="J15" i="13"/>
  <c r="J17" i="13"/>
  <c r="E18" i="13"/>
  <c r="F78" i="13"/>
  <c r="J18" i="13"/>
  <c r="J20" i="13"/>
  <c r="E21" i="13"/>
  <c r="J21" i="13"/>
  <c r="E45" i="13"/>
  <c r="E47" i="13"/>
  <c r="F49" i="13"/>
  <c r="J49" i="13"/>
  <c r="F51" i="13"/>
  <c r="J51" i="13"/>
  <c r="F52" i="13"/>
  <c r="E73" i="13"/>
  <c r="F75" i="13"/>
  <c r="J75" i="13"/>
  <c r="F77" i="13"/>
  <c r="J77" i="13"/>
  <c r="P82" i="13"/>
  <c r="T82" i="13"/>
  <c r="J83" i="13"/>
  <c r="P83" i="13"/>
  <c r="R83" i="13"/>
  <c r="T83" i="13"/>
  <c r="BE83" i="13"/>
  <c r="BF83" i="13"/>
  <c r="BG83" i="13"/>
  <c r="F32" i="13"/>
  <c r="BB63" i="1"/>
  <c r="BH83" i="13"/>
  <c r="BI83" i="13"/>
  <c r="F34" i="13"/>
  <c r="BD63" i="1"/>
  <c r="BK83" i="13"/>
  <c r="BK82" i="13"/>
  <c r="J82" i="13"/>
  <c r="J57" i="13"/>
  <c r="J85" i="13"/>
  <c r="P85" i="13"/>
  <c r="R85" i="13"/>
  <c r="T85" i="13"/>
  <c r="BE85" i="13"/>
  <c r="BF85" i="13"/>
  <c r="BG85" i="13"/>
  <c r="BH85" i="13"/>
  <c r="BI85" i="13"/>
  <c r="BK85" i="13"/>
  <c r="J87" i="13"/>
  <c r="P87" i="13"/>
  <c r="R87" i="13"/>
  <c r="T87" i="13"/>
  <c r="BE87" i="13"/>
  <c r="BF87" i="13"/>
  <c r="BG87" i="13"/>
  <c r="BH87" i="13"/>
  <c r="BI87" i="13"/>
  <c r="BK87" i="13"/>
  <c r="J89" i="13"/>
  <c r="P89" i="13"/>
  <c r="R89" i="13"/>
  <c r="T89" i="13"/>
  <c r="BE89" i="13"/>
  <c r="BF89" i="13"/>
  <c r="BG89" i="13"/>
  <c r="BH89" i="13"/>
  <c r="BI89" i="13"/>
  <c r="BK89" i="13"/>
  <c r="J91" i="13"/>
  <c r="P91" i="13"/>
  <c r="R91" i="13"/>
  <c r="T91" i="13"/>
  <c r="BE91" i="13"/>
  <c r="BF91" i="13"/>
  <c r="BG91" i="13"/>
  <c r="BH91" i="13"/>
  <c r="BI91" i="13"/>
  <c r="BK91" i="13"/>
  <c r="J93" i="13"/>
  <c r="P93" i="13"/>
  <c r="R93" i="13"/>
  <c r="T93" i="13"/>
  <c r="BE93" i="13"/>
  <c r="BF93" i="13"/>
  <c r="BG93" i="13"/>
  <c r="BH93" i="13"/>
  <c r="BI93" i="13"/>
  <c r="BK93" i="13"/>
  <c r="J95" i="13"/>
  <c r="P95" i="13"/>
  <c r="R95" i="13"/>
  <c r="T95" i="13"/>
  <c r="BE95" i="13"/>
  <c r="BF95" i="13"/>
  <c r="BG95" i="13"/>
  <c r="BH95" i="13"/>
  <c r="BI95" i="13"/>
  <c r="BK95" i="13"/>
  <c r="J97" i="13"/>
  <c r="P97" i="13"/>
  <c r="R97" i="13"/>
  <c r="T97" i="13"/>
  <c r="BE97" i="13"/>
  <c r="BF97" i="13"/>
  <c r="BG97" i="13"/>
  <c r="BH97" i="13"/>
  <c r="BI97" i="13"/>
  <c r="BK97" i="13"/>
  <c r="J99" i="13"/>
  <c r="P99" i="13"/>
  <c r="R99" i="13"/>
  <c r="T99" i="13"/>
  <c r="BE99" i="13"/>
  <c r="BF99" i="13"/>
  <c r="BG99" i="13"/>
  <c r="BH99" i="13"/>
  <c r="BI99" i="13"/>
  <c r="BK99" i="13"/>
  <c r="J101" i="13"/>
  <c r="P101" i="13"/>
  <c r="R101" i="13"/>
  <c r="T101" i="13"/>
  <c r="BE101" i="13"/>
  <c r="BF101" i="13"/>
  <c r="BG101" i="13"/>
  <c r="BH101" i="13"/>
  <c r="BI101" i="13"/>
  <c r="BK101" i="13"/>
  <c r="J103" i="13"/>
  <c r="P103" i="13"/>
  <c r="R103" i="13"/>
  <c r="T103" i="13"/>
  <c r="BE103" i="13"/>
  <c r="BF103" i="13"/>
  <c r="BG103" i="13"/>
  <c r="BH103" i="13"/>
  <c r="BI103" i="13"/>
  <c r="BK103" i="13"/>
  <c r="J105" i="13"/>
  <c r="P105" i="13"/>
  <c r="R105" i="13"/>
  <c r="T105" i="13"/>
  <c r="BE105" i="13"/>
  <c r="BF105" i="13"/>
  <c r="BG105" i="13"/>
  <c r="BH105" i="13"/>
  <c r="BI105" i="13"/>
  <c r="BK105" i="13"/>
  <c r="R107" i="13"/>
  <c r="J108" i="13"/>
  <c r="P108" i="13"/>
  <c r="R108" i="13"/>
  <c r="T108" i="13"/>
  <c r="BE108" i="13"/>
  <c r="BF108" i="13"/>
  <c r="F31" i="13"/>
  <c r="BA63" i="1"/>
  <c r="BG108" i="13"/>
  <c r="BH108" i="13"/>
  <c r="BI108" i="13"/>
  <c r="BK108" i="13"/>
  <c r="BK107" i="13"/>
  <c r="J107" i="13"/>
  <c r="J58" i="13"/>
  <c r="J110" i="13"/>
  <c r="P110" i="13"/>
  <c r="R110" i="13"/>
  <c r="T110" i="13"/>
  <c r="BE110" i="13"/>
  <c r="BF110" i="13"/>
  <c r="BG110" i="13"/>
  <c r="BH110" i="13"/>
  <c r="BI110" i="13"/>
  <c r="BK110" i="13"/>
  <c r="J112" i="13"/>
  <c r="P112" i="13"/>
  <c r="R112" i="13"/>
  <c r="T112" i="13"/>
  <c r="BE112" i="13"/>
  <c r="BF112" i="13"/>
  <c r="BG112" i="13"/>
  <c r="BH112" i="13"/>
  <c r="BI112" i="13"/>
  <c r="BK112" i="13"/>
  <c r="J114" i="13"/>
  <c r="P114" i="13"/>
  <c r="R114" i="13"/>
  <c r="T114" i="13"/>
  <c r="BE114" i="13"/>
  <c r="BF114" i="13"/>
  <c r="BG114" i="13"/>
  <c r="BH114" i="13"/>
  <c r="BI114" i="13"/>
  <c r="BK114" i="13"/>
  <c r="J116" i="13"/>
  <c r="P116" i="13"/>
  <c r="R116" i="13"/>
  <c r="T116" i="13"/>
  <c r="BE116" i="13"/>
  <c r="BF116" i="13"/>
  <c r="BG116" i="13"/>
  <c r="BH116" i="13"/>
  <c r="BI116" i="13"/>
  <c r="BK116" i="13"/>
  <c r="J118" i="13"/>
  <c r="P118" i="13"/>
  <c r="R118" i="13"/>
  <c r="T118" i="13"/>
  <c r="BE118" i="13"/>
  <c r="BF118" i="13"/>
  <c r="BG118" i="13"/>
  <c r="BH118" i="13"/>
  <c r="BI118" i="13"/>
  <c r="BK118" i="13"/>
  <c r="J120" i="13"/>
  <c r="P120" i="13"/>
  <c r="R120" i="13"/>
  <c r="T120" i="13"/>
  <c r="BE120" i="13"/>
  <c r="BF120" i="13"/>
  <c r="BG120" i="13"/>
  <c r="BH120" i="13"/>
  <c r="BI120" i="13"/>
  <c r="BK120" i="13"/>
  <c r="J122" i="13"/>
  <c r="P122" i="13"/>
  <c r="R122" i="13"/>
  <c r="T122" i="13"/>
  <c r="BE122" i="13"/>
  <c r="BF122" i="13"/>
  <c r="BG122" i="13"/>
  <c r="BH122" i="13"/>
  <c r="BI122" i="13"/>
  <c r="BK122" i="13"/>
  <c r="J124" i="13"/>
  <c r="P124" i="13"/>
  <c r="R124" i="13"/>
  <c r="T124" i="13"/>
  <c r="BE124" i="13"/>
  <c r="BF124" i="13"/>
  <c r="BG124" i="13"/>
  <c r="BH124" i="13"/>
  <c r="BI124" i="13"/>
  <c r="BK124" i="13"/>
  <c r="J126" i="13"/>
  <c r="P126" i="13"/>
  <c r="R126" i="13"/>
  <c r="T126" i="13"/>
  <c r="BE126" i="13"/>
  <c r="BF126" i="13"/>
  <c r="BG126" i="13"/>
  <c r="BH126" i="13"/>
  <c r="BI126" i="13"/>
  <c r="BK126" i="13"/>
  <c r="J128" i="13"/>
  <c r="P128" i="13"/>
  <c r="R128" i="13"/>
  <c r="T128" i="13"/>
  <c r="BE128" i="13"/>
  <c r="BF128" i="13"/>
  <c r="BG128" i="13"/>
  <c r="BH128" i="13"/>
  <c r="BI128" i="13"/>
  <c r="BK128" i="13"/>
  <c r="J130" i="13"/>
  <c r="P130" i="13"/>
  <c r="R130" i="13"/>
  <c r="T130" i="13"/>
  <c r="BE130" i="13"/>
  <c r="BF130" i="13"/>
  <c r="BG130" i="13"/>
  <c r="BH130" i="13"/>
  <c r="BI130" i="13"/>
  <c r="BK130" i="13"/>
  <c r="P132" i="13"/>
  <c r="T132" i="13"/>
  <c r="J133" i="13"/>
  <c r="P133" i="13"/>
  <c r="R133" i="13"/>
  <c r="T133" i="13"/>
  <c r="BE133" i="13"/>
  <c r="BF133" i="13"/>
  <c r="BG133" i="13"/>
  <c r="BH133" i="13"/>
  <c r="BI133" i="13"/>
  <c r="BK133" i="13"/>
  <c r="BK132" i="13"/>
  <c r="J132" i="13"/>
  <c r="J59" i="13"/>
  <c r="J135" i="13"/>
  <c r="P135" i="13"/>
  <c r="R135" i="13"/>
  <c r="T135" i="13"/>
  <c r="BE135" i="13"/>
  <c r="BF135" i="13"/>
  <c r="BG135" i="13"/>
  <c r="BH135" i="13"/>
  <c r="BI135" i="13"/>
  <c r="BK135" i="13"/>
  <c r="J137" i="13"/>
  <c r="P137" i="13"/>
  <c r="R137" i="13"/>
  <c r="T137" i="13"/>
  <c r="BE137" i="13"/>
  <c r="BF137" i="13"/>
  <c r="BG137" i="13"/>
  <c r="BH137" i="13"/>
  <c r="BI137" i="13"/>
  <c r="BK137" i="13"/>
  <c r="J139" i="13"/>
  <c r="P139" i="13"/>
  <c r="R139" i="13"/>
  <c r="T139" i="13"/>
  <c r="BE139" i="13"/>
  <c r="BF139" i="13"/>
  <c r="BG139" i="13"/>
  <c r="BH139" i="13"/>
  <c r="BI139" i="13"/>
  <c r="BK139" i="13"/>
  <c r="J141" i="13"/>
  <c r="P141" i="13"/>
  <c r="R141" i="13"/>
  <c r="T141" i="13"/>
  <c r="BE141" i="13"/>
  <c r="BF141" i="13"/>
  <c r="BG141" i="13"/>
  <c r="BH141" i="13"/>
  <c r="BI141" i="13"/>
  <c r="BK141" i="13"/>
  <c r="J143" i="13"/>
  <c r="P143" i="13"/>
  <c r="R143" i="13"/>
  <c r="T143" i="13"/>
  <c r="BE143" i="13"/>
  <c r="BF143" i="13"/>
  <c r="BG143" i="13"/>
  <c r="BH143" i="13"/>
  <c r="BI143" i="13"/>
  <c r="BK143" i="13"/>
  <c r="J145" i="13"/>
  <c r="P145" i="13"/>
  <c r="R145" i="13"/>
  <c r="T145" i="13"/>
  <c r="BE145" i="13"/>
  <c r="BF145" i="13"/>
  <c r="BG145" i="13"/>
  <c r="BH145" i="13"/>
  <c r="BI145" i="13"/>
  <c r="BK145" i="13"/>
  <c r="R147" i="13"/>
  <c r="J148" i="13"/>
  <c r="P148" i="13"/>
  <c r="R148" i="13"/>
  <c r="T148" i="13"/>
  <c r="BE148" i="13"/>
  <c r="BF148" i="13"/>
  <c r="BG148" i="13"/>
  <c r="BH148" i="13"/>
  <c r="BI148" i="13"/>
  <c r="BK148" i="13"/>
  <c r="BK147" i="13"/>
  <c r="J147" i="13"/>
  <c r="J60" i="13"/>
  <c r="J150" i="13"/>
  <c r="P150" i="13"/>
  <c r="R150" i="13"/>
  <c r="T150" i="13"/>
  <c r="BE150" i="13"/>
  <c r="BF150" i="13"/>
  <c r="BG150" i="13"/>
  <c r="BH150" i="13"/>
  <c r="BI150" i="13"/>
  <c r="BK150" i="13"/>
  <c r="J152" i="13"/>
  <c r="P152" i="13"/>
  <c r="R152" i="13"/>
  <c r="T152" i="13"/>
  <c r="BE152" i="13"/>
  <c r="BF152" i="13"/>
  <c r="BG152" i="13"/>
  <c r="BH152" i="13"/>
  <c r="BI152" i="13"/>
  <c r="BK152" i="13"/>
  <c r="J154" i="13"/>
  <c r="P154" i="13"/>
  <c r="R154" i="13"/>
  <c r="T154" i="13"/>
  <c r="BE154" i="13"/>
  <c r="BF154" i="13"/>
  <c r="BG154" i="13"/>
  <c r="BH154" i="13"/>
  <c r="BI154" i="13"/>
  <c r="BK154" i="13"/>
  <c r="J156" i="13"/>
  <c r="P156" i="13"/>
  <c r="R156" i="13"/>
  <c r="T156" i="13"/>
  <c r="BE156" i="13"/>
  <c r="BF156" i="13"/>
  <c r="BG156" i="13"/>
  <c r="BH156" i="13"/>
  <c r="BI156" i="13"/>
  <c r="BK156" i="13"/>
  <c r="J158" i="13"/>
  <c r="P158" i="13"/>
  <c r="R158" i="13"/>
  <c r="T158" i="13"/>
  <c r="BE158" i="13"/>
  <c r="BF158" i="13"/>
  <c r="BG158" i="13"/>
  <c r="BH158" i="13"/>
  <c r="BI158" i="13"/>
  <c r="BK158" i="13"/>
  <c r="J160" i="13"/>
  <c r="P160" i="13"/>
  <c r="R160" i="13"/>
  <c r="T160" i="13"/>
  <c r="BE160" i="13"/>
  <c r="BF160" i="13"/>
  <c r="BG160" i="13"/>
  <c r="BH160" i="13"/>
  <c r="BI160" i="13"/>
  <c r="BK160" i="13"/>
  <c r="J162" i="13"/>
  <c r="P162" i="13"/>
  <c r="R162" i="13"/>
  <c r="T162" i="13"/>
  <c r="BE162" i="13"/>
  <c r="BF162" i="13"/>
  <c r="BG162" i="13"/>
  <c r="BH162" i="13"/>
  <c r="BI162" i="13"/>
  <c r="BK162" i="13"/>
  <c r="J164" i="13"/>
  <c r="P164" i="13"/>
  <c r="R164" i="13"/>
  <c r="T164" i="13"/>
  <c r="BE164" i="13"/>
  <c r="BF164" i="13"/>
  <c r="BG164" i="13"/>
  <c r="BH164" i="13"/>
  <c r="BI164" i="13"/>
  <c r="BK164" i="13"/>
  <c r="J166" i="13"/>
  <c r="P166" i="13"/>
  <c r="R166" i="13"/>
  <c r="T166" i="13"/>
  <c r="BE166" i="13"/>
  <c r="BF166" i="13"/>
  <c r="BG166" i="13"/>
  <c r="BH166" i="13"/>
  <c r="BI166" i="13"/>
  <c r="BK166" i="13"/>
  <c r="J168" i="13"/>
  <c r="P168" i="13"/>
  <c r="R168" i="13"/>
  <c r="T168" i="13"/>
  <c r="BE168" i="13"/>
  <c r="BF168" i="13"/>
  <c r="BG168" i="13"/>
  <c r="BH168" i="13"/>
  <c r="BI168" i="13"/>
  <c r="BK168" i="13"/>
  <c r="J170" i="13"/>
  <c r="P170" i="13"/>
  <c r="R170" i="13"/>
  <c r="T170" i="13"/>
  <c r="BE170" i="13"/>
  <c r="BF170" i="13"/>
  <c r="BG170" i="13"/>
  <c r="BH170" i="13"/>
  <c r="BI170" i="13"/>
  <c r="BK170" i="13"/>
  <c r="J172" i="13"/>
  <c r="P172" i="13"/>
  <c r="R172" i="13"/>
  <c r="T172" i="13"/>
  <c r="BE172" i="13"/>
  <c r="BF172" i="13"/>
  <c r="BG172" i="13"/>
  <c r="BH172" i="13"/>
  <c r="BI172" i="13"/>
  <c r="BK172" i="13"/>
  <c r="J174" i="13"/>
  <c r="P174" i="13"/>
  <c r="R174" i="13"/>
  <c r="T174" i="13"/>
  <c r="BE174" i="13"/>
  <c r="BF174" i="13"/>
  <c r="BG174" i="13"/>
  <c r="BH174" i="13"/>
  <c r="BI174" i="13"/>
  <c r="BK174" i="13"/>
  <c r="J176" i="13"/>
  <c r="P176" i="13"/>
  <c r="R176" i="13"/>
  <c r="T176" i="13"/>
  <c r="BE176" i="13"/>
  <c r="BF176" i="13"/>
  <c r="BG176" i="13"/>
  <c r="BH176" i="13"/>
  <c r="BI176" i="13"/>
  <c r="BK176" i="13"/>
  <c r="P178" i="13"/>
  <c r="T178" i="13"/>
  <c r="J179" i="13"/>
  <c r="P179" i="13"/>
  <c r="R179" i="13"/>
  <c r="T179" i="13"/>
  <c r="BE179" i="13"/>
  <c r="BF179" i="13"/>
  <c r="BG179" i="13"/>
  <c r="BH179" i="13"/>
  <c r="BI179" i="13"/>
  <c r="BK179" i="13"/>
  <c r="BK178" i="13"/>
  <c r="J178" i="13"/>
  <c r="J61" i="13"/>
  <c r="J181" i="13"/>
  <c r="P181" i="13"/>
  <c r="R181" i="13"/>
  <c r="T181" i="13"/>
  <c r="BE181" i="13"/>
  <c r="BF181" i="13"/>
  <c r="BG181" i="13"/>
  <c r="BH181" i="13"/>
  <c r="BI181" i="13"/>
  <c r="BK181" i="13"/>
  <c r="J183" i="13"/>
  <c r="P183" i="13"/>
  <c r="R183" i="13"/>
  <c r="T183" i="13"/>
  <c r="BE183" i="13"/>
  <c r="BF183" i="13"/>
  <c r="BG183" i="13"/>
  <c r="BH183" i="13"/>
  <c r="BI183" i="13"/>
  <c r="BK183" i="13"/>
  <c r="J185" i="13"/>
  <c r="P185" i="13"/>
  <c r="R185" i="13"/>
  <c r="T185" i="13"/>
  <c r="BE185" i="13"/>
  <c r="BF185" i="13"/>
  <c r="BG185" i="13"/>
  <c r="BH185" i="13"/>
  <c r="BI185" i="13"/>
  <c r="BK185" i="13"/>
  <c r="J187" i="13"/>
  <c r="P187" i="13"/>
  <c r="R187" i="13"/>
  <c r="T187" i="13"/>
  <c r="BE187" i="13"/>
  <c r="BF187" i="13"/>
  <c r="BG187" i="13"/>
  <c r="BH187" i="13"/>
  <c r="BI187" i="13"/>
  <c r="BK187" i="13"/>
  <c r="J189" i="13"/>
  <c r="P189" i="13"/>
  <c r="R189" i="13"/>
  <c r="T189" i="13"/>
  <c r="BE189" i="13"/>
  <c r="BF189" i="13"/>
  <c r="BG189" i="13"/>
  <c r="BH189" i="13"/>
  <c r="BI189" i="13"/>
  <c r="BK189" i="13"/>
  <c r="J191" i="13"/>
  <c r="P191" i="13"/>
  <c r="R191" i="13"/>
  <c r="T191" i="13"/>
  <c r="BE191" i="13"/>
  <c r="BF191" i="13"/>
  <c r="BG191" i="13"/>
  <c r="BH191" i="13"/>
  <c r="BI191" i="13"/>
  <c r="BK191" i="13"/>
  <c r="J193" i="13"/>
  <c r="P193" i="13"/>
  <c r="R193" i="13"/>
  <c r="T193" i="13"/>
  <c r="BE193" i="13"/>
  <c r="BF193" i="13"/>
  <c r="BG193" i="13"/>
  <c r="BH193" i="13"/>
  <c r="BI193" i="13"/>
  <c r="BK193" i="13"/>
  <c r="E7" i="14"/>
  <c r="E45" i="14"/>
  <c r="J12" i="14"/>
  <c r="J14" i="14"/>
  <c r="E15" i="14"/>
  <c r="J15" i="14"/>
  <c r="J17" i="14"/>
  <c r="E18" i="14"/>
  <c r="F52" i="14"/>
  <c r="J18" i="14"/>
  <c r="J20" i="14"/>
  <c r="E21" i="14"/>
  <c r="J21" i="14"/>
  <c r="F34" i="14"/>
  <c r="BD64" i="1"/>
  <c r="E47" i="14"/>
  <c r="F49" i="14"/>
  <c r="J49" i="14"/>
  <c r="F51" i="14"/>
  <c r="J51" i="14"/>
  <c r="E70" i="14"/>
  <c r="F72" i="14"/>
  <c r="J72" i="14"/>
  <c r="F74" i="14"/>
  <c r="J74" i="14"/>
  <c r="R79" i="14"/>
  <c r="J80" i="14"/>
  <c r="P80" i="14"/>
  <c r="R80" i="14"/>
  <c r="T80" i="14"/>
  <c r="BE80" i="14"/>
  <c r="BF80" i="14"/>
  <c r="BG80" i="14"/>
  <c r="BH80" i="14"/>
  <c r="BI80" i="14"/>
  <c r="BK80" i="14"/>
  <c r="BK79" i="14"/>
  <c r="J83" i="14"/>
  <c r="P83" i="14"/>
  <c r="R83" i="14"/>
  <c r="T83" i="14"/>
  <c r="BE83" i="14"/>
  <c r="BF83" i="14"/>
  <c r="BG83" i="14"/>
  <c r="BH83" i="14"/>
  <c r="BI83" i="14"/>
  <c r="BK83" i="14"/>
  <c r="P86" i="14"/>
  <c r="T86" i="14"/>
  <c r="J87" i="14"/>
  <c r="P87" i="14"/>
  <c r="R87" i="14"/>
  <c r="T87" i="14"/>
  <c r="BE87" i="14"/>
  <c r="F30" i="14"/>
  <c r="AZ64" i="1"/>
  <c r="BF87" i="14"/>
  <c r="BG87" i="14"/>
  <c r="F32" i="14"/>
  <c r="BB64" i="1"/>
  <c r="BH87" i="14"/>
  <c r="BI87" i="14"/>
  <c r="BK87" i="14"/>
  <c r="BK86" i="14"/>
  <c r="J86" i="14"/>
  <c r="J58" i="14"/>
  <c r="J89" i="14"/>
  <c r="P89" i="14"/>
  <c r="R89" i="14"/>
  <c r="T89" i="14"/>
  <c r="BE89" i="14"/>
  <c r="BF89" i="14"/>
  <c r="BG89" i="14"/>
  <c r="BH89" i="14"/>
  <c r="BI89" i="14"/>
  <c r="BK89" i="14"/>
  <c r="J91" i="14"/>
  <c r="P91" i="14"/>
  <c r="R91" i="14"/>
  <c r="T91" i="14"/>
  <c r="BE91" i="14"/>
  <c r="BF91" i="14"/>
  <c r="BG91" i="14"/>
  <c r="BH91" i="14"/>
  <c r="BI91" i="14"/>
  <c r="BK91" i="14"/>
  <c r="J93" i="14"/>
  <c r="P93" i="14"/>
  <c r="R93" i="14"/>
  <c r="T93" i="14"/>
  <c r="BE93" i="14"/>
  <c r="BF93" i="14"/>
  <c r="BG93" i="14"/>
  <c r="BH93" i="14"/>
  <c r="BI93" i="14"/>
  <c r="BK93" i="14"/>
  <c r="J95" i="14"/>
  <c r="P95" i="14"/>
  <c r="R95" i="14"/>
  <c r="T95" i="14"/>
  <c r="BE95" i="14"/>
  <c r="BF95" i="14"/>
  <c r="BG95" i="14"/>
  <c r="BH95" i="14"/>
  <c r="BI95" i="14"/>
  <c r="BK95" i="14"/>
  <c r="L41" i="1"/>
  <c r="L42" i="1"/>
  <c r="L44" i="1"/>
  <c r="AM44" i="1"/>
  <c r="L46" i="1"/>
  <c r="AM46" i="1"/>
  <c r="L47" i="1"/>
  <c r="AS51" i="1"/>
  <c r="AX52" i="1"/>
  <c r="AY52" i="1"/>
  <c r="AX53" i="1"/>
  <c r="AY53" i="1"/>
  <c r="AX54" i="1"/>
  <c r="AY54" i="1"/>
  <c r="AX55" i="1"/>
  <c r="AY55" i="1"/>
  <c r="AX56" i="1"/>
  <c r="AY56" i="1"/>
  <c r="AX57" i="1"/>
  <c r="AY57" i="1"/>
  <c r="AX58" i="1"/>
  <c r="AY58" i="1"/>
  <c r="AX59" i="1"/>
  <c r="AY59" i="1"/>
  <c r="AX60" i="1"/>
  <c r="AY60" i="1"/>
  <c r="AX61" i="1"/>
  <c r="AY61" i="1"/>
  <c r="AX62" i="1"/>
  <c r="AY62" i="1"/>
  <c r="AX63" i="1"/>
  <c r="AY63" i="1"/>
  <c r="AX64" i="1"/>
  <c r="AY64" i="1"/>
  <c r="J86" i="3"/>
  <c r="J57" i="3"/>
  <c r="BK85" i="3"/>
  <c r="J85" i="3"/>
  <c r="BK78" i="14"/>
  <c r="J78" i="14"/>
  <c r="J79" i="14"/>
  <c r="J57" i="14"/>
  <c r="BK86" i="12"/>
  <c r="J86" i="12"/>
  <c r="J87" i="12"/>
  <c r="J57" i="12"/>
  <c r="BK80" i="10"/>
  <c r="J80" i="10"/>
  <c r="J81" i="10"/>
  <c r="J57" i="10"/>
  <c r="BK86" i="9"/>
  <c r="J86" i="9"/>
  <c r="J87" i="9"/>
  <c r="J57" i="9"/>
  <c r="F33" i="14"/>
  <c r="BC64" i="1"/>
  <c r="J31" i="14"/>
  <c r="AW64" i="1"/>
  <c r="T79" i="14"/>
  <c r="T78" i="14"/>
  <c r="P79" i="14"/>
  <c r="P78" i="14"/>
  <c r="AU64" i="1"/>
  <c r="F31" i="14"/>
  <c r="BA64" i="1"/>
  <c r="R178" i="13"/>
  <c r="T107" i="13"/>
  <c r="P107" i="13"/>
  <c r="J30" i="13"/>
  <c r="AV63" i="1"/>
  <c r="R82" i="13"/>
  <c r="F30" i="13"/>
  <c r="AZ63" i="1"/>
  <c r="T265" i="12"/>
  <c r="P265" i="12"/>
  <c r="R194" i="12"/>
  <c r="R160" i="12"/>
  <c r="F33" i="12"/>
  <c r="BC62" i="1"/>
  <c r="J31" i="12"/>
  <c r="AW62" i="1"/>
  <c r="T87" i="12"/>
  <c r="P87" i="12"/>
  <c r="F31" i="12"/>
  <c r="BA62" i="1"/>
  <c r="R171" i="11"/>
  <c r="T109" i="11"/>
  <c r="P109" i="11"/>
  <c r="J30" i="11"/>
  <c r="AV61" i="1"/>
  <c r="R82" i="11"/>
  <c r="F30" i="11"/>
  <c r="AZ61" i="1"/>
  <c r="F33" i="10"/>
  <c r="BC60" i="1"/>
  <c r="J31" i="10"/>
  <c r="AW60" i="1"/>
  <c r="T81" i="10"/>
  <c r="P81" i="10"/>
  <c r="T237" i="9"/>
  <c r="P237" i="9"/>
  <c r="R230" i="9"/>
  <c r="T153" i="9"/>
  <c r="P153" i="9"/>
  <c r="R111" i="9"/>
  <c r="F33" i="9"/>
  <c r="BC59" i="1"/>
  <c r="J31" i="9"/>
  <c r="AW59" i="1"/>
  <c r="T87" i="9"/>
  <c r="P87" i="9"/>
  <c r="F31" i="9"/>
  <c r="BA59" i="1"/>
  <c r="R217" i="8"/>
  <c r="T202" i="8"/>
  <c r="P202" i="8"/>
  <c r="R195" i="8"/>
  <c r="T168" i="8"/>
  <c r="P168" i="8"/>
  <c r="R136" i="8"/>
  <c r="T103" i="8"/>
  <c r="P103" i="8"/>
  <c r="J30" i="8"/>
  <c r="AV58" i="1"/>
  <c r="R94" i="8"/>
  <c r="F30" i="8"/>
  <c r="AZ58" i="1"/>
  <c r="BK287" i="7"/>
  <c r="J287" i="7"/>
  <c r="J65" i="7"/>
  <c r="P287" i="7"/>
  <c r="J31" i="7"/>
  <c r="AW57" i="1"/>
  <c r="AT57" i="1"/>
  <c r="J31" i="6"/>
  <c r="AW56" i="1"/>
  <c r="T216" i="6"/>
  <c r="P216" i="6"/>
  <c r="F34" i="6"/>
  <c r="BD56" i="1"/>
  <c r="F32" i="6"/>
  <c r="BB56" i="1"/>
  <c r="F30" i="6"/>
  <c r="AZ56" i="1"/>
  <c r="R81" i="6"/>
  <c r="P80" i="6"/>
  <c r="AU56" i="1"/>
  <c r="T136" i="5"/>
  <c r="P136" i="5"/>
  <c r="J30" i="5"/>
  <c r="AV55" i="1"/>
  <c r="AT55" i="1"/>
  <c r="R109" i="5"/>
  <c r="R82" i="5"/>
  <c r="F34" i="5"/>
  <c r="BD55" i="1"/>
  <c r="F32" i="5"/>
  <c r="BB55" i="1"/>
  <c r="F30" i="5"/>
  <c r="AZ55" i="1"/>
  <c r="J51" i="5"/>
  <c r="J78" i="5"/>
  <c r="F51" i="5"/>
  <c r="F78" i="5"/>
  <c r="T257" i="4"/>
  <c r="P257" i="4"/>
  <c r="T225" i="4"/>
  <c r="P225" i="4"/>
  <c r="R218" i="4"/>
  <c r="F31" i="4"/>
  <c r="BA54" i="1"/>
  <c r="BK84" i="4"/>
  <c r="J84" i="4"/>
  <c r="F51" i="4"/>
  <c r="F80" i="4"/>
  <c r="T294" i="3"/>
  <c r="P294" i="3"/>
  <c r="R280" i="3"/>
  <c r="T167" i="3"/>
  <c r="P167" i="3"/>
  <c r="R111" i="3"/>
  <c r="F33" i="3"/>
  <c r="BC53" i="1"/>
  <c r="J31" i="3"/>
  <c r="AW53" i="1"/>
  <c r="F31" i="3"/>
  <c r="BA53" i="1"/>
  <c r="T86" i="3"/>
  <c r="P86" i="3"/>
  <c r="F52" i="2"/>
  <c r="F93" i="2"/>
  <c r="E45" i="2"/>
  <c r="E86" i="2"/>
  <c r="R86" i="14"/>
  <c r="J30" i="14"/>
  <c r="AV64" i="1"/>
  <c r="AT64" i="1"/>
  <c r="R78" i="14"/>
  <c r="F75" i="14"/>
  <c r="E68" i="14"/>
  <c r="T147" i="13"/>
  <c r="P147" i="13"/>
  <c r="P81" i="13"/>
  <c r="AU63" i="1"/>
  <c r="R132" i="13"/>
  <c r="F33" i="13"/>
  <c r="BC63" i="1"/>
  <c r="J31" i="13"/>
  <c r="AW63" i="1"/>
  <c r="T81" i="13"/>
  <c r="BK81" i="13"/>
  <c r="J81" i="13"/>
  <c r="R280" i="12"/>
  <c r="R86" i="12"/>
  <c r="R184" i="12"/>
  <c r="T151" i="12"/>
  <c r="P151" i="12"/>
  <c r="J30" i="12"/>
  <c r="AV62" i="1"/>
  <c r="AT62" i="1"/>
  <c r="F83" i="12"/>
  <c r="E76" i="12"/>
  <c r="T166" i="11"/>
  <c r="T81" i="11"/>
  <c r="P166" i="11"/>
  <c r="P81" i="11"/>
  <c r="AU61" i="1"/>
  <c r="R157" i="11"/>
  <c r="F33" i="11"/>
  <c r="BC61" i="1"/>
  <c r="J31" i="11"/>
  <c r="AW61" i="1"/>
  <c r="BK81" i="11"/>
  <c r="J81" i="11"/>
  <c r="T217" i="10"/>
  <c r="P217" i="10"/>
  <c r="R208" i="10"/>
  <c r="J30" i="10"/>
  <c r="AV60" i="1"/>
  <c r="AT60" i="1"/>
  <c r="R80" i="10"/>
  <c r="F31" i="10"/>
  <c r="BA60" i="1"/>
  <c r="R248" i="9"/>
  <c r="T225" i="9"/>
  <c r="P225" i="9"/>
  <c r="R182" i="9"/>
  <c r="R86" i="9"/>
  <c r="T100" i="9"/>
  <c r="P100" i="9"/>
  <c r="R95" i="9"/>
  <c r="J30" i="9"/>
  <c r="AV59" i="1"/>
  <c r="AT59" i="1"/>
  <c r="F83" i="9"/>
  <c r="E76" i="9"/>
  <c r="T184" i="8"/>
  <c r="P184" i="8"/>
  <c r="T154" i="8"/>
  <c r="P154" i="8"/>
  <c r="T131" i="8"/>
  <c r="T93" i="8"/>
  <c r="P131" i="8"/>
  <c r="P93" i="8"/>
  <c r="AU58" i="1"/>
  <c r="R114" i="8"/>
  <c r="F33" i="8"/>
  <c r="BC58" i="1"/>
  <c r="J31" i="8"/>
  <c r="AW58" i="1"/>
  <c r="BK93" i="8"/>
  <c r="J93" i="8"/>
  <c r="R297" i="7"/>
  <c r="T274" i="7"/>
  <c r="T86" i="7"/>
  <c r="P274" i="7"/>
  <c r="R158" i="7"/>
  <c r="T137" i="7"/>
  <c r="P137" i="7"/>
  <c r="R128" i="7"/>
  <c r="F31" i="7"/>
  <c r="BA57" i="1"/>
  <c r="BK86" i="7"/>
  <c r="J86" i="7"/>
  <c r="J30" i="6"/>
  <c r="AV56" i="1"/>
  <c r="AT56" i="1"/>
  <c r="BK82" i="5"/>
  <c r="J82" i="5"/>
  <c r="J84" i="5"/>
  <c r="J58" i="5"/>
  <c r="F33" i="5"/>
  <c r="BC55" i="1"/>
  <c r="F33" i="4"/>
  <c r="BC54" i="1"/>
  <c r="J80" i="4"/>
  <c r="F32" i="3"/>
  <c r="BB53" i="1"/>
  <c r="T232" i="2"/>
  <c r="P232" i="2"/>
  <c r="T196" i="2"/>
  <c r="P196" i="2"/>
  <c r="R150" i="2"/>
  <c r="F31" i="2"/>
  <c r="BA52" i="1"/>
  <c r="T116" i="2"/>
  <c r="P116" i="2"/>
  <c r="F32" i="2"/>
  <c r="BB52" i="1"/>
  <c r="BB51" i="1"/>
  <c r="F30" i="2"/>
  <c r="AZ52" i="1"/>
  <c r="R105" i="2"/>
  <c r="J30" i="2"/>
  <c r="AV52" i="1"/>
  <c r="R287" i="7"/>
  <c r="R148" i="7"/>
  <c r="F34" i="7"/>
  <c r="BD57" i="1"/>
  <c r="F32" i="7"/>
  <c r="BB57" i="1"/>
  <c r="F30" i="7"/>
  <c r="AZ57" i="1"/>
  <c r="R87" i="7"/>
  <c r="P86" i="7"/>
  <c r="AU57" i="1"/>
  <c r="F51" i="7"/>
  <c r="F82" i="7"/>
  <c r="R225" i="6"/>
  <c r="F31" i="6"/>
  <c r="BA56" i="1"/>
  <c r="T80" i="6"/>
  <c r="BK80" i="6"/>
  <c r="J80" i="6"/>
  <c r="F51" i="6"/>
  <c r="F76" i="6"/>
  <c r="T184" i="5"/>
  <c r="P184" i="5"/>
  <c r="R153" i="5"/>
  <c r="F31" i="5"/>
  <c r="BA55" i="1"/>
  <c r="T84" i="5"/>
  <c r="T82" i="5"/>
  <c r="P84" i="5"/>
  <c r="P82" i="5"/>
  <c r="AU55" i="1"/>
  <c r="T241" i="4"/>
  <c r="P241" i="4"/>
  <c r="R234" i="4"/>
  <c r="T125" i="4"/>
  <c r="T84" i="4"/>
  <c r="P125" i="4"/>
  <c r="F34" i="4"/>
  <c r="BD54" i="1"/>
  <c r="F32" i="4"/>
  <c r="BB54" i="1"/>
  <c r="F30" i="4"/>
  <c r="AZ54" i="1"/>
  <c r="R85" i="4"/>
  <c r="R84" i="4"/>
  <c r="P84" i="4"/>
  <c r="AU54" i="1"/>
  <c r="J30" i="4"/>
  <c r="AV54" i="1"/>
  <c r="AT54" i="1"/>
  <c r="T270" i="3"/>
  <c r="P270" i="3"/>
  <c r="R213" i="3"/>
  <c r="T98" i="3"/>
  <c r="P98" i="3"/>
  <c r="R93" i="3"/>
  <c r="F34" i="3"/>
  <c r="BD53" i="1"/>
  <c r="BD51" i="1"/>
  <c r="W30" i="1"/>
  <c r="BK96" i="2"/>
  <c r="J96" i="2"/>
  <c r="J97" i="2"/>
  <c r="J57" i="2"/>
  <c r="J30" i="3"/>
  <c r="AV53" i="1"/>
  <c r="R86" i="3"/>
  <c r="R85" i="3"/>
  <c r="R285" i="2"/>
  <c r="T270" i="2"/>
  <c r="P270" i="2"/>
  <c r="R263" i="2"/>
  <c r="R211" i="2"/>
  <c r="T176" i="2"/>
  <c r="P176" i="2"/>
  <c r="P96" i="2"/>
  <c r="AU52" i="1"/>
  <c r="R160" i="2"/>
  <c r="R96" i="2"/>
  <c r="R134" i="2"/>
  <c r="F33" i="2"/>
  <c r="BC52" i="1"/>
  <c r="BC51" i="1"/>
  <c r="J31" i="2"/>
  <c r="AW52" i="1"/>
  <c r="AY51" i="1"/>
  <c r="W29" i="1"/>
  <c r="J27" i="6"/>
  <c r="J56" i="6"/>
  <c r="W28" i="1"/>
  <c r="AX51" i="1"/>
  <c r="T96" i="2"/>
  <c r="J56" i="5"/>
  <c r="J27" i="5"/>
  <c r="J27" i="7"/>
  <c r="J56" i="7"/>
  <c r="J27" i="8"/>
  <c r="J56" i="8"/>
  <c r="J27" i="11"/>
  <c r="J56" i="11"/>
  <c r="T85" i="3"/>
  <c r="J56" i="4"/>
  <c r="J27" i="4"/>
  <c r="AT53" i="1"/>
  <c r="J27" i="2"/>
  <c r="J56" i="2"/>
  <c r="R86" i="7"/>
  <c r="AT52" i="1"/>
  <c r="AZ51" i="1"/>
  <c r="BA51" i="1"/>
  <c r="J27" i="13"/>
  <c r="J56" i="13"/>
  <c r="P85" i="3"/>
  <c r="AU53" i="1"/>
  <c r="AU51" i="1"/>
  <c r="AT58" i="1"/>
  <c r="T86" i="9"/>
  <c r="T80" i="10"/>
  <c r="AT61" i="1"/>
  <c r="T86" i="12"/>
  <c r="AT63" i="1"/>
  <c r="J27" i="9"/>
  <c r="J56" i="9"/>
  <c r="J27" i="10"/>
  <c r="J56" i="10"/>
  <c r="J27" i="12"/>
  <c r="J56" i="12"/>
  <c r="J27" i="14"/>
  <c r="J56" i="14"/>
  <c r="R80" i="6"/>
  <c r="R93" i="8"/>
  <c r="P86" i="9"/>
  <c r="AU59" i="1"/>
  <c r="P80" i="10"/>
  <c r="AU60" i="1"/>
  <c r="R81" i="11"/>
  <c r="P86" i="12"/>
  <c r="AU62" i="1"/>
  <c r="R81" i="13"/>
  <c r="J27" i="3"/>
  <c r="J56" i="3"/>
  <c r="J36" i="3"/>
  <c r="AG53" i="1"/>
  <c r="AN53" i="1"/>
  <c r="J36" i="14"/>
  <c r="AG64" i="1"/>
  <c r="AN64" i="1"/>
  <c r="J36" i="12"/>
  <c r="AG62" i="1"/>
  <c r="AN62" i="1"/>
  <c r="J36" i="10"/>
  <c r="AG60" i="1"/>
  <c r="AN60" i="1"/>
  <c r="J36" i="9"/>
  <c r="AG59" i="1"/>
  <c r="AN59" i="1"/>
  <c r="W27" i="1"/>
  <c r="AW51" i="1"/>
  <c r="AK27" i="1"/>
  <c r="J36" i="5"/>
  <c r="AG55" i="1"/>
  <c r="AN55" i="1"/>
  <c r="J36" i="6"/>
  <c r="AG56" i="1"/>
  <c r="AN56" i="1"/>
  <c r="J36" i="13"/>
  <c r="AG63" i="1"/>
  <c r="AN63" i="1"/>
  <c r="W26" i="1"/>
  <c r="AV51" i="1"/>
  <c r="J36" i="2"/>
  <c r="AG52" i="1"/>
  <c r="AG54" i="1"/>
  <c r="AN54" i="1"/>
  <c r="J36" i="4"/>
  <c r="J36" i="11"/>
  <c r="AG61" i="1"/>
  <c r="AN61" i="1"/>
  <c r="J36" i="8"/>
  <c r="AG58" i="1"/>
  <c r="AN58" i="1"/>
  <c r="J36" i="7"/>
  <c r="AG57" i="1"/>
  <c r="AN57" i="1"/>
  <c r="AN52" i="1"/>
  <c r="AG51" i="1"/>
  <c r="AT51" i="1"/>
  <c r="AK26" i="1"/>
  <c r="AN51" i="1"/>
  <c r="AK23" i="1"/>
  <c r="AK32" i="1"/>
</calcChain>
</file>

<file path=xl/sharedStrings.xml><?xml version="1.0" encoding="utf-8"?>
<sst xmlns="http://schemas.openxmlformats.org/spreadsheetml/2006/main" count="18082" uniqueCount="1702">
  <si>
    <t>Export VZ</t>
  </si>
  <si>
    <t>List obsahuje:</t>
  </si>
  <si>
    <t>3.0</t>
  </si>
  <si>
    <t>ZAMOK</t>
  </si>
  <si>
    <t>False</t>
  </si>
  <si>
    <t>{FA49756C-F817-4355-83DB-F38C3B313F4E}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</si>
  <si>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</si>
  <si>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</si>
  <si>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</si>
  <si>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</si>
  <si>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</si>
  <si>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</si>
  <si>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</si>
  <si>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</si>
  <si>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</t>
  </si>
  <si>
    <t>Měnit lze pouze buňky se žlutým podbarvením!
1) v Rekapitulaci stavby vyplňte údaje o Uchazeči (přenesou se do ostatních sestav i v jiných listech)
2) na vybraných listech vyplňte v sestavě Soupis prací ceny u položek
Podrobnosti k vyplnění naleznete na poslední záložce s Pokyny pro vyplnění</t>
  </si>
  <si>
    <t>Stavba:</t>
  </si>
  <si>
    <t>Boletice - Podvoří - ekologizace kotleny</t>
  </si>
  <si>
    <t>0,1</t>
  </si>
  <si>
    <t>KSO:</t>
  </si>
  <si>
    <t>CC-CZ:</t>
  </si>
  <si>
    <t>1</t>
  </si>
  <si>
    <t>Místo:</t>
  </si>
  <si>
    <t xml:space="preserve"> </t>
  </si>
  <si>
    <t>Datum:</t>
  </si>
  <si>
    <t>08.06.2015</t>
  </si>
  <si>
    <t>10</t>
  </si>
  <si>
    <t>100</t>
  </si>
  <si>
    <t>Zadavatel:</t>
  </si>
  <si>
    <t>IČ: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</si>
  <si>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</si>
  <si>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</si>
  <si>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</si>
  <si>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</si>
  <si>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</si>
  <si>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</si>
  <si>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</si>
  <si>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</si>
  <si>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</si>
  <si>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</si>
  <si>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</si>
  <si>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</si>
  <si>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</si>
  <si>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</si>
  <si>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</si>
  <si>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</si>
  <si>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</si>
  <si>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</si>
  <si>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</si>
  <si>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</si>
  <si>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</si>
  <si>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</si>
  <si>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</si>
  <si>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</si>
  <si>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</si>
  <si>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</si>
  <si>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</si>
  <si>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</si>
  <si>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</si>
  <si>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</si>
  <si>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</si>
  <si>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</si>
  <si>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</si>
  <si>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</si>
  <si>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</si>
  <si>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</si>
  <si>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</si>
  <si>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</si>
  <si>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</si>
  <si>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</si>
  <si>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</si>
  <si>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</si>
  <si>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</si>
  <si>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</si>
  <si>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</si>
  <si>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Stavební část SO-obj. č. 15 - UBIKACE</t>
  </si>
  <si>
    <t>STA</t>
  </si>
  <si>
    <t>{6E842148-25DC-419A-BE5E-3CAC4F7009AA}</t>
  </si>
  <si>
    <t>2</t>
  </si>
  <si>
    <t>02</t>
  </si>
  <si>
    <t>VYTÁPĚNÍ SO-obj. č. 15 - UBIKACE</t>
  </si>
  <si>
    <t>{2B1B90C1-9032-4C18-97E0-6CFEB3D66187}</t>
  </si>
  <si>
    <t>03</t>
  </si>
  <si>
    <t>ZTI SO-obj. č. 15 - UBIKACE</t>
  </si>
  <si>
    <t>{31C77B2B-0738-416C-B66F-A6258A990D30}</t>
  </si>
  <si>
    <t>04</t>
  </si>
  <si>
    <t>MaR SO-obj. č. 15 - UBIKACE</t>
  </si>
  <si>
    <t>{32A7AC54-7A50-4D7B-BC0A-7A43857BD08C}</t>
  </si>
  <si>
    <t>Elektro SO-obj. č. 15 - UBIKACE</t>
  </si>
  <si>
    <t>{7AF84278-E141-4C06-A42A-B60E836A2CF5}</t>
  </si>
  <si>
    <t>06</t>
  </si>
  <si>
    <t>Plyn SO-obj. č. 15 - UBIKACE</t>
  </si>
  <si>
    <t>{3B9C744B-43BC-4B80-9969-AF17FFA44969}</t>
  </si>
  <si>
    <t>07</t>
  </si>
  <si>
    <t>Stavební část o.č. 002 - Jídelna a kuchyně (statek)</t>
  </si>
  <si>
    <t>{3831D871-D7D8-4622-A133-55DF5D5AD44B}</t>
  </si>
  <si>
    <t>08</t>
  </si>
  <si>
    <t>Vytápění o.č. 002 - Jídelna a kuchyně (statek)</t>
  </si>
  <si>
    <t>{F33461B7-9BF6-40E7-A935-7E91C97D7AFA}</t>
  </si>
  <si>
    <t>09</t>
  </si>
  <si>
    <t>MaR o.č. 002 - Jídelna a kuchyně (statek)</t>
  </si>
  <si>
    <t>{F5E627F5-0ABD-477F-84B9-D115056A97E2}</t>
  </si>
  <si>
    <t>ZTIo.č. 002 - Jídelna a kuchyně (statek)</t>
  </si>
  <si>
    <t>{1D2F5799-28A7-4F3E-B627-CFF622C0F036}</t>
  </si>
  <si>
    <t>11</t>
  </si>
  <si>
    <t>Plyn o.č. 002 - Jídelna a kuchyně (statek)</t>
  </si>
  <si>
    <t>{3CAFA99E-C4A9-4B93-AFF3-8B51F37C52CC}</t>
  </si>
  <si>
    <t>12</t>
  </si>
  <si>
    <t>Elektroinstalace - o.č. 002 - Jídelna a kuchyně (statek)</t>
  </si>
  <si>
    <t>{21140C31-FC60-426D-953C-3A1E5B9935BB}</t>
  </si>
  <si>
    <t>13</t>
  </si>
  <si>
    <t>VRN</t>
  </si>
  <si>
    <t>{794FD26B-99F2-40EE-B6D6-EFE3B38C1352}</t>
  </si>
  <si>
    <t>Zpět na list:</t>
  </si>
  <si>
    <t>KRYCÍ LIST SOUPISU</t>
  </si>
  <si>
    <t>Objekt:</t>
  </si>
  <si>
    <t>01 - Stavební část SO-obj. č. 15 - UBIKACE</t>
  </si>
  <si>
    <t>REKAPITULACE ČLENĚNÍ SOUPISU PRACÍ</t>
  </si>
  <si>
    <t>Kód dílu - Popis</t>
  </si>
  <si>
    <t>Cena celkem [CZK]</t>
  </si>
  <si>
    <t>Náklady soupisu celkem</t>
  </si>
  <si>
    <t>-1</t>
  </si>
  <si>
    <t>1 - Zemní práce</t>
  </si>
  <si>
    <t>2 - Základy a zvláštní zakládání</t>
  </si>
  <si>
    <t>3 - Svislé a kompletní konstrukce</t>
  </si>
  <si>
    <t>5 - Komunikace</t>
  </si>
  <si>
    <t>61 - Upravy povrchů vnitřní</t>
  </si>
  <si>
    <t>63 - Podlahy a podlahové konstrukce</t>
  </si>
  <si>
    <t>95 - Dokončovací konstrukce na pozemních stavbách</t>
  </si>
  <si>
    <t>96 - Bourání konstrukcí</t>
  </si>
  <si>
    <t>97 - Prorážení otvorů</t>
  </si>
  <si>
    <t>99 - Staveništní přesun hmot</t>
  </si>
  <si>
    <t>711 - Izolace proti vodě</t>
  </si>
  <si>
    <t>713 - Izolace tepelné</t>
  </si>
  <si>
    <t>721K - Kanalizace</t>
  </si>
  <si>
    <t>762 - Konstrukce tesařské</t>
  </si>
  <si>
    <t>767 - Konstrukce zámečnické</t>
  </si>
  <si>
    <t>777 - Podlahy ze syntetických hmot</t>
  </si>
  <si>
    <t>783 - Nátěry</t>
  </si>
  <si>
    <t>784 - Malby</t>
  </si>
  <si>
    <t>M21 - Elektromontáže</t>
  </si>
  <si>
    <t>D96 - Přesuny suti a vybouraných hmot</t>
  </si>
  <si>
    <t>SOUPIS PRACÍ</t>
  </si>
  <si>
    <t>PČ</t>
  </si>
  <si>
    <t>Popis</t>
  </si>
  <si>
    <t>MJ</t>
  </si>
  <si>
    <t>Množství</t>
  </si>
  <si>
    <t>J.cena [CZK]</t>
  </si>
  <si>
    <t>Cena celkem
[CZK]</t>
  </si>
  <si>
    <t>Cenová soustava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</si>
  <si>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</si>
  <si>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</si>
  <si>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</si>
  <si>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</si>
  <si>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</si>
  <si>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</si>
  <si>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</si>
  <si>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Zemní práce</t>
  </si>
  <si>
    <t>ROZPOCET</t>
  </si>
  <si>
    <t>K</t>
  </si>
  <si>
    <t>139601102R00</t>
  </si>
  <si>
    <t>Ruční výkop jam, rýh a šachet v hornině tř. 3</t>
  </si>
  <si>
    <t>m3</t>
  </si>
  <si>
    <t>4</t>
  </si>
  <si>
    <t>PP</t>
  </si>
  <si>
    <t>VV</t>
  </si>
  <si>
    <t>"B21 :"  0,2*(0,7*(11,8+8,45)+0,4*(1,95*2))</t>
  </si>
  <si>
    <t>"B22 :"  0,35*(0,25*(11,8+7,75+1,2+8,95+12,7+1,95*4))</t>
  </si>
  <si>
    <t>"B23 :"  0,9*((0,8*2)*6)</t>
  </si>
  <si>
    <t>"B24 :"  0,8*((14,4*0,5))</t>
  </si>
  <si>
    <t>Součet</t>
  </si>
  <si>
    <t>Základy a zvláštní zakládání</t>
  </si>
  <si>
    <t>274321411R00</t>
  </si>
  <si>
    <t>Železobeton základových pasů C 25/30</t>
  </si>
  <si>
    <t>3</t>
  </si>
  <si>
    <t>274351291R00</t>
  </si>
  <si>
    <t>Montáž bednění stěn základových pasů</t>
  </si>
  <si>
    <t>m2</t>
  </si>
  <si>
    <t>274351292R00</t>
  </si>
  <si>
    <t>Odstranění bednění stěn základových pasů</t>
  </si>
  <si>
    <t>5</t>
  </si>
  <si>
    <t>274361411R00</t>
  </si>
  <si>
    <t>Výztuž základových pásů ze svařovaných sítí</t>
  </si>
  <si>
    <t>t</t>
  </si>
  <si>
    <t>6</t>
  </si>
  <si>
    <t>275313621R00</t>
  </si>
  <si>
    <t>Beton základových patek prostý C 20/25</t>
  </si>
  <si>
    <t>Svislé a kompletní konstrukce</t>
  </si>
  <si>
    <t>7</t>
  </si>
  <si>
    <t>310235241R00</t>
  </si>
  <si>
    <t>Zazdívka otvorů pl.0,0225 m2 cihlami, tl.zdi 30 cm</t>
  </si>
  <si>
    <t>kus</t>
  </si>
  <si>
    <t>8</t>
  </si>
  <si>
    <t>310236241R00</t>
  </si>
  <si>
    <t>Zazdívka otvorů pl. 0,09 m2 cihlami, tl. zdi 30 cm</t>
  </si>
  <si>
    <t>9</t>
  </si>
  <si>
    <t>340235211R00</t>
  </si>
  <si>
    <t>Zazdívka otvorů 0,0225 m2 cihlami, tl.zdi do 10cm</t>
  </si>
  <si>
    <t>342264051RT2</t>
  </si>
  <si>
    <t>Podhled sádrokartonový na zavěšenou ocel. konstr., desky protipožární tl. 12,5 mm, bez izolace</t>
  </si>
  <si>
    <t>7,04*6,1-(2,96*1,16)</t>
  </si>
  <si>
    <t>318261211RT08</t>
  </si>
  <si>
    <t>Zdivo z beton.plot. tvar. se štípaným povrch. vystuž.vloženou výztuží d 12 mm a probet.,po 2,4m, zeď zajišt. sdloupkem 400x400mm</t>
  </si>
  <si>
    <t>"výměra 5x vyzd.polo šířky2400 mm, výška 1600 mm :"  1,6*(5*2,4+6*2*0,4)</t>
  </si>
  <si>
    <t>"   6x sloupek 400x400 mm, výška 1600 mm :</t>
  </si>
  <si>
    <t>340235212TZ02</t>
  </si>
  <si>
    <t>Zazdívka otvorů prop ventilátor 300x300 na otv. 100/100 tl. 150 mm</t>
  </si>
  <si>
    <t>Komunikace</t>
  </si>
  <si>
    <t>564231111R00</t>
  </si>
  <si>
    <t>Podklad ze štěrkopísku po zhutnění tloušťky 10 cm</t>
  </si>
  <si>
    <t>14</t>
  </si>
  <si>
    <t>596215021R00</t>
  </si>
  <si>
    <t>Kladení zámkové dlažby tl. 6 cm do drtě tl. 4 cm</t>
  </si>
  <si>
    <t>564722111T02</t>
  </si>
  <si>
    <t>Podklad z kamediva  tl. 4 cm</t>
  </si>
  <si>
    <t>16</t>
  </si>
  <si>
    <t>581114111T02</t>
  </si>
  <si>
    <t>Betonová chodniková obruba průřezu 50x250mm</t>
  </si>
  <si>
    <t>(2*12,6+7,75+8,75+4*1,95)*0,25</t>
  </si>
  <si>
    <t>17</t>
  </si>
  <si>
    <t>59245020R</t>
  </si>
  <si>
    <t>Dlažba zámková tl. 6 cm přírodní</t>
  </si>
  <si>
    <t>61</t>
  </si>
  <si>
    <t>Upravy povrchů vnitřní</t>
  </si>
  <si>
    <t>18</t>
  </si>
  <si>
    <t>612421637R00</t>
  </si>
  <si>
    <t>Omítka vnitřní zdiva, MVC, štuková</t>
  </si>
  <si>
    <t>63</t>
  </si>
  <si>
    <t>Podlahy a podlahové konstrukce</t>
  </si>
  <si>
    <t>19</t>
  </si>
  <si>
    <t>631312131R00</t>
  </si>
  <si>
    <t>Doplnění mazanin betonem do 4 m2, nad tl. 8 cm</t>
  </si>
  <si>
    <t>20</t>
  </si>
  <si>
    <t>63241110FT03</t>
  </si>
  <si>
    <t>Stěrka  samonivelační tl. do 20mm</t>
  </si>
  <si>
    <t>95</t>
  </si>
  <si>
    <t>Dokončovací konstrukce na pozemních stavbách</t>
  </si>
  <si>
    <t>952901111T01</t>
  </si>
  <si>
    <t>Očistění - odstranění  nesoudržných částí podlahy, (tlakovou vodou), odmaštění</t>
  </si>
  <si>
    <t>"B1 :"  7,04*6,1-2,96*1,16-0,63*(1,32+2,65)</t>
  </si>
  <si>
    <t>96</t>
  </si>
  <si>
    <t>Bourání konstrukcí</t>
  </si>
  <si>
    <t>22</t>
  </si>
  <si>
    <t>961044111R00</t>
  </si>
  <si>
    <t>Bourání základů z betonu prostého</t>
  </si>
  <si>
    <t>"B11 :"  0,1*(4,13*1,4)</t>
  </si>
  <si>
    <t>23</t>
  </si>
  <si>
    <t>962032641R00</t>
  </si>
  <si>
    <t>Bourání zdiva komínového z cihel na MC</t>
  </si>
  <si>
    <t>"B5 :"  2,2*(1,32*0,63+2,65*0,63+0,72*0,46/2)</t>
  </si>
  <si>
    <t>24</t>
  </si>
  <si>
    <t>965042231RT2</t>
  </si>
  <si>
    <t>Bourání mazanin betonových tl. nad 10 cm, pl. 4 m2, ručně tl. mazaniny 15 - 20 cm</t>
  </si>
  <si>
    <t>"B4 :</t>
  </si>
  <si>
    <t>"Drážky :"  0,15*0,2*(2,35+2,4+1,3+1)</t>
  </si>
  <si>
    <t>"obnažení kanalizace :"  (0,3*0,3)*0,5+(0,5*0,5)*0,5</t>
  </si>
  <si>
    <t>"B12 :"  0,1*(2,2*1,77)*1,1</t>
  </si>
  <si>
    <t>97</t>
  </si>
  <si>
    <t>Prorážení otvorů</t>
  </si>
  <si>
    <t>25</t>
  </si>
  <si>
    <t>971033341R00</t>
  </si>
  <si>
    <t>Vybourání otv. zeď cihel. pl.0,09 m2, tl.30cm, MVC</t>
  </si>
  <si>
    <t>"B8 :"  1</t>
  </si>
  <si>
    <t>26</t>
  </si>
  <si>
    <t>971033351R00</t>
  </si>
  <si>
    <t>Vybourání otv. zeď cihel. pl.0,09 m2, tl.45cm, MVC</t>
  </si>
  <si>
    <t>"B14 :"  4</t>
  </si>
  <si>
    <t>27</t>
  </si>
  <si>
    <t>976075411R00</t>
  </si>
  <si>
    <t>Vybourání ocel. konzol hmotnost nad 50 kg</t>
  </si>
  <si>
    <t>(62+199)/2,2*1,5*0,001</t>
  </si>
  <si>
    <t>28</t>
  </si>
  <si>
    <t>978013191R00</t>
  </si>
  <si>
    <t>Otlučení omítek vnitřních stěn v rozsahu do 100 %</t>
  </si>
  <si>
    <t>"B2 :"  ((7,04+6,1)*2+2*2,96)*5,1-(0,9*1,97)*2</t>
  </si>
  <si>
    <t>99</t>
  </si>
  <si>
    <t>Staveništní přesun hmot</t>
  </si>
  <si>
    <t>29</t>
  </si>
  <si>
    <t>998011001R00</t>
  </si>
  <si>
    <t>Přesun hmot pro budovy zděné výšky do 6 m</t>
  </si>
  <si>
    <t>711</t>
  </si>
  <si>
    <t>Izolace proti vodě</t>
  </si>
  <si>
    <t>30</t>
  </si>
  <si>
    <t>711111011RZ1</t>
  </si>
  <si>
    <t>Izolace proti vlhk.vodor. nátěr asf.susp. za stud., 1x nátěr - včetně dodávky asfaltové suspenze SA</t>
  </si>
  <si>
    <t>14,4*0,5</t>
  </si>
  <si>
    <t>31</t>
  </si>
  <si>
    <t>711131101V02</t>
  </si>
  <si>
    <t>Izolace proti vlhkosti vodorovná pásy na sucho, 1 vrstva - včetně dodávky Parozábrana</t>
  </si>
  <si>
    <t>32</t>
  </si>
  <si>
    <t>711141559RZ3</t>
  </si>
  <si>
    <t>Izolace proti vlhk. vodorovná pásy přitavením, 1 vrstva - včetně dodávky asfalt. pásu</t>
  </si>
  <si>
    <t>33</t>
  </si>
  <si>
    <t>711212111R00</t>
  </si>
  <si>
    <t>Penetrace podkladu nátěrem</t>
  </si>
  <si>
    <t>34</t>
  </si>
  <si>
    <t>998711201R00</t>
  </si>
  <si>
    <t>Přesun hmot pro izolace proti vodě, výšky do 6 m</t>
  </si>
  <si>
    <t>713</t>
  </si>
  <si>
    <t>Izolace tepelné</t>
  </si>
  <si>
    <t>35</t>
  </si>
  <si>
    <t>713111111RV4</t>
  </si>
  <si>
    <t>Izolace podhledu  kladené volně, 1 vrstva - včetně dodávky izol. minerální vláken   tl. 160 mm</t>
  </si>
  <si>
    <t>36</t>
  </si>
  <si>
    <t>713300821R00</t>
  </si>
  <si>
    <t>Odstranění tepelné izolace z pásů ploch rovných</t>
  </si>
  <si>
    <t>"B15 :</t>
  </si>
  <si>
    <t>37</t>
  </si>
  <si>
    <t>998713101R00</t>
  </si>
  <si>
    <t>Přesun hmot pro izolace tepelné, výšky do 6 m</t>
  </si>
  <si>
    <t>721K</t>
  </si>
  <si>
    <t>Kanalizace</t>
  </si>
  <si>
    <t>38</t>
  </si>
  <si>
    <t>721210818V01</t>
  </si>
  <si>
    <t>Demontáž vpusti , podlahová DN 100</t>
  </si>
  <si>
    <t>"B3 :"  1</t>
  </si>
  <si>
    <t>762</t>
  </si>
  <si>
    <t>Konstrukce tesařské</t>
  </si>
  <si>
    <t>39</t>
  </si>
  <si>
    <t>762341811T00</t>
  </si>
  <si>
    <t>Demontáž dřevěného podhledu tl. 25 mm</t>
  </si>
  <si>
    <t>767</t>
  </si>
  <si>
    <t>Konstrukce zámečnické</t>
  </si>
  <si>
    <t>40</t>
  </si>
  <si>
    <t>76791113CT00</t>
  </si>
  <si>
    <t>Montáž oplocení pozink. pletiva H do 2,0 m, +napín.drát+sloupky+branka+brána,vše komp.dodávka + MTZ</t>
  </si>
  <si>
    <t>41</t>
  </si>
  <si>
    <t>76799HP07T00</t>
  </si>
  <si>
    <t>Hasící přístroj práškový 6kg, dodávka +instalace, s hasící schopností 34A</t>
  </si>
  <si>
    <t>Kus</t>
  </si>
  <si>
    <t>42</t>
  </si>
  <si>
    <t>767991912T00</t>
  </si>
  <si>
    <t>Lékárnička první pomoci</t>
  </si>
  <si>
    <t>43</t>
  </si>
  <si>
    <t>76799191PT00</t>
  </si>
  <si>
    <t>Zpracování provozního řádu, vč. stanovení způsobu obsluhy</t>
  </si>
  <si>
    <t>44</t>
  </si>
  <si>
    <t>76799191ST00</t>
  </si>
  <si>
    <t>Pěnový prostředek pro kontrolu těsnosti spojů</t>
  </si>
  <si>
    <t>45</t>
  </si>
  <si>
    <t>767996801R00</t>
  </si>
  <si>
    <t>Demontáž atypických ocelových konstr. do 50 kg - ocel. sloupky</t>
  </si>
  <si>
    <t>kg</t>
  </si>
  <si>
    <t>"B 10   -  DN 40 :"  3,3*1,4*6+3,3*1*3</t>
  </si>
  <si>
    <t>46</t>
  </si>
  <si>
    <t>767996803R00</t>
  </si>
  <si>
    <t>Demontáž atypických ocelových konstr. do 250 kg - ocel. lávka</t>
  </si>
  <si>
    <t>"B6 :</t>
  </si>
  <si>
    <t>"plech :"  4,13*1,09*10*8</t>
  </si>
  <si>
    <t>"U80 :"  2*4,13*8,64</t>
  </si>
  <si>
    <t>47</t>
  </si>
  <si>
    <t>7675901R1T02</t>
  </si>
  <si>
    <t>Ventilátor odtahový  dodávka +  MTZ</t>
  </si>
  <si>
    <t>48</t>
  </si>
  <si>
    <t>767999811T02</t>
  </si>
  <si>
    <t>Demontáž části stáv. ocel. lávky a schodiště a zpětná MTZ</t>
  </si>
  <si>
    <t>"B7 :"  2*700</t>
  </si>
  <si>
    <t>49</t>
  </si>
  <si>
    <t>34800600.VT</t>
  </si>
  <si>
    <t>Svítilna bateriová</t>
  </si>
  <si>
    <t>50</t>
  </si>
  <si>
    <t>998767201R00</t>
  </si>
  <si>
    <t>Přesun hmot pro zámečnické konstr., výšky do 6 m</t>
  </si>
  <si>
    <t>777</t>
  </si>
  <si>
    <t>Podlahy ze syntetických hmot</t>
  </si>
  <si>
    <t>51</t>
  </si>
  <si>
    <t>777611901T02</t>
  </si>
  <si>
    <t>Dvousložková epoxidová penetrace  podlah</t>
  </si>
  <si>
    <t>7,04*6,1-2,96*1,16-0,63*(1,32+2,65)</t>
  </si>
  <si>
    <t>52</t>
  </si>
  <si>
    <t>998777201R00</t>
  </si>
  <si>
    <t>Přesun hmot pro podlahy syntetické, výšky do 6 m</t>
  </si>
  <si>
    <t>783</t>
  </si>
  <si>
    <t>Nátěry</t>
  </si>
  <si>
    <t>53</t>
  </si>
  <si>
    <t>783221124U00</t>
  </si>
  <si>
    <t>Nátěr syntet KDK M 2a+1z+1e</t>
  </si>
  <si>
    <t>"ocel. dveře + zárubeň  -   2 kus :"  (2*(1,97+0,15)*(0,90+2*0,15))*2</t>
  </si>
  <si>
    <t>54</t>
  </si>
  <si>
    <t>783851225T03</t>
  </si>
  <si>
    <t>Nátěr epoxidový dvousložkový  podlah</t>
  </si>
  <si>
    <t>784</t>
  </si>
  <si>
    <t>Malby</t>
  </si>
  <si>
    <t>55</t>
  </si>
  <si>
    <t>784452271V06</t>
  </si>
  <si>
    <t>Malba směsí tekutou 2x, 1barva, místnost do 3,8 m, 1x</t>
  </si>
  <si>
    <t>M21</t>
  </si>
  <si>
    <t>Elektromontáže</t>
  </si>
  <si>
    <t>56</t>
  </si>
  <si>
    <t>900      RT3</t>
  </si>
  <si>
    <t>HZS- Demontáž stáv. rozvodů silnoproudu a slaboproudu, Práce v tarifní třídě 6</t>
  </si>
  <si>
    <t>h</t>
  </si>
  <si>
    <t>"B9 :"  20</t>
  </si>
  <si>
    <t>D96</t>
  </si>
  <si>
    <t>Přesuny suti a vybouraných hmot</t>
  </si>
  <si>
    <t>57</t>
  </si>
  <si>
    <t>979082111R00</t>
  </si>
  <si>
    <t>Vnitrostaveništní doprava suti do 10 m</t>
  </si>
  <si>
    <t>58</t>
  </si>
  <si>
    <t>979082121R00</t>
  </si>
  <si>
    <t>Příplatek k vnitrost. dopravě suti za dalších 5 m</t>
  </si>
  <si>
    <t>59</t>
  </si>
  <si>
    <t>979081111R00</t>
  </si>
  <si>
    <t>Odvoz suti a vybour. hmot na skládku do 1 km</t>
  </si>
  <si>
    <t>60</t>
  </si>
  <si>
    <t>979081121R00</t>
  </si>
  <si>
    <t>Příplatek k odvozu za každý další 1 km</t>
  </si>
  <si>
    <t>979999996R00</t>
  </si>
  <si>
    <t>Poplatek za skládku suti a vybouraných hmot</t>
  </si>
  <si>
    <t>02 - VYTÁPĚNÍ SO-obj. č. 15 - UBIKACE</t>
  </si>
  <si>
    <t>730 - Ústřední vytápění</t>
  </si>
  <si>
    <t>731 - Kotelny</t>
  </si>
  <si>
    <t>732 - Strojovny</t>
  </si>
  <si>
    <t>733 - Rozvod potrubí</t>
  </si>
  <si>
    <t>734 - Armatury</t>
  </si>
  <si>
    <t>713411121V02</t>
  </si>
  <si>
    <t>Izolace tepelná potrubí pásy LSP a drátem, 1vrstvá, vč.dodávky minerál. plst + AL folie</t>
  </si>
  <si>
    <t>713400821T02</t>
  </si>
  <si>
    <t>Odstranění izolačních pásů a folie n a  potrubí</t>
  </si>
  <si>
    <t>998713201R00</t>
  </si>
  <si>
    <t>%</t>
  </si>
  <si>
    <t>730</t>
  </si>
  <si>
    <t>Ústřední vytápění</t>
  </si>
  <si>
    <t>901      T00</t>
  </si>
  <si>
    <t>HZS-Napouštění, vyregulovíání topného systému</t>
  </si>
  <si>
    <t>902      T00</t>
  </si>
  <si>
    <t>HZS-Provedení topné zkoušky</t>
  </si>
  <si>
    <t>731</t>
  </si>
  <si>
    <t>Kotelny</t>
  </si>
  <si>
    <t>731100838R00</t>
  </si>
  <si>
    <t>Demontáž kotle litinového VSB I, E I, 12 čl.</t>
  </si>
  <si>
    <t>731211453V01</t>
  </si>
  <si>
    <t>Montáž kotle kondenz. nerez výkon 145 kW</t>
  </si>
  <si>
    <t>731289112T00</t>
  </si>
  <si>
    <t>Montáž hořáků na LPG s minim. výkonem do 145 kW s adaptérem proexterní sání vzduchu</t>
  </si>
  <si>
    <t>423TT</t>
  </si>
  <si>
    <t>Hořák na LPG s minimálním výkonem 145 kW s adaptérem pro externí sání vzduchu</t>
  </si>
  <si>
    <t>484885.1415T</t>
  </si>
  <si>
    <t>Kotel stacionární kondenzační nerez s akumulací topné vody výk.145kW</t>
  </si>
  <si>
    <t>998731201R00</t>
  </si>
  <si>
    <t>Přesun hmot pro kotelny, výšky do 6 m</t>
  </si>
  <si>
    <t>732</t>
  </si>
  <si>
    <t>Strojovny</t>
  </si>
  <si>
    <t>732119293R00</t>
  </si>
  <si>
    <t>Mont.přípl. za dalšího 0,5 m tělesa rozděl.,DN 150</t>
  </si>
  <si>
    <t>732110812R00</t>
  </si>
  <si>
    <t>Demontáž těles rozdělovačů a sběračů, DN 200 mm, vč. demont. podpěr</t>
  </si>
  <si>
    <t>m</t>
  </si>
  <si>
    <t>"R :"  2,75</t>
  </si>
  <si>
    <t>"+ podpěry :"  0,4</t>
  </si>
  <si>
    <t>"S :"  2,75</t>
  </si>
  <si>
    <t>73211129HT00</t>
  </si>
  <si>
    <t>Montáž hořákové desky</t>
  </si>
  <si>
    <t>73211129RT00</t>
  </si>
  <si>
    <t>Montáž+dodávka regulace kotle - master - s výstupem pro nadřazenou MaR</t>
  </si>
  <si>
    <t>73211129ST00</t>
  </si>
  <si>
    <t>Montáž+dodávka regulace kotle - slave</t>
  </si>
  <si>
    <t>73211129VT00</t>
  </si>
  <si>
    <t>Montáž+dodávka nerezová komínová vložka DN 180 mm a délce 13m, vč. přísluš. a kouřov.</t>
  </si>
  <si>
    <t>732429112R00</t>
  </si>
  <si>
    <t>Montáž čerpadel oběhových spirálních, DN 40</t>
  </si>
  <si>
    <t>"DN 40 :"  4+1</t>
  </si>
  <si>
    <t>732420812R00</t>
  </si>
  <si>
    <t>Demontáž čerpadel oběhových spirálních DN 40</t>
  </si>
  <si>
    <t>732420813R00</t>
  </si>
  <si>
    <t>Demontáž čerpadel oběhových spirálních DN 50</t>
  </si>
  <si>
    <t>732420814R00</t>
  </si>
  <si>
    <t>Demontáž čerpadel oběhových spirálních DN 65</t>
  </si>
  <si>
    <t>725536326L01T00</t>
  </si>
  <si>
    <t>Ohřívač nepřm.zásobník.TV obj. 1000 litrů/1 MPa, dodávka  + MTZ</t>
  </si>
  <si>
    <t>73211129KT00</t>
  </si>
  <si>
    <t>Montáž+dodávka Kaskádový modul</t>
  </si>
  <si>
    <t>73211129PT00</t>
  </si>
  <si>
    <t>MTZ+dodávka Přívod spalovac.vzduchu DN 150, plastové potrubí s oizolováním,dl.7m s napoj., na stávající komínový průduch</t>
  </si>
  <si>
    <t>732119193T15</t>
  </si>
  <si>
    <t>M. rozdělovačů a sběračů sdružený 150/150  dl 1m</t>
  </si>
  <si>
    <t>732331514V03</t>
  </si>
  <si>
    <t>Nádoby expanzní tlak. 35 l/PN10, dod. + MTZ</t>
  </si>
  <si>
    <t>732331515T04</t>
  </si>
  <si>
    <t>Tlaková expanzní nádoba 50 litrů/PN10 dodávka + MTZ</t>
  </si>
  <si>
    <t>732331521V07</t>
  </si>
  <si>
    <t>Jedno čerpadlový expanzní autopmat s autom.odlyňováním a doplňováním vč. uvedení do provozu</t>
  </si>
  <si>
    <t>732331521V08</t>
  </si>
  <si>
    <t>Expanzní primární nádoba (akumulační) 300 litrů/PN2</t>
  </si>
  <si>
    <t>732481011T00</t>
  </si>
  <si>
    <t>Měřič spotřeby  tepla (kalometr.počítadlo a ultrazvukový průtokoměr)DN50 qp=15,0m3/h,připoj.přír., s M-BUS výstup, dodávka + MTZ</t>
  </si>
  <si>
    <t>732481011T01</t>
  </si>
  <si>
    <t>Měřič spotřeby  tepla (kalometr.počítadlo a ultrazvukový průtokoměr)DN25 qp=6,0m3/h,připoj.záv., s M-BUS výstup, dodávka + MTZ</t>
  </si>
  <si>
    <t>423T.THDT00</t>
  </si>
  <si>
    <t>Hořáková deska</t>
  </si>
  <si>
    <t>4261095.St40108T</t>
  </si>
  <si>
    <t>Čerpadlo cirkulační, DN 40, Qmax=15 m3/h, Hmax=8 m, PN 10</t>
  </si>
  <si>
    <t>48494.R.150.TT</t>
  </si>
  <si>
    <t>Rozdělovač  sběrač 150/150 sdružený, 1+5 okruhů</t>
  </si>
  <si>
    <t>998732201R00</t>
  </si>
  <si>
    <t>Přesun hmot pro strojovny, výšky do 6 m</t>
  </si>
  <si>
    <t>733</t>
  </si>
  <si>
    <t>Rozvod potrubí</t>
  </si>
  <si>
    <t>733111123R00</t>
  </si>
  <si>
    <t>Potrubí závit. bezešvé běžné níz./středotl.,DN 15</t>
  </si>
  <si>
    <t>733111124R00</t>
  </si>
  <si>
    <t>Potrubí závit. bezešvé běžné níz./středotl.,DN 20</t>
  </si>
  <si>
    <t>733111125R00</t>
  </si>
  <si>
    <t>Potrubí závit. bezešvé běžné níz./středotl.,DN 25</t>
  </si>
  <si>
    <t>733111127R00</t>
  </si>
  <si>
    <t>Potrubí závit. bezešvé běžné níz./středotl.,DN 40</t>
  </si>
  <si>
    <t>733111128R00</t>
  </si>
  <si>
    <t>Potrubí závit. bezešvé běžné níz./středotl.,DN 50</t>
  </si>
  <si>
    <t>733110806R00</t>
  </si>
  <si>
    <t>Demontáž potrubí ocelového závitového do DN 15-32</t>
  </si>
  <si>
    <t>733121165R00</t>
  </si>
  <si>
    <t>Potrubí hladké bezešvé níz./středotlaké DN 80</t>
  </si>
  <si>
    <t>733121168R00</t>
  </si>
  <si>
    <t>Potrubí hladké bezešvé níz./středotlaké DN 100</t>
  </si>
  <si>
    <t>733120826R00</t>
  </si>
  <si>
    <t>Demontáž potrubí z hladkých trubek D 89</t>
  </si>
  <si>
    <t>145+35</t>
  </si>
  <si>
    <t>733120832R00</t>
  </si>
  <si>
    <t>Demontáž potrubí z hladkých trubek D 133</t>
  </si>
  <si>
    <t>733134940T00</t>
  </si>
  <si>
    <t>Kompenzátor osový pryžový záv. DN 40</t>
  </si>
  <si>
    <t>"R1 :"  2</t>
  </si>
  <si>
    <t>733141102R00</t>
  </si>
  <si>
    <t>Odvzdušňovací nádobky z trub.ocelových do DN 50</t>
  </si>
  <si>
    <t>733190107R00</t>
  </si>
  <si>
    <t>Tlaková zkouška potrubí  DN 40</t>
  </si>
  <si>
    <t>27+16+3+16</t>
  </si>
  <si>
    <t>733190232R00</t>
  </si>
  <si>
    <t>Tlaková zkouška ocelového hladkého potrubí D 133</t>
  </si>
  <si>
    <t>133+24+42</t>
  </si>
  <si>
    <t>733191918R00</t>
  </si>
  <si>
    <t>Zaslepení potrubí zkováním a zavařením DN 50</t>
  </si>
  <si>
    <t>733191918T02</t>
  </si>
  <si>
    <t>Zaslepení potrubí zkováním a zavařením DN 100</t>
  </si>
  <si>
    <t>998733201R00</t>
  </si>
  <si>
    <t>Přesun hmot pro rozvody potrubí, výšky do 6 m</t>
  </si>
  <si>
    <t>734</t>
  </si>
  <si>
    <t>Armatury</t>
  </si>
  <si>
    <t>734209114V32</t>
  </si>
  <si>
    <t>Montáž armatur závitových,se 2závity, G 3/4, vč.dod. servisní armatura DN 20, , pro připojení expan.nádoby</t>
  </si>
  <si>
    <t>734100811R00</t>
  </si>
  <si>
    <t>Demontáž armatur se dvěma přírubami do DN 50</t>
  </si>
  <si>
    <t>734100812R00</t>
  </si>
  <si>
    <t>Demontáž armatur se dvěma přírubami do DN 100</t>
  </si>
  <si>
    <t>734109217V05</t>
  </si>
  <si>
    <t>Montáž přírub. armatur, 2 příruby, PN 1,6, DN 100, vč. dod. Klapky uzavírací</t>
  </si>
  <si>
    <t>734109217V11</t>
  </si>
  <si>
    <t>Montáž přírub. armatur, 2 příruby, PN 1,6, DN 100, vč. dod. Klapky zpětná mezipř.</t>
  </si>
  <si>
    <t>734181250T00</t>
  </si>
  <si>
    <t>Měřící clonka    DN50</t>
  </si>
  <si>
    <t>734200823R00</t>
  </si>
  <si>
    <t>Demontáž armatur se 2závity do G 6/4</t>
  </si>
  <si>
    <t>734213122R00</t>
  </si>
  <si>
    <t>Ventil odvzdušňovací  DN 10</t>
  </si>
  <si>
    <t>734233116R00</t>
  </si>
  <si>
    <t>Kohout kulový,  DN 50</t>
  </si>
  <si>
    <t>62</t>
  </si>
  <si>
    <t>734244426R00</t>
  </si>
  <si>
    <t>Klapka zpětná  DN 50</t>
  </si>
  <si>
    <t>734261228T00</t>
  </si>
  <si>
    <t>Šroubení  Ve 4300 přímé, G 2"</t>
  </si>
  <si>
    <t>4+4+18+4</t>
  </si>
  <si>
    <t>64</t>
  </si>
  <si>
    <t>734291113R00</t>
  </si>
  <si>
    <t>Kohouty plnící a vypouštěcí G 1/2</t>
  </si>
  <si>
    <t>65</t>
  </si>
  <si>
    <t>734294216R00</t>
  </si>
  <si>
    <t>Filtr DN 50</t>
  </si>
  <si>
    <t>66</t>
  </si>
  <si>
    <t>734411151R00</t>
  </si>
  <si>
    <t>Teploměr</t>
  </si>
  <si>
    <t>67</t>
  </si>
  <si>
    <t>734410811R00</t>
  </si>
  <si>
    <t>Demontáž teploměrů</t>
  </si>
  <si>
    <t>68</t>
  </si>
  <si>
    <t>734421160R00</t>
  </si>
  <si>
    <t>Tlakoměr</t>
  </si>
  <si>
    <t>69</t>
  </si>
  <si>
    <t>734420821R00</t>
  </si>
  <si>
    <t>Demontáž tlakoměrů</t>
  </si>
  <si>
    <t>70</t>
  </si>
  <si>
    <t>734494121R00</t>
  </si>
  <si>
    <t>Návarky</t>
  </si>
  <si>
    <t>71</t>
  </si>
  <si>
    <t>734109216V22</t>
  </si>
  <si>
    <t>Montáž přírub. armatur, 2 příruby, PN 1,6, DN 80, vč. dodávky klapky uzavírací s elektropohonem</t>
  </si>
  <si>
    <t>72</t>
  </si>
  <si>
    <t>734251126T02</t>
  </si>
  <si>
    <t>Ventily pojistné25/32, pot=300kPa</t>
  </si>
  <si>
    <t>73</t>
  </si>
  <si>
    <t>998734201R00</t>
  </si>
  <si>
    <t>Přesun hmot pro armatury, výšky do 6 m</t>
  </si>
  <si>
    <t>74</t>
  </si>
  <si>
    <t>767995101R00</t>
  </si>
  <si>
    <t>Výroba a montáž kov. atypických konstr. do 5 kg</t>
  </si>
  <si>
    <t>(62+199)/2,2*1,5</t>
  </si>
  <si>
    <t>1-0,95455</t>
  </si>
  <si>
    <t>75</t>
  </si>
  <si>
    <t>133000012T</t>
  </si>
  <si>
    <t>Ocel prof.+plech+spoj.mater.</t>
  </si>
  <si>
    <t>KG</t>
  </si>
  <si>
    <t>76</t>
  </si>
  <si>
    <t>Přesun hmot pro obor 767 v objektech H do 6 m</t>
  </si>
  <si>
    <t>77</t>
  </si>
  <si>
    <t>783424740R00</t>
  </si>
  <si>
    <t>Nátěr syntetický potrubí do DN 50 mm základní</t>
  </si>
  <si>
    <t>62+133</t>
  </si>
  <si>
    <t>78</t>
  </si>
  <si>
    <t>783425750R00</t>
  </si>
  <si>
    <t>Nátěr syntetický potrubí do DN 100 mm základní</t>
  </si>
  <si>
    <t>24+42</t>
  </si>
  <si>
    <t>79</t>
  </si>
  <si>
    <t>178*75*0,001</t>
  </si>
  <si>
    <t>1-0,35</t>
  </si>
  <si>
    <t>80</t>
  </si>
  <si>
    <t>81</t>
  </si>
  <si>
    <t>82</t>
  </si>
  <si>
    <t>03 - ZTI SO-obj. č. 15 - UBIKACE</t>
  </si>
  <si>
    <t>722V - Vodovod</t>
  </si>
  <si>
    <t>724 - Strojní vybavení</t>
  </si>
  <si>
    <t>725 - Zařizovací předměty</t>
  </si>
  <si>
    <t>7211109N1T00</t>
  </si>
  <si>
    <t>Napojení na stáv. potrubí,  DN 100</t>
  </si>
  <si>
    <t>721140802R00</t>
  </si>
  <si>
    <t>Demontáž potrubí litinového DN 100</t>
  </si>
  <si>
    <t>721173202T00</t>
  </si>
  <si>
    <t>Potrubí z PVC  připojovací  D25x1,8</t>
  </si>
  <si>
    <t>721173203V02</t>
  </si>
  <si>
    <t>Potrubí z PVC připojovací D 32 x 1,8</t>
  </si>
  <si>
    <t>721171808R00</t>
  </si>
  <si>
    <t>Demontáž potrubí z PVC do D 114 mm</t>
  </si>
  <si>
    <t>721176115V01</t>
  </si>
  <si>
    <t>Potrubí plast DN 100, dodávka + MTZ</t>
  </si>
  <si>
    <t>721194105R00</t>
  </si>
  <si>
    <t>Vyvedení odpadních výpustek D 50 x 1,8</t>
  </si>
  <si>
    <t>721194109R00</t>
  </si>
  <si>
    <t>Vyvedení odpadních výpustek D 110 x 2,3</t>
  </si>
  <si>
    <t>721211502T00</t>
  </si>
  <si>
    <t>Vpusť podlahová D 100, dodávka + MTZ</t>
  </si>
  <si>
    <t>72111091NT00</t>
  </si>
  <si>
    <t>Potrubí kanalizační - napojení</t>
  </si>
  <si>
    <t>72111091NT03</t>
  </si>
  <si>
    <t>Potrubí kanalizační - napojení do DN 50</t>
  </si>
  <si>
    <t>"DN 40 :"  1</t>
  </si>
  <si>
    <t>"DN 50 :"  1</t>
  </si>
  <si>
    <t>721140935K03T02</t>
  </si>
  <si>
    <t>Přechod potrubí  z litiny na  plastové  potr. do  DN 100</t>
  </si>
  <si>
    <t>721173204T00</t>
  </si>
  <si>
    <t>Potrubí z PVC připojovací D 40 x 1,8</t>
  </si>
  <si>
    <t>721173205T01</t>
  </si>
  <si>
    <t>Potrubí z PVC připojovací D 50 x 1,8</t>
  </si>
  <si>
    <t>721290111R00</t>
  </si>
  <si>
    <t>Zkouška těsnosti kanalizace vodou DN 125</t>
  </si>
  <si>
    <t>2,5+3+5+4,5+1,5</t>
  </si>
  <si>
    <t>998721201R00</t>
  </si>
  <si>
    <t>Přesun hmot pro  kanalizaci, výšky do 6 m</t>
  </si>
  <si>
    <t>722V</t>
  </si>
  <si>
    <t>Vodovod</t>
  </si>
  <si>
    <t>722235164064</t>
  </si>
  <si>
    <t>Kohout kulový, dodávka + MTZ    DN 32</t>
  </si>
  <si>
    <t>722235523023</t>
  </si>
  <si>
    <t>Filtr dodávka + MTZ   DN 25</t>
  </si>
  <si>
    <t>722265211K01</t>
  </si>
  <si>
    <t>Vodoměr s M-BUS výstupem 1,5m3/h,   DN15,   dodávka + MTZ</t>
  </si>
  <si>
    <t>722265213K02</t>
  </si>
  <si>
    <t>Vodoměr s M-BUS výstupem 2,5m3/h,   DN20,   dodávka + MTZ</t>
  </si>
  <si>
    <t>722204015T01</t>
  </si>
  <si>
    <t>Pružná propojovací hadice  DN 15/1000</t>
  </si>
  <si>
    <t>722228005T00</t>
  </si>
  <si>
    <t>Šroubení   G 1 pozink.</t>
  </si>
  <si>
    <t>721194103R00</t>
  </si>
  <si>
    <t>Vyvedení odpadních výpustek do  D 32 x 1,8</t>
  </si>
  <si>
    <t>722130212T00</t>
  </si>
  <si>
    <t>Potrubí z trub.závit.pozink.bezešvých 11353, DN 20</t>
  </si>
  <si>
    <t>722130802R00</t>
  </si>
  <si>
    <t>Demontáž potrubí ocelových závitových DN 40</t>
  </si>
  <si>
    <t>722130803R00</t>
  </si>
  <si>
    <t>Demontáž potrubí ocelových závitových DN 50</t>
  </si>
  <si>
    <t>7221319P2T00</t>
  </si>
  <si>
    <t>Přechod z ocel.potrubí na plastové potrubí</t>
  </si>
  <si>
    <t>722174313V01</t>
  </si>
  <si>
    <t>Potrubí z plast  D 32x4,5</t>
  </si>
  <si>
    <t>722174314R00</t>
  </si>
  <si>
    <t>Potrubí z Plast D 40/5,6</t>
  </si>
  <si>
    <t>722181211RT7</t>
  </si>
  <si>
    <t>Izolace návleková potrubí, vnitřní průměr 22 mm</t>
  </si>
  <si>
    <t>1,5</t>
  </si>
  <si>
    <t>722181211RT8</t>
  </si>
  <si>
    <t>Izolace návleková potrujbí , vnmitřní  průměr  32 mm</t>
  </si>
  <si>
    <t>722181211RT9</t>
  </si>
  <si>
    <t>Izolace návleková potrubí, vnitřní průměr 28 mm</t>
  </si>
  <si>
    <t>722181211RV9</t>
  </si>
  <si>
    <t>Izolace návlekov potrubí, vnitřní průměr 40 mm</t>
  </si>
  <si>
    <t>722220852R00</t>
  </si>
  <si>
    <t>Demontáž armatur s jedním závitem G 5/4</t>
  </si>
  <si>
    <t>722220862R00</t>
  </si>
  <si>
    <t>Demontáž armatur s dvěma závity G 5/4</t>
  </si>
  <si>
    <t>722220864R00</t>
  </si>
  <si>
    <t>Demontáž armatur s dvěma závity G 2</t>
  </si>
  <si>
    <t>722224111R00</t>
  </si>
  <si>
    <t>Kohouty plnicí a vypouštěcí DN 15</t>
  </si>
  <si>
    <t>722231162R00</t>
  </si>
  <si>
    <t>Ventil pojistný</t>
  </si>
  <si>
    <t>722235162T00</t>
  </si>
  <si>
    <t>Kohout kulový, dodávka + MTZ  DN 20</t>
  </si>
  <si>
    <t>722235163T00</t>
  </si>
  <si>
    <t>Kohout kulový,dodávka + MTZ   DN 25</t>
  </si>
  <si>
    <t>72223564CT00</t>
  </si>
  <si>
    <t>Klapka zpětná  dodávka + MTZ DN 25</t>
  </si>
  <si>
    <t>727212156R00</t>
  </si>
  <si>
    <t>Manžeta protipožární do DN 50 mm</t>
  </si>
  <si>
    <t>"DN 25 :"  2</t>
  </si>
  <si>
    <t>"DN 32 :"  2</t>
  </si>
  <si>
    <t>"DN 20 :"  1</t>
  </si>
  <si>
    <t>727212157R00</t>
  </si>
  <si>
    <t>Manžeta protipožární  DN 65 mm</t>
  </si>
  <si>
    <t>Zaslepení potrubí do  DN 50</t>
  </si>
  <si>
    <t>722130211R00</t>
  </si>
  <si>
    <t>Potrubí z trub.závit.pozink.bezešvých 11353, DN 15</t>
  </si>
  <si>
    <t>722130902T00</t>
  </si>
  <si>
    <t>Napojení potrubí na stáv. rozvod</t>
  </si>
  <si>
    <t>722228004T00</t>
  </si>
  <si>
    <t>Šroubení    G 3/4 pozink.</t>
  </si>
  <si>
    <t>722228006T00</t>
  </si>
  <si>
    <t>Šroubení    G 5/4 pozink.</t>
  </si>
  <si>
    <t>722235524024</t>
  </si>
  <si>
    <t>Filtr dodávka + MTZ   DN 32</t>
  </si>
  <si>
    <t>722235644044</t>
  </si>
  <si>
    <t>Klapka zpětná  dodávka + MTZ   DN 32</t>
  </si>
  <si>
    <t>722235652052</t>
  </si>
  <si>
    <t>Ventil zpětný , dodávka + MTZ   DN 20</t>
  </si>
  <si>
    <t>722290226R00</t>
  </si>
  <si>
    <t>Zkouška tlaku potrubí do   DN 50</t>
  </si>
  <si>
    <t>3+6+1,5+12</t>
  </si>
  <si>
    <t>722290234R00</t>
  </si>
  <si>
    <t>Proplach a dezinfekce vodovod.potrubí DN 80</t>
  </si>
  <si>
    <t>724231125R00</t>
  </si>
  <si>
    <t>Manometr</t>
  </si>
  <si>
    <t>998722201R00</t>
  </si>
  <si>
    <t>Přesun hmot pro  vodovod, výšky do 6 m</t>
  </si>
  <si>
    <t>724</t>
  </si>
  <si>
    <t>Strojní vybavení</t>
  </si>
  <si>
    <t>724311O63T00</t>
  </si>
  <si>
    <t>Demontáž ohřívače 6300 litrů</t>
  </si>
  <si>
    <t>724399BU2T01</t>
  </si>
  <si>
    <t>Bloková úpravna vody,do 1MW, max 1,5 m3/hod, tvrdost vody 1,4mmol</t>
  </si>
  <si>
    <t>998724201R00</t>
  </si>
  <si>
    <t>Přesun hmot pro strojní vybavení, výšky do 6 m</t>
  </si>
  <si>
    <t>725</t>
  </si>
  <si>
    <t>Zařizovací předměty</t>
  </si>
  <si>
    <t>7251222SNT00</t>
  </si>
  <si>
    <t>Neutralizační zařízení vč. granulátu dodávka + MTZ</t>
  </si>
  <si>
    <t>7253343V2T00</t>
  </si>
  <si>
    <t>Vtok DN 32 se zápachovou uzávěrkou, dodávka+a MTZ</t>
  </si>
  <si>
    <t>KUS</t>
  </si>
  <si>
    <t>7253343V1T01</t>
  </si>
  <si>
    <t>Vtok DN 25 se zápachovou uzávěrkou, dodávka a MTZ</t>
  </si>
  <si>
    <t>998725201R00</t>
  </si>
  <si>
    <t>Přesun hmot pro zařizovací předměty, výšky do 6 m</t>
  </si>
  <si>
    <t>732420812V01</t>
  </si>
  <si>
    <t>Demontáž čerpadel oběhových  DN 40</t>
  </si>
  <si>
    <t>732429112V09</t>
  </si>
  <si>
    <t>Montáž čerpadel oběhových spirálních, DN 40, vč. dod. Wilo -Z40</t>
  </si>
  <si>
    <t>767998105R00</t>
  </si>
  <si>
    <t>Montáž atypických konstrukcí hmotnosti do 5 kg</t>
  </si>
  <si>
    <t>20/2,2*1,5</t>
  </si>
  <si>
    <t>1-0,63636</t>
  </si>
  <si>
    <t>14*75*0,001</t>
  </si>
  <si>
    <t>0,05</t>
  </si>
  <si>
    <t>04 - MaR SO-obj. č. 15 - UBIKACE</t>
  </si>
  <si>
    <t xml:space="preserve">D1 - </t>
  </si>
  <si>
    <t>D2 - Periferie</t>
  </si>
  <si>
    <t>D3 - Rozvaděč RA01</t>
  </si>
  <si>
    <t>D4 - DDC</t>
  </si>
  <si>
    <t>D5 - Kabely a žlaby</t>
  </si>
  <si>
    <t>D6 - Ostatní dodávka</t>
  </si>
  <si>
    <t>D1</t>
  </si>
  <si>
    <t>D2</t>
  </si>
  <si>
    <t>Periferie</t>
  </si>
  <si>
    <t>Pol1</t>
  </si>
  <si>
    <t>Venkovní čidlo teploty Pt1000, -20°C…+70°C</t>
  </si>
  <si>
    <t>ks</t>
  </si>
  <si>
    <t>Pol2</t>
  </si>
  <si>
    <t>Prostorové čidlo teploty Pt1000, -20°C….+70°C</t>
  </si>
  <si>
    <t>Pol3</t>
  </si>
  <si>
    <t>Příložný termostat 0…60°C</t>
  </si>
  <si>
    <t>Pol4</t>
  </si>
  <si>
    <t>Ponorné čidlo teploty Ni1000, -30°C…+150°C vč. mosazné jímky l=200mm</t>
  </si>
  <si>
    <t>Pol5</t>
  </si>
  <si>
    <t>3-cestný ventil DN40, kvs 16m3/h, vnitřní závit</t>
  </si>
  <si>
    <t>Pol6</t>
  </si>
  <si>
    <t>servopohon spojitý pro 3 cestné regulační ventily</t>
  </si>
  <si>
    <t>Pol7</t>
  </si>
  <si>
    <t>Snímač hladiny zaplavení</t>
  </si>
  <si>
    <t>Pol8</t>
  </si>
  <si>
    <t>Detektor hořlavých plynů, včetně prvotní kalibrace</t>
  </si>
  <si>
    <t>Pol9</t>
  </si>
  <si>
    <t>Detektor CO, včetně prvotní kalibrace</t>
  </si>
  <si>
    <t>Pol10</t>
  </si>
  <si>
    <t>Snímač pro kontinuální měření hladiny L=1600mm</t>
  </si>
  <si>
    <t>Pol11</t>
  </si>
  <si>
    <t>Stop tlačítko (OZNAČENÍ: "CENTRAL STOP")</t>
  </si>
  <si>
    <t>Pol12</t>
  </si>
  <si>
    <t>Zásuvka nástěnná 230V/16A IP44</t>
  </si>
  <si>
    <t>D3</t>
  </si>
  <si>
    <t>Rozvaděč RA01</t>
  </si>
  <si>
    <t>Pol13</t>
  </si>
  <si>
    <t>Rozvaděč oceloplechový nástěnný vč. příslušenství</t>
  </si>
  <si>
    <t>Pol14</t>
  </si>
  <si>
    <t>Hlavní vypínač 25/3/B</t>
  </si>
  <si>
    <t>Pol15</t>
  </si>
  <si>
    <t>Přepěťová ochrana 3. stupeň</t>
  </si>
  <si>
    <t>Pol16</t>
  </si>
  <si>
    <t>Jistič 16/1/B (10kA)</t>
  </si>
  <si>
    <t>Pol17</t>
  </si>
  <si>
    <t>Jistič 16/1/C(10kA)</t>
  </si>
  <si>
    <t>Pol18</t>
  </si>
  <si>
    <t>Zásuvka na DIN lištu 230V/16A</t>
  </si>
  <si>
    <t>Pol19</t>
  </si>
  <si>
    <t>Jistič 6/1/B (10kA)</t>
  </si>
  <si>
    <t>Pol20</t>
  </si>
  <si>
    <t>Jistič 10/1/B (10kA)</t>
  </si>
  <si>
    <t>Pol21</t>
  </si>
  <si>
    <t>Trubičková pojistka 1A vč. pouzdra na DIN lištu</t>
  </si>
  <si>
    <t>Pol22</t>
  </si>
  <si>
    <t>Trafo 230V/24V AC 100VA</t>
  </si>
  <si>
    <t>Pol23</t>
  </si>
  <si>
    <t>Trafo 230V/24V DC 10W</t>
  </si>
  <si>
    <t>Pol24</t>
  </si>
  <si>
    <t>Řadová svorka na DIN lištu</t>
  </si>
  <si>
    <t>Pol25</t>
  </si>
  <si>
    <t>Pomocné relé 1x16A, přepínací včetně signalizace LED</t>
  </si>
  <si>
    <t>D4</t>
  </si>
  <si>
    <t>DDC</t>
  </si>
  <si>
    <t>Pol26</t>
  </si>
  <si>
    <t>DDC regulátor (displej, komunikace RS232,RS485,Webserver)</t>
  </si>
  <si>
    <t>Pol27</t>
  </si>
  <si>
    <t>Modul 8 digitálních vstupů</t>
  </si>
  <si>
    <t>Pol28</t>
  </si>
  <si>
    <t>Modul 8 reléových výstupů</t>
  </si>
  <si>
    <t>Pol29</t>
  </si>
  <si>
    <t>Modul 8 analogových vstupů</t>
  </si>
  <si>
    <t>Pol30</t>
  </si>
  <si>
    <t>Modul 8 analogových výstupů</t>
  </si>
  <si>
    <t>Pol31</t>
  </si>
  <si>
    <t>Převodník RS232/M-Bus do 26 zařízení</t>
  </si>
  <si>
    <t>Pol32</t>
  </si>
  <si>
    <t>GSM Brána (RS232/GSM)</t>
  </si>
  <si>
    <t>Pol33</t>
  </si>
  <si>
    <t>Modul 4 reléových výstupů</t>
  </si>
  <si>
    <t>D5</t>
  </si>
  <si>
    <t>Kabely a žlaby</t>
  </si>
  <si>
    <t>Pol34</t>
  </si>
  <si>
    <t>Elektroinstalační kabel CYKY-J 5x4mm</t>
  </si>
  <si>
    <t>Pol35</t>
  </si>
  <si>
    <t>Elektroinstalační kabel CYKY-J 3x2,5mm</t>
  </si>
  <si>
    <t>Pol36</t>
  </si>
  <si>
    <t>Elektroinstalační kabel JYTY-O 4x1mm</t>
  </si>
  <si>
    <t>Pol37</t>
  </si>
  <si>
    <t>Elektroinstalační kabel JYTY-O 2x1mm</t>
  </si>
  <si>
    <t>Pol38</t>
  </si>
  <si>
    <t>Elektroinstalační kabely JYTStY 2x2x0,8mm</t>
  </si>
  <si>
    <t>Pol39</t>
  </si>
  <si>
    <t>Kabel CANON 9pin (2m) vč. konektorů</t>
  </si>
  <si>
    <t>Pol40</t>
  </si>
  <si>
    <t>Elektroinstalační kabel CY6ZŽ</t>
  </si>
  <si>
    <t>Pol41</t>
  </si>
  <si>
    <t>Kabel UTP cat5 vč. konektorů</t>
  </si>
  <si>
    <t>Pol42</t>
  </si>
  <si>
    <t>Trubka DN16 vč. příslušenství (bezhalogenová)</t>
  </si>
  <si>
    <t>Pol43</t>
  </si>
  <si>
    <t>Kabelová chránička DN40 vč. příslušenství (bezhalogenové do prostředí Ex)</t>
  </si>
  <si>
    <t>Pol44</t>
  </si>
  <si>
    <t>Plastová lišta 60x40 vč. (příchytek, víka, hmoždinek, vrutů)</t>
  </si>
  <si>
    <t>Pol45</t>
  </si>
  <si>
    <t>Ochranná fólie</t>
  </si>
  <si>
    <t>Pol46</t>
  </si>
  <si>
    <t>Cihla pro kabelový výkop</t>
  </si>
  <si>
    <t>Pol47</t>
  </si>
  <si>
    <t>Protipožární ucpávky</t>
  </si>
  <si>
    <t>Pol48</t>
  </si>
  <si>
    <t>Montážní materiál (pásky, svorky)</t>
  </si>
  <si>
    <t>D6</t>
  </si>
  <si>
    <t>Ostatní dodávka</t>
  </si>
  <si>
    <t>Pol49</t>
  </si>
  <si>
    <t>Aplikační sowtware pro DDC regulátor</t>
  </si>
  <si>
    <t>db</t>
  </si>
  <si>
    <t>Pol50</t>
  </si>
  <si>
    <t>Uvedení do provozu vč. zaregulování</t>
  </si>
  <si>
    <t>hod</t>
  </si>
  <si>
    <t>Pol51</t>
  </si>
  <si>
    <t>Zaškolení obsluhy</t>
  </si>
  <si>
    <t>Pol52</t>
  </si>
  <si>
    <t>Vizualizace dispečerského pracoviště</t>
  </si>
  <si>
    <t>Pol53</t>
  </si>
  <si>
    <t>Návod na obsluhu</t>
  </si>
  <si>
    <t>Pol54</t>
  </si>
  <si>
    <t>Dokumentace skutečného provedení</t>
  </si>
  <si>
    <t>Pol55</t>
  </si>
  <si>
    <t>Výchozí revize elektroinstalace</t>
  </si>
  <si>
    <t>Pol56</t>
  </si>
  <si>
    <t>Koordinace s ostatními profesemi</t>
  </si>
  <si>
    <t>05 - Elektro SO-obj. č. 15 - UBIKACE</t>
  </si>
  <si>
    <t>D1 - ELEKTROMONTAŽE, MATERIÁL</t>
  </si>
  <si>
    <t>D2 - ZEMNÍ PRÁCE</t>
  </si>
  <si>
    <t>D3 - HODINOVÉ ZÚČTOVACÍ SAZBY</t>
  </si>
  <si>
    <t>D4 - VARIANTY PŘIRÁŽEK A SLEV</t>
  </si>
  <si>
    <t>ELEKTROMONTAŽE, MATERIÁL</t>
  </si>
  <si>
    <t>210010105</t>
  </si>
  <si>
    <t>LISTA PH VKLADACI</t>
  </si>
  <si>
    <t>M</t>
  </si>
  <si>
    <t>MATERIAL1</t>
  </si>
  <si>
    <t>LISTA PH 20X20</t>
  </si>
  <si>
    <t>MATERIAL2</t>
  </si>
  <si>
    <t>LISTA PH 40X20</t>
  </si>
  <si>
    <t>MATERIAL3</t>
  </si>
  <si>
    <t>LISTA PH 40X40</t>
  </si>
  <si>
    <t>210010351</t>
  </si>
  <si>
    <t>ROZVODKA KRABIC LIS IZOL</t>
  </si>
  <si>
    <t>345640100</t>
  </si>
  <si>
    <t>ROZVODKA IZOL PVC 4MM2  IP40</t>
  </si>
  <si>
    <t>210100001</t>
  </si>
  <si>
    <t>UKONC VODICU-ROZVADEC,ZAP   2,5</t>
  </si>
  <si>
    <t>210100101</t>
  </si>
  <si>
    <t>UKONC DRATU,LAN CU,AL  16    1 ZI</t>
  </si>
  <si>
    <t>210100258</t>
  </si>
  <si>
    <t>UKONC KAB CELOPLAST      5X4</t>
  </si>
  <si>
    <t>210110001</t>
  </si>
  <si>
    <t>SPINAC NASTENNY JEDNOPOL    OBYC</t>
  </si>
  <si>
    <t>MATERIAL</t>
  </si>
  <si>
    <t>SPINAC 10A/250V AC NASTEN R1 IP44</t>
  </si>
  <si>
    <t>210110004</t>
  </si>
  <si>
    <t>SPINAC NASTENNY STRIDAVY    OBYC</t>
  </si>
  <si>
    <t>MATERIAL.1</t>
  </si>
  <si>
    <t>SPINAC 10A/250V AC NASTEN R6 IP44</t>
  </si>
  <si>
    <t>210111021</t>
  </si>
  <si>
    <t>ZASUVKA DOMOV,V KRAB  2P+Z</t>
  </si>
  <si>
    <t>MATERIAL.2</t>
  </si>
  <si>
    <t>ZASUVKA 16A/250V AC NASTEN IP44</t>
  </si>
  <si>
    <t>210120451</t>
  </si>
  <si>
    <t>JISTIC VZD BEZ KRYTU       3POL</t>
  </si>
  <si>
    <t>MATERIAL.3</t>
  </si>
  <si>
    <t>JISTIC 25B/3   3POL</t>
  </si>
  <si>
    <t>210190001</t>
  </si>
  <si>
    <t>MONTAZ ROZVODNIC  20KG</t>
  </si>
  <si>
    <t>TECH.SPEC</t>
  </si>
  <si>
    <t>ROZVODNICE R1_SO 01</t>
  </si>
  <si>
    <t>Pol57</t>
  </si>
  <si>
    <t>DOPRAVNÉ KE SPECIFIKACI</t>
  </si>
  <si>
    <t>210200043</t>
  </si>
  <si>
    <t>SVIT ZAR NOUZ</t>
  </si>
  <si>
    <t>MATERIAL.4</t>
  </si>
  <si>
    <t>SVIT ZAR NOUZ SVIT 8W/N/LIST SVIT</t>
  </si>
  <si>
    <t>210201038</t>
  </si>
  <si>
    <t>SVIT ZARIV 1X80W STROPNI</t>
  </si>
  <si>
    <t>MATERIAL.5</t>
  </si>
  <si>
    <t>SVIT ZAR 1X80W PRUM/B/LIST SVITID</t>
  </si>
  <si>
    <t>MATERIAL1.1</t>
  </si>
  <si>
    <t>ZARIVKA TL5 80W/840</t>
  </si>
  <si>
    <t>MATERIAL2.1</t>
  </si>
  <si>
    <t>LIKVIDACE ELEKTROODPADU</t>
  </si>
  <si>
    <t>MATERIAL3.1</t>
  </si>
  <si>
    <t>LIKVIDACE ZDROJU</t>
  </si>
  <si>
    <t>210202024</t>
  </si>
  <si>
    <t>SVIT VYBOJ 1X400W NASTEN/VYKLOP</t>
  </si>
  <si>
    <t>MATERIAL.6</t>
  </si>
  <si>
    <t>SV VYB 1X400W+ZDROJ,SMEROV/D/LIST</t>
  </si>
  <si>
    <t>210220002</t>
  </si>
  <si>
    <t>VEDENI UZEM FEZN D 10 MM  POVRCH</t>
  </si>
  <si>
    <t>156152350</t>
  </si>
  <si>
    <t>DRAT POZINK MEK 11343 D10,0MM</t>
  </si>
  <si>
    <t>210220021</t>
  </si>
  <si>
    <t>VEDENI UZEM FEZN DO 120 MM2 V ZEM</t>
  </si>
  <si>
    <t>354411200</t>
  </si>
  <si>
    <t>PASEK UZEMNOVACI 30X4 MM</t>
  </si>
  <si>
    <t>210220221</t>
  </si>
  <si>
    <t>TYC JIMACI,UPEV-STOJAN</t>
  </si>
  <si>
    <t>MATERIAL1.2</t>
  </si>
  <si>
    <t>JIMACI TYC-TRUBKA JT 5,0 AlMgSi</t>
  </si>
  <si>
    <t>MATERIAL2.2</t>
  </si>
  <si>
    <t>STOJAN SJ</t>
  </si>
  <si>
    <t>MATERIAL3.2</t>
  </si>
  <si>
    <t>PODSTAVEC BETONOVY 19KG</t>
  </si>
  <si>
    <t>MATERIAL4</t>
  </si>
  <si>
    <t>OBJIMKA TYCE OJ</t>
  </si>
  <si>
    <t>MATERIAL5</t>
  </si>
  <si>
    <t>OCNICE LANOVA 3MM</t>
  </si>
  <si>
    <t>MATERIAL6</t>
  </si>
  <si>
    <t>LANOVA SVORKA LS5</t>
  </si>
  <si>
    <t>MATERIAL7</t>
  </si>
  <si>
    <t>LANKO NEREZ DN 3MM</t>
  </si>
  <si>
    <t>MATERIAL8</t>
  </si>
  <si>
    <t>NAPINACI SROUB NS6</t>
  </si>
  <si>
    <t>MATERIAL9</t>
  </si>
  <si>
    <t>SPOJOVACI TYC</t>
  </si>
  <si>
    <t>210220302</t>
  </si>
  <si>
    <t>SVORKA HROMOSVOD NAD 2 /ST,SJ,ATD</t>
  </si>
  <si>
    <t>354418600</t>
  </si>
  <si>
    <t>SVORKA K JIMACI TYCI  SJ 1 FEZN</t>
  </si>
  <si>
    <t>354418650</t>
  </si>
  <si>
    <t>SVORKA K ZEMNICI TYCI SJ 2 FEZN</t>
  </si>
  <si>
    <t>354419250</t>
  </si>
  <si>
    <t>SVORKA ZKUSEB SZ LANO D6-12MM FEZ</t>
  </si>
  <si>
    <t>210220321</t>
  </si>
  <si>
    <t>SVORKA NA POTRUBI BERNARD   CU PA</t>
  </si>
  <si>
    <t>354420710</t>
  </si>
  <si>
    <t>PASKA CU UZEMNOV ZS 16 20X500X0,5</t>
  </si>
  <si>
    <t>210220361</t>
  </si>
  <si>
    <t>ZEMNIC TYCOVY,PRIP,ZARAZ DO 2M</t>
  </si>
  <si>
    <t>354420920</t>
  </si>
  <si>
    <t>ZEMNIC TYC ZT 1500 1500MM FEZN</t>
  </si>
  <si>
    <t>MATERIAL.7</t>
  </si>
  <si>
    <t>ZEMNICI BOD M10</t>
  </si>
  <si>
    <t>210220451</t>
  </si>
  <si>
    <t>OCHR SPOJ-CU4 MM2 VOLNE</t>
  </si>
  <si>
    <t>341421560</t>
  </si>
  <si>
    <t>VODIC H07 V-K 4/ZLZ</t>
  </si>
  <si>
    <t>210800628</t>
  </si>
  <si>
    <t>VODIC CYA 16        VOLNE</t>
  </si>
  <si>
    <t>210810005</t>
  </si>
  <si>
    <t>KABEL SIL CYKY 750V 3X1,5 VOL</t>
  </si>
  <si>
    <t>210810006</t>
  </si>
  <si>
    <t>KABEL SIL CYKY 750V 3X2,5 VOL</t>
  </si>
  <si>
    <t>210810015</t>
  </si>
  <si>
    <t>KABEL SIL CYKY 750V 5X1,5 VOL</t>
  </si>
  <si>
    <t>210810016</t>
  </si>
  <si>
    <t>KABEL SIL CYKY 750V 5X2,5 VOL</t>
  </si>
  <si>
    <t>210810017</t>
  </si>
  <si>
    <t>KABEL SIL CYKY 750V 5X4   VOL</t>
  </si>
  <si>
    <t>341110300</t>
  </si>
  <si>
    <t>KABEL CU JADRO CYKY-O3 X 1,5</t>
  </si>
  <si>
    <t>341110300.1</t>
  </si>
  <si>
    <t>KABEL CU JADRO CYKY-J3 X 1,5</t>
  </si>
  <si>
    <t>341110360</t>
  </si>
  <si>
    <t>KABEL CU JADRO CYKY-J3 X 2,5</t>
  </si>
  <si>
    <t>341110900</t>
  </si>
  <si>
    <t>KABEL CU JADRO CYKY-J5 X 1,5</t>
  </si>
  <si>
    <t>341110940</t>
  </si>
  <si>
    <t>KABEL CU JADRO CYKY-J5 X 2,5</t>
  </si>
  <si>
    <t>341110980</t>
  </si>
  <si>
    <t>KABEL CU JADRO CYKY-J5 X 4</t>
  </si>
  <si>
    <t>341421590</t>
  </si>
  <si>
    <t>VODIC CYA 16/ZLZ</t>
  </si>
  <si>
    <t>ZEMNÍ PRÁCE</t>
  </si>
  <si>
    <t>460200163</t>
  </si>
  <si>
    <t>KABEL RYHY S 35  HL 80       ZEM3</t>
  </si>
  <si>
    <t>460260011</t>
  </si>
  <si>
    <t>PEVNE SPOJENI PASKOVYCH ZEMNICU</t>
  </si>
  <si>
    <t>460560163</t>
  </si>
  <si>
    <t>ZAHOZ RYHY S 35 CM HL 80 CM  ZEM3</t>
  </si>
  <si>
    <t>460620013</t>
  </si>
  <si>
    <t>PROVIZORNI UPRAVA TERENU    ZEM3</t>
  </si>
  <si>
    <t>M2</t>
  </si>
  <si>
    <t>HODINOVÉ ZÚČTOVACÍ SAZBY</t>
  </si>
  <si>
    <t>HZS</t>
  </si>
  <si>
    <t>UPRAVA VE STAV.ROZVADECI</t>
  </si>
  <si>
    <t>HOD</t>
  </si>
  <si>
    <t>HZS.1</t>
  </si>
  <si>
    <t>NEPREDVIDANE PRACE</t>
  </si>
  <si>
    <t>VARIANTY PŘIRÁŽEK A SLEV</t>
  </si>
  <si>
    <t>06 - Plyn SO-obj. č. 15 - UBIKACE</t>
  </si>
  <si>
    <t>45 - Podkladní a vedlejší konstrukce</t>
  </si>
  <si>
    <t>723P - Plynovod</t>
  </si>
  <si>
    <t>M22 - Montáž sdělovací a zabezp. techniky</t>
  </si>
  <si>
    <t>113106121R00</t>
  </si>
  <si>
    <t>Rozebrání dlažeb z betonových dlaždic na sucho</t>
  </si>
  <si>
    <t>1*2</t>
  </si>
  <si>
    <t>113107121R00</t>
  </si>
  <si>
    <t>Odstranění podkladu pl. 200 m2,kam.drcené tl.10 cm  - d</t>
  </si>
  <si>
    <t>119001401R00</t>
  </si>
  <si>
    <t>Dočasné zajištění vodovodního potrubí do DN 200 mm</t>
  </si>
  <si>
    <t>119001421R00</t>
  </si>
  <si>
    <t>Dočasné zajištění kabelů - do počtu 3 kabelů</t>
  </si>
  <si>
    <t>"RT :"  0,80*(1,00+1,05+1,39+1,05)/4*15,50</t>
  </si>
  <si>
    <t>"Panel :"  0,85*1,10*13</t>
  </si>
  <si>
    <t>151101101R00</t>
  </si>
  <si>
    <t>Pažení a rozepření stěn rýh - příložné - hl. do 2m</t>
  </si>
  <si>
    <t>1,10*18,50*2</t>
  </si>
  <si>
    <t>151101111R00</t>
  </si>
  <si>
    <t>Odstranění pažení stěn rýh - příložné - hl. do 2 m</t>
  </si>
  <si>
    <t>161101101R00</t>
  </si>
  <si>
    <t>Svislé přemístění výkopku z hor.1-4 do 2,5 m</t>
  </si>
  <si>
    <t>162701105R00</t>
  </si>
  <si>
    <t>Vodorovné přemístění výkopku z hor.1-4 do 10000 m</t>
  </si>
  <si>
    <t>4,44+1,85</t>
  </si>
  <si>
    <t>162701109R00</t>
  </si>
  <si>
    <t>Příplatek k vod. přemístění hor.1-4 za další 1 km</t>
  </si>
  <si>
    <t>6,29*10</t>
  </si>
  <si>
    <t>174101101R00</t>
  </si>
  <si>
    <t>Zásyp jam, rýh, šachet se zhutněním</t>
  </si>
  <si>
    <t>26,074-6,29</t>
  </si>
  <si>
    <t>199000002R00</t>
  </si>
  <si>
    <t>Poplatek za skládku horniny 1- 4</t>
  </si>
  <si>
    <t>278381135V01</t>
  </si>
  <si>
    <t>Základ pod stroje plochy do 0,25 m2 z bet. C 20/25, vč. zemních prací</t>
  </si>
  <si>
    <t>Podkladní a vedlejší konstrukce</t>
  </si>
  <si>
    <t>451573111R00</t>
  </si>
  <si>
    <t>Lože pod potrubí ze štěrkopísku, vč. dodávky</t>
  </si>
  <si>
    <t>0,10*18,50</t>
  </si>
  <si>
    <t>17510002oTA0</t>
  </si>
  <si>
    <t>Obsyp potrubí štěrkopískem, vč. dodávky</t>
  </si>
  <si>
    <t>0,80*0,30*18,50</t>
  </si>
  <si>
    <t>584121111RZ1</t>
  </si>
  <si>
    <t>Osazení silničních panelů,lože z kameniva tl. 4 cm,  montáž</t>
  </si>
  <si>
    <t>4*3*2</t>
  </si>
  <si>
    <t>584121111V01</t>
  </si>
  <si>
    <t>Osazení silničních panelů,lože z kameniva tl. 4 cm, Demontáž panelů</t>
  </si>
  <si>
    <t>596100030RAC</t>
  </si>
  <si>
    <t>Chodník z dlažby betonové, podklad štěrkopísek, dlažba HBB 40 x 40 x 4,5 cm</t>
  </si>
  <si>
    <t>723P</t>
  </si>
  <si>
    <t>Plynovod</t>
  </si>
  <si>
    <t>723271028T00</t>
  </si>
  <si>
    <t>Čichačka podz. s víčkem a poklopem dodávka + MTZ</t>
  </si>
  <si>
    <t>722171215R00</t>
  </si>
  <si>
    <t>Potrubí z IPE, D 50 x 4,6 mm, DN 40</t>
  </si>
  <si>
    <t>722228105T00</t>
  </si>
  <si>
    <t>Spojka  ISIFLO</t>
  </si>
  <si>
    <t>723120202R00</t>
  </si>
  <si>
    <t>Potrubí ocelové závitové černé svařované DN 15</t>
  </si>
  <si>
    <t>6+2</t>
  </si>
  <si>
    <t>723120203R00</t>
  </si>
  <si>
    <t>Potrubí ocelové závitové černé svařované DN 20</t>
  </si>
  <si>
    <t>723120204R00</t>
  </si>
  <si>
    <t>Potrubí ocelové závitové černé svařované DN 25</t>
  </si>
  <si>
    <t>723120205R00</t>
  </si>
  <si>
    <t>Potrubí ocelové závitové černé svařované DN 32</t>
  </si>
  <si>
    <t>723120206R00</t>
  </si>
  <si>
    <t>Potrubí ocelové závitové černé svařované DN 40</t>
  </si>
  <si>
    <t>723150313R00</t>
  </si>
  <si>
    <t>Potrubí ocelové hladké černé svařované DN 65</t>
  </si>
  <si>
    <t>723150317R00</t>
  </si>
  <si>
    <t>Potrubí ocelové hladké černé svařované DN 150 - akumulační</t>
  </si>
  <si>
    <t>723150365R00</t>
  </si>
  <si>
    <t>Potrubí ocel. černé svařované - chráničky DN 32</t>
  </si>
  <si>
    <t>723150368R00</t>
  </si>
  <si>
    <t>Potrubí ocel. černé svařované - chráničky DN 65</t>
  </si>
  <si>
    <t>723150369R00</t>
  </si>
  <si>
    <t>Potrubí ocel. černé svařované - chráničky DN 80</t>
  </si>
  <si>
    <t>723150371R00</t>
  </si>
  <si>
    <t>Potrubí ocel. černé svařované - chráničky DN 100</t>
  </si>
  <si>
    <t>72319004 T00</t>
  </si>
  <si>
    <t>Připojovací pružná hadice  DN 25, dl. 0,5m</t>
  </si>
  <si>
    <t>723190901R00</t>
  </si>
  <si>
    <t>Uzavření nebo otevření plynového potrubí</t>
  </si>
  <si>
    <t>723190907R00</t>
  </si>
  <si>
    <t>Odvzdušnění a napuštění plynového potrubí</t>
  </si>
  <si>
    <t>723190909V02</t>
  </si>
  <si>
    <t>Tlaková zkouška plynového potrubí</t>
  </si>
  <si>
    <t>31,5+9+16+6+12+34,5+2,5</t>
  </si>
  <si>
    <t>72319092NT00</t>
  </si>
  <si>
    <t>Napojení plynového kotle</t>
  </si>
  <si>
    <t>723215117R00</t>
  </si>
  <si>
    <t>Kohout kulový uzav. DN 65 s nav.pří</t>
  </si>
  <si>
    <t>723219103V01</t>
  </si>
  <si>
    <t>Montáž armatury přírubové plynovodní, DN 65 , vč. MU typ BAP DN 65NT</t>
  </si>
  <si>
    <t>723221112V01</t>
  </si>
  <si>
    <t>Armatury s 1závitem-kohout hadicový K 858,G 1/2, Nástavec na hadici G1/2</t>
  </si>
  <si>
    <t>723229Z17T02</t>
  </si>
  <si>
    <t>Zásobník 17 m3 dodávka + MTZ , jen napojení</t>
  </si>
  <si>
    <t>723229ZR4T00</t>
  </si>
  <si>
    <t>Zásobník. regulátor1.+2.ST kombinovyný PN 25,průt.24kg/h,dodávka + MTZ</t>
  </si>
  <si>
    <t>72323P002T00</t>
  </si>
  <si>
    <t>Převodník, Pad Puls M1 do MBUS sítě, dodávka + MTZ</t>
  </si>
  <si>
    <t>723235113R00</t>
  </si>
  <si>
    <t>Kohout kulový DN 25 plyn</t>
  </si>
  <si>
    <t>723235115R00</t>
  </si>
  <si>
    <t>Kohout kulový DN 40 plyn</t>
  </si>
  <si>
    <t>723235I111T00</t>
  </si>
  <si>
    <t>Kohout kulový, DN 15 PLYN</t>
  </si>
  <si>
    <t>723235I12T00</t>
  </si>
  <si>
    <t>Kohout kulový, DN 20 PLYN</t>
  </si>
  <si>
    <t>723239105V04</t>
  </si>
  <si>
    <t>Montáž plynovodních armatur, 2 závity, DN 40 , včetně filtru DN 40</t>
  </si>
  <si>
    <t>723261918V01</t>
  </si>
  <si>
    <t>Montáž plynoměrů</t>
  </si>
  <si>
    <t>72326191IT00</t>
  </si>
  <si>
    <t>MTZ+dodávka Inpulsního snimače dat</t>
  </si>
  <si>
    <t>"DN 32 :"  1</t>
  </si>
  <si>
    <t>733193935R00</t>
  </si>
  <si>
    <t>Zaslepení potrubí  DN 150</t>
  </si>
  <si>
    <t>734421150R00</t>
  </si>
  <si>
    <t>Tlakoměr  plyn</t>
  </si>
  <si>
    <t>900      V02</t>
  </si>
  <si>
    <t>HZS - Revize plynu</t>
  </si>
  <si>
    <t>38822272.3ELS</t>
  </si>
  <si>
    <t>Plynoměr   G 10</t>
  </si>
  <si>
    <t>7259810P2K17</t>
  </si>
  <si>
    <t>Skříň plynoměrná  venk., dodávka + MTZ</t>
  </si>
  <si>
    <t>998723201R00</t>
  </si>
  <si>
    <t>Přesun hmot pro  plynovod, výšky do 6 m</t>
  </si>
  <si>
    <t>767161130T02</t>
  </si>
  <si>
    <t>Dodávka + MTZ ocelové konstrukce na vynesení propojovcího potrubí, vč. nátěru</t>
  </si>
  <si>
    <t>76783210ZT00</t>
  </si>
  <si>
    <t>Montáž a dodávka žebříku z ocel profilů, vč. nátěru</t>
  </si>
  <si>
    <t>77,5/2,5*1,5</t>
  </si>
  <si>
    <t>783424340R00</t>
  </si>
  <si>
    <t>Nátěr syntet. potrubí do DN 50 mm  Z+2x +1x email</t>
  </si>
  <si>
    <t>108,5-31</t>
  </si>
  <si>
    <t>46,5*75*0,001</t>
  </si>
  <si>
    <t>001</t>
  </si>
  <si>
    <t>M22</t>
  </si>
  <si>
    <t>Montáž sdělovací a zabezp. techniky</t>
  </si>
  <si>
    <t>220261103R00</t>
  </si>
  <si>
    <t>Konstrukce ocelová pro zařízení do 50 kg</t>
  </si>
  <si>
    <t>22011UKPrT01</t>
  </si>
  <si>
    <t>Uzemnění potrubí plynovodu, dodávka + MTZ</t>
  </si>
  <si>
    <t>07 - Stavební část o.č. 002 - Jídelna a kuchyně (statek)</t>
  </si>
  <si>
    <t>721 - Vnitřní kanalizace</t>
  </si>
  <si>
    <t>"B21 :"  0,2*(0,7*(1,95+4,3)+0,4*(1,95*2))</t>
  </si>
  <si>
    <t>"B22 :"  0,35*(0,25*(1,7*2+4,8*2+1,9*4))</t>
  </si>
  <si>
    <t>"B23 :"  0,9*((0,6*1,65)*4)</t>
  </si>
  <si>
    <t>184806114T00</t>
  </si>
  <si>
    <t>Průřez  a zkrácení  netrnitých stromů do 8 m výšky</t>
  </si>
  <si>
    <t>0,20</t>
  </si>
  <si>
    <t>0,9*(1,9+4,6)+0,6*1,9*2</t>
  </si>
  <si>
    <t>2*(2,8+4,6)+4*1,9</t>
  </si>
  <si>
    <t>611472111R00</t>
  </si>
  <si>
    <t>Omítka stropu klasická, se štukem</t>
  </si>
  <si>
    <t>Stěrka  srovnávací-samonivel.  tl. do 20mm</t>
  </si>
  <si>
    <t>4,93*2,69-(0,49*0,96)</t>
  </si>
  <si>
    <t>"B1 :"  4,93*2,69-(0,49*0,96)</t>
  </si>
  <si>
    <t>"B4 :"  0,15*0,2*2,4</t>
  </si>
  <si>
    <t>(0,3*0,3)*0,5</t>
  </si>
  <si>
    <t>976075311R00</t>
  </si>
  <si>
    <t>Vybourání ocel.konzol hmotnost do 50 kg</t>
  </si>
  <si>
    <t>48*0,001</t>
  </si>
  <si>
    <t>978011191R00</t>
  </si>
  <si>
    <t>Otlučení omítek vnitřních vápenných stropů do 100%</t>
  </si>
  <si>
    <t>(4,93+2,69)*3,55-0,97*2,1+0,75*(2,1*2+0,97)+0,55*(0,75+1,1)*2</t>
  </si>
  <si>
    <t>(0,3*0,3)+(2,39*0,2)</t>
  </si>
  <si>
    <t>721</t>
  </si>
  <si>
    <t>Vnitřní kanalizace</t>
  </si>
  <si>
    <t>72121081PT00</t>
  </si>
  <si>
    <t>Demontáž vpusti podlahové  DN 150</t>
  </si>
  <si>
    <t>Montáž oplocení pozink. pletiva H do 2,0 m, +napín.drát+sloupky,branmka+zámek,vše dodávka + MTZ+nátěr</t>
  </si>
  <si>
    <t>1,6*((8,5+7,8)*2)</t>
  </si>
  <si>
    <t>998767101R00</t>
  </si>
  <si>
    <t>783625300R00</t>
  </si>
  <si>
    <t>Nátěr synt. truhl. výrobků 2x + 2x email.+2x tmel</t>
  </si>
  <si>
    <t>"B5 :"  10</t>
  </si>
  <si>
    <t>08 - Vytápění o.č. 002 - Jídelna a kuchyně (statek)</t>
  </si>
  <si>
    <t>735 - Otopná tělesa</t>
  </si>
  <si>
    <t>3,14*0,045*(70-14)</t>
  </si>
  <si>
    <t>1-0,9128</t>
  </si>
  <si>
    <t>HZS-Napouštění, vyregulování topného systému</t>
  </si>
  <si>
    <t>73120081TT00</t>
  </si>
  <si>
    <t>Demontáž kotle ocel. na tuhá paliva</t>
  </si>
  <si>
    <t>731211453V02</t>
  </si>
  <si>
    <t>Montáž kotle kondenz. hliníkovou topnou vložkou výkon 45 kW</t>
  </si>
  <si>
    <t>731211453V05</t>
  </si>
  <si>
    <t>Dodávka+MTZ odkouření DN 80 pro vedení stáv. komínovým průduchem, dl. 8m</t>
  </si>
  <si>
    <t>484885.1415CT</t>
  </si>
  <si>
    <t>Kotel závěsný  kondenzační  hliníkovou topnou vložkou výkon 45kW</t>
  </si>
  <si>
    <t>732111291K01</t>
  </si>
  <si>
    <t>HVDT 6/4" dodávka + MTZ</t>
  </si>
  <si>
    <t>732119291R00</t>
  </si>
  <si>
    <t>Mont.přípl. za dalšího 0,5 m tělesa rozděl.,DN 100</t>
  </si>
  <si>
    <t>0,8</t>
  </si>
  <si>
    <t>0,4</t>
  </si>
  <si>
    <t>732119K93T00</t>
  </si>
  <si>
    <t>Podpěry rozdělovače, sběrače  do 150/150, dodávka + MTZ</t>
  </si>
  <si>
    <t>"DN :"  2</t>
  </si>
  <si>
    <t>731211453.T02</t>
  </si>
  <si>
    <t>Dodávka + MTZ přestavbová sada pro kapalný plyn</t>
  </si>
  <si>
    <t>731211453V03</t>
  </si>
  <si>
    <t>Dodávka+MTZ modulu pro ovládání  kotle 0-10 V</t>
  </si>
  <si>
    <t>731211453V04</t>
  </si>
  <si>
    <t>Dodávka+MTZ sestava pro koncentrické odkouření kotle stáv. komínov. průduchem DN80/125, d</t>
  </si>
  <si>
    <t>732119191T10</t>
  </si>
  <si>
    <t>M. rozdělovačů a sběračů  100/100 sdružených dl 1m,</t>
  </si>
  <si>
    <t>732331515T05</t>
  </si>
  <si>
    <t>Tlaková expanzní nádoba 100 litrů/PN6, dodávka + MTZ</t>
  </si>
  <si>
    <t>732481011T03</t>
  </si>
  <si>
    <t>Měřič spotřeby  tepla (kalometr.počítadlo a ultrazvukový průtokoměr)DN20 qp=2,5m3/h,připoj.záv., s M-BUS výstup, dodávka + MTZ</t>
  </si>
  <si>
    <t>4261097513R</t>
  </si>
  <si>
    <t>Čerpadlo cirkulační DN 32, Qmax=4 m3/h, Hmax= 6 m, PN 10</t>
  </si>
  <si>
    <t>"DN 30 :"  2</t>
  </si>
  <si>
    <t>48494.R.100T</t>
  </si>
  <si>
    <t>ROZDĚLOVAČ-SBĚRAČ sdružený. modul 100/100</t>
  </si>
  <si>
    <t>733111126R00</t>
  </si>
  <si>
    <t>Potrubí závit. bezešvé běžné níz./středotl.,DN 32</t>
  </si>
  <si>
    <t>733120815R00</t>
  </si>
  <si>
    <t>Demontáž potrubí z hladkých trubek D 38</t>
  </si>
  <si>
    <t>733120819R00</t>
  </si>
  <si>
    <t>Demontáž potrubí z hladkých trubek D 60,3</t>
  </si>
  <si>
    <t>733134932T00</t>
  </si>
  <si>
    <t>Kompenzátor osový pryžový záv. DN 32</t>
  </si>
  <si>
    <t>14+2+3+20+31</t>
  </si>
  <si>
    <t>734209114V31</t>
  </si>
  <si>
    <t>Montáž armatur závitových,se 2závity, DN 20, vč.dod. servisní armatura  DLV 20</t>
  </si>
  <si>
    <t>734181232T00</t>
  </si>
  <si>
    <t>Měřící clonka  DN32</t>
  </si>
  <si>
    <t>734181240T00</t>
  </si>
  <si>
    <t>Měřící clonka   DN40</t>
  </si>
  <si>
    <t>734200824R00</t>
  </si>
  <si>
    <t>Demontáž armatur se 2závity do G 2</t>
  </si>
  <si>
    <t>734233114R00</t>
  </si>
  <si>
    <t>Kohout kulový,  DN 32</t>
  </si>
  <si>
    <t>734233115R00</t>
  </si>
  <si>
    <t>Kohout kulový,  DN 40</t>
  </si>
  <si>
    <t>734261226V02</t>
  </si>
  <si>
    <t>Šroubení   G 5/4</t>
  </si>
  <si>
    <t>734261227T00</t>
  </si>
  <si>
    <t>Šroubení  , G 6/4</t>
  </si>
  <si>
    <t>734294214R00</t>
  </si>
  <si>
    <t>Filtr,DN 32</t>
  </si>
  <si>
    <t>734294215R00</t>
  </si>
  <si>
    <t>Filtr  DN 40</t>
  </si>
  <si>
    <t>734251126T04</t>
  </si>
  <si>
    <t>Ventily pojistné 15/20, pot=250kPa</t>
  </si>
  <si>
    <t>735</t>
  </si>
  <si>
    <t>Otopná tělesa</t>
  </si>
  <si>
    <t>73541181TT00</t>
  </si>
  <si>
    <t>Demontáž elektrické topné jednotky  o výkonu 6 kW</t>
  </si>
  <si>
    <t>998735201R00</t>
  </si>
  <si>
    <t>Přesun hmot pro otopná tělesa, výšky do 6 m</t>
  </si>
  <si>
    <t>70-14</t>
  </si>
  <si>
    <t>48*75*0,001</t>
  </si>
  <si>
    <t>09 - MaR o.č. 002 - Jídelna a kuchyně (statek)</t>
  </si>
  <si>
    <t>210100259</t>
  </si>
  <si>
    <t>UKONC KAB CELOPLAST      5X6</t>
  </si>
  <si>
    <t>JISTIC 32B/3   3POL</t>
  </si>
  <si>
    <t>ROZVODNICE R1_SO 02</t>
  </si>
  <si>
    <t>Pol87</t>
  </si>
  <si>
    <t>DOPRAVNE KE SPECIFIKACI</t>
  </si>
  <si>
    <t>SVIT ZARIV 1X49W STROP</t>
  </si>
  <si>
    <t>SVIT ZAR 1X49W PRUM/C/LIST SVITID</t>
  </si>
  <si>
    <t>ZARIVKA TL5 49W/840</t>
  </si>
  <si>
    <t>SVIT VYBOJ 1X250W NASTEN/VYKLOP</t>
  </si>
  <si>
    <t>SV VYB 1X250W+ZDROJ,SMEROV/C/LIST</t>
  </si>
  <si>
    <t>VEDENI UZEM FEZN D 10 MM   POVRCH</t>
  </si>
  <si>
    <t>JIMACI TYC-TRUBKA JT 4,0 AlMgSi</t>
  </si>
  <si>
    <t>MATERIAL3.3</t>
  </si>
  <si>
    <t>ZEMNICI BOD</t>
  </si>
  <si>
    <t>210810018</t>
  </si>
  <si>
    <t>KABEL SIL CYKY 750V 5X6   VOL</t>
  </si>
  <si>
    <t>341111000</t>
  </si>
  <si>
    <t>KABEL CU JADRO CYKY-J5 X 6</t>
  </si>
  <si>
    <t>KABEL RYHY S 35  HL 80    ZEM3</t>
  </si>
  <si>
    <t>10 - ZTIo.č. 002 - Jídelna a kuchyně (statek)</t>
  </si>
  <si>
    <t>721 - Kanalizace</t>
  </si>
  <si>
    <t>1+0,5+1+3</t>
  </si>
  <si>
    <t>722120126T00</t>
  </si>
  <si>
    <t>Potrubí  litina  DN 100, dodávka + MTZ - kpl</t>
  </si>
  <si>
    <t>725334301V01</t>
  </si>
  <si>
    <t>Vtok DN 32 se zápach. uzávěrkou dodávka + MTZ</t>
  </si>
  <si>
    <t>722235161061</t>
  </si>
  <si>
    <t>Kohout kulový, dodávka + MTZ   DN 15</t>
  </si>
  <si>
    <t>3+3+1</t>
  </si>
  <si>
    <t>Vodoměr s M-BUS výstupem 1,5m3/h,   DN15, pro ST. vodu,  dodávka + MTZ</t>
  </si>
  <si>
    <t>722228003T00</t>
  </si>
  <si>
    <t>Šroubení   přímé, G 1/2 pozink.</t>
  </si>
  <si>
    <t>722131912R00</t>
  </si>
  <si>
    <t>Potrubí napojení na stáv. rozvod</t>
  </si>
  <si>
    <t>722170801R00</t>
  </si>
  <si>
    <t>Demontáž rozvodů vody z plastů do D 32</t>
  </si>
  <si>
    <t>722174311R00</t>
  </si>
  <si>
    <t>Potrubí z Plast D 20/2,8</t>
  </si>
  <si>
    <t>7222290OLT00</t>
  </si>
  <si>
    <t>Demineralizační(odsolovací) kolona kapacita při tvrdosti T=1 mmol/l, 2400l</t>
  </si>
  <si>
    <t>722229101V05</t>
  </si>
  <si>
    <t>Montáž vodovodních armatur,1závit, G 1/2, vč. kulov.kohoutu s přípopjkou na hadici</t>
  </si>
  <si>
    <t>Kohouty plnící a vypouštěcí DN 15</t>
  </si>
  <si>
    <t>722231161R00</t>
  </si>
  <si>
    <t>Ventil pojistný G 1/2</t>
  </si>
  <si>
    <t>722235651T01</t>
  </si>
  <si>
    <t>Ventil zpětný,  doldávka + MTZ  DN  15, V</t>
  </si>
  <si>
    <t>3+9</t>
  </si>
  <si>
    <t>734200821R00</t>
  </si>
  <si>
    <t>Demontáž armatur se 2závity do G 1/2</t>
  </si>
  <si>
    <t>722235521021T00</t>
  </si>
  <si>
    <t>Filtr hruých nečistot, dodávka + MTZ   DN 15</t>
  </si>
  <si>
    <t>(12+5)/2*1,5</t>
  </si>
  <si>
    <t>11 - Plyn o.č. 002 - Jídelna a kuchyně (statek)</t>
  </si>
  <si>
    <t>91 - Doplňující práce na komunikaci</t>
  </si>
  <si>
    <t>1*0,40</t>
  </si>
  <si>
    <t>113107112R00</t>
  </si>
  <si>
    <t>Odstranění podkladu pl. 200 m2,kam.těžené tl.20 cm</t>
  </si>
  <si>
    <t>5,60*0,8</t>
  </si>
  <si>
    <t>113107123R00</t>
  </si>
  <si>
    <t>Odstranění podkladu pl. 200 m2,kam.drcené tl.30 cm</t>
  </si>
  <si>
    <t>113107142R00</t>
  </si>
  <si>
    <t>Odstranění podkladu pl.do 200 m2, živice tl. 10 cm</t>
  </si>
  <si>
    <t>"RT :"  0,80*(0,90+1,07+1,09)/3*3</t>
  </si>
  <si>
    <t>"K :"  0,80*((1,10+1,17)/2-0,50)*5,6</t>
  </si>
  <si>
    <t>1,12*9*2</t>
  </si>
  <si>
    <t>2,064+0,688</t>
  </si>
  <si>
    <t>2,75*10</t>
  </si>
  <si>
    <t>-(2,064+0,688)</t>
  </si>
  <si>
    <t>Základ pod pl.skříň pl. do 0,25 m2 z bet. C 20/25, vč. zemních prací</t>
  </si>
  <si>
    <t>0,80*0,10*8,60</t>
  </si>
  <si>
    <t>0,80*0,10*8,60*3</t>
  </si>
  <si>
    <t>564251111R00</t>
  </si>
  <si>
    <t>Podklad ze štěrkopísku po zhutnění tloušťky 15 cm</t>
  </si>
  <si>
    <t>564661111R00</t>
  </si>
  <si>
    <t>Podklad z kameniva drceného 63-125 mm, tl. 20 cm</t>
  </si>
  <si>
    <t>565191211R00</t>
  </si>
  <si>
    <t>Podklad z obal kamen.ACP 22+, š.nad 3 m, tl. 20 cm</t>
  </si>
  <si>
    <t>577101001RA0</t>
  </si>
  <si>
    <t>Kryt komunikace z asfaltobetonu tl. 9 cm</t>
  </si>
  <si>
    <t>91</t>
  </si>
  <si>
    <t>Doplňující práce na komunikaci</t>
  </si>
  <si>
    <t>919735112R00</t>
  </si>
  <si>
    <t>Řezání stávajícího živičného krytu tl. 5 - 10 cm</t>
  </si>
  <si>
    <t>6*2+0,8*2</t>
  </si>
  <si>
    <t>722171212V02</t>
  </si>
  <si>
    <t>Potrubí z IPE, D 25/3 mm</t>
  </si>
  <si>
    <t>723150366R00</t>
  </si>
  <si>
    <t>Potrubí ocel. černé svařované-chráničky DN 40</t>
  </si>
  <si>
    <t>72319002 T01</t>
  </si>
  <si>
    <t>Připojovací pružná hadice  DN 15, dl.500mm</t>
  </si>
  <si>
    <t>3+18+3+11</t>
  </si>
  <si>
    <t>72319091NT00</t>
  </si>
  <si>
    <t>723229ZR3T00</t>
  </si>
  <si>
    <t>Zásobník. regulátor1.+2.ST kombinovaný PN 25,průt.6kg/h,dodávka + MTZ</t>
  </si>
  <si>
    <t>723229ZX4T00</t>
  </si>
  <si>
    <t>Zásobník plynu LPG - nadzemní  4,85 m3 - napojení</t>
  </si>
  <si>
    <t>723239102T06</t>
  </si>
  <si>
    <t>Montáž plynovodních armatur, 2 závity, G 3/4, vč. dodávky ventil bezpečn. el. magnet. DN 20</t>
  </si>
  <si>
    <t>7259810P2T00</t>
  </si>
  <si>
    <t>72323111T02</t>
  </si>
  <si>
    <t>723239102V04</t>
  </si>
  <si>
    <t>Montáž plynovodních armatur, 2 závity, DN 20 vč. filtru - plyn</t>
  </si>
  <si>
    <t>38822272.17T</t>
  </si>
  <si>
    <t>Plynoměr   G 1,6</t>
  </si>
  <si>
    <t>Montáž a dodávka žebříku z ocel profilů , vč. nátěru</t>
  </si>
  <si>
    <t>30/2,5*1,5</t>
  </si>
  <si>
    <t>Ocel profil.+plech+uchycení+spoj. materiál</t>
  </si>
  <si>
    <t>0,018*75</t>
  </si>
  <si>
    <t>12 - Elektroinstalace - o.č. 002 - Jídelna a kuchyně (statek)</t>
  </si>
  <si>
    <t>D1 - Periferie</t>
  </si>
  <si>
    <t>D2 - Rozvaděč RA02</t>
  </si>
  <si>
    <t>D3 - DDC</t>
  </si>
  <si>
    <t>D4 - Kabely a žlaby</t>
  </si>
  <si>
    <t>D5 - Ostatní dodávka</t>
  </si>
  <si>
    <t>01-01</t>
  </si>
  <si>
    <t>02-01</t>
  </si>
  <si>
    <t>03-01</t>
  </si>
  <si>
    <t>Příložné čidlo teploty Ni1000, -30°C…+110°C</t>
  </si>
  <si>
    <t>04-01</t>
  </si>
  <si>
    <t>05-01</t>
  </si>
  <si>
    <t>3-cestný ventil DN32, kvs 16m3/h, vnitřní závit</t>
  </si>
  <si>
    <t>06-01</t>
  </si>
  <si>
    <t>07-01</t>
  </si>
  <si>
    <t>08-01</t>
  </si>
  <si>
    <t>1.9</t>
  </si>
  <si>
    <t>1.10</t>
  </si>
  <si>
    <t>Pol58</t>
  </si>
  <si>
    <t>Stop tlačítko (označení: "CENTRAL STOP")</t>
  </si>
  <si>
    <t>Pol59</t>
  </si>
  <si>
    <t>Rozvaděč RA02</t>
  </si>
  <si>
    <t>01-02</t>
  </si>
  <si>
    <t>Pol60</t>
  </si>
  <si>
    <t>Hlavní vypínač 20/3/B</t>
  </si>
  <si>
    <t>Pol61</t>
  </si>
  <si>
    <t>Pol62</t>
  </si>
  <si>
    <t>Pol63</t>
  </si>
  <si>
    <t>Pol64</t>
  </si>
  <si>
    <t>Pol65</t>
  </si>
  <si>
    <t>Pol66</t>
  </si>
  <si>
    <t>Pol67</t>
  </si>
  <si>
    <t>Pol68</t>
  </si>
  <si>
    <t>Pol69</t>
  </si>
  <si>
    <t>Pol70</t>
  </si>
  <si>
    <t>01-03</t>
  </si>
  <si>
    <t>02-03</t>
  </si>
  <si>
    <t>03-03</t>
  </si>
  <si>
    <t>04-03</t>
  </si>
  <si>
    <t>05-03</t>
  </si>
  <si>
    <t>06-03</t>
  </si>
  <si>
    <t>07-03</t>
  </si>
  <si>
    <t>01-04</t>
  </si>
  <si>
    <t>01-04.1</t>
  </si>
  <si>
    <t>02-04</t>
  </si>
  <si>
    <t>02-04.1</t>
  </si>
  <si>
    <t>03-04</t>
  </si>
  <si>
    <t>Pol71</t>
  </si>
  <si>
    <t>01-04.2</t>
  </si>
  <si>
    <t>04-04</t>
  </si>
  <si>
    <t>Pol72</t>
  </si>
  <si>
    <t>Trubka DN16 vč. příslušenství (bezhalogenové)</t>
  </si>
  <si>
    <t>Pol73</t>
  </si>
  <si>
    <t>Pol74</t>
  </si>
  <si>
    <t>Plastová lišta 40x40 vč. (příchytek, víka, hmoždinek, vrutů)</t>
  </si>
  <si>
    <t>Pol75</t>
  </si>
  <si>
    <t>Pol76</t>
  </si>
  <si>
    <t>Pol77</t>
  </si>
  <si>
    <t>Pol78</t>
  </si>
  <si>
    <t>Pol79</t>
  </si>
  <si>
    <t>Pol80</t>
  </si>
  <si>
    <t>Pol81</t>
  </si>
  <si>
    <t>Pol82</t>
  </si>
  <si>
    <t>Pol83</t>
  </si>
  <si>
    <t>Pol84</t>
  </si>
  <si>
    <t>Pol85</t>
  </si>
  <si>
    <t>Pol86</t>
  </si>
  <si>
    <t>13 - VRN</t>
  </si>
  <si>
    <t>VN - Vedlejší náklady</t>
  </si>
  <si>
    <t>ON - Ostatní náklady</t>
  </si>
  <si>
    <t>VN</t>
  </si>
  <si>
    <t>Vedlejší náklady</t>
  </si>
  <si>
    <t>031103R00T</t>
  </si>
  <si>
    <t>Vybudování, provoz, údržba a odstranění staveniště</t>
  </si>
  <si>
    <t>P</t>
  </si>
  <si>
    <t>Poznámka k položce:
Poznámka k položce: ; Náklady na vybudování a zajištění zařízení staveniště a jeho provoz, údržbu a likvidaci v souladu s ; platnými právními předpisy, včetně případného zajištění ohlášení dle zákona č. 183/2006 Sb., o ; územním plánování a stavebním řádu (stavební zákon), ve znění pozdějších předpisů; zřízení ; staveništních přípojek energií (vody a energie), jejich měření, provoz, údržba, úhrada a likvidace; zajištění případného zimního opatření; náklady na úpravu povrchů po odstranění zařízení staveniště a ; ploch, na kterých bylo zařízení staveniště provozováno; dodávka, skladování, správa, ; zabudování a montáž veškerých dílů a materiálů a zařízení týkající se veřejné zakázky; zajištění  ; staveniště proti přístupu nepovolaných osob, zabezpečení staveniště. Náklady na vybavení objektů  ; zařízení staveniště a odstranění objektů zařízení staveniště včetně odvozu. Náklady na střežení, ; vhodné zabezpečení staveniště..  ; 1</t>
  </si>
  <si>
    <t>07110301T</t>
  </si>
  <si>
    <t>Provozní  a uzemní vlivy</t>
  </si>
  <si>
    <t>Poznámka k položce:
"Poznámka k položce : ; Náklady na úpravu pozemků, jež  nejsou součástí díla, ale budou stavbou dotčeny, uvede zhotoviotel ; po ukončení prací neprodleně do původního stavu , náklady na zajištění  opatření  k dočasné ochraně ; vzrostlých  dřevin , jež mají báýt zachovány , konstrukcí a staveb, náklady na opatření k ochraně a zasbezpečení  strojů a ; materiálu na staveništi ; 1</t>
  </si>
  <si>
    <t>ON</t>
  </si>
  <si>
    <t>Ostatní náklady</t>
  </si>
  <si>
    <t>99902T</t>
  </si>
  <si>
    <t>Dokumentace skutečného provedení díla vyhl.499/20006 Sb . v listinném a eledktronickém vyhotovení na, CD-Rom (rozsah a počet dle SoD)</t>
  </si>
  <si>
    <t>99912TaT</t>
  </si>
  <si>
    <t>Vytyčení inženýrských sítí,ochrana stávajících vedení a zařízení před poškozením, dle stanovisek , dotčených orgánnů a projektové dokumentace</t>
  </si>
  <si>
    <t>9991oT</t>
  </si>
  <si>
    <t>Inženýrská činnost-zajištění kladných stanovisek dotčených orgánů ke koloudaci stavby</t>
  </si>
  <si>
    <t>999D4T</t>
  </si>
  <si>
    <t>Dílenská dokumentace zámečnických, klempířských prvků a betonových výrobků (rozsah a počet dle SoD)</t>
  </si>
  <si>
    <t>999F9T</t>
  </si>
  <si>
    <t>Vytvoření fotodokumentace průběhu stavby v elektronickém vyhotovení,na CD-Rom(rozsah a počet dle SoD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</si>
  <si>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</si>
  <si>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</si>
  <si>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</si>
  <si>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</si>
  <si>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</si>
  <si>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</si>
  <si>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</si>
  <si>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</si>
  <si>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</si>
  <si>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</si>
  <si>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</si>
  <si>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</si>
  <si>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</si>
  <si>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</si>
  <si>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</si>
  <si>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</si>
  <si>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</si>
  <si>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</si>
  <si>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</si>
  <si>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</si>
  <si>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</si>
  <si>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</si>
  <si>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</si>
  <si>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</si>
  <si>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</si>
  <si>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</si>
  <si>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</si>
  <si>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</si>
  <si>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</si>
  <si>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</si>
  <si>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</si>
  <si>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</si>
  <si>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</si>
  <si>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</si>
  <si>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</si>
  <si>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</si>
  <si>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</si>
  <si>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</si>
  <si>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</si>
  <si>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</si>
  <si>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</si>
  <si>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</si>
  <si>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</si>
  <si>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</si>
  <si>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</si>
  <si>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</si>
  <si>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</si>
  <si>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</si>
  <si>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</si>
  <si>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</si>
  <si>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</si>
  <si>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</si>
  <si>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</si>
  <si>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</si>
  <si>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</si>
  <si>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</si>
  <si>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</si>
  <si>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</si>
  <si>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</si>
  <si>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</si>
  <si>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</si>
  <si>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</si>
  <si>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</si>
  <si>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</si>
  <si>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</si>
  <si>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</si>
  <si>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</si>
  <si>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</si>
  <si>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</si>
  <si>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</si>
  <si>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</si>
  <si>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</si>
  <si>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</si>
  <si>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</si>
  <si>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</si>
  <si>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</si>
  <si>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</si>
  <si>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</si>
  <si>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</si>
  <si>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</si>
  <si>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</si>
  <si>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</si>
  <si>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</si>
  <si>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</si>
  <si>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</si>
  <si>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</si>
  <si>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</si>
  <si>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</si>
  <si>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</si>
  <si>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</si>
  <si>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</si>
  <si>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</si>
  <si>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</si>
  <si>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</si>
  <si>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</si>
  <si>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</si>
  <si>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</si>
  <si>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</si>
  <si>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</si>
  <si>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</si>
  <si>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</si>
  <si>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</si>
  <si>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</si>
  <si>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</si>
  <si>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</si>
  <si>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</si>
  <si>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</si>
  <si>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</si>
  <si>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</si>
  <si>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</si>
  <si>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</si>
  <si>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</si>
  <si>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</si>
  <si>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</si>
  <si>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</si>
  <si>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</si>
  <si>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</si>
  <si>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</si>
  <si>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</si>
  <si>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</si>
  <si>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</si>
  <si>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</si>
  <si>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</si>
  <si>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</si>
  <si>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</si>
  <si>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</si>
  <si>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</si>
  <si>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</si>
  <si>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</si>
  <si>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</si>
  <si>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</si>
  <si>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</si>
  <si>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</si>
  <si>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</si>
  <si>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</si>
  <si>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</si>
  <si>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</si>
  <si>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</si>
  <si>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</si>
  <si>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</si>
  <si>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</si>
  <si>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</si>
  <si>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</si>
  <si>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</si>
  <si>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</si>
  <si>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</si>
  <si>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</si>
  <si>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</si>
  <si>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</si>
  <si>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</si>
  <si>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</si>
  <si>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</si>
  <si>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</si>
  <si>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</si>
  <si>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</si>
  <si>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</si>
  <si>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</si>
  <si>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</si>
  <si>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</si>
  <si>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</si>
  <si>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</si>
  <si>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</si>
  <si>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</si>
  <si>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</si>
  <si>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</si>
  <si>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</si>
  <si>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Datová věta</t>
  </si>
  <si>
    <t>Typ věty</t>
  </si>
  <si>
    <t>Hodnota</t>
  </si>
  <si>
    <t>Význam</t>
  </si>
  <si>
    <t>eGSazbaDPH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</si>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</sst>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42" x14ac:knownFonts="1">
    <font>
      <sz val="8"/>
      <name val="Trebuchet MS"/>
      <charset val="238"/>
    </font>
    <font>
      <sz val="8"/>
      <color indexed="43"/>
      <name val="Trebuchet MS"/>
      <charset val="238"/>
    </font>
    <font>
      <b/>
      <sz val="16"/>
      <name val="Trebuchet MS"/>
      <charset val="238"/>
    </font>
    <font>
      <sz val="8"/>
      <color indexed="48"/>
      <name val="Trebuchet MS"/>
      <charset val="238"/>
    </font>
    <font>
      <b/>
      <sz val="12"/>
      <color indexed="55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8"/>
      <color indexed="55"/>
      <name val="Trebuchet MS"/>
      <charset val="238"/>
    </font>
    <font>
      <b/>
      <sz val="12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b/>
      <sz val="11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56"/>
      <name val="Trebuchet MS"/>
      <charset val="238"/>
    </font>
    <font>
      <sz val="7"/>
      <color indexed="55"/>
      <name val="Trebuchet MS"/>
      <charset val="238"/>
    </font>
    <font>
      <sz val="7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sz val="8"/>
      <color indexed="20"/>
      <name val="Trebuchet MS"/>
      <charset val="238"/>
    </font>
    <font>
      <i/>
      <sz val="7"/>
      <color indexed="55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9" fillId="0" borderId="0" applyNumberFormat="0" applyFill="0" applyBorder="0" applyAlignment="0" applyProtection="0">
      <alignment vertical="top" wrapText="1"/>
      <protection locked="0"/>
    </xf>
  </cellStyleXfs>
  <cellXfs count="324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4" borderId="0" xfId="0" applyFill="1" applyAlignment="1">
      <alignment horizontal="left" vertical="top"/>
      <protection locked="0"/>
    </xf>
    <xf numFmtId="0" fontId="1" fillId="4" borderId="0" xfId="0" applyFont="1" applyFill="1" applyAlignment="1">
      <alignment horizontal="left" vertical="center"/>
      <protection locked="0"/>
    </xf>
    <xf numFmtId="0" fontId="0" fillId="4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left" vertical="top"/>
    </xf>
    <xf numFmtId="0" fontId="3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6" fillId="2" borderId="0" xfId="0" applyFont="1" applyFill="1" applyAlignment="1">
      <alignment horizontal="left" vertical="center"/>
      <protection locked="0"/>
    </xf>
    <xf numFmtId="49" fontId="6" fillId="2" borderId="0" xfId="0" applyNumberFormat="1" applyFont="1" applyFill="1" applyAlignment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center" vertical="center"/>
    </xf>
    <xf numFmtId="164" fontId="8" fillId="3" borderId="9" xfId="0" applyNumberFormat="1" applyFont="1" applyFill="1" applyBorder="1" applyAlignment="1" applyProtection="1">
      <alignment horizontal="right" vertical="center"/>
    </xf>
    <xf numFmtId="0" fontId="0" fillId="3" borderId="5" xfId="0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164" fontId="12" fillId="0" borderId="16" xfId="0" applyNumberFormat="1" applyFont="1" applyBorder="1" applyAlignment="1" applyProtection="1">
      <alignment horizontal="right" vertical="center"/>
    </xf>
    <xf numFmtId="164" fontId="12" fillId="0" borderId="0" xfId="0" applyNumberFormat="1" applyFont="1" applyAlignment="1" applyProtection="1">
      <alignment horizontal="right" vertical="center"/>
    </xf>
    <xf numFmtId="167" fontId="12" fillId="0" borderId="0" xfId="0" applyNumberFormat="1" applyFont="1" applyAlignment="1" applyProtection="1">
      <alignment horizontal="right" vertical="center"/>
    </xf>
    <xf numFmtId="164" fontId="12" fillId="0" borderId="15" xfId="0" applyNumberFormat="1" applyFont="1" applyBorder="1" applyAlignment="1" applyProtection="1">
      <alignment horizontal="right" vertical="center"/>
    </xf>
    <xf numFmtId="0" fontId="14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15" fillId="0" borderId="4" xfId="0" applyFont="1" applyBorder="1" applyAlignment="1">
      <alignment horizontal="left" vertical="center"/>
      <protection locked="0"/>
    </xf>
    <xf numFmtId="164" fontId="19" fillId="0" borderId="16" xfId="0" applyNumberFormat="1" applyFont="1" applyBorder="1" applyAlignment="1" applyProtection="1">
      <alignment horizontal="right" vertical="center"/>
    </xf>
    <xf numFmtId="164" fontId="19" fillId="0" borderId="0" xfId="0" applyNumberFormat="1" applyFont="1" applyAlignment="1" applyProtection="1">
      <alignment horizontal="right" vertical="center"/>
    </xf>
    <xf numFmtId="167" fontId="19" fillId="0" borderId="0" xfId="0" applyNumberFormat="1" applyFont="1" applyAlignment="1" applyProtection="1">
      <alignment horizontal="right" vertical="center"/>
    </xf>
    <xf numFmtId="164" fontId="19" fillId="0" borderId="15" xfId="0" applyNumberFormat="1" applyFont="1" applyBorder="1" applyAlignment="1" applyProtection="1">
      <alignment horizontal="right" vertical="center"/>
    </xf>
    <xf numFmtId="164" fontId="19" fillId="0" borderId="22" xfId="0" applyNumberFormat="1" applyFont="1" applyBorder="1" applyAlignment="1" applyProtection="1">
      <alignment horizontal="right" vertical="center"/>
    </xf>
    <xf numFmtId="164" fontId="19" fillId="0" borderId="23" xfId="0" applyNumberFormat="1" applyFont="1" applyBorder="1" applyAlignment="1" applyProtection="1">
      <alignment horizontal="right" vertical="center"/>
    </xf>
    <xf numFmtId="167" fontId="19" fillId="0" borderId="23" xfId="0" applyNumberFormat="1" applyFont="1" applyBorder="1" applyAlignment="1" applyProtection="1">
      <alignment horizontal="right" vertical="center"/>
    </xf>
    <xf numFmtId="164" fontId="19" fillId="0" borderId="24" xfId="0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</xf>
    <xf numFmtId="165" fontId="10" fillId="0" borderId="0" xfId="0" applyNumberFormat="1" applyFont="1" applyAlignment="1">
      <alignment horizontal="right" vertical="center"/>
      <protection locked="0"/>
    </xf>
    <xf numFmtId="0" fontId="8" fillId="3" borderId="9" xfId="0" applyFont="1" applyFill="1" applyBorder="1" applyAlignment="1" applyProtection="1">
      <alignment horizontal="right" vertical="center"/>
    </xf>
    <xf numFmtId="0" fontId="0" fillId="3" borderId="9" xfId="0" applyFill="1" applyBorder="1" applyAlignment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</xf>
    <xf numFmtId="0" fontId="0" fillId="0" borderId="11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 vertical="center"/>
      <protection locked="0"/>
    </xf>
    <xf numFmtId="0" fontId="6" fillId="3" borderId="0" xfId="0" applyFont="1" applyFill="1" applyAlignment="1" applyProtection="1">
      <alignment horizontal="right" vertical="center"/>
    </xf>
    <xf numFmtId="0" fontId="20" fillId="0" borderId="4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23" xfId="0" applyFont="1" applyBorder="1" applyAlignment="1" applyProtection="1">
      <alignment horizontal="left" vertical="center"/>
    </xf>
    <xf numFmtId="0" fontId="20" fillId="0" borderId="23" xfId="0" applyFont="1" applyBorder="1" applyAlignment="1">
      <alignment horizontal="left" vertical="center"/>
      <protection locked="0"/>
    </xf>
    <xf numFmtId="164" fontId="20" fillId="0" borderId="23" xfId="0" applyNumberFormat="1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  <protection locked="0"/>
    </xf>
    <xf numFmtId="164" fontId="13" fillId="0" borderId="0" xfId="0" applyNumberFormat="1" applyFont="1" applyAlignment="1" applyProtection="1">
      <alignment horizontal="right"/>
    </xf>
    <xf numFmtId="167" fontId="21" fillId="0" borderId="13" xfId="0" applyNumberFormat="1" applyFont="1" applyBorder="1" applyAlignment="1" applyProtection="1">
      <alignment horizontal="right"/>
    </xf>
    <xf numFmtId="167" fontId="21" fillId="0" borderId="14" xfId="0" applyNumberFormat="1" applyFont="1" applyBorder="1" applyAlignment="1" applyProtection="1">
      <alignment horizontal="right"/>
    </xf>
    <xf numFmtId="164" fontId="22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3" fillId="0" borderId="4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164" fontId="20" fillId="0" borderId="0" xfId="0" applyNumberFormat="1" applyFont="1" applyAlignment="1" applyProtection="1">
      <alignment horizontal="right"/>
    </xf>
    <xf numFmtId="0" fontId="23" fillId="0" borderId="4" xfId="0" applyFont="1" applyBorder="1" applyAlignment="1">
      <alignment horizontal="left"/>
      <protection locked="0"/>
    </xf>
    <xf numFmtId="0" fontId="23" fillId="0" borderId="16" xfId="0" applyFont="1" applyBorder="1" applyAlignment="1" applyProtection="1">
      <alignment horizontal="left"/>
    </xf>
    <xf numFmtId="167" fontId="23" fillId="0" borderId="0" xfId="0" applyNumberFormat="1" applyFont="1" applyAlignment="1" applyProtection="1">
      <alignment horizontal="right"/>
    </xf>
    <xf numFmtId="167" fontId="23" fillId="0" borderId="15" xfId="0" applyNumberFormat="1" applyFont="1" applyBorder="1" applyAlignment="1" applyProtection="1">
      <alignment horizontal="right"/>
    </xf>
    <xf numFmtId="0" fontId="23" fillId="0" borderId="0" xfId="0" applyFont="1" applyAlignment="1">
      <alignment horizontal="left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8" fontId="0" fillId="0" borderId="27" xfId="0" applyNumberFormat="1" applyFont="1" applyBorder="1" applyAlignment="1" applyProtection="1">
      <alignment horizontal="right" vertical="center"/>
    </xf>
    <xf numFmtId="164" fontId="0" fillId="2" borderId="27" xfId="0" applyNumberFormat="1" applyFont="1" applyFill="1" applyBorder="1" applyAlignment="1">
      <alignment horizontal="right" vertical="center"/>
      <protection locked="0"/>
    </xf>
    <xf numFmtId="164" fontId="0" fillId="0" borderId="27" xfId="0" applyNumberFormat="1" applyFont="1" applyBorder="1" applyAlignment="1" applyProtection="1">
      <alignment horizontal="right" vertical="center"/>
    </xf>
    <xf numFmtId="0" fontId="10" fillId="2" borderId="27" xfId="0" applyFont="1" applyFill="1" applyBorder="1" applyAlignment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167" fontId="10" fillId="0" borderId="0" xfId="0" applyNumberFormat="1" applyFont="1" applyAlignment="1" applyProtection="1">
      <alignment horizontal="right" vertical="center"/>
    </xf>
    <xf numFmtId="167" fontId="10" fillId="0" borderId="15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168" fontId="26" fillId="0" borderId="0" xfId="0" applyNumberFormat="1" applyFont="1" applyAlignment="1" applyProtection="1">
      <alignment horizontal="right" vertical="center"/>
    </xf>
    <xf numFmtId="0" fontId="26" fillId="0" borderId="4" xfId="0" applyFont="1" applyBorder="1" applyAlignment="1">
      <alignment horizontal="left" vertical="center"/>
      <protection locked="0"/>
    </xf>
    <xf numFmtId="0" fontId="26" fillId="0" borderId="16" xfId="0" applyFont="1" applyBorder="1" applyAlignment="1" applyProtection="1">
      <alignment horizontal="left" vertical="center"/>
    </xf>
    <xf numFmtId="0" fontId="26" fillId="0" borderId="15" xfId="0" applyFont="1" applyBorder="1" applyAlignment="1" applyProtection="1">
      <alignment horizontal="left" vertical="center"/>
    </xf>
    <xf numFmtId="0" fontId="26" fillId="0" borderId="0" xfId="0" applyFont="1" applyAlignment="1">
      <alignment horizontal="left" vertical="center"/>
      <protection locked="0"/>
    </xf>
    <xf numFmtId="0" fontId="27" fillId="0" borderId="4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168" fontId="27" fillId="0" borderId="0" xfId="0" applyNumberFormat="1" applyFont="1" applyAlignment="1" applyProtection="1">
      <alignment horizontal="right" vertical="center"/>
    </xf>
    <xf numFmtId="0" fontId="27" fillId="0" borderId="4" xfId="0" applyFont="1" applyBorder="1" applyAlignment="1">
      <alignment horizontal="left" vertical="center"/>
      <protection locked="0"/>
    </xf>
    <xf numFmtId="0" fontId="27" fillId="0" borderId="16" xfId="0" applyFont="1" applyBorder="1" applyAlignment="1" applyProtection="1">
      <alignment horizontal="left" vertical="center"/>
    </xf>
    <xf numFmtId="0" fontId="27" fillId="0" borderId="15" xfId="0" applyFont="1" applyBorder="1" applyAlignment="1" applyProtection="1">
      <alignment horizontal="left" vertical="center"/>
    </xf>
    <xf numFmtId="0" fontId="27" fillId="0" borderId="0" xfId="0" applyFont="1" applyAlignment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</xf>
    <xf numFmtId="0" fontId="28" fillId="0" borderId="15" xfId="0" applyFont="1" applyBorder="1" applyAlignment="1" applyProtection="1">
      <alignment horizontal="left" vertical="center"/>
    </xf>
    <xf numFmtId="0" fontId="28" fillId="0" borderId="0" xfId="0" applyFont="1" applyAlignment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168" fontId="0" fillId="2" borderId="27" xfId="0" applyNumberFormat="1" applyFont="1" applyFill="1" applyBorder="1" applyAlignment="1">
      <alignment horizontal="right" vertical="center"/>
      <protection locked="0"/>
    </xf>
    <xf numFmtId="0" fontId="23" fillId="0" borderId="22" xfId="0" applyFont="1" applyBorder="1" applyAlignment="1" applyProtection="1">
      <alignment horizontal="left"/>
    </xf>
    <xf numFmtId="0" fontId="23" fillId="0" borderId="23" xfId="0" applyFont="1" applyBorder="1" applyAlignment="1" applyProtection="1">
      <alignment horizontal="left"/>
    </xf>
    <xf numFmtId="167" fontId="23" fillId="0" borderId="23" xfId="0" applyNumberFormat="1" applyFont="1" applyBorder="1" applyAlignment="1" applyProtection="1">
      <alignment horizontal="right"/>
    </xf>
    <xf numFmtId="167" fontId="23" fillId="0" borderId="24" xfId="0" applyNumberFormat="1" applyFont="1" applyBorder="1" applyAlignment="1" applyProtection="1">
      <alignment horizontal="right"/>
    </xf>
    <xf numFmtId="0" fontId="27" fillId="0" borderId="22" xfId="0" applyFont="1" applyBorder="1" applyAlignment="1" applyProtection="1">
      <alignment horizontal="left" vertical="center"/>
    </xf>
    <xf numFmtId="0" fontId="27" fillId="0" borderId="23" xfId="0" applyFont="1" applyBorder="1" applyAlignment="1" applyProtection="1">
      <alignment horizontal="left" vertical="center"/>
    </xf>
    <xf numFmtId="0" fontId="27" fillId="0" borderId="24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top" wrapText="1"/>
    </xf>
    <xf numFmtId="0" fontId="39" fillId="4" borderId="0" xfId="1" applyFill="1" applyAlignment="1">
      <alignment horizontal="left" vertical="top"/>
      <protection locked="0"/>
    </xf>
    <xf numFmtId="0" fontId="40" fillId="0" borderId="0" xfId="1" applyFont="1" applyAlignment="1">
      <alignment horizontal="center" vertical="center"/>
      <protection locked="0"/>
    </xf>
    <xf numFmtId="0" fontId="31" fillId="4" borderId="0" xfId="0" applyFont="1" applyFill="1" applyAlignment="1">
      <alignment horizontal="left" vertical="center"/>
      <protection locked="0"/>
    </xf>
    <xf numFmtId="0" fontId="30" fillId="4" borderId="0" xfId="0" applyFont="1" applyFill="1" applyAlignment="1">
      <alignment horizontal="left" vertical="center"/>
      <protection locked="0"/>
    </xf>
    <xf numFmtId="0" fontId="41" fillId="4" borderId="0" xfId="1" applyFont="1" applyFill="1" applyAlignment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</xf>
    <xf numFmtId="0" fontId="30" fillId="4" borderId="0" xfId="0" applyFont="1" applyFill="1" applyAlignment="1" applyProtection="1">
      <alignment horizontal="left" vertical="center"/>
    </xf>
    <xf numFmtId="0" fontId="31" fillId="4" borderId="0" xfId="0" applyFont="1" applyFill="1" applyAlignment="1" applyProtection="1">
      <alignment horizontal="left" vertical="center"/>
    </xf>
    <xf numFmtId="0" fontId="41" fillId="4" borderId="0" xfId="1" applyFont="1" applyFill="1" applyAlignment="1" applyProtection="1">
      <alignment horizontal="left" vertical="center"/>
    </xf>
    <xf numFmtId="0" fontId="32" fillId="0" borderId="28" xfId="0" applyFont="1" applyBorder="1" applyAlignment="1">
      <alignment vertical="center" wrapText="1"/>
      <protection locked="0"/>
    </xf>
    <xf numFmtId="0" fontId="32" fillId="0" borderId="29" xfId="0" applyFont="1" applyBorder="1" applyAlignment="1">
      <alignment vertical="center" wrapText="1"/>
      <protection locked="0"/>
    </xf>
    <xf numFmtId="0" fontId="32" fillId="0" borderId="30" xfId="0" applyFont="1" applyBorder="1" applyAlignment="1">
      <alignment vertical="center" wrapText="1"/>
      <protection locked="0"/>
    </xf>
    <xf numFmtId="0" fontId="32" fillId="0" borderId="31" xfId="0" applyFont="1" applyBorder="1" applyAlignment="1">
      <alignment horizontal="center" vertical="center" wrapText="1"/>
      <protection locked="0"/>
    </xf>
    <xf numFmtId="0" fontId="32" fillId="0" borderId="32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 vertical="center"/>
      <protection locked="0"/>
    </xf>
    <xf numFmtId="0" fontId="32" fillId="0" borderId="31" xfId="0" applyFont="1" applyBorder="1" applyAlignment="1">
      <alignment vertical="center" wrapText="1"/>
      <protection locked="0"/>
    </xf>
    <xf numFmtId="0" fontId="32" fillId="0" borderId="32" xfId="0" applyFont="1" applyBorder="1" applyAlignment="1">
      <alignment vertical="center" wrapText="1"/>
      <protection locked="0"/>
    </xf>
    <xf numFmtId="0" fontId="34" fillId="0" borderId="0" xfId="0" applyFont="1" applyBorder="1" applyAlignment="1">
      <alignment horizontal="left" vertical="center" wrapText="1"/>
      <protection locked="0"/>
    </xf>
    <xf numFmtId="0" fontId="35" fillId="0" borderId="0" xfId="0" applyFont="1" applyBorder="1" applyAlignment="1">
      <alignment horizontal="left" vertical="center" wrapText="1"/>
      <protection locked="0"/>
    </xf>
    <xf numFmtId="0" fontId="35" fillId="0" borderId="31" xfId="0" applyFont="1" applyBorder="1" applyAlignment="1">
      <alignment vertical="center" wrapText="1"/>
      <protection locked="0"/>
    </xf>
    <xf numFmtId="0" fontId="35" fillId="0" borderId="0" xfId="0" applyFont="1" applyBorder="1" applyAlignment="1">
      <alignment vertical="center" wrapText="1"/>
      <protection locked="0"/>
    </xf>
    <xf numFmtId="0" fontId="35" fillId="0" borderId="0" xfId="0" applyFont="1" applyBorder="1" applyAlignment="1">
      <alignment vertical="center"/>
      <protection locked="0"/>
    </xf>
    <xf numFmtId="0" fontId="35" fillId="0" borderId="0" xfId="0" applyFont="1" applyBorder="1" applyAlignment="1">
      <alignment horizontal="left" vertical="center"/>
      <protection locked="0"/>
    </xf>
    <xf numFmtId="49" fontId="35" fillId="0" borderId="0" xfId="0" applyNumberFormat="1" applyFont="1" applyBorder="1" applyAlignment="1">
      <alignment vertical="center" wrapText="1"/>
      <protection locked="0"/>
    </xf>
    <xf numFmtId="0" fontId="32" fillId="0" borderId="34" xfId="0" applyFont="1" applyBorder="1" applyAlignment="1">
      <alignment vertical="center" wrapText="1"/>
      <protection locked="0"/>
    </xf>
    <xf numFmtId="0" fontId="30" fillId="0" borderId="33" xfId="0" applyFont="1" applyBorder="1" applyAlignment="1">
      <alignment vertical="center" wrapText="1"/>
      <protection locked="0"/>
    </xf>
    <xf numFmtId="0" fontId="32" fillId="0" borderId="35" xfId="0" applyFont="1" applyBorder="1" applyAlignment="1">
      <alignment vertical="center" wrapText="1"/>
      <protection locked="0"/>
    </xf>
    <xf numFmtId="0" fontId="32" fillId="0" borderId="0" xfId="0" applyFont="1" applyBorder="1" applyAlignment="1">
      <alignment vertical="top"/>
      <protection locked="0"/>
    </xf>
    <xf numFmtId="0" fontId="32" fillId="0" borderId="0" xfId="0" applyFont="1" applyAlignment="1">
      <alignment vertical="top"/>
      <protection locked="0"/>
    </xf>
    <xf numFmtId="0" fontId="32" fillId="0" borderId="28" xfId="0" applyFont="1" applyBorder="1" applyAlignment="1">
      <alignment horizontal="left" vertical="center"/>
      <protection locked="0"/>
    </xf>
    <xf numFmtId="0" fontId="32" fillId="0" borderId="29" xfId="0" applyFont="1" applyBorder="1" applyAlignment="1">
      <alignment horizontal="left" vertical="center"/>
      <protection locked="0"/>
    </xf>
    <xf numFmtId="0" fontId="32" fillId="0" borderId="30" xfId="0" applyFont="1" applyBorder="1" applyAlignment="1">
      <alignment horizontal="left" vertical="center"/>
      <protection locked="0"/>
    </xf>
    <xf numFmtId="0" fontId="32" fillId="0" borderId="31" xfId="0" applyFont="1" applyBorder="1" applyAlignment="1">
      <alignment horizontal="left" vertical="center"/>
      <protection locked="0"/>
    </xf>
    <xf numFmtId="0" fontId="32" fillId="0" borderId="32" xfId="0" applyFont="1" applyBorder="1" applyAlignment="1">
      <alignment horizontal="left" vertical="center"/>
      <protection locked="0"/>
    </xf>
    <xf numFmtId="0" fontId="34" fillId="0" borderId="0" xfId="0" applyFont="1" applyBorder="1" applyAlignment="1">
      <alignment horizontal="left" vertical="center"/>
      <protection locked="0"/>
    </xf>
    <xf numFmtId="0" fontId="38" fillId="0" borderId="0" xfId="0" applyFont="1" applyAlignment="1">
      <alignment horizontal="left" vertical="center"/>
      <protection locked="0"/>
    </xf>
    <xf numFmtId="0" fontId="34" fillId="0" borderId="33" xfId="0" applyFont="1" applyBorder="1" applyAlignment="1">
      <alignment horizontal="left" vertical="center"/>
      <protection locked="0"/>
    </xf>
    <xf numFmtId="0" fontId="34" fillId="0" borderId="33" xfId="0" applyFont="1" applyBorder="1" applyAlignment="1">
      <alignment horizontal="center" vertical="center"/>
      <protection locked="0"/>
    </xf>
    <xf numFmtId="0" fontId="38" fillId="0" borderId="33" xfId="0" applyFont="1" applyBorder="1" applyAlignment="1">
      <alignment horizontal="left" vertical="center"/>
      <protection locked="0"/>
    </xf>
    <xf numFmtId="0" fontId="37" fillId="0" borderId="0" xfId="0" applyFont="1" applyBorder="1" applyAlignment="1">
      <alignment horizontal="left" vertical="center"/>
      <protection locked="0"/>
    </xf>
    <xf numFmtId="0" fontId="35" fillId="0" borderId="0" xfId="0" applyFont="1" applyAlignment="1">
      <alignment horizontal="left" vertical="center"/>
      <protection locked="0"/>
    </xf>
    <xf numFmtId="0" fontId="35" fillId="0" borderId="0" xfId="0" applyFont="1" applyBorder="1" applyAlignment="1">
      <alignment horizontal="center" vertical="center"/>
      <protection locked="0"/>
    </xf>
    <xf numFmtId="0" fontId="35" fillId="0" borderId="31" xfId="0" applyFont="1" applyBorder="1" applyAlignment="1">
      <alignment horizontal="left" vertical="center"/>
      <protection locked="0"/>
    </xf>
    <xf numFmtId="0" fontId="35" fillId="0" borderId="0" xfId="0" applyFont="1" applyFill="1" applyBorder="1" applyAlignment="1">
      <alignment horizontal="left" vertical="center"/>
      <protection locked="0"/>
    </xf>
    <xf numFmtId="0" fontId="35" fillId="0" borderId="0" xfId="0" applyFont="1" applyFill="1" applyBorder="1" applyAlignment="1">
      <alignment horizontal="center" vertical="center"/>
      <protection locked="0"/>
    </xf>
    <xf numFmtId="0" fontId="32" fillId="0" borderId="34" xfId="0" applyFont="1" applyBorder="1" applyAlignment="1">
      <alignment horizontal="left" vertical="center"/>
      <protection locked="0"/>
    </xf>
    <xf numFmtId="0" fontId="30" fillId="0" borderId="33" xfId="0" applyFont="1" applyBorder="1" applyAlignment="1">
      <alignment horizontal="left" vertical="center"/>
      <protection locked="0"/>
    </xf>
    <xf numFmtId="0" fontId="32" fillId="0" borderId="35" xfId="0" applyFont="1" applyBorder="1" applyAlignment="1">
      <alignment horizontal="left" vertical="center"/>
      <protection locked="0"/>
    </xf>
    <xf numFmtId="0" fontId="32" fillId="0" borderId="0" xfId="0" applyFont="1" applyBorder="1" applyAlignment="1">
      <alignment horizontal="left" vertical="center"/>
      <protection locked="0"/>
    </xf>
    <xf numFmtId="0" fontId="30" fillId="0" borderId="0" xfId="0" applyFont="1" applyBorder="1" applyAlignment="1">
      <alignment horizontal="left" vertical="center"/>
      <protection locked="0"/>
    </xf>
    <xf numFmtId="0" fontId="38" fillId="0" borderId="0" xfId="0" applyFont="1" applyBorder="1" applyAlignment="1">
      <alignment horizontal="left" vertical="center"/>
      <protection locked="0"/>
    </xf>
    <xf numFmtId="0" fontId="35" fillId="0" borderId="33" xfId="0" applyFont="1" applyBorder="1" applyAlignment="1">
      <alignment horizontal="left" vertical="center"/>
      <protection locked="0"/>
    </xf>
    <xf numFmtId="0" fontId="32" fillId="0" borderId="0" xfId="0" applyFont="1" applyBorder="1" applyAlignment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 wrapText="1"/>
      <protection locked="0"/>
    </xf>
    <xf numFmtId="0" fontId="32" fillId="0" borderId="28" xfId="0" applyFont="1" applyBorder="1" applyAlignment="1">
      <alignment horizontal="left" vertical="center" wrapText="1"/>
      <protection locked="0"/>
    </xf>
    <xf numFmtId="0" fontId="32" fillId="0" borderId="29" xfId="0" applyFont="1" applyBorder="1" applyAlignment="1">
      <alignment horizontal="left" vertical="center" wrapText="1"/>
      <protection locked="0"/>
    </xf>
    <xf numFmtId="0" fontId="32" fillId="0" borderId="30" xfId="0" applyFont="1" applyBorder="1" applyAlignment="1">
      <alignment horizontal="left" vertical="center" wrapText="1"/>
      <protection locked="0"/>
    </xf>
    <xf numFmtId="0" fontId="32" fillId="0" borderId="31" xfId="0" applyFont="1" applyBorder="1" applyAlignment="1">
      <alignment horizontal="left" vertical="center" wrapText="1"/>
      <protection locked="0"/>
    </xf>
    <xf numFmtId="0" fontId="32" fillId="0" borderId="32" xfId="0" applyFont="1" applyBorder="1" applyAlignment="1">
      <alignment horizontal="left" vertical="center" wrapText="1"/>
      <protection locked="0"/>
    </xf>
    <xf numFmtId="0" fontId="38" fillId="0" borderId="31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 wrapText="1"/>
      <protection locked="0"/>
    </xf>
    <xf numFmtId="0" fontId="35" fillId="0" borderId="31" xfId="0" applyFont="1" applyBorder="1" applyAlignment="1">
      <alignment horizontal="left" vertical="center" wrapText="1"/>
      <protection locked="0"/>
    </xf>
    <xf numFmtId="0" fontId="35" fillId="0" borderId="32" xfId="0" applyFont="1" applyBorder="1" applyAlignment="1">
      <alignment horizontal="left" vertical="center" wrapText="1"/>
      <protection locked="0"/>
    </xf>
    <xf numFmtId="0" fontId="35" fillId="0" borderId="32" xfId="0" applyFont="1" applyBorder="1" applyAlignment="1">
      <alignment horizontal="left" vertical="center"/>
      <protection locked="0"/>
    </xf>
    <xf numFmtId="0" fontId="35" fillId="0" borderId="34" xfId="0" applyFont="1" applyBorder="1" applyAlignment="1">
      <alignment horizontal="left" vertical="center" wrapText="1"/>
      <protection locked="0"/>
    </xf>
    <xf numFmtId="0" fontId="35" fillId="0" borderId="33" xfId="0" applyFont="1" applyBorder="1" applyAlignment="1">
      <alignment horizontal="left" vertical="center" wrapText="1"/>
      <protection locked="0"/>
    </xf>
    <xf numFmtId="0" fontId="35" fillId="0" borderId="35" xfId="0" applyFont="1" applyBorder="1" applyAlignment="1">
      <alignment horizontal="left" vertical="center" wrapText="1"/>
      <protection locked="0"/>
    </xf>
    <xf numFmtId="0" fontId="35" fillId="0" borderId="0" xfId="0" applyFont="1" applyBorder="1" applyAlignment="1">
      <alignment horizontal="left" vertical="top"/>
      <protection locked="0"/>
    </xf>
    <xf numFmtId="0" fontId="35" fillId="0" borderId="0" xfId="0" applyFont="1" applyBorder="1" applyAlignment="1">
      <alignment horizontal="center" vertical="top"/>
      <protection locked="0"/>
    </xf>
    <xf numFmtId="0" fontId="35" fillId="0" borderId="34" xfId="0" applyFont="1" applyBorder="1" applyAlignment="1">
      <alignment horizontal="left" vertical="center"/>
      <protection locked="0"/>
    </xf>
    <xf numFmtId="0" fontId="35" fillId="0" borderId="35" xfId="0" applyFont="1" applyBorder="1" applyAlignment="1">
      <alignment horizontal="left" vertical="center"/>
      <protection locked="0"/>
    </xf>
    <xf numFmtId="0" fontId="38" fillId="0" borderId="0" xfId="0" applyFont="1" applyAlignment="1">
      <alignment vertical="center"/>
      <protection locked="0"/>
    </xf>
    <xf numFmtId="0" fontId="34" fillId="0" borderId="0" xfId="0" applyFont="1" applyBorder="1" applyAlignment="1">
      <alignment vertical="center"/>
      <protection locked="0"/>
    </xf>
    <xf numFmtId="0" fontId="38" fillId="0" borderId="33" xfId="0" applyFont="1" applyBorder="1" applyAlignment="1">
      <alignment vertical="center"/>
      <protection locked="0"/>
    </xf>
    <xf numFmtId="0" fontId="34" fillId="0" borderId="33" xfId="0" applyFont="1" applyBorder="1" applyAlignment="1">
      <alignment vertical="center"/>
      <protection locked="0"/>
    </xf>
    <xf numFmtId="0" fontId="0" fillId="0" borderId="0" xfId="0" applyBorder="1" applyAlignment="1">
      <alignment vertical="top"/>
      <protection locked="0"/>
    </xf>
    <xf numFmtId="49" fontId="35" fillId="0" borderId="0" xfId="0" applyNumberFormat="1" applyFont="1" applyBorder="1" applyAlignment="1">
      <alignment horizontal="left" vertical="center"/>
      <protection locked="0"/>
    </xf>
    <xf numFmtId="0" fontId="0" fillId="0" borderId="33" xfId="0" applyBorder="1" applyAlignment="1">
      <alignment vertical="top"/>
      <protection locked="0"/>
    </xf>
    <xf numFmtId="0" fontId="35" fillId="0" borderId="29" xfId="0" applyFont="1" applyBorder="1" applyAlignment="1">
      <alignment horizontal="left" vertical="center" wrapText="1"/>
      <protection locked="0"/>
    </xf>
    <xf numFmtId="0" fontId="35" fillId="0" borderId="29" xfId="0" applyFont="1" applyBorder="1" applyAlignment="1">
      <alignment horizontal="left" vertical="center"/>
      <protection locked="0"/>
    </xf>
    <xf numFmtId="0" fontId="35" fillId="0" borderId="29" xfId="0" applyFont="1" applyBorder="1" applyAlignment="1">
      <alignment horizontal="center" vertical="center"/>
      <protection locked="0"/>
    </xf>
    <xf numFmtId="0" fontId="34" fillId="0" borderId="33" xfId="0" applyFont="1" applyBorder="1" applyAlignment="1">
      <alignment horizontal="left"/>
      <protection locked="0"/>
    </xf>
    <xf numFmtId="0" fontId="38" fillId="0" borderId="33" xfId="0" applyFont="1" applyBorder="1" applyAlignment="1">
      <protection locked="0"/>
    </xf>
    <xf numFmtId="0" fontId="32" fillId="0" borderId="31" xfId="0" applyFont="1" applyBorder="1" applyAlignment="1">
      <alignment vertical="top"/>
      <protection locked="0"/>
    </xf>
    <xf numFmtId="0" fontId="32" fillId="0" borderId="32" xfId="0" applyFont="1" applyBorder="1" applyAlignment="1">
      <alignment vertical="top"/>
      <protection locked="0"/>
    </xf>
    <xf numFmtId="0" fontId="32" fillId="0" borderId="0" xfId="0" applyFont="1" applyBorder="1" applyAlignment="1">
      <alignment horizontal="center" vertical="center"/>
      <protection locked="0"/>
    </xf>
    <xf numFmtId="0" fontId="32" fillId="0" borderId="0" xfId="0" applyFont="1" applyBorder="1" applyAlignment="1">
      <alignment horizontal="left" vertical="top"/>
      <protection locked="0"/>
    </xf>
    <xf numFmtId="0" fontId="32" fillId="0" borderId="34" xfId="0" applyFont="1" applyBorder="1" applyAlignment="1">
      <alignment vertical="top"/>
      <protection locked="0"/>
    </xf>
    <xf numFmtId="0" fontId="32" fillId="0" borderId="33" xfId="0" applyFont="1" applyBorder="1" applyAlignment="1">
      <alignment vertical="top"/>
      <protection locked="0"/>
    </xf>
    <xf numFmtId="0" fontId="32" fillId="0" borderId="35" xfId="0" applyFont="1" applyBorder="1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164" fontId="17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right" vertical="center"/>
    </xf>
    <xf numFmtId="164" fontId="13" fillId="0" borderId="0" xfId="0" applyNumberFormat="1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164" fontId="8" fillId="3" borderId="9" xfId="0" applyNumberFormat="1" applyFont="1" applyFill="1" applyBorder="1" applyAlignment="1" applyProtection="1">
      <alignment horizontal="right" vertical="center"/>
    </xf>
    <xf numFmtId="0" fontId="0" fillId="3" borderId="17" xfId="0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166" fontId="6" fillId="0" borderId="0" xfId="0" applyNumberFormat="1" applyFont="1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2" fillId="0" borderId="21" xfId="0" applyFont="1" applyBorder="1" applyAlignment="1">
      <alignment horizontal="center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</xf>
    <xf numFmtId="165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64" fontId="7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top" wrapText="1"/>
      <protection locked="0"/>
    </xf>
    <xf numFmtId="0" fontId="10" fillId="0" borderId="0" xfId="0" applyFont="1" applyAlignment="1">
      <alignment horizontal="left" vertical="center"/>
      <protection locked="0"/>
    </xf>
    <xf numFmtId="0" fontId="0" fillId="0" borderId="0" xfId="0" applyAlignment="1" applyProtection="1">
      <alignment horizontal="left" vertical="top"/>
    </xf>
    <xf numFmtId="0" fontId="8" fillId="0" borderId="0" xfId="0" applyFont="1" applyAlignment="1" applyProtection="1">
      <alignment horizontal="left" vertical="top" wrapText="1"/>
    </xf>
    <xf numFmtId="49" fontId="6" fillId="2" borderId="0" xfId="0" applyNumberFormat="1" applyFont="1" applyFill="1" applyAlignment="1">
      <alignment horizontal="left" vertical="top"/>
      <protection locked="0"/>
    </xf>
    <xf numFmtId="0" fontId="6" fillId="0" borderId="0" xfId="0" applyFont="1" applyAlignment="1" applyProtection="1">
      <alignment horizontal="left" vertical="center" wrapText="1"/>
    </xf>
    <xf numFmtId="164" fontId="9" fillId="0" borderId="7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41" fillId="4" borderId="0" xfId="1" applyFont="1" applyFill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5" fillId="0" borderId="0" xfId="0" applyFont="1" applyBorder="1" applyAlignment="1">
      <alignment horizontal="left" vertical="top"/>
      <protection locked="0"/>
    </xf>
    <xf numFmtId="0" fontId="35" fillId="0" borderId="0" xfId="0" applyFont="1" applyBorder="1" applyAlignment="1">
      <alignment horizontal="left" vertical="center"/>
      <protection locked="0"/>
    </xf>
    <xf numFmtId="0" fontId="33" fillId="0" borderId="0" xfId="0" applyFont="1" applyBorder="1" applyAlignment="1">
      <alignment horizontal="center" vertical="center" wrapText="1"/>
      <protection locked="0"/>
    </xf>
    <xf numFmtId="0" fontId="34" fillId="0" borderId="33" xfId="0" applyFont="1" applyBorder="1" applyAlignment="1">
      <alignment horizontal="left"/>
      <protection locked="0"/>
    </xf>
    <xf numFmtId="0" fontId="35" fillId="0" borderId="0" xfId="0" applyFont="1" applyBorder="1" applyAlignment="1">
      <alignment horizontal="left" vertical="center" wrapText="1"/>
      <protection locked="0"/>
    </xf>
    <xf numFmtId="0" fontId="33" fillId="0" borderId="0" xfId="0" applyFont="1" applyBorder="1" applyAlignment="1">
      <alignment horizontal="center" vertical="center"/>
      <protection locked="0"/>
    </xf>
    <xf numFmtId="49" fontId="35" fillId="0" borderId="0" xfId="0" applyNumberFormat="1" applyFont="1" applyBorder="1" applyAlignment="1">
      <alignment horizontal="left" vertical="center" wrapText="1"/>
      <protection locked="0"/>
    </xf>
    <xf numFmtId="0" fontId="34" fillId="0" borderId="33" xfId="0" applyFont="1" applyBorder="1" applyAlignment="1">
      <alignment horizontal="left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F3681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FDD61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0ECD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25E5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FE54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C3A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C797F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C5D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745A2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F60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BF21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E163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082D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2E488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6" name="Obrázek 1" descr="C:\KROSplusData\System\Temp\radF3681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51" name="Obrázek 1" descr="C:\KROSplusData\System\Temp\radFDD61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1275" name="Obrázek 1" descr="C:\KROSplusData\System\Temp\rad0ECD6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2299" name="Obrázek 1" descr="C:\KROSplusData\System\Temp\rad25E54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3323" name="Obrázek 1" descr="C:\KROSplusData\System\Temp\radFE547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4347" name="Obrázek 1" descr="C:\KROSplusData\System\Temp\rad6C3A9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59" name="Obrázek 1" descr="C:\KROSplusData\System\Temp\radC797F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83" name="Obrázek 1" descr="C:\KROSplusData\System\Temp\radBC5D5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07" name="Obrázek 1" descr="C:\KROSplusData\System\Temp\rad745A2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131" name="Obrázek 1" descr="C:\KROSplusData\System\Temp\radBF604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6155" name="Obrázek 1" descr="C:\KROSplusData\System\Temp\rad6BF21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7179" name="Obrázek 1" descr="C:\KROSplusData\System\Temp\radE1636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8203" name="Obrázek 1" descr="C:\KROSplusData\System\Temp\rad082D7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9227" name="Obrázek 1" descr="C:\KROSplusData\System\Temp\rad2E488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6"/>
  <sheetViews>
    <sheetView showGridLines="0" tabSelected="1" workbookViewId="0">
      <pane ySplit="1" topLeftCell="A2" activePane="bottomLeft" state="frozenSplit"/>
      <selection pane="bottomLeft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6640625" style="2" customWidth="1"/>
    <col min="34" max="34" width="3.33203125" style="2" customWidth="1"/>
    <col min="35" max="35" width="31.6640625" style="2" customWidth="1"/>
    <col min="36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5.6640625" style="2" customWidth="1"/>
    <col min="44" max="44" width="13.6640625" style="2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91" width="10.6640625" style="2" hidden="1" customWidth="1"/>
    <col min="92" max="16384" width="10.6640625" style="1"/>
  </cols>
  <sheetData>
    <row r="1" spans="1:256" s="3" customFormat="1" ht="22.5" customHeight="1" x14ac:dyDescent="0.3">
      <c r="A1" s="191" t="s">
        <v>0</v>
      </c>
      <c r="B1" s="192"/>
      <c r="C1" s="192"/>
      <c r="D1" s="193" t="s">
        <v>1</v>
      </c>
      <c r="E1" s="192"/>
      <c r="F1" s="192"/>
      <c r="G1" s="192"/>
      <c r="H1" s="192"/>
      <c r="I1" s="192"/>
      <c r="J1" s="192"/>
      <c r="K1" s="194" t="s">
        <v>1520</v>
      </c>
      <c r="L1" s="194"/>
      <c r="M1" s="194"/>
      <c r="N1" s="194"/>
      <c r="O1" s="194"/>
      <c r="P1" s="194"/>
      <c r="Q1" s="194"/>
      <c r="R1" s="194"/>
      <c r="S1" s="194"/>
      <c r="T1" s="192"/>
      <c r="U1" s="192"/>
      <c r="V1" s="192"/>
      <c r="W1" s="194" t="s">
        <v>1521</v>
      </c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86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 t="s">
        <v>3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4</v>
      </c>
      <c r="BU1" s="4" t="s">
        <v>4</v>
      </c>
      <c r="BV1" s="4" t="s">
        <v>5</v>
      </c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AR2" s="276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C4" s="11"/>
      <c r="D4" s="12" t="s">
        <v>9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3"/>
      <c r="AS4" s="14" t="s">
        <v>10</v>
      </c>
      <c r="BE4" s="15" t="s">
        <v>11</v>
      </c>
      <c r="BS4" s="6" t="s">
        <v>12</v>
      </c>
    </row>
    <row r="5" spans="1:256" s="2" customFormat="1" ht="15" customHeight="1" x14ac:dyDescent="0.3">
      <c r="B5" s="10"/>
      <c r="C5" s="11"/>
      <c r="D5" s="16" t="s">
        <v>13</v>
      </c>
      <c r="E5" s="11"/>
      <c r="F5" s="11"/>
      <c r="G5" s="11"/>
      <c r="H5" s="11"/>
      <c r="I5" s="11"/>
      <c r="J5" s="11"/>
      <c r="K5" s="295" t="s">
        <v>14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11"/>
      <c r="AQ5" s="13"/>
      <c r="BE5" s="304" t="s">
        <v>15</v>
      </c>
      <c r="BS5" s="6" t="s">
        <v>6</v>
      </c>
    </row>
    <row r="6" spans="1:256" s="2" customFormat="1" ht="37.5" customHeight="1" x14ac:dyDescent="0.3">
      <c r="B6" s="10"/>
      <c r="C6" s="11"/>
      <c r="D6" s="18" t="s">
        <v>16</v>
      </c>
      <c r="E6" s="11"/>
      <c r="F6" s="11"/>
      <c r="G6" s="11"/>
      <c r="H6" s="11"/>
      <c r="I6" s="11"/>
      <c r="J6" s="11"/>
      <c r="K6" s="307" t="s">
        <v>17</v>
      </c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11"/>
      <c r="AQ6" s="13"/>
      <c r="BE6" s="277"/>
      <c r="BS6" s="6" t="s">
        <v>18</v>
      </c>
    </row>
    <row r="7" spans="1:256" s="2" customFormat="1" ht="15" customHeight="1" x14ac:dyDescent="0.3">
      <c r="B7" s="10"/>
      <c r="C7" s="11"/>
      <c r="D7" s="19" t="s">
        <v>19</v>
      </c>
      <c r="E7" s="11"/>
      <c r="F7" s="11"/>
      <c r="G7" s="11"/>
      <c r="H7" s="11"/>
      <c r="I7" s="11"/>
      <c r="J7" s="11"/>
      <c r="K7" s="1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9" t="s">
        <v>20</v>
      </c>
      <c r="AL7" s="11"/>
      <c r="AM7" s="11"/>
      <c r="AN7" s="17"/>
      <c r="AO7" s="11"/>
      <c r="AP7" s="11"/>
      <c r="AQ7" s="13"/>
      <c r="BE7" s="277"/>
      <c r="BS7" s="6" t="s">
        <v>21</v>
      </c>
    </row>
    <row r="8" spans="1:256" s="2" customFormat="1" ht="15" customHeight="1" x14ac:dyDescent="0.3">
      <c r="B8" s="10"/>
      <c r="C8" s="11"/>
      <c r="D8" s="19" t="s">
        <v>22</v>
      </c>
      <c r="E8" s="11"/>
      <c r="F8" s="11"/>
      <c r="G8" s="11"/>
      <c r="H8" s="11"/>
      <c r="I8" s="11"/>
      <c r="J8" s="11"/>
      <c r="K8" s="17" t="s">
        <v>23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9" t="s">
        <v>24</v>
      </c>
      <c r="AL8" s="11"/>
      <c r="AM8" s="11"/>
      <c r="AN8" s="20" t="s">
        <v>25</v>
      </c>
      <c r="AO8" s="11"/>
      <c r="AP8" s="11"/>
      <c r="AQ8" s="13"/>
      <c r="BE8" s="277"/>
      <c r="BS8" s="6" t="s">
        <v>26</v>
      </c>
    </row>
    <row r="9" spans="1:256" s="2" customFormat="1" ht="15" customHeight="1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3"/>
      <c r="BE9" s="277"/>
      <c r="BS9" s="6" t="s">
        <v>27</v>
      </c>
    </row>
    <row r="10" spans="1:256" s="2" customFormat="1" ht="15" customHeight="1" x14ac:dyDescent="0.3">
      <c r="B10" s="10"/>
      <c r="C10" s="11"/>
      <c r="D10" s="19" t="s">
        <v>28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9" t="s">
        <v>29</v>
      </c>
      <c r="AL10" s="11"/>
      <c r="AM10" s="11"/>
      <c r="AN10" s="17"/>
      <c r="AO10" s="11"/>
      <c r="AP10" s="11"/>
      <c r="AQ10" s="13"/>
      <c r="BE10" s="277"/>
      <c r="BS10" s="6" t="s">
        <v>18</v>
      </c>
    </row>
    <row r="11" spans="1:256" s="2" customFormat="1" ht="19.5" customHeight="1" x14ac:dyDescent="0.3">
      <c r="B11" s="10"/>
      <c r="C11" s="11"/>
      <c r="D11" s="11"/>
      <c r="E11" s="17" t="s">
        <v>23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9" t="s">
        <v>30</v>
      </c>
      <c r="AL11" s="11"/>
      <c r="AM11" s="11"/>
      <c r="AN11" s="17"/>
      <c r="AO11" s="11"/>
      <c r="AP11" s="11"/>
      <c r="AQ11" s="13"/>
      <c r="BE11" s="277"/>
      <c r="BS11" s="6" t="s">
        <v>18</v>
      </c>
    </row>
    <row r="12" spans="1:256" s="2" customFormat="1" ht="7.5" customHeight="1" x14ac:dyDescent="0.3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3"/>
      <c r="BE12" s="277"/>
      <c r="BS12" s="6" t="s">
        <v>18</v>
      </c>
    </row>
    <row r="13" spans="1:256" s="2" customFormat="1" ht="15" customHeight="1" x14ac:dyDescent="0.3">
      <c r="B13" s="10"/>
      <c r="C13" s="11"/>
      <c r="D13" s="19" t="s">
        <v>31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9" t="s">
        <v>29</v>
      </c>
      <c r="AL13" s="11"/>
      <c r="AM13" s="11"/>
      <c r="AN13" s="21" t="s">
        <v>32</v>
      </c>
      <c r="AO13" s="11"/>
      <c r="AP13" s="11"/>
      <c r="AQ13" s="13"/>
      <c r="BE13" s="277"/>
      <c r="BS13" s="6" t="s">
        <v>18</v>
      </c>
    </row>
    <row r="14" spans="1:256" s="2" customFormat="1" ht="15.75" customHeight="1" x14ac:dyDescent="0.3">
      <c r="B14" s="10"/>
      <c r="C14" s="11"/>
      <c r="D14" s="11"/>
      <c r="E14" s="308" t="s">
        <v>32</v>
      </c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19" t="s">
        <v>30</v>
      </c>
      <c r="AL14" s="11"/>
      <c r="AM14" s="11"/>
      <c r="AN14" s="21" t="s">
        <v>32</v>
      </c>
      <c r="AO14" s="11"/>
      <c r="AP14" s="11"/>
      <c r="AQ14" s="13"/>
      <c r="BE14" s="277"/>
      <c r="BS14" s="6" t="s">
        <v>18</v>
      </c>
    </row>
    <row r="15" spans="1:256" s="2" customFormat="1" ht="7.5" customHeight="1" x14ac:dyDescent="0.3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3"/>
      <c r="BE15" s="277"/>
      <c r="BS15" s="6" t="s">
        <v>4</v>
      </c>
    </row>
    <row r="16" spans="1:256" s="2" customFormat="1" ht="15" customHeight="1" x14ac:dyDescent="0.3">
      <c r="B16" s="10"/>
      <c r="C16" s="11"/>
      <c r="D16" s="19" t="s">
        <v>33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9" t="s">
        <v>29</v>
      </c>
      <c r="AL16" s="11"/>
      <c r="AM16" s="11"/>
      <c r="AN16" s="17"/>
      <c r="AO16" s="11"/>
      <c r="AP16" s="11"/>
      <c r="AQ16" s="13"/>
      <c r="BE16" s="277"/>
      <c r="BS16" s="6" t="s">
        <v>4</v>
      </c>
    </row>
    <row r="17" spans="2:71" s="2" customFormat="1" ht="19.5" customHeight="1" x14ac:dyDescent="0.3">
      <c r="B17" s="10"/>
      <c r="C17" s="11"/>
      <c r="D17" s="11"/>
      <c r="E17" s="17" t="s">
        <v>23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9" t="s">
        <v>30</v>
      </c>
      <c r="AL17" s="11"/>
      <c r="AM17" s="11"/>
      <c r="AN17" s="17"/>
      <c r="AO17" s="11"/>
      <c r="AP17" s="11"/>
      <c r="AQ17" s="13"/>
      <c r="BE17" s="277"/>
      <c r="BS17" s="6" t="s">
        <v>34</v>
      </c>
    </row>
    <row r="18" spans="2:71" s="2" customFormat="1" ht="7.5" customHeight="1" x14ac:dyDescent="0.3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3"/>
      <c r="BE18" s="277"/>
      <c r="BS18" s="6" t="s">
        <v>6</v>
      </c>
    </row>
    <row r="19" spans="2:71" s="2" customFormat="1" ht="15" customHeight="1" x14ac:dyDescent="0.3">
      <c r="B19" s="10"/>
      <c r="C19" s="11"/>
      <c r="D19" s="19" t="s">
        <v>35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3"/>
      <c r="BE19" s="277"/>
      <c r="BS19" s="6" t="s">
        <v>6</v>
      </c>
    </row>
    <row r="20" spans="2:71" s="2" customFormat="1" ht="15.75" customHeight="1" x14ac:dyDescent="0.3">
      <c r="B20" s="10"/>
      <c r="C20" s="11"/>
      <c r="D20" s="11"/>
      <c r="E20" s="309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11"/>
      <c r="AP20" s="11"/>
      <c r="AQ20" s="13"/>
      <c r="BE20" s="277"/>
      <c r="BS20" s="6" t="s">
        <v>4</v>
      </c>
    </row>
    <row r="21" spans="2:71" s="2" customFormat="1" ht="7.5" customHeigh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3"/>
      <c r="BE21" s="277"/>
    </row>
    <row r="22" spans="2:71" s="2" customFormat="1" ht="7.5" customHeight="1" x14ac:dyDescent="0.3">
      <c r="B22" s="10"/>
      <c r="C22" s="1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11"/>
      <c r="AQ22" s="13"/>
      <c r="BE22" s="277"/>
    </row>
    <row r="23" spans="2:71" s="6" customFormat="1" ht="27" customHeight="1" x14ac:dyDescent="0.3">
      <c r="B23" s="23"/>
      <c r="C23" s="24"/>
      <c r="D23" s="25" t="s">
        <v>36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310">
        <f>ROUND($AG$51,2)</f>
        <v>0</v>
      </c>
      <c r="AL23" s="311"/>
      <c r="AM23" s="311"/>
      <c r="AN23" s="311"/>
      <c r="AO23" s="311"/>
      <c r="AP23" s="24"/>
      <c r="AQ23" s="27"/>
      <c r="BE23" s="299"/>
    </row>
    <row r="24" spans="2:71" s="6" customFormat="1" ht="7.5" customHeight="1" x14ac:dyDescent="0.3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7"/>
      <c r="BE24" s="299"/>
    </row>
    <row r="25" spans="2:71" s="6" customFormat="1" ht="14.25" customHeight="1" x14ac:dyDescent="0.3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312" t="s">
        <v>37</v>
      </c>
      <c r="M25" s="294"/>
      <c r="N25" s="294"/>
      <c r="O25" s="294"/>
      <c r="P25" s="24"/>
      <c r="Q25" s="24"/>
      <c r="R25" s="24"/>
      <c r="S25" s="24"/>
      <c r="T25" s="24"/>
      <c r="U25" s="24"/>
      <c r="V25" s="24"/>
      <c r="W25" s="312" t="s">
        <v>38</v>
      </c>
      <c r="X25" s="294"/>
      <c r="Y25" s="294"/>
      <c r="Z25" s="294"/>
      <c r="AA25" s="294"/>
      <c r="AB25" s="294"/>
      <c r="AC25" s="294"/>
      <c r="AD25" s="294"/>
      <c r="AE25" s="294"/>
      <c r="AF25" s="24"/>
      <c r="AG25" s="24"/>
      <c r="AH25" s="24"/>
      <c r="AI25" s="24"/>
      <c r="AJ25" s="24"/>
      <c r="AK25" s="312" t="s">
        <v>39</v>
      </c>
      <c r="AL25" s="294"/>
      <c r="AM25" s="294"/>
      <c r="AN25" s="294"/>
      <c r="AO25" s="294"/>
      <c r="AP25" s="24"/>
      <c r="AQ25" s="27"/>
      <c r="BE25" s="299"/>
    </row>
    <row r="26" spans="2:71" s="6" customFormat="1" ht="15" customHeight="1" x14ac:dyDescent="0.3">
      <c r="B26" s="29"/>
      <c r="C26" s="30"/>
      <c r="D26" s="30" t="s">
        <v>40</v>
      </c>
      <c r="E26" s="30"/>
      <c r="F26" s="30" t="s">
        <v>41</v>
      </c>
      <c r="G26" s="30"/>
      <c r="H26" s="30"/>
      <c r="I26" s="30"/>
      <c r="J26" s="30"/>
      <c r="K26" s="30"/>
      <c r="L26" s="301">
        <v>0.21</v>
      </c>
      <c r="M26" s="302"/>
      <c r="N26" s="302"/>
      <c r="O26" s="302"/>
      <c r="P26" s="30"/>
      <c r="Q26" s="30"/>
      <c r="R26" s="30"/>
      <c r="S26" s="30"/>
      <c r="T26" s="30"/>
      <c r="U26" s="30"/>
      <c r="V26" s="30"/>
      <c r="W26" s="303">
        <f>ROUND($AZ$51,2)</f>
        <v>0</v>
      </c>
      <c r="X26" s="302"/>
      <c r="Y26" s="302"/>
      <c r="Z26" s="302"/>
      <c r="AA26" s="302"/>
      <c r="AB26" s="302"/>
      <c r="AC26" s="302"/>
      <c r="AD26" s="302"/>
      <c r="AE26" s="302"/>
      <c r="AF26" s="30"/>
      <c r="AG26" s="30"/>
      <c r="AH26" s="30"/>
      <c r="AI26" s="30"/>
      <c r="AJ26" s="30"/>
      <c r="AK26" s="303">
        <f>ROUND($AV$51,2)</f>
        <v>0</v>
      </c>
      <c r="AL26" s="302"/>
      <c r="AM26" s="302"/>
      <c r="AN26" s="302"/>
      <c r="AO26" s="302"/>
      <c r="AP26" s="30"/>
      <c r="AQ26" s="31"/>
      <c r="BE26" s="305"/>
    </row>
    <row r="27" spans="2:71" s="6" customFormat="1" ht="15" customHeight="1" x14ac:dyDescent="0.3">
      <c r="B27" s="29"/>
      <c r="C27" s="30"/>
      <c r="D27" s="30"/>
      <c r="E27" s="30"/>
      <c r="F27" s="30" t="s">
        <v>42</v>
      </c>
      <c r="G27" s="30"/>
      <c r="H27" s="30"/>
      <c r="I27" s="30"/>
      <c r="J27" s="30"/>
      <c r="K27" s="30"/>
      <c r="L27" s="301">
        <v>0.15</v>
      </c>
      <c r="M27" s="302"/>
      <c r="N27" s="302"/>
      <c r="O27" s="302"/>
      <c r="P27" s="30"/>
      <c r="Q27" s="30"/>
      <c r="R27" s="30"/>
      <c r="S27" s="30"/>
      <c r="T27" s="30"/>
      <c r="U27" s="30"/>
      <c r="V27" s="30"/>
      <c r="W27" s="303">
        <f>ROUND($BA$51,2)</f>
        <v>0</v>
      </c>
      <c r="X27" s="302"/>
      <c r="Y27" s="302"/>
      <c r="Z27" s="302"/>
      <c r="AA27" s="302"/>
      <c r="AB27" s="302"/>
      <c r="AC27" s="302"/>
      <c r="AD27" s="302"/>
      <c r="AE27" s="302"/>
      <c r="AF27" s="30"/>
      <c r="AG27" s="30"/>
      <c r="AH27" s="30"/>
      <c r="AI27" s="30"/>
      <c r="AJ27" s="30"/>
      <c r="AK27" s="303">
        <f>ROUND($AW$51,2)</f>
        <v>0</v>
      </c>
      <c r="AL27" s="302"/>
      <c r="AM27" s="302"/>
      <c r="AN27" s="302"/>
      <c r="AO27" s="302"/>
      <c r="AP27" s="30"/>
      <c r="AQ27" s="31"/>
      <c r="BE27" s="305"/>
    </row>
    <row r="28" spans="2:71" s="6" customFormat="1" ht="15" hidden="1" customHeight="1" x14ac:dyDescent="0.3">
      <c r="B28" s="29"/>
      <c r="C28" s="30"/>
      <c r="D28" s="30"/>
      <c r="E28" s="30"/>
      <c r="F28" s="30" t="s">
        <v>43</v>
      </c>
      <c r="G28" s="30"/>
      <c r="H28" s="30"/>
      <c r="I28" s="30"/>
      <c r="J28" s="30"/>
      <c r="K28" s="30"/>
      <c r="L28" s="301">
        <v>0.21</v>
      </c>
      <c r="M28" s="302"/>
      <c r="N28" s="302"/>
      <c r="O28" s="302"/>
      <c r="P28" s="30"/>
      <c r="Q28" s="30"/>
      <c r="R28" s="30"/>
      <c r="S28" s="30"/>
      <c r="T28" s="30"/>
      <c r="U28" s="30"/>
      <c r="V28" s="30"/>
      <c r="W28" s="303">
        <f>ROUND($BB$51,2)</f>
        <v>0</v>
      </c>
      <c r="X28" s="302"/>
      <c r="Y28" s="302"/>
      <c r="Z28" s="302"/>
      <c r="AA28" s="302"/>
      <c r="AB28" s="302"/>
      <c r="AC28" s="302"/>
      <c r="AD28" s="302"/>
      <c r="AE28" s="302"/>
      <c r="AF28" s="30"/>
      <c r="AG28" s="30"/>
      <c r="AH28" s="30"/>
      <c r="AI28" s="30"/>
      <c r="AJ28" s="30"/>
      <c r="AK28" s="303">
        <v>0</v>
      </c>
      <c r="AL28" s="302"/>
      <c r="AM28" s="302"/>
      <c r="AN28" s="302"/>
      <c r="AO28" s="302"/>
      <c r="AP28" s="30"/>
      <c r="AQ28" s="31"/>
      <c r="BE28" s="305"/>
    </row>
    <row r="29" spans="2:71" s="6" customFormat="1" ht="15" hidden="1" customHeight="1" x14ac:dyDescent="0.3">
      <c r="B29" s="29"/>
      <c r="C29" s="30"/>
      <c r="D29" s="30"/>
      <c r="E29" s="30"/>
      <c r="F29" s="30" t="s">
        <v>44</v>
      </c>
      <c r="G29" s="30"/>
      <c r="H29" s="30"/>
      <c r="I29" s="30"/>
      <c r="J29" s="30"/>
      <c r="K29" s="30"/>
      <c r="L29" s="301">
        <v>0.15</v>
      </c>
      <c r="M29" s="302"/>
      <c r="N29" s="302"/>
      <c r="O29" s="302"/>
      <c r="P29" s="30"/>
      <c r="Q29" s="30"/>
      <c r="R29" s="30"/>
      <c r="S29" s="30"/>
      <c r="T29" s="30"/>
      <c r="U29" s="30"/>
      <c r="V29" s="30"/>
      <c r="W29" s="303">
        <f>ROUND($BC$51,2)</f>
        <v>0</v>
      </c>
      <c r="X29" s="302"/>
      <c r="Y29" s="302"/>
      <c r="Z29" s="302"/>
      <c r="AA29" s="302"/>
      <c r="AB29" s="302"/>
      <c r="AC29" s="302"/>
      <c r="AD29" s="302"/>
      <c r="AE29" s="302"/>
      <c r="AF29" s="30"/>
      <c r="AG29" s="30"/>
      <c r="AH29" s="30"/>
      <c r="AI29" s="30"/>
      <c r="AJ29" s="30"/>
      <c r="AK29" s="303">
        <v>0</v>
      </c>
      <c r="AL29" s="302"/>
      <c r="AM29" s="302"/>
      <c r="AN29" s="302"/>
      <c r="AO29" s="302"/>
      <c r="AP29" s="30"/>
      <c r="AQ29" s="31"/>
      <c r="BE29" s="305"/>
    </row>
    <row r="30" spans="2:71" s="6" customFormat="1" ht="15" hidden="1" customHeight="1" x14ac:dyDescent="0.3">
      <c r="B30" s="29"/>
      <c r="C30" s="30"/>
      <c r="D30" s="30"/>
      <c r="E30" s="30"/>
      <c r="F30" s="30" t="s">
        <v>45</v>
      </c>
      <c r="G30" s="30"/>
      <c r="H30" s="30"/>
      <c r="I30" s="30"/>
      <c r="J30" s="30"/>
      <c r="K30" s="30"/>
      <c r="L30" s="301">
        <v>0</v>
      </c>
      <c r="M30" s="302"/>
      <c r="N30" s="302"/>
      <c r="O30" s="302"/>
      <c r="P30" s="30"/>
      <c r="Q30" s="30"/>
      <c r="R30" s="30"/>
      <c r="S30" s="30"/>
      <c r="T30" s="30"/>
      <c r="U30" s="30"/>
      <c r="V30" s="30"/>
      <c r="W30" s="303">
        <f>ROUND($BD$51,2)</f>
        <v>0</v>
      </c>
      <c r="X30" s="302"/>
      <c r="Y30" s="302"/>
      <c r="Z30" s="302"/>
      <c r="AA30" s="302"/>
      <c r="AB30" s="302"/>
      <c r="AC30" s="302"/>
      <c r="AD30" s="302"/>
      <c r="AE30" s="302"/>
      <c r="AF30" s="30"/>
      <c r="AG30" s="30"/>
      <c r="AH30" s="30"/>
      <c r="AI30" s="30"/>
      <c r="AJ30" s="30"/>
      <c r="AK30" s="303">
        <v>0</v>
      </c>
      <c r="AL30" s="302"/>
      <c r="AM30" s="302"/>
      <c r="AN30" s="302"/>
      <c r="AO30" s="302"/>
      <c r="AP30" s="30"/>
      <c r="AQ30" s="31"/>
      <c r="BE30" s="305"/>
    </row>
    <row r="31" spans="2:71" s="6" customFormat="1" ht="7.5" customHeight="1" x14ac:dyDescent="0.3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7"/>
      <c r="BE31" s="299"/>
    </row>
    <row r="32" spans="2:71" s="6" customFormat="1" ht="27" customHeight="1" x14ac:dyDescent="0.3">
      <c r="B32" s="23"/>
      <c r="C32" s="32"/>
      <c r="D32" s="33" t="s">
        <v>46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 t="s">
        <v>47</v>
      </c>
      <c r="U32" s="34"/>
      <c r="V32" s="34"/>
      <c r="W32" s="34"/>
      <c r="X32" s="288" t="s">
        <v>48</v>
      </c>
      <c r="Y32" s="283"/>
      <c r="Z32" s="283"/>
      <c r="AA32" s="283"/>
      <c r="AB32" s="283"/>
      <c r="AC32" s="34"/>
      <c r="AD32" s="34"/>
      <c r="AE32" s="34"/>
      <c r="AF32" s="34"/>
      <c r="AG32" s="34"/>
      <c r="AH32" s="34"/>
      <c r="AI32" s="34"/>
      <c r="AJ32" s="34"/>
      <c r="AK32" s="289">
        <f>SUM($AK$23:$AK$30)</f>
        <v>0</v>
      </c>
      <c r="AL32" s="283"/>
      <c r="AM32" s="283"/>
      <c r="AN32" s="283"/>
      <c r="AO32" s="290"/>
      <c r="AP32" s="32"/>
      <c r="AQ32" s="37"/>
      <c r="BE32" s="299"/>
    </row>
    <row r="33" spans="2:56" s="6" customFormat="1" ht="7.5" customHeight="1" x14ac:dyDescent="0.3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7"/>
    </row>
    <row r="34" spans="2:56" s="6" customFormat="1" ht="7.5" customHeight="1" x14ac:dyDescent="0.3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40"/>
    </row>
    <row r="38" spans="2:56" s="6" customFormat="1" ht="7.5" customHeight="1" x14ac:dyDescent="0.3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3"/>
    </row>
    <row r="39" spans="2:56" s="6" customFormat="1" ht="37.5" customHeight="1" x14ac:dyDescent="0.3">
      <c r="B39" s="23"/>
      <c r="C39" s="12" t="s">
        <v>49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43"/>
    </row>
    <row r="40" spans="2:56" s="6" customFormat="1" ht="7.5" customHeight="1" x14ac:dyDescent="0.3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43"/>
    </row>
    <row r="41" spans="2:56" s="44" customFormat="1" ht="15" customHeight="1" x14ac:dyDescent="0.3">
      <c r="B41" s="45"/>
      <c r="C41" s="19" t="s">
        <v>13</v>
      </c>
      <c r="D41" s="17"/>
      <c r="E41" s="17"/>
      <c r="F41" s="17"/>
      <c r="G41" s="17"/>
      <c r="H41" s="17"/>
      <c r="I41" s="17"/>
      <c r="J41" s="17"/>
      <c r="K41" s="17"/>
      <c r="L41" s="17" t="str">
        <f>$K$5</f>
        <v>05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46"/>
    </row>
    <row r="42" spans="2:56" s="47" customFormat="1" ht="37.5" customHeight="1" x14ac:dyDescent="0.3">
      <c r="B42" s="48"/>
      <c r="C42" s="49" t="s">
        <v>16</v>
      </c>
      <c r="D42" s="49"/>
      <c r="E42" s="49"/>
      <c r="F42" s="49"/>
      <c r="G42" s="49"/>
      <c r="H42" s="49"/>
      <c r="I42" s="49"/>
      <c r="J42" s="49"/>
      <c r="K42" s="49"/>
      <c r="L42" s="291" t="str">
        <f>$K$6</f>
        <v>Boletice - Podvoří - ekologizace kotleny</v>
      </c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49"/>
      <c r="AQ42" s="49"/>
      <c r="AR42" s="50"/>
    </row>
    <row r="43" spans="2:56" s="6" customFormat="1" ht="7.5" customHeigh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43"/>
    </row>
    <row r="44" spans="2:56" s="6" customFormat="1" ht="15.75" customHeight="1" x14ac:dyDescent="0.3">
      <c r="B44" s="23"/>
      <c r="C44" s="19" t="s">
        <v>22</v>
      </c>
      <c r="D44" s="24"/>
      <c r="E44" s="24"/>
      <c r="F44" s="24"/>
      <c r="G44" s="24"/>
      <c r="H44" s="24"/>
      <c r="I44" s="24"/>
      <c r="J44" s="24"/>
      <c r="K44" s="24"/>
      <c r="L44" s="51" t="str">
        <f>IF($K$8="","",$K$8)</f>
        <v xml:space="preserve"> 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19" t="s">
        <v>24</v>
      </c>
      <c r="AJ44" s="24"/>
      <c r="AK44" s="24"/>
      <c r="AL44" s="24"/>
      <c r="AM44" s="293" t="str">
        <f>IF($AN$8="","",$AN$8)</f>
        <v>08.06.2015</v>
      </c>
      <c r="AN44" s="294"/>
      <c r="AO44" s="24"/>
      <c r="AP44" s="24"/>
      <c r="AQ44" s="24"/>
      <c r="AR44" s="43"/>
    </row>
    <row r="45" spans="2:56" s="6" customFormat="1" ht="7.5" customHeight="1" x14ac:dyDescent="0.3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43"/>
    </row>
    <row r="46" spans="2:56" s="6" customFormat="1" ht="18.75" customHeight="1" x14ac:dyDescent="0.3">
      <c r="B46" s="23"/>
      <c r="C46" s="19" t="s">
        <v>28</v>
      </c>
      <c r="D46" s="24"/>
      <c r="E46" s="24"/>
      <c r="F46" s="24"/>
      <c r="G46" s="24"/>
      <c r="H46" s="24"/>
      <c r="I46" s="24"/>
      <c r="J46" s="24"/>
      <c r="K46" s="24"/>
      <c r="L46" s="17" t="str">
        <f>IF($E$11="","",$E$11)</f>
        <v xml:space="preserve"> 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19" t="s">
        <v>33</v>
      </c>
      <c r="AJ46" s="24"/>
      <c r="AK46" s="24"/>
      <c r="AL46" s="24"/>
      <c r="AM46" s="295" t="str">
        <f>IF($E$17="","",$E$17)</f>
        <v xml:space="preserve"> </v>
      </c>
      <c r="AN46" s="294"/>
      <c r="AO46" s="294"/>
      <c r="AP46" s="294"/>
      <c r="AQ46" s="24"/>
      <c r="AR46" s="43"/>
      <c r="AS46" s="296" t="s">
        <v>50</v>
      </c>
      <c r="AT46" s="297"/>
      <c r="AU46" s="53"/>
      <c r="AV46" s="53"/>
      <c r="AW46" s="53"/>
      <c r="AX46" s="53"/>
      <c r="AY46" s="53"/>
      <c r="AZ46" s="53"/>
      <c r="BA46" s="53"/>
      <c r="BB46" s="53"/>
      <c r="BC46" s="53"/>
      <c r="BD46" s="54"/>
    </row>
    <row r="47" spans="2:56" s="6" customFormat="1" ht="15.75" customHeight="1" x14ac:dyDescent="0.3">
      <c r="B47" s="23"/>
      <c r="C47" s="19" t="s">
        <v>31</v>
      </c>
      <c r="D47" s="24"/>
      <c r="E47" s="24"/>
      <c r="F47" s="24"/>
      <c r="G47" s="24"/>
      <c r="H47" s="24"/>
      <c r="I47" s="24"/>
      <c r="J47" s="24"/>
      <c r="K47" s="24"/>
      <c r="L47" s="17" t="str">
        <f>IF($E$14="Vyplň údaj","",$E$14)</f>
        <v/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43"/>
      <c r="AS47" s="298"/>
      <c r="AT47" s="299"/>
      <c r="BD47" s="55"/>
    </row>
    <row r="48" spans="2:56" s="6" customFormat="1" ht="12" customHeight="1" x14ac:dyDescent="0.3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43"/>
      <c r="AS48" s="300"/>
      <c r="AT48" s="294"/>
      <c r="AU48" s="24"/>
      <c r="AV48" s="24"/>
      <c r="AW48" s="24"/>
      <c r="AX48" s="24"/>
      <c r="AY48" s="24"/>
      <c r="AZ48" s="24"/>
      <c r="BA48" s="24"/>
      <c r="BB48" s="24"/>
      <c r="BC48" s="24"/>
      <c r="BD48" s="57"/>
    </row>
    <row r="49" spans="1:91" s="6" customFormat="1" ht="30" customHeight="1" x14ac:dyDescent="0.3">
      <c r="B49" s="23"/>
      <c r="C49" s="282" t="s">
        <v>51</v>
      </c>
      <c r="D49" s="283"/>
      <c r="E49" s="283"/>
      <c r="F49" s="283"/>
      <c r="G49" s="283"/>
      <c r="H49" s="34"/>
      <c r="I49" s="284" t="s">
        <v>52</v>
      </c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5" t="s">
        <v>53</v>
      </c>
      <c r="AH49" s="283"/>
      <c r="AI49" s="283"/>
      <c r="AJ49" s="283"/>
      <c r="AK49" s="283"/>
      <c r="AL49" s="283"/>
      <c r="AM49" s="283"/>
      <c r="AN49" s="284" t="s">
        <v>54</v>
      </c>
      <c r="AO49" s="283"/>
      <c r="AP49" s="283"/>
      <c r="AQ49" s="58" t="s">
        <v>55</v>
      </c>
      <c r="AR49" s="43"/>
      <c r="AS49" s="59" t="s">
        <v>56</v>
      </c>
      <c r="AT49" s="60" t="s">
        <v>57</v>
      </c>
      <c r="AU49" s="60" t="s">
        <v>58</v>
      </c>
      <c r="AV49" s="60" t="s">
        <v>59</v>
      </c>
      <c r="AW49" s="60" t="s">
        <v>60</v>
      </c>
      <c r="AX49" s="60" t="s">
        <v>61</v>
      </c>
      <c r="AY49" s="60" t="s">
        <v>62</v>
      </c>
      <c r="AZ49" s="60" t="s">
        <v>63</v>
      </c>
      <c r="BA49" s="60" t="s">
        <v>64</v>
      </c>
      <c r="BB49" s="60" t="s">
        <v>65</v>
      </c>
      <c r="BC49" s="60" t="s">
        <v>66</v>
      </c>
      <c r="BD49" s="61" t="s">
        <v>67</v>
      </c>
      <c r="BE49" s="62"/>
    </row>
    <row r="50" spans="1:91" s="6" customFormat="1" ht="12" customHeight="1" x14ac:dyDescent="0.3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43"/>
      <c r="AS50" s="63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5"/>
    </row>
    <row r="51" spans="1:91" s="47" customFormat="1" ht="33" customHeight="1" x14ac:dyDescent="0.3">
      <c r="B51" s="48"/>
      <c r="C51" s="66" t="s">
        <v>68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286">
        <f>ROUND(SUM($AG$52:$AG$64),2)</f>
        <v>0</v>
      </c>
      <c r="AH51" s="287"/>
      <c r="AI51" s="287"/>
      <c r="AJ51" s="287"/>
      <c r="AK51" s="287"/>
      <c r="AL51" s="287"/>
      <c r="AM51" s="287"/>
      <c r="AN51" s="286">
        <f>SUM($AG$51,$AT$51)</f>
        <v>0</v>
      </c>
      <c r="AO51" s="287"/>
      <c r="AP51" s="287"/>
      <c r="AQ51" s="68"/>
      <c r="AR51" s="50"/>
      <c r="AS51" s="69">
        <f>ROUND(SUM($AS$52:$AS$64),2)</f>
        <v>0</v>
      </c>
      <c r="AT51" s="70">
        <f>ROUND(SUM($AV$51:$AW$51),2)</f>
        <v>0</v>
      </c>
      <c r="AU51" s="71">
        <f>ROUND(SUM($AU$52:$AU$64),5)</f>
        <v>0</v>
      </c>
      <c r="AV51" s="70">
        <f>ROUND($AZ$51*$L$26,2)</f>
        <v>0</v>
      </c>
      <c r="AW51" s="70">
        <f>ROUND($BA$51*$L$27,2)</f>
        <v>0</v>
      </c>
      <c r="AX51" s="70">
        <f>ROUND($BB$51*$L$26,2)</f>
        <v>0</v>
      </c>
      <c r="AY51" s="70">
        <f>ROUND($BC$51*$L$27,2)</f>
        <v>0</v>
      </c>
      <c r="AZ51" s="70">
        <f>ROUND(SUM($AZ$52:$AZ$64),2)</f>
        <v>0</v>
      </c>
      <c r="BA51" s="70">
        <f>ROUND(SUM($BA$52:$BA$64),2)</f>
        <v>0</v>
      </c>
      <c r="BB51" s="70">
        <f>ROUND(SUM($BB$52:$BB$64),2)</f>
        <v>0</v>
      </c>
      <c r="BC51" s="70">
        <f>ROUND(SUM($BC$52:$BC$64),2)</f>
        <v>0</v>
      </c>
      <c r="BD51" s="72">
        <f>ROUND(SUM($BD$52:$BD$64),2)</f>
        <v>0</v>
      </c>
      <c r="BS51" s="47" t="s">
        <v>69</v>
      </c>
      <c r="BT51" s="47" t="s">
        <v>70</v>
      </c>
      <c r="BU51" s="73" t="s">
        <v>71</v>
      </c>
      <c r="BV51" s="47" t="s">
        <v>72</v>
      </c>
      <c r="BW51" s="47" t="s">
        <v>5</v>
      </c>
      <c r="BX51" s="47" t="s">
        <v>73</v>
      </c>
    </row>
    <row r="52" spans="1:91" s="74" customFormat="1" ht="28.5" customHeight="1" x14ac:dyDescent="0.3">
      <c r="A52" s="187" t="s">
        <v>1522</v>
      </c>
      <c r="B52" s="75"/>
      <c r="C52" s="76"/>
      <c r="D52" s="280" t="s">
        <v>74</v>
      </c>
      <c r="E52" s="281"/>
      <c r="F52" s="281"/>
      <c r="G52" s="281"/>
      <c r="H52" s="281"/>
      <c r="I52" s="76"/>
      <c r="J52" s="280" t="s">
        <v>75</v>
      </c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78">
        <f>'01 - Stavební část SO-obj...'!$J$27</f>
        <v>0</v>
      </c>
      <c r="AH52" s="279"/>
      <c r="AI52" s="279"/>
      <c r="AJ52" s="279"/>
      <c r="AK52" s="279"/>
      <c r="AL52" s="279"/>
      <c r="AM52" s="279"/>
      <c r="AN52" s="278">
        <f>SUM($AG$52,$AT$52)</f>
        <v>0</v>
      </c>
      <c r="AO52" s="279"/>
      <c r="AP52" s="279"/>
      <c r="AQ52" s="77" t="s">
        <v>76</v>
      </c>
      <c r="AR52" s="78"/>
      <c r="AS52" s="79">
        <v>0</v>
      </c>
      <c r="AT52" s="80">
        <f>ROUND(SUM($AV$52:$AW$52),2)</f>
        <v>0</v>
      </c>
      <c r="AU52" s="81">
        <f>'01 - Stavební část SO-obj...'!$P$96</f>
        <v>0</v>
      </c>
      <c r="AV52" s="80">
        <f>'01 - Stavební část SO-obj...'!$J$30</f>
        <v>0</v>
      </c>
      <c r="AW52" s="80">
        <f>'01 - Stavební část SO-obj...'!$J$31</f>
        <v>0</v>
      </c>
      <c r="AX52" s="80">
        <f>'01 - Stavební část SO-obj...'!$J$32</f>
        <v>0</v>
      </c>
      <c r="AY52" s="80">
        <f>'01 - Stavební část SO-obj...'!$J$33</f>
        <v>0</v>
      </c>
      <c r="AZ52" s="80">
        <f>'01 - Stavební část SO-obj...'!$F$30</f>
        <v>0</v>
      </c>
      <c r="BA52" s="80">
        <f>'01 - Stavební část SO-obj...'!$F$31</f>
        <v>0</v>
      </c>
      <c r="BB52" s="80">
        <f>'01 - Stavební část SO-obj...'!$F$32</f>
        <v>0</v>
      </c>
      <c r="BC52" s="80">
        <f>'01 - Stavební část SO-obj...'!$F$33</f>
        <v>0</v>
      </c>
      <c r="BD52" s="82">
        <f>'01 - Stavební část SO-obj...'!$F$34</f>
        <v>0</v>
      </c>
      <c r="BT52" s="74" t="s">
        <v>21</v>
      </c>
      <c r="BV52" s="74" t="s">
        <v>72</v>
      </c>
      <c r="BW52" s="74" t="s">
        <v>77</v>
      </c>
      <c r="BX52" s="74" t="s">
        <v>5</v>
      </c>
      <c r="CM52" s="74" t="s">
        <v>78</v>
      </c>
    </row>
    <row r="53" spans="1:91" s="74" customFormat="1" ht="28.5" customHeight="1" x14ac:dyDescent="0.3">
      <c r="A53" s="187" t="s">
        <v>1522</v>
      </c>
      <c r="B53" s="75"/>
      <c r="C53" s="76"/>
      <c r="D53" s="280" t="s">
        <v>79</v>
      </c>
      <c r="E53" s="281"/>
      <c r="F53" s="281"/>
      <c r="G53" s="281"/>
      <c r="H53" s="281"/>
      <c r="I53" s="76"/>
      <c r="J53" s="280" t="s">
        <v>80</v>
      </c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78">
        <f>'02 - VYTÁPĚNÍ SO-obj. č. ...'!$J$27</f>
        <v>0</v>
      </c>
      <c r="AH53" s="279"/>
      <c r="AI53" s="279"/>
      <c r="AJ53" s="279"/>
      <c r="AK53" s="279"/>
      <c r="AL53" s="279"/>
      <c r="AM53" s="279"/>
      <c r="AN53" s="278">
        <f>SUM($AG$53,$AT$53)</f>
        <v>0</v>
      </c>
      <c r="AO53" s="279"/>
      <c r="AP53" s="279"/>
      <c r="AQ53" s="77" t="s">
        <v>76</v>
      </c>
      <c r="AR53" s="78"/>
      <c r="AS53" s="79">
        <v>0</v>
      </c>
      <c r="AT53" s="80">
        <f>ROUND(SUM($AV$53:$AW$53),2)</f>
        <v>0</v>
      </c>
      <c r="AU53" s="81">
        <f>'02 - VYTÁPĚNÍ SO-obj. č. ...'!$P$85</f>
        <v>0</v>
      </c>
      <c r="AV53" s="80">
        <f>'02 - VYTÁPĚNÍ SO-obj. č. ...'!$J$30</f>
        <v>0</v>
      </c>
      <c r="AW53" s="80">
        <f>'02 - VYTÁPĚNÍ SO-obj. č. ...'!$J$31</f>
        <v>0</v>
      </c>
      <c r="AX53" s="80">
        <f>'02 - VYTÁPĚNÍ SO-obj. č. ...'!$J$32</f>
        <v>0</v>
      </c>
      <c r="AY53" s="80">
        <f>'02 - VYTÁPĚNÍ SO-obj. č. ...'!$J$33</f>
        <v>0</v>
      </c>
      <c r="AZ53" s="80">
        <f>'02 - VYTÁPĚNÍ SO-obj. č. ...'!$F$30</f>
        <v>0</v>
      </c>
      <c r="BA53" s="80">
        <f>'02 - VYTÁPĚNÍ SO-obj. č. ...'!$F$31</f>
        <v>0</v>
      </c>
      <c r="BB53" s="80">
        <f>'02 - VYTÁPĚNÍ SO-obj. č. ...'!$F$32</f>
        <v>0</v>
      </c>
      <c r="BC53" s="80">
        <f>'02 - VYTÁPĚNÍ SO-obj. č. ...'!$F$33</f>
        <v>0</v>
      </c>
      <c r="BD53" s="82">
        <f>'02 - VYTÁPĚNÍ SO-obj. č. ...'!$F$34</f>
        <v>0</v>
      </c>
      <c r="BT53" s="74" t="s">
        <v>21</v>
      </c>
      <c r="BV53" s="74" t="s">
        <v>72</v>
      </c>
      <c r="BW53" s="74" t="s">
        <v>81</v>
      </c>
      <c r="BX53" s="74" t="s">
        <v>5</v>
      </c>
      <c r="CM53" s="74" t="s">
        <v>78</v>
      </c>
    </row>
    <row r="54" spans="1:91" s="74" customFormat="1" ht="28.5" customHeight="1" x14ac:dyDescent="0.3">
      <c r="A54" s="187" t="s">
        <v>1522</v>
      </c>
      <c r="B54" s="75"/>
      <c r="C54" s="76"/>
      <c r="D54" s="280" t="s">
        <v>82</v>
      </c>
      <c r="E54" s="281"/>
      <c r="F54" s="281"/>
      <c r="G54" s="281"/>
      <c r="H54" s="281"/>
      <c r="I54" s="76"/>
      <c r="J54" s="280" t="s">
        <v>83</v>
      </c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78">
        <f>'03 - ZTI SO-obj. č. 15 - ...'!$J$27</f>
        <v>0</v>
      </c>
      <c r="AH54" s="279"/>
      <c r="AI54" s="279"/>
      <c r="AJ54" s="279"/>
      <c r="AK54" s="279"/>
      <c r="AL54" s="279"/>
      <c r="AM54" s="279"/>
      <c r="AN54" s="278">
        <f>SUM($AG$54,$AT$54)</f>
        <v>0</v>
      </c>
      <c r="AO54" s="279"/>
      <c r="AP54" s="279"/>
      <c r="AQ54" s="77" t="s">
        <v>76</v>
      </c>
      <c r="AR54" s="78"/>
      <c r="AS54" s="79">
        <v>0</v>
      </c>
      <c r="AT54" s="80">
        <f>ROUND(SUM($AV$54:$AW$54),2)</f>
        <v>0</v>
      </c>
      <c r="AU54" s="81">
        <f>'03 - ZTI SO-obj. č. 15 - ...'!$P$84</f>
        <v>0</v>
      </c>
      <c r="AV54" s="80">
        <f>'03 - ZTI SO-obj. č. 15 - ...'!$J$30</f>
        <v>0</v>
      </c>
      <c r="AW54" s="80">
        <f>'03 - ZTI SO-obj. č. 15 - ...'!$J$31</f>
        <v>0</v>
      </c>
      <c r="AX54" s="80">
        <f>'03 - ZTI SO-obj. č. 15 - ...'!$J$32</f>
        <v>0</v>
      </c>
      <c r="AY54" s="80">
        <f>'03 - ZTI SO-obj. č. 15 - ...'!$J$33</f>
        <v>0</v>
      </c>
      <c r="AZ54" s="80">
        <f>'03 - ZTI SO-obj. č. 15 - ...'!$F$30</f>
        <v>0</v>
      </c>
      <c r="BA54" s="80">
        <f>'03 - ZTI SO-obj. č. 15 - ...'!$F$31</f>
        <v>0</v>
      </c>
      <c r="BB54" s="80">
        <f>'03 - ZTI SO-obj. č. 15 - ...'!$F$32</f>
        <v>0</v>
      </c>
      <c r="BC54" s="80">
        <f>'03 - ZTI SO-obj. č. 15 - ...'!$F$33</f>
        <v>0</v>
      </c>
      <c r="BD54" s="82">
        <f>'03 - ZTI SO-obj. č. 15 - ...'!$F$34</f>
        <v>0</v>
      </c>
      <c r="BT54" s="74" t="s">
        <v>21</v>
      </c>
      <c r="BV54" s="74" t="s">
        <v>72</v>
      </c>
      <c r="BW54" s="74" t="s">
        <v>84</v>
      </c>
      <c r="BX54" s="74" t="s">
        <v>5</v>
      </c>
      <c r="CM54" s="74" t="s">
        <v>78</v>
      </c>
    </row>
    <row r="55" spans="1:91" s="74" customFormat="1" ht="28.5" customHeight="1" x14ac:dyDescent="0.3">
      <c r="A55" s="187" t="s">
        <v>1522</v>
      </c>
      <c r="B55" s="75"/>
      <c r="C55" s="76"/>
      <c r="D55" s="280" t="s">
        <v>85</v>
      </c>
      <c r="E55" s="281"/>
      <c r="F55" s="281"/>
      <c r="G55" s="281"/>
      <c r="H55" s="281"/>
      <c r="I55" s="76"/>
      <c r="J55" s="280" t="s">
        <v>86</v>
      </c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78">
        <f>'04 - MaR SO-obj. č. 15 - ...'!$J$27</f>
        <v>0</v>
      </c>
      <c r="AH55" s="279"/>
      <c r="AI55" s="279"/>
      <c r="AJ55" s="279"/>
      <c r="AK55" s="279"/>
      <c r="AL55" s="279"/>
      <c r="AM55" s="279"/>
      <c r="AN55" s="278">
        <f>SUM($AG$55,$AT$55)</f>
        <v>0</v>
      </c>
      <c r="AO55" s="279"/>
      <c r="AP55" s="279"/>
      <c r="AQ55" s="77" t="s">
        <v>76</v>
      </c>
      <c r="AR55" s="78"/>
      <c r="AS55" s="79">
        <v>0</v>
      </c>
      <c r="AT55" s="80">
        <f>ROUND(SUM($AV$55:$AW$55),2)</f>
        <v>0</v>
      </c>
      <c r="AU55" s="81">
        <f>'04 - MaR SO-obj. č. 15 - ...'!$P$82</f>
        <v>0</v>
      </c>
      <c r="AV55" s="80">
        <f>'04 - MaR SO-obj. č. 15 - ...'!$J$30</f>
        <v>0</v>
      </c>
      <c r="AW55" s="80">
        <f>'04 - MaR SO-obj. č. 15 - ...'!$J$31</f>
        <v>0</v>
      </c>
      <c r="AX55" s="80">
        <f>'04 - MaR SO-obj. č. 15 - ...'!$J$32</f>
        <v>0</v>
      </c>
      <c r="AY55" s="80">
        <f>'04 - MaR SO-obj. č. 15 - ...'!$J$33</f>
        <v>0</v>
      </c>
      <c r="AZ55" s="80">
        <f>'04 - MaR SO-obj. č. 15 - ...'!$F$30</f>
        <v>0</v>
      </c>
      <c r="BA55" s="80">
        <f>'04 - MaR SO-obj. č. 15 - ...'!$F$31</f>
        <v>0</v>
      </c>
      <c r="BB55" s="80">
        <f>'04 - MaR SO-obj. č. 15 - ...'!$F$32</f>
        <v>0</v>
      </c>
      <c r="BC55" s="80">
        <f>'04 - MaR SO-obj. č. 15 - ...'!$F$33</f>
        <v>0</v>
      </c>
      <c r="BD55" s="82">
        <f>'04 - MaR SO-obj. č. 15 - ...'!$F$34</f>
        <v>0</v>
      </c>
      <c r="BT55" s="74" t="s">
        <v>21</v>
      </c>
      <c r="BV55" s="74" t="s">
        <v>72</v>
      </c>
      <c r="BW55" s="74" t="s">
        <v>87</v>
      </c>
      <c r="BX55" s="74" t="s">
        <v>5</v>
      </c>
      <c r="CM55" s="74" t="s">
        <v>78</v>
      </c>
    </row>
    <row r="56" spans="1:91" s="74" customFormat="1" ht="28.5" customHeight="1" x14ac:dyDescent="0.3">
      <c r="A56" s="187" t="s">
        <v>1522</v>
      </c>
      <c r="B56" s="75"/>
      <c r="C56" s="76"/>
      <c r="D56" s="280" t="s">
        <v>14</v>
      </c>
      <c r="E56" s="281"/>
      <c r="F56" s="281"/>
      <c r="G56" s="281"/>
      <c r="H56" s="281"/>
      <c r="I56" s="76"/>
      <c r="J56" s="280" t="s">
        <v>88</v>
      </c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78">
        <f>'05 - Elektro SO-obj. č. 1...'!$J$27</f>
        <v>0</v>
      </c>
      <c r="AH56" s="279"/>
      <c r="AI56" s="279"/>
      <c r="AJ56" s="279"/>
      <c r="AK56" s="279"/>
      <c r="AL56" s="279"/>
      <c r="AM56" s="279"/>
      <c r="AN56" s="278">
        <f>SUM($AG$56,$AT$56)</f>
        <v>0</v>
      </c>
      <c r="AO56" s="279"/>
      <c r="AP56" s="279"/>
      <c r="AQ56" s="77" t="s">
        <v>76</v>
      </c>
      <c r="AR56" s="78"/>
      <c r="AS56" s="79">
        <v>0</v>
      </c>
      <c r="AT56" s="80">
        <f>ROUND(SUM($AV$56:$AW$56),2)</f>
        <v>0</v>
      </c>
      <c r="AU56" s="81">
        <f>'05 - Elektro SO-obj. č. 1...'!$P$80</f>
        <v>0</v>
      </c>
      <c r="AV56" s="80">
        <f>'05 - Elektro SO-obj. č. 1...'!$J$30</f>
        <v>0</v>
      </c>
      <c r="AW56" s="80">
        <f>'05 - Elektro SO-obj. č. 1...'!$J$31</f>
        <v>0</v>
      </c>
      <c r="AX56" s="80">
        <f>'05 - Elektro SO-obj. č. 1...'!$J$32</f>
        <v>0</v>
      </c>
      <c r="AY56" s="80">
        <f>'05 - Elektro SO-obj. č. 1...'!$J$33</f>
        <v>0</v>
      </c>
      <c r="AZ56" s="80">
        <f>'05 - Elektro SO-obj. č. 1...'!$F$30</f>
        <v>0</v>
      </c>
      <c r="BA56" s="80">
        <f>'05 - Elektro SO-obj. č. 1...'!$F$31</f>
        <v>0</v>
      </c>
      <c r="BB56" s="80">
        <f>'05 - Elektro SO-obj. č. 1...'!$F$32</f>
        <v>0</v>
      </c>
      <c r="BC56" s="80">
        <f>'05 - Elektro SO-obj. č. 1...'!$F$33</f>
        <v>0</v>
      </c>
      <c r="BD56" s="82">
        <f>'05 - Elektro SO-obj. č. 1...'!$F$34</f>
        <v>0</v>
      </c>
      <c r="BT56" s="74" t="s">
        <v>21</v>
      </c>
      <c r="BV56" s="74" t="s">
        <v>72</v>
      </c>
      <c r="BW56" s="74" t="s">
        <v>89</v>
      </c>
      <c r="BX56" s="74" t="s">
        <v>5</v>
      </c>
      <c r="CM56" s="74" t="s">
        <v>78</v>
      </c>
    </row>
    <row r="57" spans="1:91" s="74" customFormat="1" ht="28.5" customHeight="1" x14ac:dyDescent="0.3">
      <c r="A57" s="187" t="s">
        <v>1522</v>
      </c>
      <c r="B57" s="75"/>
      <c r="C57" s="76"/>
      <c r="D57" s="280" t="s">
        <v>90</v>
      </c>
      <c r="E57" s="281"/>
      <c r="F57" s="281"/>
      <c r="G57" s="281"/>
      <c r="H57" s="281"/>
      <c r="I57" s="76"/>
      <c r="J57" s="280" t="s">
        <v>91</v>
      </c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78">
        <f>'06 - Plyn SO-obj. č. 15 -...'!$J$27</f>
        <v>0</v>
      </c>
      <c r="AH57" s="279"/>
      <c r="AI57" s="279"/>
      <c r="AJ57" s="279"/>
      <c r="AK57" s="279"/>
      <c r="AL57" s="279"/>
      <c r="AM57" s="279"/>
      <c r="AN57" s="278">
        <f>SUM($AG$57,$AT$57)</f>
        <v>0</v>
      </c>
      <c r="AO57" s="279"/>
      <c r="AP57" s="279"/>
      <c r="AQ57" s="77" t="s">
        <v>76</v>
      </c>
      <c r="AR57" s="78"/>
      <c r="AS57" s="79">
        <v>0</v>
      </c>
      <c r="AT57" s="80">
        <f>ROUND(SUM($AV$57:$AW$57),2)</f>
        <v>0</v>
      </c>
      <c r="AU57" s="81">
        <f>'06 - Plyn SO-obj. č. 15 -...'!$P$86</f>
        <v>0</v>
      </c>
      <c r="AV57" s="80">
        <f>'06 - Plyn SO-obj. č. 15 -...'!$J$30</f>
        <v>0</v>
      </c>
      <c r="AW57" s="80">
        <f>'06 - Plyn SO-obj. č. 15 -...'!$J$31</f>
        <v>0</v>
      </c>
      <c r="AX57" s="80">
        <f>'06 - Plyn SO-obj. č. 15 -...'!$J$32</f>
        <v>0</v>
      </c>
      <c r="AY57" s="80">
        <f>'06 - Plyn SO-obj. č. 15 -...'!$J$33</f>
        <v>0</v>
      </c>
      <c r="AZ57" s="80">
        <f>'06 - Plyn SO-obj. č. 15 -...'!$F$30</f>
        <v>0</v>
      </c>
      <c r="BA57" s="80">
        <f>'06 - Plyn SO-obj. č. 15 -...'!$F$31</f>
        <v>0</v>
      </c>
      <c r="BB57" s="80">
        <f>'06 - Plyn SO-obj. č. 15 -...'!$F$32</f>
        <v>0</v>
      </c>
      <c r="BC57" s="80">
        <f>'06 - Plyn SO-obj. č. 15 -...'!$F$33</f>
        <v>0</v>
      </c>
      <c r="BD57" s="82">
        <f>'06 - Plyn SO-obj. č. 15 -...'!$F$34</f>
        <v>0</v>
      </c>
      <c r="BT57" s="74" t="s">
        <v>21</v>
      </c>
      <c r="BV57" s="74" t="s">
        <v>72</v>
      </c>
      <c r="BW57" s="74" t="s">
        <v>92</v>
      </c>
      <c r="BX57" s="74" t="s">
        <v>5</v>
      </c>
      <c r="CM57" s="74" t="s">
        <v>78</v>
      </c>
    </row>
    <row r="58" spans="1:91" s="74" customFormat="1" ht="28.5" customHeight="1" x14ac:dyDescent="0.3">
      <c r="A58" s="187" t="s">
        <v>1522</v>
      </c>
      <c r="B58" s="75"/>
      <c r="C58" s="76"/>
      <c r="D58" s="280" t="s">
        <v>93</v>
      </c>
      <c r="E58" s="281"/>
      <c r="F58" s="281"/>
      <c r="G58" s="281"/>
      <c r="H58" s="281"/>
      <c r="I58" s="76"/>
      <c r="J58" s="280" t="s">
        <v>94</v>
      </c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78">
        <f>'07 - Stavební část o.č. 0...'!$J$27</f>
        <v>0</v>
      </c>
      <c r="AH58" s="279"/>
      <c r="AI58" s="279"/>
      <c r="AJ58" s="279"/>
      <c r="AK58" s="279"/>
      <c r="AL58" s="279"/>
      <c r="AM58" s="279"/>
      <c r="AN58" s="278">
        <f>SUM($AG$58,$AT$58)</f>
        <v>0</v>
      </c>
      <c r="AO58" s="279"/>
      <c r="AP58" s="279"/>
      <c r="AQ58" s="77" t="s">
        <v>76</v>
      </c>
      <c r="AR58" s="78"/>
      <c r="AS58" s="79">
        <v>0</v>
      </c>
      <c r="AT58" s="80">
        <f>ROUND(SUM($AV$58:$AW$58),2)</f>
        <v>0</v>
      </c>
      <c r="AU58" s="81">
        <f>'07 - Stavební část o.č. 0...'!$P$93</f>
        <v>0</v>
      </c>
      <c r="AV58" s="80">
        <f>'07 - Stavební část o.č. 0...'!$J$30</f>
        <v>0</v>
      </c>
      <c r="AW58" s="80">
        <f>'07 - Stavební část o.č. 0...'!$J$31</f>
        <v>0</v>
      </c>
      <c r="AX58" s="80">
        <f>'07 - Stavební část o.č. 0...'!$J$32</f>
        <v>0</v>
      </c>
      <c r="AY58" s="80">
        <f>'07 - Stavební část o.č. 0...'!$J$33</f>
        <v>0</v>
      </c>
      <c r="AZ58" s="80">
        <f>'07 - Stavební část o.č. 0...'!$F$30</f>
        <v>0</v>
      </c>
      <c r="BA58" s="80">
        <f>'07 - Stavební část o.č. 0...'!$F$31</f>
        <v>0</v>
      </c>
      <c r="BB58" s="80">
        <f>'07 - Stavební část o.č. 0...'!$F$32</f>
        <v>0</v>
      </c>
      <c r="BC58" s="80">
        <f>'07 - Stavební část o.č. 0...'!$F$33</f>
        <v>0</v>
      </c>
      <c r="BD58" s="82">
        <f>'07 - Stavební část o.č. 0...'!$F$34</f>
        <v>0</v>
      </c>
      <c r="BT58" s="74" t="s">
        <v>21</v>
      </c>
      <c r="BV58" s="74" t="s">
        <v>72</v>
      </c>
      <c r="BW58" s="74" t="s">
        <v>95</v>
      </c>
      <c r="BX58" s="74" t="s">
        <v>5</v>
      </c>
      <c r="CM58" s="74" t="s">
        <v>78</v>
      </c>
    </row>
    <row r="59" spans="1:91" s="74" customFormat="1" ht="28.5" customHeight="1" x14ac:dyDescent="0.3">
      <c r="A59" s="187" t="s">
        <v>1522</v>
      </c>
      <c r="B59" s="75"/>
      <c r="C59" s="76"/>
      <c r="D59" s="280" t="s">
        <v>96</v>
      </c>
      <c r="E59" s="281"/>
      <c r="F59" s="281"/>
      <c r="G59" s="281"/>
      <c r="H59" s="281"/>
      <c r="I59" s="76"/>
      <c r="J59" s="280" t="s">
        <v>97</v>
      </c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78">
        <f>'08 - Vytápění o.č. 002 - ...'!$J$27</f>
        <v>0</v>
      </c>
      <c r="AH59" s="279"/>
      <c r="AI59" s="279"/>
      <c r="AJ59" s="279"/>
      <c r="AK59" s="279"/>
      <c r="AL59" s="279"/>
      <c r="AM59" s="279"/>
      <c r="AN59" s="278">
        <f>SUM($AG$59,$AT$59)</f>
        <v>0</v>
      </c>
      <c r="AO59" s="279"/>
      <c r="AP59" s="279"/>
      <c r="AQ59" s="77" t="s">
        <v>76</v>
      </c>
      <c r="AR59" s="78"/>
      <c r="AS59" s="79">
        <v>0</v>
      </c>
      <c r="AT59" s="80">
        <f>ROUND(SUM($AV$59:$AW$59),2)</f>
        <v>0</v>
      </c>
      <c r="AU59" s="81">
        <f>'08 - Vytápění o.č. 002 - ...'!$P$86</f>
        <v>0</v>
      </c>
      <c r="AV59" s="80">
        <f>'08 - Vytápění o.č. 002 - ...'!$J$30</f>
        <v>0</v>
      </c>
      <c r="AW59" s="80">
        <f>'08 - Vytápění o.č. 002 - ...'!$J$31</f>
        <v>0</v>
      </c>
      <c r="AX59" s="80">
        <f>'08 - Vytápění o.č. 002 - ...'!$J$32</f>
        <v>0</v>
      </c>
      <c r="AY59" s="80">
        <f>'08 - Vytápění o.č. 002 - ...'!$J$33</f>
        <v>0</v>
      </c>
      <c r="AZ59" s="80">
        <f>'08 - Vytápění o.č. 002 - ...'!$F$30</f>
        <v>0</v>
      </c>
      <c r="BA59" s="80">
        <f>'08 - Vytápění o.č. 002 - ...'!$F$31</f>
        <v>0</v>
      </c>
      <c r="BB59" s="80">
        <f>'08 - Vytápění o.č. 002 - ...'!$F$32</f>
        <v>0</v>
      </c>
      <c r="BC59" s="80">
        <f>'08 - Vytápění o.č. 002 - ...'!$F$33</f>
        <v>0</v>
      </c>
      <c r="BD59" s="82">
        <f>'08 - Vytápění o.č. 002 - ...'!$F$34</f>
        <v>0</v>
      </c>
      <c r="BT59" s="74" t="s">
        <v>21</v>
      </c>
      <c r="BV59" s="74" t="s">
        <v>72</v>
      </c>
      <c r="BW59" s="74" t="s">
        <v>98</v>
      </c>
      <c r="BX59" s="74" t="s">
        <v>5</v>
      </c>
      <c r="CM59" s="74" t="s">
        <v>78</v>
      </c>
    </row>
    <row r="60" spans="1:91" s="74" customFormat="1" ht="28.5" customHeight="1" x14ac:dyDescent="0.3">
      <c r="A60" s="187" t="s">
        <v>1522</v>
      </c>
      <c r="B60" s="75"/>
      <c r="C60" s="76"/>
      <c r="D60" s="280" t="s">
        <v>99</v>
      </c>
      <c r="E60" s="281"/>
      <c r="F60" s="281"/>
      <c r="G60" s="281"/>
      <c r="H60" s="281"/>
      <c r="I60" s="76"/>
      <c r="J60" s="280" t="s">
        <v>100</v>
      </c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78">
        <f>'09 - MaR o.č. 002 - Jídel...'!$J$27</f>
        <v>0</v>
      </c>
      <c r="AH60" s="279"/>
      <c r="AI60" s="279"/>
      <c r="AJ60" s="279"/>
      <c r="AK60" s="279"/>
      <c r="AL60" s="279"/>
      <c r="AM60" s="279"/>
      <c r="AN60" s="278">
        <f>SUM($AG$60,$AT$60)</f>
        <v>0</v>
      </c>
      <c r="AO60" s="279"/>
      <c r="AP60" s="279"/>
      <c r="AQ60" s="77" t="s">
        <v>76</v>
      </c>
      <c r="AR60" s="78"/>
      <c r="AS60" s="79">
        <v>0</v>
      </c>
      <c r="AT60" s="80">
        <f>ROUND(SUM($AV$60:$AW$60),2)</f>
        <v>0</v>
      </c>
      <c r="AU60" s="81">
        <f>'09 - MaR o.č. 002 - Jídel...'!$P$80</f>
        <v>0</v>
      </c>
      <c r="AV60" s="80">
        <f>'09 - MaR o.č. 002 - Jídel...'!$J$30</f>
        <v>0</v>
      </c>
      <c r="AW60" s="80">
        <f>'09 - MaR o.č. 002 - Jídel...'!$J$31</f>
        <v>0</v>
      </c>
      <c r="AX60" s="80">
        <f>'09 - MaR o.č. 002 - Jídel...'!$J$32</f>
        <v>0</v>
      </c>
      <c r="AY60" s="80">
        <f>'09 - MaR o.č. 002 - Jídel...'!$J$33</f>
        <v>0</v>
      </c>
      <c r="AZ60" s="80">
        <f>'09 - MaR o.č. 002 - Jídel...'!$F$30</f>
        <v>0</v>
      </c>
      <c r="BA60" s="80">
        <f>'09 - MaR o.č. 002 - Jídel...'!$F$31</f>
        <v>0</v>
      </c>
      <c r="BB60" s="80">
        <f>'09 - MaR o.č. 002 - Jídel...'!$F$32</f>
        <v>0</v>
      </c>
      <c r="BC60" s="80">
        <f>'09 - MaR o.č. 002 - Jídel...'!$F$33</f>
        <v>0</v>
      </c>
      <c r="BD60" s="82">
        <f>'09 - MaR o.č. 002 - Jídel...'!$F$34</f>
        <v>0</v>
      </c>
      <c r="BT60" s="74" t="s">
        <v>21</v>
      </c>
      <c r="BV60" s="74" t="s">
        <v>72</v>
      </c>
      <c r="BW60" s="74" t="s">
        <v>101</v>
      </c>
      <c r="BX60" s="74" t="s">
        <v>5</v>
      </c>
      <c r="CM60" s="74" t="s">
        <v>78</v>
      </c>
    </row>
    <row r="61" spans="1:91" s="74" customFormat="1" ht="28.5" customHeight="1" x14ac:dyDescent="0.3">
      <c r="A61" s="187" t="s">
        <v>1522</v>
      </c>
      <c r="B61" s="75"/>
      <c r="C61" s="76"/>
      <c r="D61" s="280" t="s">
        <v>26</v>
      </c>
      <c r="E61" s="281"/>
      <c r="F61" s="281"/>
      <c r="G61" s="281"/>
      <c r="H61" s="281"/>
      <c r="I61" s="76"/>
      <c r="J61" s="280" t="s">
        <v>102</v>
      </c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  <c r="AG61" s="278">
        <f>'10 - ZTIo.č. 002 - Jídeln...'!$J$27</f>
        <v>0</v>
      </c>
      <c r="AH61" s="279"/>
      <c r="AI61" s="279"/>
      <c r="AJ61" s="279"/>
      <c r="AK61" s="279"/>
      <c r="AL61" s="279"/>
      <c r="AM61" s="279"/>
      <c r="AN61" s="278">
        <f>SUM($AG$61,$AT$61)</f>
        <v>0</v>
      </c>
      <c r="AO61" s="279"/>
      <c r="AP61" s="279"/>
      <c r="AQ61" s="77" t="s">
        <v>76</v>
      </c>
      <c r="AR61" s="78"/>
      <c r="AS61" s="79">
        <v>0</v>
      </c>
      <c r="AT61" s="80">
        <f>ROUND(SUM($AV$61:$AW$61),2)</f>
        <v>0</v>
      </c>
      <c r="AU61" s="81">
        <f>'10 - ZTIo.č. 002 - Jídeln...'!$P$81</f>
        <v>0</v>
      </c>
      <c r="AV61" s="80">
        <f>'10 - ZTIo.č. 002 - Jídeln...'!$J$30</f>
        <v>0</v>
      </c>
      <c r="AW61" s="80">
        <f>'10 - ZTIo.č. 002 - Jídeln...'!$J$31</f>
        <v>0</v>
      </c>
      <c r="AX61" s="80">
        <f>'10 - ZTIo.č. 002 - Jídeln...'!$J$32</f>
        <v>0</v>
      </c>
      <c r="AY61" s="80">
        <f>'10 - ZTIo.č. 002 - Jídeln...'!$J$33</f>
        <v>0</v>
      </c>
      <c r="AZ61" s="80">
        <f>'10 - ZTIo.č. 002 - Jídeln...'!$F$30</f>
        <v>0</v>
      </c>
      <c r="BA61" s="80">
        <f>'10 - ZTIo.č. 002 - Jídeln...'!$F$31</f>
        <v>0</v>
      </c>
      <c r="BB61" s="80">
        <f>'10 - ZTIo.č. 002 - Jídeln...'!$F$32</f>
        <v>0</v>
      </c>
      <c r="BC61" s="80">
        <f>'10 - ZTIo.č. 002 - Jídeln...'!$F$33</f>
        <v>0</v>
      </c>
      <c r="BD61" s="82">
        <f>'10 - ZTIo.č. 002 - Jídeln...'!$F$34</f>
        <v>0</v>
      </c>
      <c r="BT61" s="74" t="s">
        <v>21</v>
      </c>
      <c r="BV61" s="74" t="s">
        <v>72</v>
      </c>
      <c r="BW61" s="74" t="s">
        <v>103</v>
      </c>
      <c r="BX61" s="74" t="s">
        <v>5</v>
      </c>
      <c r="CM61" s="74" t="s">
        <v>78</v>
      </c>
    </row>
    <row r="62" spans="1:91" s="74" customFormat="1" ht="28.5" customHeight="1" x14ac:dyDescent="0.3">
      <c r="A62" s="187" t="s">
        <v>1522</v>
      </c>
      <c r="B62" s="75"/>
      <c r="C62" s="76"/>
      <c r="D62" s="280" t="s">
        <v>104</v>
      </c>
      <c r="E62" s="281"/>
      <c r="F62" s="281"/>
      <c r="G62" s="281"/>
      <c r="H62" s="281"/>
      <c r="I62" s="76"/>
      <c r="J62" s="280" t="s">
        <v>105</v>
      </c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78">
        <f>'11 - Plyn o.č. 002 - Jíde...'!$J$27</f>
        <v>0</v>
      </c>
      <c r="AH62" s="279"/>
      <c r="AI62" s="279"/>
      <c r="AJ62" s="279"/>
      <c r="AK62" s="279"/>
      <c r="AL62" s="279"/>
      <c r="AM62" s="279"/>
      <c r="AN62" s="278">
        <f>SUM($AG$62,$AT$62)</f>
        <v>0</v>
      </c>
      <c r="AO62" s="279"/>
      <c r="AP62" s="279"/>
      <c r="AQ62" s="77" t="s">
        <v>76</v>
      </c>
      <c r="AR62" s="78"/>
      <c r="AS62" s="79">
        <v>0</v>
      </c>
      <c r="AT62" s="80">
        <f>ROUND(SUM($AV$62:$AW$62),2)</f>
        <v>0</v>
      </c>
      <c r="AU62" s="81">
        <f>'11 - Plyn o.č. 002 - Jíde...'!$P$86</f>
        <v>0</v>
      </c>
      <c r="AV62" s="80">
        <f>'11 - Plyn o.č. 002 - Jíde...'!$J$30</f>
        <v>0</v>
      </c>
      <c r="AW62" s="80">
        <f>'11 - Plyn o.č. 002 - Jíde...'!$J$31</f>
        <v>0</v>
      </c>
      <c r="AX62" s="80">
        <f>'11 - Plyn o.č. 002 - Jíde...'!$J$32</f>
        <v>0</v>
      </c>
      <c r="AY62" s="80">
        <f>'11 - Plyn o.č. 002 - Jíde...'!$J$33</f>
        <v>0</v>
      </c>
      <c r="AZ62" s="80">
        <f>'11 - Plyn o.č. 002 - Jíde...'!$F$30</f>
        <v>0</v>
      </c>
      <c r="BA62" s="80">
        <f>'11 - Plyn o.č. 002 - Jíde...'!$F$31</f>
        <v>0</v>
      </c>
      <c r="BB62" s="80">
        <f>'11 - Plyn o.č. 002 - Jíde...'!$F$32</f>
        <v>0</v>
      </c>
      <c r="BC62" s="80">
        <f>'11 - Plyn o.č. 002 - Jíde...'!$F$33</f>
        <v>0</v>
      </c>
      <c r="BD62" s="82">
        <f>'11 - Plyn o.č. 002 - Jíde...'!$F$34</f>
        <v>0</v>
      </c>
      <c r="BT62" s="74" t="s">
        <v>21</v>
      </c>
      <c r="BV62" s="74" t="s">
        <v>72</v>
      </c>
      <c r="BW62" s="74" t="s">
        <v>106</v>
      </c>
      <c r="BX62" s="74" t="s">
        <v>5</v>
      </c>
      <c r="CM62" s="74" t="s">
        <v>78</v>
      </c>
    </row>
    <row r="63" spans="1:91" s="74" customFormat="1" ht="28.5" customHeight="1" x14ac:dyDescent="0.3">
      <c r="A63" s="187" t="s">
        <v>1522</v>
      </c>
      <c r="B63" s="75"/>
      <c r="C63" s="76"/>
      <c r="D63" s="280" t="s">
        <v>107</v>
      </c>
      <c r="E63" s="281"/>
      <c r="F63" s="281"/>
      <c r="G63" s="281"/>
      <c r="H63" s="281"/>
      <c r="I63" s="76"/>
      <c r="J63" s="280" t="s">
        <v>108</v>
      </c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78">
        <f>'12 - Elektroinstalace - o...'!$J$27</f>
        <v>0</v>
      </c>
      <c r="AH63" s="279"/>
      <c r="AI63" s="279"/>
      <c r="AJ63" s="279"/>
      <c r="AK63" s="279"/>
      <c r="AL63" s="279"/>
      <c r="AM63" s="279"/>
      <c r="AN63" s="278">
        <f>SUM($AG$63,$AT$63)</f>
        <v>0</v>
      </c>
      <c r="AO63" s="279"/>
      <c r="AP63" s="279"/>
      <c r="AQ63" s="77" t="s">
        <v>76</v>
      </c>
      <c r="AR63" s="78"/>
      <c r="AS63" s="79">
        <v>0</v>
      </c>
      <c r="AT63" s="80">
        <f>ROUND(SUM($AV$63:$AW$63),2)</f>
        <v>0</v>
      </c>
      <c r="AU63" s="81">
        <f>'12 - Elektroinstalace - o...'!$P$81</f>
        <v>0</v>
      </c>
      <c r="AV63" s="80">
        <f>'12 - Elektroinstalace - o...'!$J$30</f>
        <v>0</v>
      </c>
      <c r="AW63" s="80">
        <f>'12 - Elektroinstalace - o...'!$J$31</f>
        <v>0</v>
      </c>
      <c r="AX63" s="80">
        <f>'12 - Elektroinstalace - o...'!$J$32</f>
        <v>0</v>
      </c>
      <c r="AY63" s="80">
        <f>'12 - Elektroinstalace - o...'!$J$33</f>
        <v>0</v>
      </c>
      <c r="AZ63" s="80">
        <f>'12 - Elektroinstalace - o...'!$F$30</f>
        <v>0</v>
      </c>
      <c r="BA63" s="80">
        <f>'12 - Elektroinstalace - o...'!$F$31</f>
        <v>0</v>
      </c>
      <c r="BB63" s="80">
        <f>'12 - Elektroinstalace - o...'!$F$32</f>
        <v>0</v>
      </c>
      <c r="BC63" s="80">
        <f>'12 - Elektroinstalace - o...'!$F$33</f>
        <v>0</v>
      </c>
      <c r="BD63" s="82">
        <f>'12 - Elektroinstalace - o...'!$F$34</f>
        <v>0</v>
      </c>
      <c r="BT63" s="74" t="s">
        <v>21</v>
      </c>
      <c r="BV63" s="74" t="s">
        <v>72</v>
      </c>
      <c r="BW63" s="74" t="s">
        <v>109</v>
      </c>
      <c r="BX63" s="74" t="s">
        <v>5</v>
      </c>
      <c r="CM63" s="74" t="s">
        <v>78</v>
      </c>
    </row>
    <row r="64" spans="1:91" s="74" customFormat="1" ht="28.5" customHeight="1" x14ac:dyDescent="0.3">
      <c r="A64" s="187" t="s">
        <v>1522</v>
      </c>
      <c r="B64" s="75"/>
      <c r="C64" s="76"/>
      <c r="D64" s="280" t="s">
        <v>110</v>
      </c>
      <c r="E64" s="281"/>
      <c r="F64" s="281"/>
      <c r="G64" s="281"/>
      <c r="H64" s="281"/>
      <c r="I64" s="76"/>
      <c r="J64" s="280" t="s">
        <v>111</v>
      </c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78">
        <f>'13 - VRN'!$J$27</f>
        <v>0</v>
      </c>
      <c r="AH64" s="279"/>
      <c r="AI64" s="279"/>
      <c r="AJ64" s="279"/>
      <c r="AK64" s="279"/>
      <c r="AL64" s="279"/>
      <c r="AM64" s="279"/>
      <c r="AN64" s="278">
        <f>SUM($AG$64,$AT$64)</f>
        <v>0</v>
      </c>
      <c r="AO64" s="279"/>
      <c r="AP64" s="279"/>
      <c r="AQ64" s="77" t="s">
        <v>76</v>
      </c>
      <c r="AR64" s="78"/>
      <c r="AS64" s="83">
        <v>0</v>
      </c>
      <c r="AT64" s="84">
        <f>ROUND(SUM($AV$64:$AW$64),2)</f>
        <v>0</v>
      </c>
      <c r="AU64" s="85">
        <f>'13 - VRN'!$P$78</f>
        <v>0</v>
      </c>
      <c r="AV64" s="84">
        <f>'13 - VRN'!$J$30</f>
        <v>0</v>
      </c>
      <c r="AW64" s="84">
        <f>'13 - VRN'!$J$31</f>
        <v>0</v>
      </c>
      <c r="AX64" s="84">
        <f>'13 - VRN'!$J$32</f>
        <v>0</v>
      </c>
      <c r="AY64" s="84">
        <f>'13 - VRN'!$J$33</f>
        <v>0</v>
      </c>
      <c r="AZ64" s="84">
        <f>'13 - VRN'!$F$30</f>
        <v>0</v>
      </c>
      <c r="BA64" s="84">
        <f>'13 - VRN'!$F$31</f>
        <v>0</v>
      </c>
      <c r="BB64" s="84">
        <f>'13 - VRN'!$F$32</f>
        <v>0</v>
      </c>
      <c r="BC64" s="84">
        <f>'13 - VRN'!$F$33</f>
        <v>0</v>
      </c>
      <c r="BD64" s="86">
        <f>'13 - VRN'!$F$34</f>
        <v>0</v>
      </c>
      <c r="BT64" s="74" t="s">
        <v>21</v>
      </c>
      <c r="BV64" s="74" t="s">
        <v>72</v>
      </c>
      <c r="BW64" s="74" t="s">
        <v>112</v>
      </c>
      <c r="BX64" s="74" t="s">
        <v>5</v>
      </c>
      <c r="CM64" s="74" t="s">
        <v>78</v>
      </c>
    </row>
    <row r="65" spans="2:44" s="6" customFormat="1" ht="30.75" customHeight="1" x14ac:dyDescent="0.3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43"/>
    </row>
    <row r="66" spans="2:44" s="6" customFormat="1" ht="7.5" customHeight="1" x14ac:dyDescent="0.3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43"/>
    </row>
  </sheetData>
  <sheetProtection password="CC35" sheet="1" objects="1" scenarios="1" formatColumns="0" formatRows="0" sort="0" autoFilter="0"/>
  <mergeCells count="89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G51:AM51"/>
    <mergeCell ref="AN51:AP51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61:AM61"/>
    <mergeCell ref="D61:H61"/>
    <mergeCell ref="J61:AF61"/>
    <mergeCell ref="AN62:AP62"/>
    <mergeCell ref="AG62:AM62"/>
    <mergeCell ref="D62:H62"/>
    <mergeCell ref="J62:AF62"/>
    <mergeCell ref="AR2:BE2"/>
    <mergeCell ref="AN63:AP63"/>
    <mergeCell ref="AG63:AM63"/>
    <mergeCell ref="D63:H63"/>
    <mergeCell ref="J63:AF63"/>
    <mergeCell ref="AN64:AP64"/>
    <mergeCell ref="AG64:AM64"/>
    <mergeCell ref="D64:H64"/>
    <mergeCell ref="J64:AF64"/>
    <mergeCell ref="AN61:AP61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01 - Stavební část SO-obj...'!C2" tooltip="01 - Stavební část SO-obj..." display="/"/>
    <hyperlink ref="A53" location="'02 - VYTÁPĚNÍ SO-obj. č. ...'!C2" tooltip="02 - VYTÁPĚNÍ SO-obj. č. ..." display="/"/>
    <hyperlink ref="A54" location="'03 - ZTI SO-obj. č. 15 - ...'!C2" tooltip="03 - ZTI SO-obj. č. 15 - ..." display="/"/>
    <hyperlink ref="A55" location="'04 - MaR SO-obj. č. 15 - ...'!C2" tooltip="04 - MaR SO-obj. č. 15 - ..." display="/"/>
    <hyperlink ref="A56" location="'05 - Elektro SO-obj. č. 1...'!C2" tooltip="05 - Elektro SO-obj. č. 1..." display="/"/>
    <hyperlink ref="A57" location="'06 - Plyn SO-obj. č. 15 -...'!C2" tooltip="06 - Plyn SO-obj. č. 15 -..." display="/"/>
    <hyperlink ref="A58" location="'07 - Stavební část o.č. 0...'!C2" tooltip="07 - Stavební část o.č. 0..." display="/"/>
    <hyperlink ref="A59" location="'08 - Vytápění o.č. 002 - ...'!C2" tooltip="08 - Vytápění o.č. 002 - ..." display="/"/>
    <hyperlink ref="A60" location="'09 - MaR o.č. 002 - Jídel...'!C2" tooltip="09 - MaR o.č. 002 - Jídel..." display="/"/>
    <hyperlink ref="A61" location="'10 - ZTIo.č. 002 - Jídeln...'!C2" tooltip="10 - ZTIo.č. 002 - Jídeln..." display="/"/>
    <hyperlink ref="A62" location="'11 - Plyn o.č. 002 - Jíde...'!C2" tooltip="11 - Plyn o.č. 002 - Jíde..." display="/"/>
    <hyperlink ref="A63" location="'12 - Elektroinstalace - o...'!C2" tooltip="12 - Elektroinstalace - o..." display="/"/>
    <hyperlink ref="A64" location="'13 - VRN'!C2" tooltip="13 - VRN" display="/"/>
  </hyperlinks>
  <pageMargins left="0.59027779102325439" right="0.59027779102325439" top="0.59027779102325439" bottom="0.59027779102325439" header="0" footer="0"/>
  <pageSetup paperSize="9" fitToHeight="100" orientation="landscape" blackAndWhite="1" r:id="rId1"/>
  <headerFooter alignWithMargins="0"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101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1318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ROUND($J$80,2)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ROUND(SUM($BE$80:$BE$222),2)</f>
        <v>0</v>
      </c>
      <c r="G30" s="24"/>
      <c r="H30" s="24"/>
      <c r="I30" s="97">
        <v>0.21</v>
      </c>
      <c r="J30" s="96">
        <f>ROUND(ROUND((SUM($BE$80:$BE$222)),2)*$I$30,2)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ROUND(SUM($BF$80:$BF$222),2)</f>
        <v>0</v>
      </c>
      <c r="G31" s="24"/>
      <c r="H31" s="24"/>
      <c r="I31" s="97">
        <v>0.15</v>
      </c>
      <c r="J31" s="96">
        <f>ROUND(ROUND((SUM($BF$80:$BF$222)),2)*$I$31,2)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ROUND(SUM($BG$80:$BG$222),2)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ROUND(SUM($BH$80:$BH$222),2)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ROUND(SUM($BI$80:$BI$222),2)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09 - MaR o.č. 002 - Jídelna a kuchyně (statek)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$J$80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903</v>
      </c>
      <c r="E57" s="110"/>
      <c r="F57" s="110"/>
      <c r="G57" s="110"/>
      <c r="H57" s="110"/>
      <c r="I57" s="111"/>
      <c r="J57" s="112">
        <f>$J$81</f>
        <v>0</v>
      </c>
      <c r="K57" s="113"/>
    </row>
    <row r="58" spans="2:47" s="73" customFormat="1" ht="25.5" customHeight="1" x14ac:dyDescent="0.3">
      <c r="B58" s="108"/>
      <c r="C58" s="109"/>
      <c r="D58" s="110" t="s">
        <v>904</v>
      </c>
      <c r="E58" s="110"/>
      <c r="F58" s="110"/>
      <c r="G58" s="110"/>
      <c r="H58" s="110"/>
      <c r="I58" s="111"/>
      <c r="J58" s="112">
        <f>$J$208</f>
        <v>0</v>
      </c>
      <c r="K58" s="113"/>
    </row>
    <row r="59" spans="2:47" s="73" customFormat="1" ht="25.5" customHeight="1" x14ac:dyDescent="0.3">
      <c r="B59" s="108"/>
      <c r="C59" s="109"/>
      <c r="D59" s="110" t="s">
        <v>905</v>
      </c>
      <c r="E59" s="110"/>
      <c r="F59" s="110"/>
      <c r="G59" s="110"/>
      <c r="H59" s="110"/>
      <c r="I59" s="111"/>
      <c r="J59" s="112">
        <f>$J$217</f>
        <v>0</v>
      </c>
      <c r="K59" s="113"/>
    </row>
    <row r="60" spans="2:47" s="73" customFormat="1" ht="25.5" customHeight="1" x14ac:dyDescent="0.3">
      <c r="B60" s="108"/>
      <c r="C60" s="109"/>
      <c r="D60" s="110" t="s">
        <v>906</v>
      </c>
      <c r="E60" s="110"/>
      <c r="F60" s="110"/>
      <c r="G60" s="110"/>
      <c r="H60" s="110"/>
      <c r="I60" s="111"/>
      <c r="J60" s="112">
        <f>$J$222</f>
        <v>0</v>
      </c>
      <c r="K60" s="113"/>
    </row>
    <row r="61" spans="2:47" s="6" customFormat="1" ht="22.5" customHeight="1" x14ac:dyDescent="0.3">
      <c r="B61" s="23"/>
      <c r="C61" s="24"/>
      <c r="D61" s="24"/>
      <c r="E61" s="24"/>
      <c r="F61" s="24"/>
      <c r="G61" s="24"/>
      <c r="H61" s="24"/>
      <c r="J61" s="24"/>
      <c r="K61" s="27"/>
    </row>
    <row r="62" spans="2:47" s="6" customFormat="1" ht="7.5" customHeight="1" x14ac:dyDescent="0.3">
      <c r="B62" s="38"/>
      <c r="C62" s="39"/>
      <c r="D62" s="39"/>
      <c r="E62" s="39"/>
      <c r="F62" s="39"/>
      <c r="G62" s="39"/>
      <c r="H62" s="39"/>
      <c r="I62" s="101"/>
      <c r="J62" s="39"/>
      <c r="K62" s="40"/>
    </row>
    <row r="66" spans="2:63" s="6" customFormat="1" ht="7.5" customHeight="1" x14ac:dyDescent="0.3">
      <c r="B66" s="41"/>
      <c r="C66" s="42"/>
      <c r="D66" s="42"/>
      <c r="E66" s="42"/>
      <c r="F66" s="42"/>
      <c r="G66" s="42"/>
      <c r="H66" s="42"/>
      <c r="I66" s="103"/>
      <c r="J66" s="42"/>
      <c r="K66" s="42"/>
      <c r="L66" s="43"/>
    </row>
    <row r="67" spans="2:63" s="6" customFormat="1" ht="37.5" customHeight="1" x14ac:dyDescent="0.3">
      <c r="B67" s="23"/>
      <c r="C67" s="12" t="s">
        <v>142</v>
      </c>
      <c r="D67" s="24"/>
      <c r="E67" s="24"/>
      <c r="F67" s="24"/>
      <c r="G67" s="24"/>
      <c r="H67" s="24"/>
      <c r="J67" s="24"/>
      <c r="K67" s="24"/>
      <c r="L67" s="43"/>
    </row>
    <row r="68" spans="2:63" s="6" customFormat="1" ht="7.5" customHeight="1" x14ac:dyDescent="0.3">
      <c r="B68" s="23"/>
      <c r="C68" s="24"/>
      <c r="D68" s="24"/>
      <c r="E68" s="24"/>
      <c r="F68" s="24"/>
      <c r="G68" s="24"/>
      <c r="H68" s="24"/>
      <c r="J68" s="24"/>
      <c r="K68" s="24"/>
      <c r="L68" s="43"/>
    </row>
    <row r="69" spans="2:63" s="6" customFormat="1" ht="15" customHeight="1" x14ac:dyDescent="0.3">
      <c r="B69" s="23"/>
      <c r="C69" s="19" t="s">
        <v>16</v>
      </c>
      <c r="D69" s="24"/>
      <c r="E69" s="24"/>
      <c r="F69" s="24"/>
      <c r="G69" s="24"/>
      <c r="H69" s="24"/>
      <c r="J69" s="24"/>
      <c r="K69" s="24"/>
      <c r="L69" s="43"/>
    </row>
    <row r="70" spans="2:63" s="6" customFormat="1" ht="16.5" customHeight="1" x14ac:dyDescent="0.3">
      <c r="B70" s="23"/>
      <c r="C70" s="24"/>
      <c r="D70" s="24"/>
      <c r="E70" s="314" t="str">
        <f>$E$7</f>
        <v>Boletice - Podvoří - ekologizace kotleny</v>
      </c>
      <c r="F70" s="294"/>
      <c r="G70" s="294"/>
      <c r="H70" s="294"/>
      <c r="J70" s="24"/>
      <c r="K70" s="24"/>
      <c r="L70" s="43"/>
    </row>
    <row r="71" spans="2:63" s="6" customFormat="1" ht="15" customHeight="1" x14ac:dyDescent="0.3">
      <c r="B71" s="23"/>
      <c r="C71" s="19" t="s">
        <v>115</v>
      </c>
      <c r="D71" s="24"/>
      <c r="E71" s="24"/>
      <c r="F71" s="24"/>
      <c r="G71" s="24"/>
      <c r="H71" s="24"/>
      <c r="J71" s="24"/>
      <c r="K71" s="24"/>
      <c r="L71" s="43"/>
    </row>
    <row r="72" spans="2:63" s="6" customFormat="1" ht="19.5" customHeight="1" x14ac:dyDescent="0.3">
      <c r="B72" s="23"/>
      <c r="C72" s="24"/>
      <c r="D72" s="24"/>
      <c r="E72" s="291" t="str">
        <f>$E$9</f>
        <v>09 - MaR o.č. 002 - Jídelna a kuchyně (statek)</v>
      </c>
      <c r="F72" s="294"/>
      <c r="G72" s="294"/>
      <c r="H72" s="294"/>
      <c r="J72" s="24"/>
      <c r="K72" s="24"/>
      <c r="L72" s="43"/>
    </row>
    <row r="73" spans="2:63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63" s="6" customFormat="1" ht="18.75" customHeight="1" x14ac:dyDescent="0.3">
      <c r="B74" s="23"/>
      <c r="C74" s="19" t="s">
        <v>22</v>
      </c>
      <c r="D74" s="24"/>
      <c r="E74" s="24"/>
      <c r="F74" s="17" t="str">
        <f>$F$12</f>
        <v xml:space="preserve"> </v>
      </c>
      <c r="G74" s="24"/>
      <c r="H74" s="24"/>
      <c r="I74" s="88" t="s">
        <v>24</v>
      </c>
      <c r="J74" s="52" t="str">
        <f>IF($J$12="","",$J$12)</f>
        <v>08.06.2015</v>
      </c>
      <c r="K74" s="24"/>
      <c r="L74" s="43"/>
    </row>
    <row r="75" spans="2:63" s="6" customFormat="1" ht="7.5" customHeight="1" x14ac:dyDescent="0.3">
      <c r="B75" s="23"/>
      <c r="C75" s="24"/>
      <c r="D75" s="24"/>
      <c r="E75" s="24"/>
      <c r="F75" s="24"/>
      <c r="G75" s="24"/>
      <c r="H75" s="24"/>
      <c r="J75" s="24"/>
      <c r="K75" s="24"/>
      <c r="L75" s="43"/>
    </row>
    <row r="76" spans="2:63" s="6" customFormat="1" ht="15.75" customHeight="1" x14ac:dyDescent="0.3">
      <c r="B76" s="23"/>
      <c r="C76" s="19" t="s">
        <v>28</v>
      </c>
      <c r="D76" s="24"/>
      <c r="E76" s="24"/>
      <c r="F76" s="17" t="str">
        <f>$E$15</f>
        <v xml:space="preserve"> </v>
      </c>
      <c r="G76" s="24"/>
      <c r="H76" s="24"/>
      <c r="I76" s="88" t="s">
        <v>33</v>
      </c>
      <c r="J76" s="17" t="str">
        <f>$E$21</f>
        <v xml:space="preserve"> </v>
      </c>
      <c r="K76" s="24"/>
      <c r="L76" s="43"/>
    </row>
    <row r="77" spans="2:63" s="6" customFormat="1" ht="15" customHeight="1" x14ac:dyDescent="0.3">
      <c r="B77" s="23"/>
      <c r="C77" s="19" t="s">
        <v>31</v>
      </c>
      <c r="D77" s="24"/>
      <c r="E77" s="24"/>
      <c r="F77" s="17" t="str">
        <f>IF($E$18="","",$E$18)</f>
        <v/>
      </c>
      <c r="G77" s="24"/>
      <c r="H77" s="24"/>
      <c r="J77" s="24"/>
      <c r="K77" s="24"/>
      <c r="L77" s="43"/>
    </row>
    <row r="78" spans="2:63" s="6" customFormat="1" ht="11.2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63" s="114" customFormat="1" ht="30" customHeight="1" x14ac:dyDescent="0.3">
      <c r="B79" s="115"/>
      <c r="C79" s="116" t="s">
        <v>143</v>
      </c>
      <c r="D79" s="117" t="s">
        <v>55</v>
      </c>
      <c r="E79" s="117" t="s">
        <v>51</v>
      </c>
      <c r="F79" s="117" t="s">
        <v>144</v>
      </c>
      <c r="G79" s="117" t="s">
        <v>145</v>
      </c>
      <c r="H79" s="117" t="s">
        <v>146</v>
      </c>
      <c r="I79" s="118" t="s">
        <v>147</v>
      </c>
      <c r="J79" s="117" t="s">
        <v>148</v>
      </c>
      <c r="K79" s="119" t="s">
        <v>149</v>
      </c>
      <c r="L79" s="120"/>
      <c r="M79" s="59" t="s">
        <v>150</v>
      </c>
      <c r="N79" s="60" t="s">
        <v>40</v>
      </c>
      <c r="O79" s="60" t="s">
        <v>151</v>
      </c>
      <c r="P79" s="60" t="s">
        <v>152</v>
      </c>
      <c r="Q79" s="60" t="s">
        <v>153</v>
      </c>
      <c r="R79" s="60" t="s">
        <v>154</v>
      </c>
      <c r="S79" s="60" t="s">
        <v>155</v>
      </c>
      <c r="T79" s="61" t="s">
        <v>156</v>
      </c>
    </row>
    <row r="80" spans="2:63" s="6" customFormat="1" ht="30" customHeight="1" x14ac:dyDescent="0.35">
      <c r="B80" s="23"/>
      <c r="C80" s="66" t="s">
        <v>120</v>
      </c>
      <c r="D80" s="24"/>
      <c r="E80" s="24"/>
      <c r="F80" s="24"/>
      <c r="G80" s="24"/>
      <c r="H80" s="24"/>
      <c r="J80" s="121">
        <f>$BK$80</f>
        <v>0</v>
      </c>
      <c r="K80" s="24"/>
      <c r="L80" s="43"/>
      <c r="M80" s="63"/>
      <c r="N80" s="64"/>
      <c r="O80" s="64"/>
      <c r="P80" s="122">
        <f>$P$81+$P$208+$P$217+$P$222</f>
        <v>0</v>
      </c>
      <c r="Q80" s="64"/>
      <c r="R80" s="122">
        <f>$R$81+$R$208+$R$217+$R$222</f>
        <v>0</v>
      </c>
      <c r="S80" s="64"/>
      <c r="T80" s="123">
        <f>$T$81+$T$208+$T$217+$T$222</f>
        <v>0</v>
      </c>
      <c r="AT80" s="6" t="s">
        <v>69</v>
      </c>
      <c r="AU80" s="6" t="s">
        <v>121</v>
      </c>
      <c r="BK80" s="124">
        <f>$BK$81+$BK$208+$BK$217+$BK$222</f>
        <v>0</v>
      </c>
    </row>
    <row r="81" spans="2:65" s="125" customFormat="1" ht="37.5" customHeight="1" x14ac:dyDescent="0.35">
      <c r="B81" s="126"/>
      <c r="C81" s="127"/>
      <c r="D81" s="127" t="s">
        <v>69</v>
      </c>
      <c r="E81" s="128" t="s">
        <v>776</v>
      </c>
      <c r="F81" s="128" t="s">
        <v>907</v>
      </c>
      <c r="G81" s="127"/>
      <c r="H81" s="127"/>
      <c r="J81" s="129">
        <f>$BK$81</f>
        <v>0</v>
      </c>
      <c r="K81" s="127"/>
      <c r="L81" s="130"/>
      <c r="M81" s="131"/>
      <c r="N81" s="127"/>
      <c r="O81" s="127"/>
      <c r="P81" s="132">
        <f>SUM($P$82:$P$207)</f>
        <v>0</v>
      </c>
      <c r="Q81" s="127"/>
      <c r="R81" s="132">
        <f>SUM($R$82:$R$207)</f>
        <v>0</v>
      </c>
      <c r="S81" s="127"/>
      <c r="T81" s="133">
        <f>SUM($T$82:$T$207)</f>
        <v>0</v>
      </c>
      <c r="AR81" s="134" t="s">
        <v>21</v>
      </c>
      <c r="AT81" s="134" t="s">
        <v>69</v>
      </c>
      <c r="AU81" s="134" t="s">
        <v>70</v>
      </c>
      <c r="AY81" s="134" t="s">
        <v>158</v>
      </c>
      <c r="BK81" s="135">
        <f>SUM($BK$82:$BK$207)</f>
        <v>0</v>
      </c>
    </row>
    <row r="82" spans="2:65" s="6" customFormat="1" ht="15.75" customHeight="1" x14ac:dyDescent="0.3">
      <c r="B82" s="23"/>
      <c r="C82" s="136" t="s">
        <v>21</v>
      </c>
      <c r="D82" s="136" t="s">
        <v>159</v>
      </c>
      <c r="E82" s="137" t="s">
        <v>908</v>
      </c>
      <c r="F82" s="138" t="s">
        <v>909</v>
      </c>
      <c r="G82" s="139" t="s">
        <v>910</v>
      </c>
      <c r="H82" s="140">
        <v>29</v>
      </c>
      <c r="I82" s="141"/>
      <c r="J82" s="142">
        <f>ROUND($I$82*$H$82,2)</f>
        <v>0</v>
      </c>
      <c r="K82" s="138"/>
      <c r="L82" s="43"/>
      <c r="M82" s="143"/>
      <c r="N82" s="144" t="s">
        <v>41</v>
      </c>
      <c r="O82" s="24"/>
      <c r="P82" s="145">
        <f>$O$82*$H$82</f>
        <v>0</v>
      </c>
      <c r="Q82" s="145">
        <v>0</v>
      </c>
      <c r="R82" s="145">
        <f>$Q$82*$H$82</f>
        <v>0</v>
      </c>
      <c r="S82" s="145">
        <v>0</v>
      </c>
      <c r="T82" s="146">
        <f>$S$82*$H$82</f>
        <v>0</v>
      </c>
      <c r="AR82" s="89" t="s">
        <v>163</v>
      </c>
      <c r="AT82" s="89" t="s">
        <v>159</v>
      </c>
      <c r="AU82" s="89" t="s">
        <v>21</v>
      </c>
      <c r="AY82" s="6" t="s">
        <v>158</v>
      </c>
      <c r="BE82" s="147">
        <f>IF($N$82="základní",$J$82,0)</f>
        <v>0</v>
      </c>
      <c r="BF82" s="147">
        <f>IF($N$82="snížená",$J$82,0)</f>
        <v>0</v>
      </c>
      <c r="BG82" s="147">
        <f>IF($N$82="zákl. přenesená",$J$82,0)</f>
        <v>0</v>
      </c>
      <c r="BH82" s="147">
        <f>IF($N$82="sníž. přenesená",$J$82,0)</f>
        <v>0</v>
      </c>
      <c r="BI82" s="147">
        <f>IF($N$82="nulová",$J$82,0)</f>
        <v>0</v>
      </c>
      <c r="BJ82" s="89" t="s">
        <v>21</v>
      </c>
      <c r="BK82" s="147">
        <f>ROUND($I$82*$H$82,2)</f>
        <v>0</v>
      </c>
      <c r="BL82" s="89" t="s">
        <v>163</v>
      </c>
      <c r="BM82" s="89" t="s">
        <v>21</v>
      </c>
    </row>
    <row r="83" spans="2:65" s="6" customFormat="1" ht="16.5" customHeight="1" x14ac:dyDescent="0.3">
      <c r="B83" s="23"/>
      <c r="C83" s="24"/>
      <c r="D83" s="148" t="s">
        <v>164</v>
      </c>
      <c r="E83" s="24"/>
      <c r="F83" s="149" t="s">
        <v>909</v>
      </c>
      <c r="G83" s="24"/>
      <c r="H83" s="24"/>
      <c r="J83" s="24"/>
      <c r="K83" s="24"/>
      <c r="L83" s="43"/>
      <c r="M83" s="56"/>
      <c r="N83" s="24"/>
      <c r="O83" s="24"/>
      <c r="P83" s="24"/>
      <c r="Q83" s="24"/>
      <c r="R83" s="24"/>
      <c r="S83" s="24"/>
      <c r="T83" s="57"/>
      <c r="AT83" s="6" t="s">
        <v>164</v>
      </c>
      <c r="AU83" s="6" t="s">
        <v>21</v>
      </c>
    </row>
    <row r="84" spans="2:65" s="6" customFormat="1" ht="15.75" customHeight="1" x14ac:dyDescent="0.3">
      <c r="B84" s="23"/>
      <c r="C84" s="136" t="s">
        <v>78</v>
      </c>
      <c r="D84" s="136" t="s">
        <v>159</v>
      </c>
      <c r="E84" s="137" t="s">
        <v>911</v>
      </c>
      <c r="F84" s="138" t="s">
        <v>912</v>
      </c>
      <c r="G84" s="139" t="s">
        <v>910</v>
      </c>
      <c r="H84" s="140">
        <v>26</v>
      </c>
      <c r="I84" s="141"/>
      <c r="J84" s="142">
        <f>ROUND($I$84*$H$84,2)</f>
        <v>0</v>
      </c>
      <c r="K84" s="138"/>
      <c r="L84" s="43"/>
      <c r="M84" s="143"/>
      <c r="N84" s="144" t="s">
        <v>41</v>
      </c>
      <c r="O84" s="24"/>
      <c r="P84" s="145">
        <f>$O$84*$H$84</f>
        <v>0</v>
      </c>
      <c r="Q84" s="145">
        <v>0</v>
      </c>
      <c r="R84" s="145">
        <f>$Q$84*$H$84</f>
        <v>0</v>
      </c>
      <c r="S84" s="145">
        <v>0</v>
      </c>
      <c r="T84" s="146">
        <f>$S$84*$H$84</f>
        <v>0</v>
      </c>
      <c r="AR84" s="89" t="s">
        <v>163</v>
      </c>
      <c r="AT84" s="89" t="s">
        <v>159</v>
      </c>
      <c r="AU84" s="89" t="s">
        <v>21</v>
      </c>
      <c r="AY84" s="6" t="s">
        <v>158</v>
      </c>
      <c r="BE84" s="147">
        <f>IF($N$84="základní",$J$84,0)</f>
        <v>0</v>
      </c>
      <c r="BF84" s="147">
        <f>IF($N$84="snížená",$J$84,0)</f>
        <v>0</v>
      </c>
      <c r="BG84" s="147">
        <f>IF($N$84="zákl. přenesená",$J$84,0)</f>
        <v>0</v>
      </c>
      <c r="BH84" s="147">
        <f>IF($N$84="sníž. přenesená",$J$84,0)</f>
        <v>0</v>
      </c>
      <c r="BI84" s="147">
        <f>IF($N$84="nulová",$J$84,0)</f>
        <v>0</v>
      </c>
      <c r="BJ84" s="89" t="s">
        <v>21</v>
      </c>
      <c r="BK84" s="147">
        <f>ROUND($I$84*$H$84,2)</f>
        <v>0</v>
      </c>
      <c r="BL84" s="89" t="s">
        <v>163</v>
      </c>
      <c r="BM84" s="89" t="s">
        <v>78</v>
      </c>
    </row>
    <row r="85" spans="2:65" s="6" customFormat="1" ht="16.5" customHeight="1" x14ac:dyDescent="0.3">
      <c r="B85" s="23"/>
      <c r="C85" s="24"/>
      <c r="D85" s="148" t="s">
        <v>164</v>
      </c>
      <c r="E85" s="24"/>
      <c r="F85" s="149" t="s">
        <v>912</v>
      </c>
      <c r="G85" s="24"/>
      <c r="H85" s="24"/>
      <c r="J85" s="24"/>
      <c r="K85" s="24"/>
      <c r="L85" s="43"/>
      <c r="M85" s="56"/>
      <c r="N85" s="24"/>
      <c r="O85" s="24"/>
      <c r="P85" s="24"/>
      <c r="Q85" s="24"/>
      <c r="R85" s="24"/>
      <c r="S85" s="24"/>
      <c r="T85" s="57"/>
      <c r="AT85" s="6" t="s">
        <v>164</v>
      </c>
      <c r="AU85" s="6" t="s">
        <v>21</v>
      </c>
    </row>
    <row r="86" spans="2:65" s="6" customFormat="1" ht="15.75" customHeight="1" x14ac:dyDescent="0.3">
      <c r="B86" s="23"/>
      <c r="C86" s="136" t="s">
        <v>174</v>
      </c>
      <c r="D86" s="136" t="s">
        <v>159</v>
      </c>
      <c r="E86" s="137" t="s">
        <v>915</v>
      </c>
      <c r="F86" s="138" t="s">
        <v>916</v>
      </c>
      <c r="G86" s="139" t="s">
        <v>910</v>
      </c>
      <c r="H86" s="140">
        <v>2</v>
      </c>
      <c r="I86" s="141"/>
      <c r="J86" s="142">
        <f>ROUND($I$86*$H$86,2)</f>
        <v>0</v>
      </c>
      <c r="K86" s="138"/>
      <c r="L86" s="43"/>
      <c r="M86" s="143"/>
      <c r="N86" s="144" t="s">
        <v>41</v>
      </c>
      <c r="O86" s="24"/>
      <c r="P86" s="145">
        <f>$O$86*$H$86</f>
        <v>0</v>
      </c>
      <c r="Q86" s="145">
        <v>0</v>
      </c>
      <c r="R86" s="145">
        <f>$Q$86*$H$86</f>
        <v>0</v>
      </c>
      <c r="S86" s="145">
        <v>0</v>
      </c>
      <c r="T86" s="146">
        <f>$S$86*$H$86</f>
        <v>0</v>
      </c>
      <c r="AR86" s="89" t="s">
        <v>163</v>
      </c>
      <c r="AT86" s="89" t="s">
        <v>159</v>
      </c>
      <c r="AU86" s="89" t="s">
        <v>21</v>
      </c>
      <c r="AY86" s="6" t="s">
        <v>158</v>
      </c>
      <c r="BE86" s="147">
        <f>IF($N$86="základní",$J$86,0)</f>
        <v>0</v>
      </c>
      <c r="BF86" s="147">
        <f>IF($N$86="snížená",$J$86,0)</f>
        <v>0</v>
      </c>
      <c r="BG86" s="147">
        <f>IF($N$86="zákl. přenesená",$J$86,0)</f>
        <v>0</v>
      </c>
      <c r="BH86" s="147">
        <f>IF($N$86="sníž. přenesená",$J$86,0)</f>
        <v>0</v>
      </c>
      <c r="BI86" s="147">
        <f>IF($N$86="nulová",$J$86,0)</f>
        <v>0</v>
      </c>
      <c r="BJ86" s="89" t="s">
        <v>21</v>
      </c>
      <c r="BK86" s="147">
        <f>ROUND($I$86*$H$86,2)</f>
        <v>0</v>
      </c>
      <c r="BL86" s="89" t="s">
        <v>163</v>
      </c>
      <c r="BM86" s="89" t="s">
        <v>174</v>
      </c>
    </row>
    <row r="87" spans="2:65" s="6" customFormat="1" ht="16.5" customHeight="1" x14ac:dyDescent="0.3">
      <c r="B87" s="23"/>
      <c r="C87" s="24"/>
      <c r="D87" s="148" t="s">
        <v>164</v>
      </c>
      <c r="E87" s="24"/>
      <c r="F87" s="149" t="s">
        <v>916</v>
      </c>
      <c r="G87" s="24"/>
      <c r="H87" s="24"/>
      <c r="J87" s="24"/>
      <c r="K87" s="24"/>
      <c r="L87" s="43"/>
      <c r="M87" s="56"/>
      <c r="N87" s="24"/>
      <c r="O87" s="24"/>
      <c r="P87" s="24"/>
      <c r="Q87" s="24"/>
      <c r="R87" s="24"/>
      <c r="S87" s="24"/>
      <c r="T87" s="57"/>
      <c r="AT87" s="6" t="s">
        <v>164</v>
      </c>
      <c r="AU87" s="6" t="s">
        <v>21</v>
      </c>
    </row>
    <row r="88" spans="2:65" s="6" customFormat="1" ht="15.75" customHeight="1" x14ac:dyDescent="0.3">
      <c r="B88" s="23"/>
      <c r="C88" s="136" t="s">
        <v>163</v>
      </c>
      <c r="D88" s="136" t="s">
        <v>159</v>
      </c>
      <c r="E88" s="137" t="s">
        <v>961</v>
      </c>
      <c r="F88" s="138" t="s">
        <v>914</v>
      </c>
      <c r="G88" s="139" t="s">
        <v>910</v>
      </c>
      <c r="H88" s="140">
        <v>1</v>
      </c>
      <c r="I88" s="141"/>
      <c r="J88" s="142">
        <f>ROUND($I$88*$H$88,2)</f>
        <v>0</v>
      </c>
      <c r="K88" s="138"/>
      <c r="L88" s="43"/>
      <c r="M88" s="143"/>
      <c r="N88" s="144" t="s">
        <v>41</v>
      </c>
      <c r="O88" s="24"/>
      <c r="P88" s="145">
        <f>$O$88*$H$88</f>
        <v>0</v>
      </c>
      <c r="Q88" s="145">
        <v>0</v>
      </c>
      <c r="R88" s="145">
        <f>$Q$88*$H$88</f>
        <v>0</v>
      </c>
      <c r="S88" s="145">
        <v>0</v>
      </c>
      <c r="T88" s="146">
        <f>$S$88*$H$88</f>
        <v>0</v>
      </c>
      <c r="AR88" s="89" t="s">
        <v>163</v>
      </c>
      <c r="AT88" s="89" t="s">
        <v>159</v>
      </c>
      <c r="AU88" s="89" t="s">
        <v>21</v>
      </c>
      <c r="AY88" s="6" t="s">
        <v>158</v>
      </c>
      <c r="BE88" s="147">
        <f>IF($N$88="základní",$J$88,0)</f>
        <v>0</v>
      </c>
      <c r="BF88" s="147">
        <f>IF($N$88="snížená",$J$88,0)</f>
        <v>0</v>
      </c>
      <c r="BG88" s="147">
        <f>IF($N$88="zákl. přenesená",$J$88,0)</f>
        <v>0</v>
      </c>
      <c r="BH88" s="147">
        <f>IF($N$88="sníž. přenesená",$J$88,0)</f>
        <v>0</v>
      </c>
      <c r="BI88" s="147">
        <f>IF($N$88="nulová",$J$88,0)</f>
        <v>0</v>
      </c>
      <c r="BJ88" s="89" t="s">
        <v>21</v>
      </c>
      <c r="BK88" s="147">
        <f>ROUND($I$88*$H$88,2)</f>
        <v>0</v>
      </c>
      <c r="BL88" s="89" t="s">
        <v>163</v>
      </c>
      <c r="BM88" s="89" t="s">
        <v>163</v>
      </c>
    </row>
    <row r="89" spans="2:65" s="6" customFormat="1" ht="16.5" customHeight="1" x14ac:dyDescent="0.3">
      <c r="B89" s="23"/>
      <c r="C89" s="24"/>
      <c r="D89" s="148" t="s">
        <v>164</v>
      </c>
      <c r="E89" s="24"/>
      <c r="F89" s="149" t="s">
        <v>914</v>
      </c>
      <c r="G89" s="24"/>
      <c r="H89" s="24"/>
      <c r="J89" s="24"/>
      <c r="K89" s="24"/>
      <c r="L89" s="43"/>
      <c r="M89" s="56"/>
      <c r="N89" s="24"/>
      <c r="O89" s="24"/>
      <c r="P89" s="24"/>
      <c r="Q89" s="24"/>
      <c r="R89" s="24"/>
      <c r="S89" s="24"/>
      <c r="T89" s="57"/>
      <c r="AT89" s="6" t="s">
        <v>164</v>
      </c>
      <c r="AU89" s="6" t="s">
        <v>21</v>
      </c>
    </row>
    <row r="90" spans="2:65" s="6" customFormat="1" ht="15.75" customHeight="1" x14ac:dyDescent="0.3">
      <c r="B90" s="23"/>
      <c r="C90" s="136" t="s">
        <v>180</v>
      </c>
      <c r="D90" s="136" t="s">
        <v>159</v>
      </c>
      <c r="E90" s="137" t="s">
        <v>917</v>
      </c>
      <c r="F90" s="138" t="s">
        <v>918</v>
      </c>
      <c r="G90" s="139" t="s">
        <v>754</v>
      </c>
      <c r="H90" s="140">
        <v>3</v>
      </c>
      <c r="I90" s="141"/>
      <c r="J90" s="142">
        <f>ROUND($I$90*$H$90,2)</f>
        <v>0</v>
      </c>
      <c r="K90" s="138"/>
      <c r="L90" s="43"/>
      <c r="M90" s="143"/>
      <c r="N90" s="144" t="s">
        <v>41</v>
      </c>
      <c r="O90" s="24"/>
      <c r="P90" s="145">
        <f>$O$90*$H$90</f>
        <v>0</v>
      </c>
      <c r="Q90" s="145">
        <v>0</v>
      </c>
      <c r="R90" s="145">
        <f>$Q$90*$H$90</f>
        <v>0</v>
      </c>
      <c r="S90" s="145">
        <v>0</v>
      </c>
      <c r="T90" s="146">
        <f>$S$90*$H$90</f>
        <v>0</v>
      </c>
      <c r="AR90" s="89" t="s">
        <v>163</v>
      </c>
      <c r="AT90" s="89" t="s">
        <v>159</v>
      </c>
      <c r="AU90" s="89" t="s">
        <v>21</v>
      </c>
      <c r="AY90" s="6" t="s">
        <v>158</v>
      </c>
      <c r="BE90" s="147">
        <f>IF($N$90="základní",$J$90,0)</f>
        <v>0</v>
      </c>
      <c r="BF90" s="147">
        <f>IF($N$90="snížená",$J$90,0)</f>
        <v>0</v>
      </c>
      <c r="BG90" s="147">
        <f>IF($N$90="zákl. přenesená",$J$90,0)</f>
        <v>0</v>
      </c>
      <c r="BH90" s="147">
        <f>IF($N$90="sníž. přenesená",$J$90,0)</f>
        <v>0</v>
      </c>
      <c r="BI90" s="147">
        <f>IF($N$90="nulová",$J$90,0)</f>
        <v>0</v>
      </c>
      <c r="BJ90" s="89" t="s">
        <v>21</v>
      </c>
      <c r="BK90" s="147">
        <f>ROUND($I$90*$H$90,2)</f>
        <v>0</v>
      </c>
      <c r="BL90" s="89" t="s">
        <v>163</v>
      </c>
      <c r="BM90" s="89" t="s">
        <v>180</v>
      </c>
    </row>
    <row r="91" spans="2:65" s="6" customFormat="1" ht="16.5" customHeight="1" x14ac:dyDescent="0.3">
      <c r="B91" s="23"/>
      <c r="C91" s="24"/>
      <c r="D91" s="148" t="s">
        <v>164</v>
      </c>
      <c r="E91" s="24"/>
      <c r="F91" s="149" t="s">
        <v>918</v>
      </c>
      <c r="G91" s="24"/>
      <c r="H91" s="24"/>
      <c r="J91" s="24"/>
      <c r="K91" s="24"/>
      <c r="L91" s="43"/>
      <c r="M91" s="56"/>
      <c r="N91" s="24"/>
      <c r="O91" s="24"/>
      <c r="P91" s="24"/>
      <c r="Q91" s="24"/>
      <c r="R91" s="24"/>
      <c r="S91" s="24"/>
      <c r="T91" s="57"/>
      <c r="AT91" s="6" t="s">
        <v>164</v>
      </c>
      <c r="AU91" s="6" t="s">
        <v>21</v>
      </c>
    </row>
    <row r="92" spans="2:65" s="6" customFormat="1" ht="15.75" customHeight="1" x14ac:dyDescent="0.3">
      <c r="B92" s="23"/>
      <c r="C92" s="136" t="s">
        <v>184</v>
      </c>
      <c r="D92" s="136" t="s">
        <v>159</v>
      </c>
      <c r="E92" s="137" t="s">
        <v>919</v>
      </c>
      <c r="F92" s="138" t="s">
        <v>920</v>
      </c>
      <c r="G92" s="139" t="s">
        <v>754</v>
      </c>
      <c r="H92" s="140">
        <v>3</v>
      </c>
      <c r="I92" s="141"/>
      <c r="J92" s="142">
        <f>ROUND($I$92*$H$92,2)</f>
        <v>0</v>
      </c>
      <c r="K92" s="138"/>
      <c r="L92" s="43"/>
      <c r="M92" s="143"/>
      <c r="N92" s="144" t="s">
        <v>41</v>
      </c>
      <c r="O92" s="24"/>
      <c r="P92" s="145">
        <f>$O$92*$H$92</f>
        <v>0</v>
      </c>
      <c r="Q92" s="145">
        <v>0</v>
      </c>
      <c r="R92" s="145">
        <f>$Q$92*$H$92</f>
        <v>0</v>
      </c>
      <c r="S92" s="145">
        <v>0</v>
      </c>
      <c r="T92" s="146">
        <f>$S$92*$H$92</f>
        <v>0</v>
      </c>
      <c r="AR92" s="89" t="s">
        <v>163</v>
      </c>
      <c r="AT92" s="89" t="s">
        <v>159</v>
      </c>
      <c r="AU92" s="89" t="s">
        <v>21</v>
      </c>
      <c r="AY92" s="6" t="s">
        <v>158</v>
      </c>
      <c r="BE92" s="147">
        <f>IF($N$92="základní",$J$92,0)</f>
        <v>0</v>
      </c>
      <c r="BF92" s="147">
        <f>IF($N$92="snížená",$J$92,0)</f>
        <v>0</v>
      </c>
      <c r="BG92" s="147">
        <f>IF($N$92="zákl. přenesená",$J$92,0)</f>
        <v>0</v>
      </c>
      <c r="BH92" s="147">
        <f>IF($N$92="sníž. přenesená",$J$92,0)</f>
        <v>0</v>
      </c>
      <c r="BI92" s="147">
        <f>IF($N$92="nulová",$J$92,0)</f>
        <v>0</v>
      </c>
      <c r="BJ92" s="89" t="s">
        <v>21</v>
      </c>
      <c r="BK92" s="147">
        <f>ROUND($I$92*$H$92,2)</f>
        <v>0</v>
      </c>
      <c r="BL92" s="89" t="s">
        <v>163</v>
      </c>
      <c r="BM92" s="89" t="s">
        <v>184</v>
      </c>
    </row>
    <row r="93" spans="2:65" s="6" customFormat="1" ht="16.5" customHeight="1" x14ac:dyDescent="0.3">
      <c r="B93" s="23"/>
      <c r="C93" s="24"/>
      <c r="D93" s="148" t="s">
        <v>164</v>
      </c>
      <c r="E93" s="24"/>
      <c r="F93" s="149" t="s">
        <v>920</v>
      </c>
      <c r="G93" s="24"/>
      <c r="H93" s="24"/>
      <c r="J93" s="24"/>
      <c r="K93" s="24"/>
      <c r="L93" s="43"/>
      <c r="M93" s="56"/>
      <c r="N93" s="24"/>
      <c r="O93" s="24"/>
      <c r="P93" s="24"/>
      <c r="Q93" s="24"/>
      <c r="R93" s="24"/>
      <c r="S93" s="24"/>
      <c r="T93" s="57"/>
      <c r="AT93" s="6" t="s">
        <v>164</v>
      </c>
      <c r="AU93" s="6" t="s">
        <v>21</v>
      </c>
    </row>
    <row r="94" spans="2:65" s="6" customFormat="1" ht="15.75" customHeight="1" x14ac:dyDescent="0.3">
      <c r="B94" s="23"/>
      <c r="C94" s="136" t="s">
        <v>188</v>
      </c>
      <c r="D94" s="136" t="s">
        <v>159</v>
      </c>
      <c r="E94" s="137" t="s">
        <v>921</v>
      </c>
      <c r="F94" s="138" t="s">
        <v>922</v>
      </c>
      <c r="G94" s="139" t="s">
        <v>754</v>
      </c>
      <c r="H94" s="140">
        <v>19</v>
      </c>
      <c r="I94" s="141"/>
      <c r="J94" s="142">
        <f>ROUND($I$94*$H$94,2)</f>
        <v>0</v>
      </c>
      <c r="K94" s="138"/>
      <c r="L94" s="43"/>
      <c r="M94" s="143"/>
      <c r="N94" s="144" t="s">
        <v>41</v>
      </c>
      <c r="O94" s="24"/>
      <c r="P94" s="145">
        <f>$O$94*$H$94</f>
        <v>0</v>
      </c>
      <c r="Q94" s="145">
        <v>0</v>
      </c>
      <c r="R94" s="145">
        <f>$Q$94*$H$94</f>
        <v>0</v>
      </c>
      <c r="S94" s="145">
        <v>0</v>
      </c>
      <c r="T94" s="146">
        <f>$S$94*$H$94</f>
        <v>0</v>
      </c>
      <c r="AR94" s="89" t="s">
        <v>163</v>
      </c>
      <c r="AT94" s="89" t="s">
        <v>159</v>
      </c>
      <c r="AU94" s="89" t="s">
        <v>21</v>
      </c>
      <c r="AY94" s="6" t="s">
        <v>158</v>
      </c>
      <c r="BE94" s="147">
        <f>IF($N$94="základní",$J$94,0)</f>
        <v>0</v>
      </c>
      <c r="BF94" s="147">
        <f>IF($N$94="snížená",$J$94,0)</f>
        <v>0</v>
      </c>
      <c r="BG94" s="147">
        <f>IF($N$94="zákl. přenesená",$J$94,0)</f>
        <v>0</v>
      </c>
      <c r="BH94" s="147">
        <f>IF($N$94="sníž. přenesená",$J$94,0)</f>
        <v>0</v>
      </c>
      <c r="BI94" s="147">
        <f>IF($N$94="nulová",$J$94,0)</f>
        <v>0</v>
      </c>
      <c r="BJ94" s="89" t="s">
        <v>21</v>
      </c>
      <c r="BK94" s="147">
        <f>ROUND($I$94*$H$94,2)</f>
        <v>0</v>
      </c>
      <c r="BL94" s="89" t="s">
        <v>163</v>
      </c>
      <c r="BM94" s="89" t="s">
        <v>188</v>
      </c>
    </row>
    <row r="95" spans="2:65" s="6" customFormat="1" ht="16.5" customHeight="1" x14ac:dyDescent="0.3">
      <c r="B95" s="23"/>
      <c r="C95" s="24"/>
      <c r="D95" s="148" t="s">
        <v>164</v>
      </c>
      <c r="E95" s="24"/>
      <c r="F95" s="149" t="s">
        <v>922</v>
      </c>
      <c r="G95" s="24"/>
      <c r="H95" s="24"/>
      <c r="J95" s="24"/>
      <c r="K95" s="24"/>
      <c r="L95" s="43"/>
      <c r="M95" s="56"/>
      <c r="N95" s="24"/>
      <c r="O95" s="24"/>
      <c r="P95" s="24"/>
      <c r="Q95" s="24"/>
      <c r="R95" s="24"/>
      <c r="S95" s="24"/>
      <c r="T95" s="57"/>
      <c r="AT95" s="6" t="s">
        <v>164</v>
      </c>
      <c r="AU95" s="6" t="s">
        <v>21</v>
      </c>
    </row>
    <row r="96" spans="2:65" s="6" customFormat="1" ht="15.75" customHeight="1" x14ac:dyDescent="0.3">
      <c r="B96" s="23"/>
      <c r="C96" s="136" t="s">
        <v>192</v>
      </c>
      <c r="D96" s="136" t="s">
        <v>159</v>
      </c>
      <c r="E96" s="137" t="s">
        <v>923</v>
      </c>
      <c r="F96" s="138" t="s">
        <v>924</v>
      </c>
      <c r="G96" s="139" t="s">
        <v>754</v>
      </c>
      <c r="H96" s="140">
        <v>12</v>
      </c>
      <c r="I96" s="141"/>
      <c r="J96" s="142">
        <f>ROUND($I$96*$H$96,2)</f>
        <v>0</v>
      </c>
      <c r="K96" s="138"/>
      <c r="L96" s="43"/>
      <c r="M96" s="143"/>
      <c r="N96" s="144" t="s">
        <v>41</v>
      </c>
      <c r="O96" s="24"/>
      <c r="P96" s="145">
        <f>$O$96*$H$96</f>
        <v>0</v>
      </c>
      <c r="Q96" s="145">
        <v>0</v>
      </c>
      <c r="R96" s="145">
        <f>$Q$96*$H$96</f>
        <v>0</v>
      </c>
      <c r="S96" s="145">
        <v>0</v>
      </c>
      <c r="T96" s="146">
        <f>$S$96*$H$96</f>
        <v>0</v>
      </c>
      <c r="AR96" s="89" t="s">
        <v>163</v>
      </c>
      <c r="AT96" s="89" t="s">
        <v>159</v>
      </c>
      <c r="AU96" s="89" t="s">
        <v>21</v>
      </c>
      <c r="AY96" s="6" t="s">
        <v>158</v>
      </c>
      <c r="BE96" s="147">
        <f>IF($N$96="základní",$J$96,0)</f>
        <v>0</v>
      </c>
      <c r="BF96" s="147">
        <f>IF($N$96="snížená",$J$96,0)</f>
        <v>0</v>
      </c>
      <c r="BG96" s="147">
        <f>IF($N$96="zákl. přenesená",$J$96,0)</f>
        <v>0</v>
      </c>
      <c r="BH96" s="147">
        <f>IF($N$96="sníž. přenesená",$J$96,0)</f>
        <v>0</v>
      </c>
      <c r="BI96" s="147">
        <f>IF($N$96="nulová",$J$96,0)</f>
        <v>0</v>
      </c>
      <c r="BJ96" s="89" t="s">
        <v>21</v>
      </c>
      <c r="BK96" s="147">
        <f>ROUND($I$96*$H$96,2)</f>
        <v>0</v>
      </c>
      <c r="BL96" s="89" t="s">
        <v>163</v>
      </c>
      <c r="BM96" s="89" t="s">
        <v>192</v>
      </c>
    </row>
    <row r="97" spans="2:65" s="6" customFormat="1" ht="16.5" customHeight="1" x14ac:dyDescent="0.3">
      <c r="B97" s="23"/>
      <c r="C97" s="24"/>
      <c r="D97" s="148" t="s">
        <v>164</v>
      </c>
      <c r="E97" s="24"/>
      <c r="F97" s="149" t="s">
        <v>924</v>
      </c>
      <c r="G97" s="24"/>
      <c r="H97" s="24"/>
      <c r="J97" s="24"/>
      <c r="K97" s="24"/>
      <c r="L97" s="43"/>
      <c r="M97" s="56"/>
      <c r="N97" s="24"/>
      <c r="O97" s="24"/>
      <c r="P97" s="24"/>
      <c r="Q97" s="24"/>
      <c r="R97" s="24"/>
      <c r="S97" s="24"/>
      <c r="T97" s="57"/>
      <c r="AT97" s="6" t="s">
        <v>164</v>
      </c>
      <c r="AU97" s="6" t="s">
        <v>21</v>
      </c>
    </row>
    <row r="98" spans="2:65" s="6" customFormat="1" ht="15.75" customHeight="1" x14ac:dyDescent="0.3">
      <c r="B98" s="23"/>
      <c r="C98" s="136" t="s">
        <v>195</v>
      </c>
      <c r="D98" s="136" t="s">
        <v>159</v>
      </c>
      <c r="E98" s="137" t="s">
        <v>1319</v>
      </c>
      <c r="F98" s="138" t="s">
        <v>1320</v>
      </c>
      <c r="G98" s="139" t="s">
        <v>754</v>
      </c>
      <c r="H98" s="140">
        <v>2</v>
      </c>
      <c r="I98" s="141"/>
      <c r="J98" s="142">
        <f>ROUND($I$98*$H$98,2)</f>
        <v>0</v>
      </c>
      <c r="K98" s="138"/>
      <c r="L98" s="43"/>
      <c r="M98" s="143"/>
      <c r="N98" s="144" t="s">
        <v>41</v>
      </c>
      <c r="O98" s="24"/>
      <c r="P98" s="145">
        <f>$O$98*$H$98</f>
        <v>0</v>
      </c>
      <c r="Q98" s="145">
        <v>0</v>
      </c>
      <c r="R98" s="145">
        <f>$Q$98*$H$98</f>
        <v>0</v>
      </c>
      <c r="S98" s="145">
        <v>0</v>
      </c>
      <c r="T98" s="146">
        <f>$S$98*$H$98</f>
        <v>0</v>
      </c>
      <c r="AR98" s="89" t="s">
        <v>163</v>
      </c>
      <c r="AT98" s="89" t="s">
        <v>159</v>
      </c>
      <c r="AU98" s="89" t="s">
        <v>21</v>
      </c>
      <c r="AY98" s="6" t="s">
        <v>158</v>
      </c>
      <c r="BE98" s="147">
        <f>IF($N$98="základní",$J$98,0)</f>
        <v>0</v>
      </c>
      <c r="BF98" s="147">
        <f>IF($N$98="snížená",$J$98,0)</f>
        <v>0</v>
      </c>
      <c r="BG98" s="147">
        <f>IF($N$98="zákl. přenesená",$J$98,0)</f>
        <v>0</v>
      </c>
      <c r="BH98" s="147">
        <f>IF($N$98="sníž. přenesená",$J$98,0)</f>
        <v>0</v>
      </c>
      <c r="BI98" s="147">
        <f>IF($N$98="nulová",$J$98,0)</f>
        <v>0</v>
      </c>
      <c r="BJ98" s="89" t="s">
        <v>21</v>
      </c>
      <c r="BK98" s="147">
        <f>ROUND($I$98*$H$98,2)</f>
        <v>0</v>
      </c>
      <c r="BL98" s="89" t="s">
        <v>163</v>
      </c>
      <c r="BM98" s="89" t="s">
        <v>195</v>
      </c>
    </row>
    <row r="99" spans="2:65" s="6" customFormat="1" ht="16.5" customHeight="1" x14ac:dyDescent="0.3">
      <c r="B99" s="23"/>
      <c r="C99" s="24"/>
      <c r="D99" s="148" t="s">
        <v>164</v>
      </c>
      <c r="E99" s="24"/>
      <c r="F99" s="149" t="s">
        <v>1320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164</v>
      </c>
      <c r="AU99" s="6" t="s">
        <v>21</v>
      </c>
    </row>
    <row r="100" spans="2:65" s="6" customFormat="1" ht="15.75" customHeight="1" x14ac:dyDescent="0.3">
      <c r="B100" s="23"/>
      <c r="C100" s="136" t="s">
        <v>26</v>
      </c>
      <c r="D100" s="136" t="s">
        <v>159</v>
      </c>
      <c r="E100" s="137" t="s">
        <v>927</v>
      </c>
      <c r="F100" s="138" t="s">
        <v>928</v>
      </c>
      <c r="G100" s="139" t="s">
        <v>754</v>
      </c>
      <c r="H100" s="140">
        <v>2</v>
      </c>
      <c r="I100" s="141"/>
      <c r="J100" s="142">
        <f>ROUND($I$100*$H$100,2)</f>
        <v>0</v>
      </c>
      <c r="K100" s="138"/>
      <c r="L100" s="43"/>
      <c r="M100" s="143"/>
      <c r="N100" s="144" t="s">
        <v>41</v>
      </c>
      <c r="O100" s="24"/>
      <c r="P100" s="145">
        <f>$O$100*$H$100</f>
        <v>0</v>
      </c>
      <c r="Q100" s="145">
        <v>0</v>
      </c>
      <c r="R100" s="145">
        <f>$Q$100*$H$100</f>
        <v>0</v>
      </c>
      <c r="S100" s="145">
        <v>0</v>
      </c>
      <c r="T100" s="146">
        <f>$S$100*$H$100</f>
        <v>0</v>
      </c>
      <c r="AR100" s="89" t="s">
        <v>163</v>
      </c>
      <c r="AT100" s="89" t="s">
        <v>159</v>
      </c>
      <c r="AU100" s="89" t="s">
        <v>21</v>
      </c>
      <c r="AY100" s="6" t="s">
        <v>158</v>
      </c>
      <c r="BE100" s="147">
        <f>IF($N$100="základní",$J$100,0)</f>
        <v>0</v>
      </c>
      <c r="BF100" s="147">
        <f>IF($N$100="snížená",$J$100,0)</f>
        <v>0</v>
      </c>
      <c r="BG100" s="147">
        <f>IF($N$100="zákl. přenesená",$J$100,0)</f>
        <v>0</v>
      </c>
      <c r="BH100" s="147">
        <f>IF($N$100="sníž. přenesená",$J$100,0)</f>
        <v>0</v>
      </c>
      <c r="BI100" s="147">
        <f>IF($N$100="nulová",$J$100,0)</f>
        <v>0</v>
      </c>
      <c r="BJ100" s="89" t="s">
        <v>21</v>
      </c>
      <c r="BK100" s="147">
        <f>ROUND($I$100*$H$100,2)</f>
        <v>0</v>
      </c>
      <c r="BL100" s="89" t="s">
        <v>163</v>
      </c>
      <c r="BM100" s="89" t="s">
        <v>26</v>
      </c>
    </row>
    <row r="101" spans="2:65" s="6" customFormat="1" ht="16.5" customHeight="1" x14ac:dyDescent="0.3">
      <c r="B101" s="23"/>
      <c r="C101" s="24"/>
      <c r="D101" s="148" t="s">
        <v>164</v>
      </c>
      <c r="E101" s="24"/>
      <c r="F101" s="149" t="s">
        <v>928</v>
      </c>
      <c r="G101" s="24"/>
      <c r="H101" s="24"/>
      <c r="J101" s="24"/>
      <c r="K101" s="24"/>
      <c r="L101" s="43"/>
      <c r="M101" s="56"/>
      <c r="N101" s="24"/>
      <c r="O101" s="24"/>
      <c r="P101" s="24"/>
      <c r="Q101" s="24"/>
      <c r="R101" s="24"/>
      <c r="S101" s="24"/>
      <c r="T101" s="57"/>
      <c r="AT101" s="6" t="s">
        <v>164</v>
      </c>
      <c r="AU101" s="6" t="s">
        <v>21</v>
      </c>
    </row>
    <row r="102" spans="2:65" s="6" customFormat="1" ht="15.75" customHeight="1" x14ac:dyDescent="0.3">
      <c r="B102" s="23"/>
      <c r="C102" s="136" t="s">
        <v>104</v>
      </c>
      <c r="D102" s="136" t="s">
        <v>159</v>
      </c>
      <c r="E102" s="137" t="s">
        <v>929</v>
      </c>
      <c r="F102" s="138" t="s">
        <v>930</v>
      </c>
      <c r="G102" s="139" t="s">
        <v>754</v>
      </c>
      <c r="H102" s="140">
        <v>2</v>
      </c>
      <c r="I102" s="141"/>
      <c r="J102" s="142">
        <f>ROUND($I$102*$H$102,2)</f>
        <v>0</v>
      </c>
      <c r="K102" s="138"/>
      <c r="L102" s="43"/>
      <c r="M102" s="143"/>
      <c r="N102" s="144" t="s">
        <v>41</v>
      </c>
      <c r="O102" s="24"/>
      <c r="P102" s="145">
        <f>$O$102*$H$102</f>
        <v>0</v>
      </c>
      <c r="Q102" s="145">
        <v>0</v>
      </c>
      <c r="R102" s="145">
        <f>$Q$102*$H$102</f>
        <v>0</v>
      </c>
      <c r="S102" s="145">
        <v>0</v>
      </c>
      <c r="T102" s="146">
        <f>$S$102*$H$102</f>
        <v>0</v>
      </c>
      <c r="AR102" s="89" t="s">
        <v>163</v>
      </c>
      <c r="AT102" s="89" t="s">
        <v>159</v>
      </c>
      <c r="AU102" s="89" t="s">
        <v>21</v>
      </c>
      <c r="AY102" s="6" t="s">
        <v>158</v>
      </c>
      <c r="BE102" s="147">
        <f>IF($N$102="základní",$J$102,0)</f>
        <v>0</v>
      </c>
      <c r="BF102" s="147">
        <f>IF($N$102="snížená",$J$102,0)</f>
        <v>0</v>
      </c>
      <c r="BG102" s="147">
        <f>IF($N$102="zákl. přenesená",$J$102,0)</f>
        <v>0</v>
      </c>
      <c r="BH102" s="147">
        <f>IF($N$102="sníž. přenesená",$J$102,0)</f>
        <v>0</v>
      </c>
      <c r="BI102" s="147">
        <f>IF($N$102="nulová",$J$102,0)</f>
        <v>0</v>
      </c>
      <c r="BJ102" s="89" t="s">
        <v>21</v>
      </c>
      <c r="BK102" s="147">
        <f>ROUND($I$102*$H$102,2)</f>
        <v>0</v>
      </c>
      <c r="BL102" s="89" t="s">
        <v>163</v>
      </c>
      <c r="BM102" s="89" t="s">
        <v>104</v>
      </c>
    </row>
    <row r="103" spans="2:65" s="6" customFormat="1" ht="16.5" customHeight="1" x14ac:dyDescent="0.3">
      <c r="B103" s="23"/>
      <c r="C103" s="24"/>
      <c r="D103" s="148" t="s">
        <v>164</v>
      </c>
      <c r="E103" s="24"/>
      <c r="F103" s="149" t="s">
        <v>930</v>
      </c>
      <c r="G103" s="24"/>
      <c r="H103" s="24"/>
      <c r="J103" s="24"/>
      <c r="K103" s="24"/>
      <c r="L103" s="43"/>
      <c r="M103" s="56"/>
      <c r="N103" s="24"/>
      <c r="O103" s="24"/>
      <c r="P103" s="24"/>
      <c r="Q103" s="24"/>
      <c r="R103" s="24"/>
      <c r="S103" s="24"/>
      <c r="T103" s="57"/>
      <c r="AT103" s="6" t="s">
        <v>164</v>
      </c>
      <c r="AU103" s="6" t="s">
        <v>21</v>
      </c>
    </row>
    <row r="104" spans="2:65" s="6" customFormat="1" ht="15.75" customHeight="1" x14ac:dyDescent="0.3">
      <c r="B104" s="23"/>
      <c r="C104" s="136" t="s">
        <v>107</v>
      </c>
      <c r="D104" s="136" t="s">
        <v>159</v>
      </c>
      <c r="E104" s="137" t="s">
        <v>935</v>
      </c>
      <c r="F104" s="138" t="s">
        <v>936</v>
      </c>
      <c r="G104" s="139" t="s">
        <v>754</v>
      </c>
      <c r="H104" s="140">
        <v>1</v>
      </c>
      <c r="I104" s="141"/>
      <c r="J104" s="142">
        <f>ROUND($I$104*$H$104,2)</f>
        <v>0</v>
      </c>
      <c r="K104" s="138"/>
      <c r="L104" s="43"/>
      <c r="M104" s="143"/>
      <c r="N104" s="144" t="s">
        <v>41</v>
      </c>
      <c r="O104" s="24"/>
      <c r="P104" s="145">
        <f>$O$104*$H$104</f>
        <v>0</v>
      </c>
      <c r="Q104" s="145">
        <v>0</v>
      </c>
      <c r="R104" s="145">
        <f>$Q$104*$H$104</f>
        <v>0</v>
      </c>
      <c r="S104" s="145">
        <v>0</v>
      </c>
      <c r="T104" s="146">
        <f>$S$104*$H$104</f>
        <v>0</v>
      </c>
      <c r="AR104" s="89" t="s">
        <v>163</v>
      </c>
      <c r="AT104" s="89" t="s">
        <v>159</v>
      </c>
      <c r="AU104" s="89" t="s">
        <v>21</v>
      </c>
      <c r="AY104" s="6" t="s">
        <v>158</v>
      </c>
      <c r="BE104" s="147">
        <f>IF($N$104="základní",$J$104,0)</f>
        <v>0</v>
      </c>
      <c r="BF104" s="147">
        <f>IF($N$104="snížená",$J$104,0)</f>
        <v>0</v>
      </c>
      <c r="BG104" s="147">
        <f>IF($N$104="zákl. přenesená",$J$104,0)</f>
        <v>0</v>
      </c>
      <c r="BH104" s="147">
        <f>IF($N$104="sníž. přenesená",$J$104,0)</f>
        <v>0</v>
      </c>
      <c r="BI104" s="147">
        <f>IF($N$104="nulová",$J$104,0)</f>
        <v>0</v>
      </c>
      <c r="BJ104" s="89" t="s">
        <v>21</v>
      </c>
      <c r="BK104" s="147">
        <f>ROUND($I$104*$H$104,2)</f>
        <v>0</v>
      </c>
      <c r="BL104" s="89" t="s">
        <v>163</v>
      </c>
      <c r="BM104" s="89" t="s">
        <v>107</v>
      </c>
    </row>
    <row r="105" spans="2:65" s="6" customFormat="1" ht="16.5" customHeight="1" x14ac:dyDescent="0.3">
      <c r="B105" s="23"/>
      <c r="C105" s="24"/>
      <c r="D105" s="148" t="s">
        <v>164</v>
      </c>
      <c r="E105" s="24"/>
      <c r="F105" s="149" t="s">
        <v>936</v>
      </c>
      <c r="G105" s="24"/>
      <c r="H105" s="24"/>
      <c r="J105" s="24"/>
      <c r="K105" s="24"/>
      <c r="L105" s="43"/>
      <c r="M105" s="56"/>
      <c r="N105" s="24"/>
      <c r="O105" s="24"/>
      <c r="P105" s="24"/>
      <c r="Q105" s="24"/>
      <c r="R105" s="24"/>
      <c r="S105" s="24"/>
      <c r="T105" s="57"/>
      <c r="AT105" s="6" t="s">
        <v>164</v>
      </c>
      <c r="AU105" s="6" t="s">
        <v>21</v>
      </c>
    </row>
    <row r="106" spans="2:65" s="6" customFormat="1" ht="15.75" customHeight="1" x14ac:dyDescent="0.3">
      <c r="B106" s="23"/>
      <c r="C106" s="136" t="s">
        <v>110</v>
      </c>
      <c r="D106" s="136" t="s">
        <v>159</v>
      </c>
      <c r="E106" s="137" t="s">
        <v>933</v>
      </c>
      <c r="F106" s="138" t="s">
        <v>938</v>
      </c>
      <c r="G106" s="139" t="s">
        <v>754</v>
      </c>
      <c r="H106" s="140">
        <v>1</v>
      </c>
      <c r="I106" s="141"/>
      <c r="J106" s="142">
        <f>ROUND($I$106*$H$106,2)</f>
        <v>0</v>
      </c>
      <c r="K106" s="138"/>
      <c r="L106" s="43"/>
      <c r="M106" s="143"/>
      <c r="N106" s="144" t="s">
        <v>41</v>
      </c>
      <c r="O106" s="24"/>
      <c r="P106" s="145">
        <f>$O$106*$H$106</f>
        <v>0</v>
      </c>
      <c r="Q106" s="145">
        <v>0</v>
      </c>
      <c r="R106" s="145">
        <f>$Q$106*$H$106</f>
        <v>0</v>
      </c>
      <c r="S106" s="145">
        <v>0</v>
      </c>
      <c r="T106" s="146">
        <f>$S$106*$H$106</f>
        <v>0</v>
      </c>
      <c r="AR106" s="89" t="s">
        <v>163</v>
      </c>
      <c r="AT106" s="89" t="s">
        <v>159</v>
      </c>
      <c r="AU106" s="89" t="s">
        <v>21</v>
      </c>
      <c r="AY106" s="6" t="s">
        <v>158</v>
      </c>
      <c r="BE106" s="147">
        <f>IF($N$106="základní",$J$106,0)</f>
        <v>0</v>
      </c>
      <c r="BF106" s="147">
        <f>IF($N$106="snížená",$J$106,0)</f>
        <v>0</v>
      </c>
      <c r="BG106" s="147">
        <f>IF($N$106="zákl. přenesená",$J$106,0)</f>
        <v>0</v>
      </c>
      <c r="BH106" s="147">
        <f>IF($N$106="sníž. přenesená",$J$106,0)</f>
        <v>0</v>
      </c>
      <c r="BI106" s="147">
        <f>IF($N$106="nulová",$J$106,0)</f>
        <v>0</v>
      </c>
      <c r="BJ106" s="89" t="s">
        <v>21</v>
      </c>
      <c r="BK106" s="147">
        <f>ROUND($I$106*$H$106,2)</f>
        <v>0</v>
      </c>
      <c r="BL106" s="89" t="s">
        <v>163</v>
      </c>
      <c r="BM106" s="89" t="s">
        <v>110</v>
      </c>
    </row>
    <row r="107" spans="2:65" s="6" customFormat="1" ht="16.5" customHeight="1" x14ac:dyDescent="0.3">
      <c r="B107" s="23"/>
      <c r="C107" s="24"/>
      <c r="D107" s="148" t="s">
        <v>164</v>
      </c>
      <c r="E107" s="24"/>
      <c r="F107" s="149" t="s">
        <v>938</v>
      </c>
      <c r="G107" s="24"/>
      <c r="H107" s="24"/>
      <c r="J107" s="24"/>
      <c r="K107" s="24"/>
      <c r="L107" s="43"/>
      <c r="M107" s="56"/>
      <c r="N107" s="24"/>
      <c r="O107" s="24"/>
      <c r="P107" s="24"/>
      <c r="Q107" s="24"/>
      <c r="R107" s="24"/>
      <c r="S107" s="24"/>
      <c r="T107" s="57"/>
      <c r="AT107" s="6" t="s">
        <v>164</v>
      </c>
      <c r="AU107" s="6" t="s">
        <v>21</v>
      </c>
    </row>
    <row r="108" spans="2:65" s="6" customFormat="1" ht="15.75" customHeight="1" x14ac:dyDescent="0.3">
      <c r="B108" s="23"/>
      <c r="C108" s="136" t="s">
        <v>210</v>
      </c>
      <c r="D108" s="136" t="s">
        <v>159</v>
      </c>
      <c r="E108" s="137" t="s">
        <v>939</v>
      </c>
      <c r="F108" s="138" t="s">
        <v>940</v>
      </c>
      <c r="G108" s="139" t="s">
        <v>754</v>
      </c>
      <c r="H108" s="140">
        <v>1</v>
      </c>
      <c r="I108" s="141"/>
      <c r="J108" s="142">
        <f>ROUND($I$108*$H$108,2)</f>
        <v>0</v>
      </c>
      <c r="K108" s="138"/>
      <c r="L108" s="43"/>
      <c r="M108" s="143"/>
      <c r="N108" s="144" t="s">
        <v>41</v>
      </c>
      <c r="O108" s="24"/>
      <c r="P108" s="145">
        <f>$O$108*$H$108</f>
        <v>0</v>
      </c>
      <c r="Q108" s="145">
        <v>0</v>
      </c>
      <c r="R108" s="145">
        <f>$Q$108*$H$108</f>
        <v>0</v>
      </c>
      <c r="S108" s="145">
        <v>0</v>
      </c>
      <c r="T108" s="146">
        <f>$S$108*$H$108</f>
        <v>0</v>
      </c>
      <c r="AR108" s="89" t="s">
        <v>163</v>
      </c>
      <c r="AT108" s="89" t="s">
        <v>159</v>
      </c>
      <c r="AU108" s="89" t="s">
        <v>21</v>
      </c>
      <c r="AY108" s="6" t="s">
        <v>158</v>
      </c>
      <c r="BE108" s="147">
        <f>IF($N$108="základní",$J$108,0)</f>
        <v>0</v>
      </c>
      <c r="BF108" s="147">
        <f>IF($N$108="snížená",$J$108,0)</f>
        <v>0</v>
      </c>
      <c r="BG108" s="147">
        <f>IF($N$108="zákl. přenesená",$J$108,0)</f>
        <v>0</v>
      </c>
      <c r="BH108" s="147">
        <f>IF($N$108="sníž. přenesená",$J$108,0)</f>
        <v>0</v>
      </c>
      <c r="BI108" s="147">
        <f>IF($N$108="nulová",$J$108,0)</f>
        <v>0</v>
      </c>
      <c r="BJ108" s="89" t="s">
        <v>21</v>
      </c>
      <c r="BK108" s="147">
        <f>ROUND($I$108*$H$108,2)</f>
        <v>0</v>
      </c>
      <c r="BL108" s="89" t="s">
        <v>163</v>
      </c>
      <c r="BM108" s="89" t="s">
        <v>210</v>
      </c>
    </row>
    <row r="109" spans="2:65" s="6" customFormat="1" ht="16.5" customHeight="1" x14ac:dyDescent="0.3">
      <c r="B109" s="23"/>
      <c r="C109" s="24"/>
      <c r="D109" s="148" t="s">
        <v>164</v>
      </c>
      <c r="E109" s="24"/>
      <c r="F109" s="149" t="s">
        <v>940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164</v>
      </c>
      <c r="AU109" s="6" t="s">
        <v>21</v>
      </c>
    </row>
    <row r="110" spans="2:65" s="6" customFormat="1" ht="15.75" customHeight="1" x14ac:dyDescent="0.3">
      <c r="B110" s="23"/>
      <c r="C110" s="136" t="s">
        <v>8</v>
      </c>
      <c r="D110" s="136" t="s">
        <v>159</v>
      </c>
      <c r="E110" s="137" t="s">
        <v>937</v>
      </c>
      <c r="F110" s="138" t="s">
        <v>1321</v>
      </c>
      <c r="G110" s="139" t="s">
        <v>754</v>
      </c>
      <c r="H110" s="140">
        <v>1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8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1321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23"/>
      <c r="C112" s="136" t="s">
        <v>215</v>
      </c>
      <c r="D112" s="136" t="s">
        <v>159</v>
      </c>
      <c r="E112" s="137" t="s">
        <v>943</v>
      </c>
      <c r="F112" s="138" t="s">
        <v>944</v>
      </c>
      <c r="G112" s="139" t="s">
        <v>754</v>
      </c>
      <c r="H112" s="140">
        <v>1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163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163</v>
      </c>
      <c r="BM112" s="89" t="s">
        <v>215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944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23"/>
      <c r="C114" s="136" t="s">
        <v>219</v>
      </c>
      <c r="D114" s="136" t="s">
        <v>159</v>
      </c>
      <c r="E114" s="137" t="s">
        <v>945</v>
      </c>
      <c r="F114" s="138" t="s">
        <v>1322</v>
      </c>
      <c r="G114" s="139" t="s">
        <v>754</v>
      </c>
      <c r="H114" s="140">
        <v>1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163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163</v>
      </c>
      <c r="BM114" s="89" t="s">
        <v>219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1322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6" customFormat="1" ht="15.75" customHeight="1" x14ac:dyDescent="0.3">
      <c r="B116" s="23"/>
      <c r="C116" s="136" t="s">
        <v>70</v>
      </c>
      <c r="D116" s="136" t="s">
        <v>159</v>
      </c>
      <c r="E116" s="137" t="s">
        <v>1323</v>
      </c>
      <c r="F116" s="138" t="s">
        <v>1324</v>
      </c>
      <c r="G116" s="139" t="s">
        <v>420</v>
      </c>
      <c r="H116" s="177"/>
      <c r="I116" s="141"/>
      <c r="J116" s="142">
        <f>ROUND($I$116*$H$116,2)</f>
        <v>0</v>
      </c>
      <c r="K116" s="138"/>
      <c r="L116" s="43"/>
      <c r="M116" s="143"/>
      <c r="N116" s="144" t="s">
        <v>41</v>
      </c>
      <c r="O116" s="24"/>
      <c r="P116" s="145">
        <f>$O$116*$H$116</f>
        <v>0</v>
      </c>
      <c r="Q116" s="145">
        <v>0</v>
      </c>
      <c r="R116" s="145">
        <f>$Q$116*$H$116</f>
        <v>0</v>
      </c>
      <c r="S116" s="145">
        <v>0</v>
      </c>
      <c r="T116" s="146">
        <f>$S$116*$H$116</f>
        <v>0</v>
      </c>
      <c r="AR116" s="89" t="s">
        <v>163</v>
      </c>
      <c r="AT116" s="89" t="s">
        <v>159</v>
      </c>
      <c r="AU116" s="89" t="s">
        <v>21</v>
      </c>
      <c r="AY116" s="6" t="s">
        <v>158</v>
      </c>
      <c r="BE116" s="147">
        <f>IF($N$116="základní",$J$116,0)</f>
        <v>0</v>
      </c>
      <c r="BF116" s="147">
        <f>IF($N$116="snížená",$J$116,0)</f>
        <v>0</v>
      </c>
      <c r="BG116" s="147">
        <f>IF($N$116="zákl. přenesená",$J$116,0)</f>
        <v>0</v>
      </c>
      <c r="BH116" s="147">
        <f>IF($N$116="sníž. přenesená",$J$116,0)</f>
        <v>0</v>
      </c>
      <c r="BI116" s="147">
        <f>IF($N$116="nulová",$J$116,0)</f>
        <v>0</v>
      </c>
      <c r="BJ116" s="89" t="s">
        <v>21</v>
      </c>
      <c r="BK116" s="147">
        <f>ROUND($I$116*$H$116,2)</f>
        <v>0</v>
      </c>
      <c r="BL116" s="89" t="s">
        <v>163</v>
      </c>
      <c r="BM116" s="89" t="s">
        <v>224</v>
      </c>
    </row>
    <row r="117" spans="2:65" s="6" customFormat="1" ht="16.5" customHeight="1" x14ac:dyDescent="0.3">
      <c r="B117" s="23"/>
      <c r="C117" s="24"/>
      <c r="D117" s="148" t="s">
        <v>164</v>
      </c>
      <c r="E117" s="24"/>
      <c r="F117" s="149" t="s">
        <v>1324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164</v>
      </c>
      <c r="AU117" s="6" t="s">
        <v>21</v>
      </c>
    </row>
    <row r="118" spans="2:65" s="6" customFormat="1" ht="15.75" customHeight="1" x14ac:dyDescent="0.3">
      <c r="B118" s="23"/>
      <c r="C118" s="136" t="s">
        <v>224</v>
      </c>
      <c r="D118" s="136" t="s">
        <v>159</v>
      </c>
      <c r="E118" s="137" t="s">
        <v>949</v>
      </c>
      <c r="F118" s="138" t="s">
        <v>950</v>
      </c>
      <c r="G118" s="139" t="s">
        <v>754</v>
      </c>
      <c r="H118" s="140">
        <v>1</v>
      </c>
      <c r="I118" s="141"/>
      <c r="J118" s="142">
        <f>ROUND($I$118*$H$118,2)</f>
        <v>0</v>
      </c>
      <c r="K118" s="138"/>
      <c r="L118" s="43"/>
      <c r="M118" s="143"/>
      <c r="N118" s="144" t="s">
        <v>41</v>
      </c>
      <c r="O118" s="24"/>
      <c r="P118" s="145">
        <f>$O$118*$H$118</f>
        <v>0</v>
      </c>
      <c r="Q118" s="145">
        <v>0</v>
      </c>
      <c r="R118" s="145">
        <f>$Q$118*$H$118</f>
        <v>0</v>
      </c>
      <c r="S118" s="145">
        <v>0</v>
      </c>
      <c r="T118" s="146">
        <f>$S$118*$H$118</f>
        <v>0</v>
      </c>
      <c r="AR118" s="89" t="s">
        <v>163</v>
      </c>
      <c r="AT118" s="89" t="s">
        <v>159</v>
      </c>
      <c r="AU118" s="89" t="s">
        <v>21</v>
      </c>
      <c r="AY118" s="6" t="s">
        <v>158</v>
      </c>
      <c r="BE118" s="147">
        <f>IF($N$118="základní",$J$118,0)</f>
        <v>0</v>
      </c>
      <c r="BF118" s="147">
        <f>IF($N$118="snížená",$J$118,0)</f>
        <v>0</v>
      </c>
      <c r="BG118" s="147">
        <f>IF($N$118="zákl. přenesená",$J$118,0)</f>
        <v>0</v>
      </c>
      <c r="BH118" s="147">
        <f>IF($N$118="sníž. přenesená",$J$118,0)</f>
        <v>0</v>
      </c>
      <c r="BI118" s="147">
        <f>IF($N$118="nulová",$J$118,0)</f>
        <v>0</v>
      </c>
      <c r="BJ118" s="89" t="s">
        <v>21</v>
      </c>
      <c r="BK118" s="147">
        <f>ROUND($I$118*$H$118,2)</f>
        <v>0</v>
      </c>
      <c r="BL118" s="89" t="s">
        <v>163</v>
      </c>
      <c r="BM118" s="89" t="s">
        <v>229</v>
      </c>
    </row>
    <row r="119" spans="2:65" s="6" customFormat="1" ht="16.5" customHeight="1" x14ac:dyDescent="0.3">
      <c r="B119" s="23"/>
      <c r="C119" s="24"/>
      <c r="D119" s="148" t="s">
        <v>164</v>
      </c>
      <c r="E119" s="24"/>
      <c r="F119" s="149" t="s">
        <v>950</v>
      </c>
      <c r="G119" s="24"/>
      <c r="H119" s="24"/>
      <c r="J119" s="24"/>
      <c r="K119" s="24"/>
      <c r="L119" s="43"/>
      <c r="M119" s="56"/>
      <c r="N119" s="24"/>
      <c r="O119" s="24"/>
      <c r="P119" s="24"/>
      <c r="Q119" s="24"/>
      <c r="R119" s="24"/>
      <c r="S119" s="24"/>
      <c r="T119" s="57"/>
      <c r="AT119" s="6" t="s">
        <v>164</v>
      </c>
      <c r="AU119" s="6" t="s">
        <v>21</v>
      </c>
    </row>
    <row r="120" spans="2:65" s="6" customFormat="1" ht="15.75" customHeight="1" x14ac:dyDescent="0.3">
      <c r="B120" s="23"/>
      <c r="C120" s="136" t="s">
        <v>229</v>
      </c>
      <c r="D120" s="136" t="s">
        <v>159</v>
      </c>
      <c r="E120" s="137" t="s">
        <v>941</v>
      </c>
      <c r="F120" s="138" t="s">
        <v>952</v>
      </c>
      <c r="G120" s="139" t="s">
        <v>754</v>
      </c>
      <c r="H120" s="140">
        <v>1</v>
      </c>
      <c r="I120" s="141"/>
      <c r="J120" s="142">
        <f>ROUND($I$120*$H$120,2)</f>
        <v>0</v>
      </c>
      <c r="K120" s="138"/>
      <c r="L120" s="43"/>
      <c r="M120" s="143"/>
      <c r="N120" s="144" t="s">
        <v>41</v>
      </c>
      <c r="O120" s="24"/>
      <c r="P120" s="145">
        <f>$O$120*$H$120</f>
        <v>0</v>
      </c>
      <c r="Q120" s="145">
        <v>0</v>
      </c>
      <c r="R120" s="145">
        <f>$Q$120*$H$120</f>
        <v>0</v>
      </c>
      <c r="S120" s="145">
        <v>0</v>
      </c>
      <c r="T120" s="146">
        <f>$S$120*$H$120</f>
        <v>0</v>
      </c>
      <c r="AR120" s="89" t="s">
        <v>163</v>
      </c>
      <c r="AT120" s="89" t="s">
        <v>159</v>
      </c>
      <c r="AU120" s="89" t="s">
        <v>21</v>
      </c>
      <c r="AY120" s="6" t="s">
        <v>158</v>
      </c>
      <c r="BE120" s="147">
        <f>IF($N$120="základní",$J$120,0)</f>
        <v>0</v>
      </c>
      <c r="BF120" s="147">
        <f>IF($N$120="snížená",$J$120,0)</f>
        <v>0</v>
      </c>
      <c r="BG120" s="147">
        <f>IF($N$120="zákl. přenesená",$J$120,0)</f>
        <v>0</v>
      </c>
      <c r="BH120" s="147">
        <f>IF($N$120="sníž. přenesená",$J$120,0)</f>
        <v>0</v>
      </c>
      <c r="BI120" s="147">
        <f>IF($N$120="nulová",$J$120,0)</f>
        <v>0</v>
      </c>
      <c r="BJ120" s="89" t="s">
        <v>21</v>
      </c>
      <c r="BK120" s="147">
        <f>ROUND($I$120*$H$120,2)</f>
        <v>0</v>
      </c>
      <c r="BL120" s="89" t="s">
        <v>163</v>
      </c>
      <c r="BM120" s="89" t="s">
        <v>232</v>
      </c>
    </row>
    <row r="121" spans="2:65" s="6" customFormat="1" ht="16.5" customHeight="1" x14ac:dyDescent="0.3">
      <c r="B121" s="23"/>
      <c r="C121" s="24"/>
      <c r="D121" s="148" t="s">
        <v>164</v>
      </c>
      <c r="E121" s="24"/>
      <c r="F121" s="149" t="s">
        <v>952</v>
      </c>
      <c r="G121" s="24"/>
      <c r="H121" s="24"/>
      <c r="J121" s="24"/>
      <c r="K121" s="24"/>
      <c r="L121" s="43"/>
      <c r="M121" s="56"/>
      <c r="N121" s="24"/>
      <c r="O121" s="24"/>
      <c r="P121" s="24"/>
      <c r="Q121" s="24"/>
      <c r="R121" s="24"/>
      <c r="S121" s="24"/>
      <c r="T121" s="57"/>
      <c r="AT121" s="6" t="s">
        <v>164</v>
      </c>
      <c r="AU121" s="6" t="s">
        <v>21</v>
      </c>
    </row>
    <row r="122" spans="2:65" s="6" customFormat="1" ht="15.75" customHeight="1" x14ac:dyDescent="0.3">
      <c r="B122" s="23"/>
      <c r="C122" s="136" t="s">
        <v>232</v>
      </c>
      <c r="D122" s="136" t="s">
        <v>159</v>
      </c>
      <c r="E122" s="137" t="s">
        <v>953</v>
      </c>
      <c r="F122" s="138" t="s">
        <v>1325</v>
      </c>
      <c r="G122" s="139" t="s">
        <v>754</v>
      </c>
      <c r="H122" s="140">
        <v>2</v>
      </c>
      <c r="I122" s="141"/>
      <c r="J122" s="142">
        <f>ROUND($I$122*$H$122,2)</f>
        <v>0</v>
      </c>
      <c r="K122" s="138"/>
      <c r="L122" s="43"/>
      <c r="M122" s="143"/>
      <c r="N122" s="144" t="s">
        <v>41</v>
      </c>
      <c r="O122" s="24"/>
      <c r="P122" s="145">
        <f>$O$122*$H$122</f>
        <v>0</v>
      </c>
      <c r="Q122" s="145">
        <v>0</v>
      </c>
      <c r="R122" s="145">
        <f>$Q$122*$H$122</f>
        <v>0</v>
      </c>
      <c r="S122" s="145">
        <v>0</v>
      </c>
      <c r="T122" s="146">
        <f>$S$122*$H$122</f>
        <v>0</v>
      </c>
      <c r="AR122" s="89" t="s">
        <v>163</v>
      </c>
      <c r="AT122" s="89" t="s">
        <v>159</v>
      </c>
      <c r="AU122" s="89" t="s">
        <v>21</v>
      </c>
      <c r="AY122" s="6" t="s">
        <v>158</v>
      </c>
      <c r="BE122" s="147">
        <f>IF($N$122="základní",$J$122,0)</f>
        <v>0</v>
      </c>
      <c r="BF122" s="147">
        <f>IF($N$122="snížená",$J$122,0)</f>
        <v>0</v>
      </c>
      <c r="BG122" s="147">
        <f>IF($N$122="zákl. přenesená",$J$122,0)</f>
        <v>0</v>
      </c>
      <c r="BH122" s="147">
        <f>IF($N$122="sníž. přenesená",$J$122,0)</f>
        <v>0</v>
      </c>
      <c r="BI122" s="147">
        <f>IF($N$122="nulová",$J$122,0)</f>
        <v>0</v>
      </c>
      <c r="BJ122" s="89" t="s">
        <v>21</v>
      </c>
      <c r="BK122" s="147">
        <f>ROUND($I$122*$H$122,2)</f>
        <v>0</v>
      </c>
      <c r="BL122" s="89" t="s">
        <v>163</v>
      </c>
      <c r="BM122" s="89" t="s">
        <v>7</v>
      </c>
    </row>
    <row r="123" spans="2:65" s="6" customFormat="1" ht="16.5" customHeight="1" x14ac:dyDescent="0.3">
      <c r="B123" s="23"/>
      <c r="C123" s="24"/>
      <c r="D123" s="148" t="s">
        <v>164</v>
      </c>
      <c r="E123" s="24"/>
      <c r="F123" s="149" t="s">
        <v>1325</v>
      </c>
      <c r="G123" s="24"/>
      <c r="H123" s="24"/>
      <c r="J123" s="24"/>
      <c r="K123" s="24"/>
      <c r="L123" s="43"/>
      <c r="M123" s="56"/>
      <c r="N123" s="24"/>
      <c r="O123" s="24"/>
      <c r="P123" s="24"/>
      <c r="Q123" s="24"/>
      <c r="R123" s="24"/>
      <c r="S123" s="24"/>
      <c r="T123" s="57"/>
      <c r="AT123" s="6" t="s">
        <v>164</v>
      </c>
      <c r="AU123" s="6" t="s">
        <v>21</v>
      </c>
    </row>
    <row r="124" spans="2:65" s="6" customFormat="1" ht="15.75" customHeight="1" x14ac:dyDescent="0.3">
      <c r="B124" s="23"/>
      <c r="C124" s="136" t="s">
        <v>7</v>
      </c>
      <c r="D124" s="136" t="s">
        <v>159</v>
      </c>
      <c r="E124" s="137" t="s">
        <v>951</v>
      </c>
      <c r="F124" s="138" t="s">
        <v>1326</v>
      </c>
      <c r="G124" s="139" t="s">
        <v>754</v>
      </c>
      <c r="H124" s="140">
        <v>2</v>
      </c>
      <c r="I124" s="141"/>
      <c r="J124" s="142">
        <f>ROUND($I$124*$H$124,2)</f>
        <v>0</v>
      </c>
      <c r="K124" s="138"/>
      <c r="L124" s="43"/>
      <c r="M124" s="143"/>
      <c r="N124" s="144" t="s">
        <v>41</v>
      </c>
      <c r="O124" s="24"/>
      <c r="P124" s="145">
        <f>$O$124*$H$124</f>
        <v>0</v>
      </c>
      <c r="Q124" s="145">
        <v>0</v>
      </c>
      <c r="R124" s="145">
        <f>$Q$124*$H$124</f>
        <v>0</v>
      </c>
      <c r="S124" s="145">
        <v>0</v>
      </c>
      <c r="T124" s="146">
        <f>$S$124*$H$124</f>
        <v>0</v>
      </c>
      <c r="AR124" s="89" t="s">
        <v>163</v>
      </c>
      <c r="AT124" s="89" t="s">
        <v>159</v>
      </c>
      <c r="AU124" s="89" t="s">
        <v>21</v>
      </c>
      <c r="AY124" s="6" t="s">
        <v>158</v>
      </c>
      <c r="BE124" s="147">
        <f>IF($N$124="základní",$J$124,0)</f>
        <v>0</v>
      </c>
      <c r="BF124" s="147">
        <f>IF($N$124="snížená",$J$124,0)</f>
        <v>0</v>
      </c>
      <c r="BG124" s="147">
        <f>IF($N$124="zákl. přenesená",$J$124,0)</f>
        <v>0</v>
      </c>
      <c r="BH124" s="147">
        <f>IF($N$124="sníž. přenesená",$J$124,0)</f>
        <v>0</v>
      </c>
      <c r="BI124" s="147">
        <f>IF($N$124="nulová",$J$124,0)</f>
        <v>0</v>
      </c>
      <c r="BJ124" s="89" t="s">
        <v>21</v>
      </c>
      <c r="BK124" s="147">
        <f>ROUND($I$124*$H$124,2)</f>
        <v>0</v>
      </c>
      <c r="BL124" s="89" t="s">
        <v>163</v>
      </c>
      <c r="BM124" s="89" t="s">
        <v>242</v>
      </c>
    </row>
    <row r="125" spans="2:65" s="6" customFormat="1" ht="16.5" customHeight="1" x14ac:dyDescent="0.3">
      <c r="B125" s="23"/>
      <c r="C125" s="24"/>
      <c r="D125" s="148" t="s">
        <v>164</v>
      </c>
      <c r="E125" s="24"/>
      <c r="F125" s="149" t="s">
        <v>1326</v>
      </c>
      <c r="G125" s="24"/>
      <c r="H125" s="24"/>
      <c r="J125" s="24"/>
      <c r="K125" s="24"/>
      <c r="L125" s="43"/>
      <c r="M125" s="56"/>
      <c r="N125" s="24"/>
      <c r="O125" s="24"/>
      <c r="P125" s="24"/>
      <c r="Q125" s="24"/>
      <c r="R125" s="24"/>
      <c r="S125" s="24"/>
      <c r="T125" s="57"/>
      <c r="AT125" s="6" t="s">
        <v>164</v>
      </c>
      <c r="AU125" s="6" t="s">
        <v>21</v>
      </c>
    </row>
    <row r="126" spans="2:65" s="6" customFormat="1" ht="15.75" customHeight="1" x14ac:dyDescent="0.3">
      <c r="B126" s="23"/>
      <c r="C126" s="136" t="s">
        <v>242</v>
      </c>
      <c r="D126" s="136" t="s">
        <v>159</v>
      </c>
      <c r="E126" s="137" t="s">
        <v>957</v>
      </c>
      <c r="F126" s="138" t="s">
        <v>1327</v>
      </c>
      <c r="G126" s="139" t="s">
        <v>754</v>
      </c>
      <c r="H126" s="140">
        <v>2</v>
      </c>
      <c r="I126" s="141"/>
      <c r="J126" s="142">
        <f>ROUND($I$126*$H$126,2)</f>
        <v>0</v>
      </c>
      <c r="K126" s="138"/>
      <c r="L126" s="43"/>
      <c r="M126" s="143"/>
      <c r="N126" s="144" t="s">
        <v>41</v>
      </c>
      <c r="O126" s="24"/>
      <c r="P126" s="145">
        <f>$O$126*$H$126</f>
        <v>0</v>
      </c>
      <c r="Q126" s="145">
        <v>0</v>
      </c>
      <c r="R126" s="145">
        <f>$Q$126*$H$126</f>
        <v>0</v>
      </c>
      <c r="S126" s="145">
        <v>0</v>
      </c>
      <c r="T126" s="146">
        <f>$S$126*$H$126</f>
        <v>0</v>
      </c>
      <c r="AR126" s="89" t="s">
        <v>163</v>
      </c>
      <c r="AT126" s="89" t="s">
        <v>159</v>
      </c>
      <c r="AU126" s="89" t="s">
        <v>21</v>
      </c>
      <c r="AY126" s="6" t="s">
        <v>158</v>
      </c>
      <c r="BE126" s="147">
        <f>IF($N$126="základní",$J$126,0)</f>
        <v>0</v>
      </c>
      <c r="BF126" s="147">
        <f>IF($N$126="snížená",$J$126,0)</f>
        <v>0</v>
      </c>
      <c r="BG126" s="147">
        <f>IF($N$126="zákl. přenesená",$J$126,0)</f>
        <v>0</v>
      </c>
      <c r="BH126" s="147">
        <f>IF($N$126="sníž. přenesená",$J$126,0)</f>
        <v>0</v>
      </c>
      <c r="BI126" s="147">
        <f>IF($N$126="nulová",$J$126,0)</f>
        <v>0</v>
      </c>
      <c r="BJ126" s="89" t="s">
        <v>21</v>
      </c>
      <c r="BK126" s="147">
        <f>ROUND($I$126*$H$126,2)</f>
        <v>0</v>
      </c>
      <c r="BL126" s="89" t="s">
        <v>163</v>
      </c>
      <c r="BM126" s="89" t="s">
        <v>246</v>
      </c>
    </row>
    <row r="127" spans="2:65" s="6" customFormat="1" ht="16.5" customHeight="1" x14ac:dyDescent="0.3">
      <c r="B127" s="23"/>
      <c r="C127" s="24"/>
      <c r="D127" s="148" t="s">
        <v>164</v>
      </c>
      <c r="E127" s="24"/>
      <c r="F127" s="149" t="s">
        <v>1327</v>
      </c>
      <c r="G127" s="24"/>
      <c r="H127" s="24"/>
      <c r="J127" s="24"/>
      <c r="K127" s="24"/>
      <c r="L127" s="43"/>
      <c r="M127" s="56"/>
      <c r="N127" s="24"/>
      <c r="O127" s="24"/>
      <c r="P127" s="24"/>
      <c r="Q127" s="24"/>
      <c r="R127" s="24"/>
      <c r="S127" s="24"/>
      <c r="T127" s="57"/>
      <c r="AT127" s="6" t="s">
        <v>164</v>
      </c>
      <c r="AU127" s="6" t="s">
        <v>21</v>
      </c>
    </row>
    <row r="128" spans="2:65" s="6" customFormat="1" ht="15.75" customHeight="1" x14ac:dyDescent="0.3">
      <c r="B128" s="23"/>
      <c r="C128" s="136" t="s">
        <v>246</v>
      </c>
      <c r="D128" s="136" t="s">
        <v>159</v>
      </c>
      <c r="E128" s="137" t="s">
        <v>913</v>
      </c>
      <c r="F128" s="138" t="s">
        <v>960</v>
      </c>
      <c r="G128" s="139" t="s">
        <v>754</v>
      </c>
      <c r="H128" s="140">
        <v>4</v>
      </c>
      <c r="I128" s="141"/>
      <c r="J128" s="142">
        <f>ROUND($I$128*$H$128,2)</f>
        <v>0</v>
      </c>
      <c r="K128" s="138"/>
      <c r="L128" s="43"/>
      <c r="M128" s="143"/>
      <c r="N128" s="144" t="s">
        <v>41</v>
      </c>
      <c r="O128" s="24"/>
      <c r="P128" s="145">
        <f>$O$128*$H$128</f>
        <v>0</v>
      </c>
      <c r="Q128" s="145">
        <v>0</v>
      </c>
      <c r="R128" s="145">
        <f>$Q$128*$H$128</f>
        <v>0</v>
      </c>
      <c r="S128" s="145">
        <v>0</v>
      </c>
      <c r="T128" s="146">
        <f>$S$128*$H$128</f>
        <v>0</v>
      </c>
      <c r="AR128" s="89" t="s">
        <v>163</v>
      </c>
      <c r="AT128" s="89" t="s">
        <v>159</v>
      </c>
      <c r="AU128" s="89" t="s">
        <v>21</v>
      </c>
      <c r="AY128" s="6" t="s">
        <v>158</v>
      </c>
      <c r="BE128" s="147">
        <f>IF($N$128="základní",$J$128,0)</f>
        <v>0</v>
      </c>
      <c r="BF128" s="147">
        <f>IF($N$128="snížená",$J$128,0)</f>
        <v>0</v>
      </c>
      <c r="BG128" s="147">
        <f>IF($N$128="zákl. přenesená",$J$128,0)</f>
        <v>0</v>
      </c>
      <c r="BH128" s="147">
        <f>IF($N$128="sníž. přenesená",$J$128,0)</f>
        <v>0</v>
      </c>
      <c r="BI128" s="147">
        <f>IF($N$128="nulová",$J$128,0)</f>
        <v>0</v>
      </c>
      <c r="BJ128" s="89" t="s">
        <v>21</v>
      </c>
      <c r="BK128" s="147">
        <f>ROUND($I$128*$H$128,2)</f>
        <v>0</v>
      </c>
      <c r="BL128" s="89" t="s">
        <v>163</v>
      </c>
      <c r="BM128" s="89" t="s">
        <v>250</v>
      </c>
    </row>
    <row r="129" spans="2:65" s="6" customFormat="1" ht="16.5" customHeight="1" x14ac:dyDescent="0.3">
      <c r="B129" s="23"/>
      <c r="C129" s="24"/>
      <c r="D129" s="148" t="s">
        <v>164</v>
      </c>
      <c r="E129" s="24"/>
      <c r="F129" s="149" t="s">
        <v>960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164</v>
      </c>
      <c r="AU129" s="6" t="s">
        <v>21</v>
      </c>
    </row>
    <row r="130" spans="2:65" s="6" customFormat="1" ht="15.75" customHeight="1" x14ac:dyDescent="0.3">
      <c r="B130" s="23"/>
      <c r="C130" s="136" t="s">
        <v>250</v>
      </c>
      <c r="D130" s="136" t="s">
        <v>159</v>
      </c>
      <c r="E130" s="137" t="s">
        <v>981</v>
      </c>
      <c r="F130" s="138" t="s">
        <v>962</v>
      </c>
      <c r="G130" s="139" t="s">
        <v>754</v>
      </c>
      <c r="H130" s="140">
        <v>4</v>
      </c>
      <c r="I130" s="141"/>
      <c r="J130" s="142">
        <f>ROUND($I$130*$H$130,2)</f>
        <v>0</v>
      </c>
      <c r="K130" s="138"/>
      <c r="L130" s="43"/>
      <c r="M130" s="143"/>
      <c r="N130" s="144" t="s">
        <v>41</v>
      </c>
      <c r="O130" s="24"/>
      <c r="P130" s="145">
        <f>$O$130*$H$130</f>
        <v>0</v>
      </c>
      <c r="Q130" s="145">
        <v>0</v>
      </c>
      <c r="R130" s="145">
        <f>$Q$130*$H$130</f>
        <v>0</v>
      </c>
      <c r="S130" s="145">
        <v>0</v>
      </c>
      <c r="T130" s="146">
        <f>$S$130*$H$130</f>
        <v>0</v>
      </c>
      <c r="AR130" s="89" t="s">
        <v>163</v>
      </c>
      <c r="AT130" s="89" t="s">
        <v>159</v>
      </c>
      <c r="AU130" s="89" t="s">
        <v>21</v>
      </c>
      <c r="AY130" s="6" t="s">
        <v>158</v>
      </c>
      <c r="BE130" s="147">
        <f>IF($N$130="základní",$J$130,0)</f>
        <v>0</v>
      </c>
      <c r="BF130" s="147">
        <f>IF($N$130="snížená",$J$130,0)</f>
        <v>0</v>
      </c>
      <c r="BG130" s="147">
        <f>IF($N$130="zákl. přenesená",$J$130,0)</f>
        <v>0</v>
      </c>
      <c r="BH130" s="147">
        <f>IF($N$130="sníž. přenesená",$J$130,0)</f>
        <v>0</v>
      </c>
      <c r="BI130" s="147">
        <f>IF($N$130="nulová",$J$130,0)</f>
        <v>0</v>
      </c>
      <c r="BJ130" s="89" t="s">
        <v>21</v>
      </c>
      <c r="BK130" s="147">
        <f>ROUND($I$130*$H$130,2)</f>
        <v>0</v>
      </c>
      <c r="BL130" s="89" t="s">
        <v>163</v>
      </c>
      <c r="BM130" s="89" t="s">
        <v>259</v>
      </c>
    </row>
    <row r="131" spans="2:65" s="6" customFormat="1" ht="16.5" customHeight="1" x14ac:dyDescent="0.3">
      <c r="B131" s="23"/>
      <c r="C131" s="24"/>
      <c r="D131" s="148" t="s">
        <v>164</v>
      </c>
      <c r="E131" s="24"/>
      <c r="F131" s="149" t="s">
        <v>962</v>
      </c>
      <c r="G131" s="24"/>
      <c r="H131" s="24"/>
      <c r="J131" s="24"/>
      <c r="K131" s="24"/>
      <c r="L131" s="43"/>
      <c r="M131" s="56"/>
      <c r="N131" s="24"/>
      <c r="O131" s="24"/>
      <c r="P131" s="24"/>
      <c r="Q131" s="24"/>
      <c r="R131" s="24"/>
      <c r="S131" s="24"/>
      <c r="T131" s="57"/>
      <c r="AT131" s="6" t="s">
        <v>164</v>
      </c>
      <c r="AU131" s="6" t="s">
        <v>21</v>
      </c>
    </row>
    <row r="132" spans="2:65" s="6" customFormat="1" ht="15.75" customHeight="1" x14ac:dyDescent="0.3">
      <c r="B132" s="23"/>
      <c r="C132" s="136" t="s">
        <v>259</v>
      </c>
      <c r="D132" s="136" t="s">
        <v>159</v>
      </c>
      <c r="E132" s="137" t="s">
        <v>963</v>
      </c>
      <c r="F132" s="138" t="s">
        <v>1328</v>
      </c>
      <c r="G132" s="139" t="s">
        <v>754</v>
      </c>
      <c r="H132" s="140">
        <v>1</v>
      </c>
      <c r="I132" s="141"/>
      <c r="J132" s="142">
        <f>ROUND($I$132*$H$132,2)</f>
        <v>0</v>
      </c>
      <c r="K132" s="138"/>
      <c r="L132" s="43"/>
      <c r="M132" s="143"/>
      <c r="N132" s="144" t="s">
        <v>41</v>
      </c>
      <c r="O132" s="24"/>
      <c r="P132" s="145">
        <f>$O$132*$H$132</f>
        <v>0</v>
      </c>
      <c r="Q132" s="145">
        <v>0</v>
      </c>
      <c r="R132" s="145">
        <f>$Q$132*$H$132</f>
        <v>0</v>
      </c>
      <c r="S132" s="145">
        <v>0</v>
      </c>
      <c r="T132" s="146">
        <f>$S$132*$H$132</f>
        <v>0</v>
      </c>
      <c r="AR132" s="89" t="s">
        <v>163</v>
      </c>
      <c r="AT132" s="89" t="s">
        <v>159</v>
      </c>
      <c r="AU132" s="89" t="s">
        <v>21</v>
      </c>
      <c r="AY132" s="6" t="s">
        <v>158</v>
      </c>
      <c r="BE132" s="147">
        <f>IF($N$132="základní",$J$132,0)</f>
        <v>0</v>
      </c>
      <c r="BF132" s="147">
        <f>IF($N$132="snížená",$J$132,0)</f>
        <v>0</v>
      </c>
      <c r="BG132" s="147">
        <f>IF($N$132="zákl. přenesená",$J$132,0)</f>
        <v>0</v>
      </c>
      <c r="BH132" s="147">
        <f>IF($N$132="sníž. přenesená",$J$132,0)</f>
        <v>0</v>
      </c>
      <c r="BI132" s="147">
        <f>IF($N$132="nulová",$J$132,0)</f>
        <v>0</v>
      </c>
      <c r="BJ132" s="89" t="s">
        <v>21</v>
      </c>
      <c r="BK132" s="147">
        <f>ROUND($I$132*$H$132,2)</f>
        <v>0</v>
      </c>
      <c r="BL132" s="89" t="s">
        <v>163</v>
      </c>
      <c r="BM132" s="89" t="s">
        <v>263</v>
      </c>
    </row>
    <row r="133" spans="2:65" s="6" customFormat="1" ht="16.5" customHeight="1" x14ac:dyDescent="0.3">
      <c r="B133" s="23"/>
      <c r="C133" s="24"/>
      <c r="D133" s="148" t="s">
        <v>164</v>
      </c>
      <c r="E133" s="24"/>
      <c r="F133" s="149" t="s">
        <v>1328</v>
      </c>
      <c r="G133" s="24"/>
      <c r="H133" s="24"/>
      <c r="J133" s="24"/>
      <c r="K133" s="24"/>
      <c r="L133" s="43"/>
      <c r="M133" s="56"/>
      <c r="N133" s="24"/>
      <c r="O133" s="24"/>
      <c r="P133" s="24"/>
      <c r="Q133" s="24"/>
      <c r="R133" s="24"/>
      <c r="S133" s="24"/>
      <c r="T133" s="57"/>
      <c r="AT133" s="6" t="s">
        <v>164</v>
      </c>
      <c r="AU133" s="6" t="s">
        <v>21</v>
      </c>
    </row>
    <row r="134" spans="2:65" s="6" customFormat="1" ht="15.75" customHeight="1" x14ac:dyDescent="0.3">
      <c r="B134" s="23"/>
      <c r="C134" s="136" t="s">
        <v>263</v>
      </c>
      <c r="D134" s="136" t="s">
        <v>159</v>
      </c>
      <c r="E134" s="137" t="s">
        <v>955</v>
      </c>
      <c r="F134" s="138" t="s">
        <v>1329</v>
      </c>
      <c r="G134" s="139" t="s">
        <v>754</v>
      </c>
      <c r="H134" s="140">
        <v>1</v>
      </c>
      <c r="I134" s="141"/>
      <c r="J134" s="142">
        <f>ROUND($I$134*$H$134,2)</f>
        <v>0</v>
      </c>
      <c r="K134" s="138"/>
      <c r="L134" s="43"/>
      <c r="M134" s="143"/>
      <c r="N134" s="144" t="s">
        <v>41</v>
      </c>
      <c r="O134" s="24"/>
      <c r="P134" s="145">
        <f>$O$134*$H$134</f>
        <v>0</v>
      </c>
      <c r="Q134" s="145">
        <v>0</v>
      </c>
      <c r="R134" s="145">
        <f>$Q$134*$H$134</f>
        <v>0</v>
      </c>
      <c r="S134" s="145">
        <v>0</v>
      </c>
      <c r="T134" s="146">
        <f>$S$134*$H$134</f>
        <v>0</v>
      </c>
      <c r="AR134" s="89" t="s">
        <v>163</v>
      </c>
      <c r="AT134" s="89" t="s">
        <v>159</v>
      </c>
      <c r="AU134" s="89" t="s">
        <v>21</v>
      </c>
      <c r="AY134" s="6" t="s">
        <v>158</v>
      </c>
      <c r="BE134" s="147">
        <f>IF($N$134="základní",$J$134,0)</f>
        <v>0</v>
      </c>
      <c r="BF134" s="147">
        <f>IF($N$134="snížená",$J$134,0)</f>
        <v>0</v>
      </c>
      <c r="BG134" s="147">
        <f>IF($N$134="zákl. přenesená",$J$134,0)</f>
        <v>0</v>
      </c>
      <c r="BH134" s="147">
        <f>IF($N$134="sníž. přenesená",$J$134,0)</f>
        <v>0</v>
      </c>
      <c r="BI134" s="147">
        <f>IF($N$134="nulová",$J$134,0)</f>
        <v>0</v>
      </c>
      <c r="BJ134" s="89" t="s">
        <v>21</v>
      </c>
      <c r="BK134" s="147">
        <f>ROUND($I$134*$H$134,2)</f>
        <v>0</v>
      </c>
      <c r="BL134" s="89" t="s">
        <v>163</v>
      </c>
      <c r="BM134" s="89" t="s">
        <v>267</v>
      </c>
    </row>
    <row r="135" spans="2:65" s="6" customFormat="1" ht="16.5" customHeight="1" x14ac:dyDescent="0.3">
      <c r="B135" s="23"/>
      <c r="C135" s="24"/>
      <c r="D135" s="148" t="s">
        <v>164</v>
      </c>
      <c r="E135" s="24"/>
      <c r="F135" s="149" t="s">
        <v>1329</v>
      </c>
      <c r="G135" s="24"/>
      <c r="H135" s="24"/>
      <c r="J135" s="24"/>
      <c r="K135" s="24"/>
      <c r="L135" s="43"/>
      <c r="M135" s="56"/>
      <c r="N135" s="24"/>
      <c r="O135" s="24"/>
      <c r="P135" s="24"/>
      <c r="Q135" s="24"/>
      <c r="R135" s="24"/>
      <c r="S135" s="24"/>
      <c r="T135" s="57"/>
      <c r="AT135" s="6" t="s">
        <v>164</v>
      </c>
      <c r="AU135" s="6" t="s">
        <v>21</v>
      </c>
    </row>
    <row r="136" spans="2:65" s="6" customFormat="1" ht="15.75" customHeight="1" x14ac:dyDescent="0.3">
      <c r="B136" s="23"/>
      <c r="C136" s="136" t="s">
        <v>267</v>
      </c>
      <c r="D136" s="136" t="s">
        <v>159</v>
      </c>
      <c r="E136" s="137" t="s">
        <v>967</v>
      </c>
      <c r="F136" s="138" t="s">
        <v>1330</v>
      </c>
      <c r="G136" s="139" t="s">
        <v>910</v>
      </c>
      <c r="H136" s="140">
        <v>4</v>
      </c>
      <c r="I136" s="141"/>
      <c r="J136" s="142">
        <f>ROUND($I$136*$H$136,2)</f>
        <v>0</v>
      </c>
      <c r="K136" s="138"/>
      <c r="L136" s="43"/>
      <c r="M136" s="143"/>
      <c r="N136" s="144" t="s">
        <v>41</v>
      </c>
      <c r="O136" s="24"/>
      <c r="P136" s="145">
        <f>$O$136*$H$136</f>
        <v>0</v>
      </c>
      <c r="Q136" s="145">
        <v>0</v>
      </c>
      <c r="R136" s="145">
        <f>$Q$136*$H$136</f>
        <v>0</v>
      </c>
      <c r="S136" s="145">
        <v>0</v>
      </c>
      <c r="T136" s="146">
        <f>$S$136*$H$136</f>
        <v>0</v>
      </c>
      <c r="AR136" s="89" t="s">
        <v>163</v>
      </c>
      <c r="AT136" s="89" t="s">
        <v>159</v>
      </c>
      <c r="AU136" s="89" t="s">
        <v>21</v>
      </c>
      <c r="AY136" s="6" t="s">
        <v>158</v>
      </c>
      <c r="BE136" s="147">
        <f>IF($N$136="základní",$J$136,0)</f>
        <v>0</v>
      </c>
      <c r="BF136" s="147">
        <f>IF($N$136="snížená",$J$136,0)</f>
        <v>0</v>
      </c>
      <c r="BG136" s="147">
        <f>IF($N$136="zákl. přenesená",$J$136,0)</f>
        <v>0</v>
      </c>
      <c r="BH136" s="147">
        <f>IF($N$136="sníž. přenesená",$J$136,0)</f>
        <v>0</v>
      </c>
      <c r="BI136" s="147">
        <f>IF($N$136="nulová",$J$136,0)</f>
        <v>0</v>
      </c>
      <c r="BJ136" s="89" t="s">
        <v>21</v>
      </c>
      <c r="BK136" s="147">
        <f>ROUND($I$136*$H$136,2)</f>
        <v>0</v>
      </c>
      <c r="BL136" s="89" t="s">
        <v>163</v>
      </c>
      <c r="BM136" s="89" t="s">
        <v>271</v>
      </c>
    </row>
    <row r="137" spans="2:65" s="6" customFormat="1" ht="16.5" customHeight="1" x14ac:dyDescent="0.3">
      <c r="B137" s="23"/>
      <c r="C137" s="24"/>
      <c r="D137" s="148" t="s">
        <v>164</v>
      </c>
      <c r="E137" s="24"/>
      <c r="F137" s="149" t="s">
        <v>1330</v>
      </c>
      <c r="G137" s="24"/>
      <c r="H137" s="24"/>
      <c r="J137" s="24"/>
      <c r="K137" s="24"/>
      <c r="L137" s="43"/>
      <c r="M137" s="56"/>
      <c r="N137" s="24"/>
      <c r="O137" s="24"/>
      <c r="P137" s="24"/>
      <c r="Q137" s="24"/>
      <c r="R137" s="24"/>
      <c r="S137" s="24"/>
      <c r="T137" s="57"/>
      <c r="AT137" s="6" t="s">
        <v>164</v>
      </c>
      <c r="AU137" s="6" t="s">
        <v>21</v>
      </c>
    </row>
    <row r="138" spans="2:65" s="6" customFormat="1" ht="15.75" customHeight="1" x14ac:dyDescent="0.3">
      <c r="B138" s="23"/>
      <c r="C138" s="136" t="s">
        <v>271</v>
      </c>
      <c r="D138" s="136" t="s">
        <v>159</v>
      </c>
      <c r="E138" s="137" t="s">
        <v>969</v>
      </c>
      <c r="F138" s="138" t="s">
        <v>970</v>
      </c>
      <c r="G138" s="139" t="s">
        <v>600</v>
      </c>
      <c r="H138" s="140">
        <v>2.5</v>
      </c>
      <c r="I138" s="141"/>
      <c r="J138" s="142">
        <f>ROUND($I$138*$H$138,2)</f>
        <v>0</v>
      </c>
      <c r="K138" s="138"/>
      <c r="L138" s="43"/>
      <c r="M138" s="143"/>
      <c r="N138" s="144" t="s">
        <v>41</v>
      </c>
      <c r="O138" s="24"/>
      <c r="P138" s="145">
        <f>$O$138*$H$138</f>
        <v>0</v>
      </c>
      <c r="Q138" s="145">
        <v>0</v>
      </c>
      <c r="R138" s="145">
        <f>$Q$138*$H$138</f>
        <v>0</v>
      </c>
      <c r="S138" s="145">
        <v>0</v>
      </c>
      <c r="T138" s="146">
        <f>$S$138*$H$138</f>
        <v>0</v>
      </c>
      <c r="AR138" s="89" t="s">
        <v>163</v>
      </c>
      <c r="AT138" s="89" t="s">
        <v>159</v>
      </c>
      <c r="AU138" s="89" t="s">
        <v>21</v>
      </c>
      <c r="AY138" s="6" t="s">
        <v>158</v>
      </c>
      <c r="BE138" s="147">
        <f>IF($N$138="základní",$J$138,0)</f>
        <v>0</v>
      </c>
      <c r="BF138" s="147">
        <f>IF($N$138="snížená",$J$138,0)</f>
        <v>0</v>
      </c>
      <c r="BG138" s="147">
        <f>IF($N$138="zákl. přenesená",$J$138,0)</f>
        <v>0</v>
      </c>
      <c r="BH138" s="147">
        <f>IF($N$138="sníž. přenesená",$J$138,0)</f>
        <v>0</v>
      </c>
      <c r="BI138" s="147">
        <f>IF($N$138="nulová",$J$138,0)</f>
        <v>0</v>
      </c>
      <c r="BJ138" s="89" t="s">
        <v>21</v>
      </c>
      <c r="BK138" s="147">
        <f>ROUND($I$138*$H$138,2)</f>
        <v>0</v>
      </c>
      <c r="BL138" s="89" t="s">
        <v>163</v>
      </c>
      <c r="BM138" s="89" t="s">
        <v>277</v>
      </c>
    </row>
    <row r="139" spans="2:65" s="6" customFormat="1" ht="16.5" customHeight="1" x14ac:dyDescent="0.3">
      <c r="B139" s="23"/>
      <c r="C139" s="24"/>
      <c r="D139" s="148" t="s">
        <v>164</v>
      </c>
      <c r="E139" s="24"/>
      <c r="F139" s="149" t="s">
        <v>970</v>
      </c>
      <c r="G139" s="24"/>
      <c r="H139" s="24"/>
      <c r="J139" s="24"/>
      <c r="K139" s="24"/>
      <c r="L139" s="43"/>
      <c r="M139" s="56"/>
      <c r="N139" s="24"/>
      <c r="O139" s="24"/>
      <c r="P139" s="24"/>
      <c r="Q139" s="24"/>
      <c r="R139" s="24"/>
      <c r="S139" s="24"/>
      <c r="T139" s="57"/>
      <c r="AT139" s="6" t="s">
        <v>164</v>
      </c>
      <c r="AU139" s="6" t="s">
        <v>21</v>
      </c>
    </row>
    <row r="140" spans="2:65" s="6" customFormat="1" ht="15.75" customHeight="1" x14ac:dyDescent="0.3">
      <c r="B140" s="23"/>
      <c r="C140" s="136" t="s">
        <v>277</v>
      </c>
      <c r="D140" s="136" t="s">
        <v>159</v>
      </c>
      <c r="E140" s="137" t="s">
        <v>971</v>
      </c>
      <c r="F140" s="138" t="s">
        <v>972</v>
      </c>
      <c r="G140" s="139" t="s">
        <v>910</v>
      </c>
      <c r="H140" s="140">
        <v>32</v>
      </c>
      <c r="I140" s="141"/>
      <c r="J140" s="142">
        <f>ROUND($I$140*$H$140,2)</f>
        <v>0</v>
      </c>
      <c r="K140" s="138"/>
      <c r="L140" s="43"/>
      <c r="M140" s="143"/>
      <c r="N140" s="144" t="s">
        <v>41</v>
      </c>
      <c r="O140" s="24"/>
      <c r="P140" s="145">
        <f>$O$140*$H$140</f>
        <v>0</v>
      </c>
      <c r="Q140" s="145">
        <v>0</v>
      </c>
      <c r="R140" s="145">
        <f>$Q$140*$H$140</f>
        <v>0</v>
      </c>
      <c r="S140" s="145">
        <v>0</v>
      </c>
      <c r="T140" s="146">
        <f>$S$140*$H$140</f>
        <v>0</v>
      </c>
      <c r="AR140" s="89" t="s">
        <v>163</v>
      </c>
      <c r="AT140" s="89" t="s">
        <v>159</v>
      </c>
      <c r="AU140" s="89" t="s">
        <v>21</v>
      </c>
      <c r="AY140" s="6" t="s">
        <v>158</v>
      </c>
      <c r="BE140" s="147">
        <f>IF($N$140="základní",$J$140,0)</f>
        <v>0</v>
      </c>
      <c r="BF140" s="147">
        <f>IF($N$140="snížená",$J$140,0)</f>
        <v>0</v>
      </c>
      <c r="BG140" s="147">
        <f>IF($N$140="zákl. přenesená",$J$140,0)</f>
        <v>0</v>
      </c>
      <c r="BH140" s="147">
        <f>IF($N$140="sníž. přenesená",$J$140,0)</f>
        <v>0</v>
      </c>
      <c r="BI140" s="147">
        <f>IF($N$140="nulová",$J$140,0)</f>
        <v>0</v>
      </c>
      <c r="BJ140" s="89" t="s">
        <v>21</v>
      </c>
      <c r="BK140" s="147">
        <f>ROUND($I$140*$H$140,2)</f>
        <v>0</v>
      </c>
      <c r="BL140" s="89" t="s">
        <v>163</v>
      </c>
      <c r="BM140" s="89" t="s">
        <v>282</v>
      </c>
    </row>
    <row r="141" spans="2:65" s="6" customFormat="1" ht="16.5" customHeight="1" x14ac:dyDescent="0.3">
      <c r="B141" s="23"/>
      <c r="C141" s="24"/>
      <c r="D141" s="148" t="s">
        <v>164</v>
      </c>
      <c r="E141" s="24"/>
      <c r="F141" s="149" t="s">
        <v>972</v>
      </c>
      <c r="G141" s="24"/>
      <c r="H141" s="24"/>
      <c r="J141" s="24"/>
      <c r="K141" s="24"/>
      <c r="L141" s="43"/>
      <c r="M141" s="56"/>
      <c r="N141" s="24"/>
      <c r="O141" s="24"/>
      <c r="P141" s="24"/>
      <c r="Q141" s="24"/>
      <c r="R141" s="24"/>
      <c r="S141" s="24"/>
      <c r="T141" s="57"/>
      <c r="AT141" s="6" t="s">
        <v>164</v>
      </c>
      <c r="AU141" s="6" t="s">
        <v>21</v>
      </c>
    </row>
    <row r="142" spans="2:65" s="6" customFormat="1" ht="15.75" customHeight="1" x14ac:dyDescent="0.3">
      <c r="B142" s="23"/>
      <c r="C142" s="136" t="s">
        <v>282</v>
      </c>
      <c r="D142" s="136" t="s">
        <v>159</v>
      </c>
      <c r="E142" s="137" t="s">
        <v>973</v>
      </c>
      <c r="F142" s="138" t="s">
        <v>974</v>
      </c>
      <c r="G142" s="139" t="s">
        <v>600</v>
      </c>
      <c r="H142" s="140">
        <v>32</v>
      </c>
      <c r="I142" s="141"/>
      <c r="J142" s="142">
        <f>ROUND($I$142*$H$142,2)</f>
        <v>0</v>
      </c>
      <c r="K142" s="138"/>
      <c r="L142" s="43"/>
      <c r="M142" s="143"/>
      <c r="N142" s="144" t="s">
        <v>41</v>
      </c>
      <c r="O142" s="24"/>
      <c r="P142" s="145">
        <f>$O$142*$H$142</f>
        <v>0</v>
      </c>
      <c r="Q142" s="145">
        <v>0</v>
      </c>
      <c r="R142" s="145">
        <f>$Q$142*$H$142</f>
        <v>0</v>
      </c>
      <c r="S142" s="145">
        <v>0</v>
      </c>
      <c r="T142" s="146">
        <f>$S$142*$H$142</f>
        <v>0</v>
      </c>
      <c r="AR142" s="89" t="s">
        <v>163</v>
      </c>
      <c r="AT142" s="89" t="s">
        <v>159</v>
      </c>
      <c r="AU142" s="89" t="s">
        <v>21</v>
      </c>
      <c r="AY142" s="6" t="s">
        <v>158</v>
      </c>
      <c r="BE142" s="147">
        <f>IF($N$142="základní",$J$142,0)</f>
        <v>0</v>
      </c>
      <c r="BF142" s="147">
        <f>IF($N$142="snížená",$J$142,0)</f>
        <v>0</v>
      </c>
      <c r="BG142" s="147">
        <f>IF($N$142="zákl. přenesená",$J$142,0)</f>
        <v>0</v>
      </c>
      <c r="BH142" s="147">
        <f>IF($N$142="sníž. přenesená",$J$142,0)</f>
        <v>0</v>
      </c>
      <c r="BI142" s="147">
        <f>IF($N$142="nulová",$J$142,0)</f>
        <v>0</v>
      </c>
      <c r="BJ142" s="89" t="s">
        <v>21</v>
      </c>
      <c r="BK142" s="147">
        <f>ROUND($I$142*$H$142,2)</f>
        <v>0</v>
      </c>
      <c r="BL142" s="89" t="s">
        <v>163</v>
      </c>
      <c r="BM142" s="89" t="s">
        <v>286</v>
      </c>
    </row>
    <row r="143" spans="2:65" s="6" customFormat="1" ht="16.5" customHeight="1" x14ac:dyDescent="0.3">
      <c r="B143" s="23"/>
      <c r="C143" s="24"/>
      <c r="D143" s="148" t="s">
        <v>164</v>
      </c>
      <c r="E143" s="24"/>
      <c r="F143" s="149" t="s">
        <v>974</v>
      </c>
      <c r="G143" s="24"/>
      <c r="H143" s="24"/>
      <c r="J143" s="24"/>
      <c r="K143" s="24"/>
      <c r="L143" s="43"/>
      <c r="M143" s="56"/>
      <c r="N143" s="24"/>
      <c r="O143" s="24"/>
      <c r="P143" s="24"/>
      <c r="Q143" s="24"/>
      <c r="R143" s="24"/>
      <c r="S143" s="24"/>
      <c r="T143" s="57"/>
      <c r="AT143" s="6" t="s">
        <v>164</v>
      </c>
      <c r="AU143" s="6" t="s">
        <v>21</v>
      </c>
    </row>
    <row r="144" spans="2:65" s="6" customFormat="1" ht="15.75" customHeight="1" x14ac:dyDescent="0.3">
      <c r="B144" s="23"/>
      <c r="C144" s="136" t="s">
        <v>286</v>
      </c>
      <c r="D144" s="136" t="s">
        <v>159</v>
      </c>
      <c r="E144" s="137" t="s">
        <v>975</v>
      </c>
      <c r="F144" s="138" t="s">
        <v>976</v>
      </c>
      <c r="G144" s="139" t="s">
        <v>754</v>
      </c>
      <c r="H144" s="140">
        <v>1</v>
      </c>
      <c r="I144" s="141"/>
      <c r="J144" s="142">
        <f>ROUND($I$144*$H$144,2)</f>
        <v>0</v>
      </c>
      <c r="K144" s="138"/>
      <c r="L144" s="43"/>
      <c r="M144" s="143"/>
      <c r="N144" s="144" t="s">
        <v>41</v>
      </c>
      <c r="O144" s="24"/>
      <c r="P144" s="145">
        <f>$O$144*$H$144</f>
        <v>0</v>
      </c>
      <c r="Q144" s="145">
        <v>0</v>
      </c>
      <c r="R144" s="145">
        <f>$Q$144*$H$144</f>
        <v>0</v>
      </c>
      <c r="S144" s="145">
        <v>0</v>
      </c>
      <c r="T144" s="146">
        <f>$S$144*$H$144</f>
        <v>0</v>
      </c>
      <c r="AR144" s="89" t="s">
        <v>163</v>
      </c>
      <c r="AT144" s="89" t="s">
        <v>159</v>
      </c>
      <c r="AU144" s="89" t="s">
        <v>21</v>
      </c>
      <c r="AY144" s="6" t="s">
        <v>158</v>
      </c>
      <c r="BE144" s="147">
        <f>IF($N$144="základní",$J$144,0)</f>
        <v>0</v>
      </c>
      <c r="BF144" s="147">
        <f>IF($N$144="snížená",$J$144,0)</f>
        <v>0</v>
      </c>
      <c r="BG144" s="147">
        <f>IF($N$144="zákl. přenesená",$J$144,0)</f>
        <v>0</v>
      </c>
      <c r="BH144" s="147">
        <f>IF($N$144="sníž. přenesená",$J$144,0)</f>
        <v>0</v>
      </c>
      <c r="BI144" s="147">
        <f>IF($N$144="nulová",$J$144,0)</f>
        <v>0</v>
      </c>
      <c r="BJ144" s="89" t="s">
        <v>21</v>
      </c>
      <c r="BK144" s="147">
        <f>ROUND($I$144*$H$144,2)</f>
        <v>0</v>
      </c>
      <c r="BL144" s="89" t="s">
        <v>163</v>
      </c>
      <c r="BM144" s="89" t="s">
        <v>289</v>
      </c>
    </row>
    <row r="145" spans="2:65" s="6" customFormat="1" ht="16.5" customHeight="1" x14ac:dyDescent="0.3">
      <c r="B145" s="23"/>
      <c r="C145" s="24"/>
      <c r="D145" s="148" t="s">
        <v>164</v>
      </c>
      <c r="E145" s="24"/>
      <c r="F145" s="149" t="s">
        <v>976</v>
      </c>
      <c r="G145" s="24"/>
      <c r="H145" s="24"/>
      <c r="J145" s="24"/>
      <c r="K145" s="24"/>
      <c r="L145" s="43"/>
      <c r="M145" s="56"/>
      <c r="N145" s="24"/>
      <c r="O145" s="24"/>
      <c r="P145" s="24"/>
      <c r="Q145" s="24"/>
      <c r="R145" s="24"/>
      <c r="S145" s="24"/>
      <c r="T145" s="57"/>
      <c r="AT145" s="6" t="s">
        <v>164</v>
      </c>
      <c r="AU145" s="6" t="s">
        <v>21</v>
      </c>
    </row>
    <row r="146" spans="2:65" s="6" customFormat="1" ht="15.75" customHeight="1" x14ac:dyDescent="0.3">
      <c r="B146" s="23"/>
      <c r="C146" s="136" t="s">
        <v>289</v>
      </c>
      <c r="D146" s="136" t="s">
        <v>159</v>
      </c>
      <c r="E146" s="137" t="s">
        <v>977</v>
      </c>
      <c r="F146" s="138" t="s">
        <v>1331</v>
      </c>
      <c r="G146" s="139" t="s">
        <v>754</v>
      </c>
      <c r="H146" s="140">
        <v>1</v>
      </c>
      <c r="I146" s="141"/>
      <c r="J146" s="142">
        <f>ROUND($I$146*$H$146,2)</f>
        <v>0</v>
      </c>
      <c r="K146" s="138"/>
      <c r="L146" s="43"/>
      <c r="M146" s="143"/>
      <c r="N146" s="144" t="s">
        <v>41</v>
      </c>
      <c r="O146" s="24"/>
      <c r="P146" s="145">
        <f>$O$146*$H$146</f>
        <v>0</v>
      </c>
      <c r="Q146" s="145">
        <v>0</v>
      </c>
      <c r="R146" s="145">
        <f>$Q$146*$H$146</f>
        <v>0</v>
      </c>
      <c r="S146" s="145">
        <v>0</v>
      </c>
      <c r="T146" s="146">
        <f>$S$146*$H$146</f>
        <v>0</v>
      </c>
      <c r="AR146" s="89" t="s">
        <v>163</v>
      </c>
      <c r="AT146" s="89" t="s">
        <v>159</v>
      </c>
      <c r="AU146" s="89" t="s">
        <v>21</v>
      </c>
      <c r="AY146" s="6" t="s">
        <v>158</v>
      </c>
      <c r="BE146" s="147">
        <f>IF($N$146="základní",$J$146,0)</f>
        <v>0</v>
      </c>
      <c r="BF146" s="147">
        <f>IF($N$146="snížená",$J$146,0)</f>
        <v>0</v>
      </c>
      <c r="BG146" s="147">
        <f>IF($N$146="zákl. přenesená",$J$146,0)</f>
        <v>0</v>
      </c>
      <c r="BH146" s="147">
        <f>IF($N$146="sníž. přenesená",$J$146,0)</f>
        <v>0</v>
      </c>
      <c r="BI146" s="147">
        <f>IF($N$146="nulová",$J$146,0)</f>
        <v>0</v>
      </c>
      <c r="BJ146" s="89" t="s">
        <v>21</v>
      </c>
      <c r="BK146" s="147">
        <f>ROUND($I$146*$H$146,2)</f>
        <v>0</v>
      </c>
      <c r="BL146" s="89" t="s">
        <v>163</v>
      </c>
      <c r="BM146" s="89" t="s">
        <v>292</v>
      </c>
    </row>
    <row r="147" spans="2:65" s="6" customFormat="1" ht="16.5" customHeight="1" x14ac:dyDescent="0.3">
      <c r="B147" s="23"/>
      <c r="C147" s="24"/>
      <c r="D147" s="148" t="s">
        <v>164</v>
      </c>
      <c r="E147" s="24"/>
      <c r="F147" s="149" t="s">
        <v>1331</v>
      </c>
      <c r="G147" s="24"/>
      <c r="H147" s="24"/>
      <c r="J147" s="24"/>
      <c r="K147" s="24"/>
      <c r="L147" s="43"/>
      <c r="M147" s="56"/>
      <c r="N147" s="24"/>
      <c r="O147" s="24"/>
      <c r="P147" s="24"/>
      <c r="Q147" s="24"/>
      <c r="R147" s="24"/>
      <c r="S147" s="24"/>
      <c r="T147" s="57"/>
      <c r="AT147" s="6" t="s">
        <v>164</v>
      </c>
      <c r="AU147" s="6" t="s">
        <v>21</v>
      </c>
    </row>
    <row r="148" spans="2:65" s="6" customFormat="1" ht="15.75" customHeight="1" x14ac:dyDescent="0.3">
      <c r="B148" s="23"/>
      <c r="C148" s="136" t="s">
        <v>292</v>
      </c>
      <c r="D148" s="136" t="s">
        <v>159</v>
      </c>
      <c r="E148" s="137" t="s">
        <v>959</v>
      </c>
      <c r="F148" s="138" t="s">
        <v>980</v>
      </c>
      <c r="G148" s="139" t="s">
        <v>754</v>
      </c>
      <c r="H148" s="140">
        <v>1</v>
      </c>
      <c r="I148" s="141"/>
      <c r="J148" s="142">
        <f>ROUND($I$148*$H$148,2)</f>
        <v>0</v>
      </c>
      <c r="K148" s="138"/>
      <c r="L148" s="43"/>
      <c r="M148" s="143"/>
      <c r="N148" s="144" t="s">
        <v>41</v>
      </c>
      <c r="O148" s="24"/>
      <c r="P148" s="145">
        <f>$O$148*$H$148</f>
        <v>0</v>
      </c>
      <c r="Q148" s="145">
        <v>0</v>
      </c>
      <c r="R148" s="145">
        <f>$Q$148*$H$148</f>
        <v>0</v>
      </c>
      <c r="S148" s="145">
        <v>0</v>
      </c>
      <c r="T148" s="146">
        <f>$S$148*$H$148</f>
        <v>0</v>
      </c>
      <c r="AR148" s="89" t="s">
        <v>163</v>
      </c>
      <c r="AT148" s="89" t="s">
        <v>159</v>
      </c>
      <c r="AU148" s="89" t="s">
        <v>21</v>
      </c>
      <c r="AY148" s="6" t="s">
        <v>158</v>
      </c>
      <c r="BE148" s="147">
        <f>IF($N$148="základní",$J$148,0)</f>
        <v>0</v>
      </c>
      <c r="BF148" s="147">
        <f>IF($N$148="snížená",$J$148,0)</f>
        <v>0</v>
      </c>
      <c r="BG148" s="147">
        <f>IF($N$148="zákl. přenesená",$J$148,0)</f>
        <v>0</v>
      </c>
      <c r="BH148" s="147">
        <f>IF($N$148="sníž. přenesená",$J$148,0)</f>
        <v>0</v>
      </c>
      <c r="BI148" s="147">
        <f>IF($N$148="nulová",$J$148,0)</f>
        <v>0</v>
      </c>
      <c r="BJ148" s="89" t="s">
        <v>21</v>
      </c>
      <c r="BK148" s="147">
        <f>ROUND($I$148*$H$148,2)</f>
        <v>0</v>
      </c>
      <c r="BL148" s="89" t="s">
        <v>163</v>
      </c>
      <c r="BM148" s="89" t="s">
        <v>295</v>
      </c>
    </row>
    <row r="149" spans="2:65" s="6" customFormat="1" ht="16.5" customHeight="1" x14ac:dyDescent="0.3">
      <c r="B149" s="23"/>
      <c r="C149" s="24"/>
      <c r="D149" s="148" t="s">
        <v>164</v>
      </c>
      <c r="E149" s="24"/>
      <c r="F149" s="149" t="s">
        <v>980</v>
      </c>
      <c r="G149" s="24"/>
      <c r="H149" s="24"/>
      <c r="J149" s="24"/>
      <c r="K149" s="24"/>
      <c r="L149" s="43"/>
      <c r="M149" s="56"/>
      <c r="N149" s="24"/>
      <c r="O149" s="24"/>
      <c r="P149" s="24"/>
      <c r="Q149" s="24"/>
      <c r="R149" s="24"/>
      <c r="S149" s="24"/>
      <c r="T149" s="57"/>
      <c r="AT149" s="6" t="s">
        <v>164</v>
      </c>
      <c r="AU149" s="6" t="s">
        <v>21</v>
      </c>
    </row>
    <row r="150" spans="2:65" s="6" customFormat="1" ht="15.75" customHeight="1" x14ac:dyDescent="0.3">
      <c r="B150" s="23"/>
      <c r="C150" s="136" t="s">
        <v>295</v>
      </c>
      <c r="D150" s="136" t="s">
        <v>159</v>
      </c>
      <c r="E150" s="137" t="s">
        <v>1332</v>
      </c>
      <c r="F150" s="138" t="s">
        <v>982</v>
      </c>
      <c r="G150" s="139" t="s">
        <v>754</v>
      </c>
      <c r="H150" s="140">
        <v>6</v>
      </c>
      <c r="I150" s="141"/>
      <c r="J150" s="142">
        <f>ROUND($I$150*$H$150,2)</f>
        <v>0</v>
      </c>
      <c r="K150" s="138"/>
      <c r="L150" s="43"/>
      <c r="M150" s="143"/>
      <c r="N150" s="144" t="s">
        <v>41</v>
      </c>
      <c r="O150" s="24"/>
      <c r="P150" s="145">
        <f>$O$150*$H$150</f>
        <v>0</v>
      </c>
      <c r="Q150" s="145">
        <v>0</v>
      </c>
      <c r="R150" s="145">
        <f>$Q$150*$H$150</f>
        <v>0</v>
      </c>
      <c r="S150" s="145">
        <v>0</v>
      </c>
      <c r="T150" s="146">
        <f>$S$150*$H$150</f>
        <v>0</v>
      </c>
      <c r="AR150" s="89" t="s">
        <v>163</v>
      </c>
      <c r="AT150" s="89" t="s">
        <v>159</v>
      </c>
      <c r="AU150" s="89" t="s">
        <v>21</v>
      </c>
      <c r="AY150" s="6" t="s">
        <v>158</v>
      </c>
      <c r="BE150" s="147">
        <f>IF($N$150="základní",$J$150,0)</f>
        <v>0</v>
      </c>
      <c r="BF150" s="147">
        <f>IF($N$150="snížená",$J$150,0)</f>
        <v>0</v>
      </c>
      <c r="BG150" s="147">
        <f>IF($N$150="zákl. přenesená",$J$150,0)</f>
        <v>0</v>
      </c>
      <c r="BH150" s="147">
        <f>IF($N$150="sníž. přenesená",$J$150,0)</f>
        <v>0</v>
      </c>
      <c r="BI150" s="147">
        <f>IF($N$150="nulová",$J$150,0)</f>
        <v>0</v>
      </c>
      <c r="BJ150" s="89" t="s">
        <v>21</v>
      </c>
      <c r="BK150" s="147">
        <f>ROUND($I$150*$H$150,2)</f>
        <v>0</v>
      </c>
      <c r="BL150" s="89" t="s">
        <v>163</v>
      </c>
      <c r="BM150" s="89" t="s">
        <v>300</v>
      </c>
    </row>
    <row r="151" spans="2:65" s="6" customFormat="1" ht="16.5" customHeight="1" x14ac:dyDescent="0.3">
      <c r="B151" s="23"/>
      <c r="C151" s="24"/>
      <c r="D151" s="148" t="s">
        <v>164</v>
      </c>
      <c r="E151" s="24"/>
      <c r="F151" s="149" t="s">
        <v>982</v>
      </c>
      <c r="G151" s="24"/>
      <c r="H151" s="24"/>
      <c r="J151" s="24"/>
      <c r="K151" s="24"/>
      <c r="L151" s="43"/>
      <c r="M151" s="56"/>
      <c r="N151" s="24"/>
      <c r="O151" s="24"/>
      <c r="P151" s="24"/>
      <c r="Q151" s="24"/>
      <c r="R151" s="24"/>
      <c r="S151" s="24"/>
      <c r="T151" s="57"/>
      <c r="AT151" s="6" t="s">
        <v>164</v>
      </c>
      <c r="AU151" s="6" t="s">
        <v>21</v>
      </c>
    </row>
    <row r="152" spans="2:65" s="6" customFormat="1" ht="15.75" customHeight="1" x14ac:dyDescent="0.3">
      <c r="B152" s="23"/>
      <c r="C152" s="136" t="s">
        <v>300</v>
      </c>
      <c r="D152" s="136" t="s">
        <v>159</v>
      </c>
      <c r="E152" s="137" t="s">
        <v>983</v>
      </c>
      <c r="F152" s="138" t="s">
        <v>984</v>
      </c>
      <c r="G152" s="139" t="s">
        <v>754</v>
      </c>
      <c r="H152" s="140">
        <v>1</v>
      </c>
      <c r="I152" s="141"/>
      <c r="J152" s="142">
        <f>ROUND($I$152*$H$152,2)</f>
        <v>0</v>
      </c>
      <c r="K152" s="138"/>
      <c r="L152" s="43"/>
      <c r="M152" s="143"/>
      <c r="N152" s="144" t="s">
        <v>41</v>
      </c>
      <c r="O152" s="24"/>
      <c r="P152" s="145">
        <f>$O$152*$H$152</f>
        <v>0</v>
      </c>
      <c r="Q152" s="145">
        <v>0</v>
      </c>
      <c r="R152" s="145">
        <f>$Q$152*$H$152</f>
        <v>0</v>
      </c>
      <c r="S152" s="145">
        <v>0</v>
      </c>
      <c r="T152" s="146">
        <f>$S$152*$H$152</f>
        <v>0</v>
      </c>
      <c r="AR152" s="89" t="s">
        <v>163</v>
      </c>
      <c r="AT152" s="89" t="s">
        <v>159</v>
      </c>
      <c r="AU152" s="89" t="s">
        <v>21</v>
      </c>
      <c r="AY152" s="6" t="s">
        <v>158</v>
      </c>
      <c r="BE152" s="147">
        <f>IF($N$152="základní",$J$152,0)</f>
        <v>0</v>
      </c>
      <c r="BF152" s="147">
        <f>IF($N$152="snížená",$J$152,0)</f>
        <v>0</v>
      </c>
      <c r="BG152" s="147">
        <f>IF($N$152="zákl. přenesená",$J$152,0)</f>
        <v>0</v>
      </c>
      <c r="BH152" s="147">
        <f>IF($N$152="sníž. přenesená",$J$152,0)</f>
        <v>0</v>
      </c>
      <c r="BI152" s="147">
        <f>IF($N$152="nulová",$J$152,0)</f>
        <v>0</v>
      </c>
      <c r="BJ152" s="89" t="s">
        <v>21</v>
      </c>
      <c r="BK152" s="147">
        <f>ROUND($I$152*$H$152,2)</f>
        <v>0</v>
      </c>
      <c r="BL152" s="89" t="s">
        <v>163</v>
      </c>
      <c r="BM152" s="89" t="s">
        <v>303</v>
      </c>
    </row>
    <row r="153" spans="2:65" s="6" customFormat="1" ht="16.5" customHeight="1" x14ac:dyDescent="0.3">
      <c r="B153" s="23"/>
      <c r="C153" s="24"/>
      <c r="D153" s="148" t="s">
        <v>164</v>
      </c>
      <c r="E153" s="24"/>
      <c r="F153" s="149" t="s">
        <v>984</v>
      </c>
      <c r="G153" s="24"/>
      <c r="H153" s="24"/>
      <c r="J153" s="24"/>
      <c r="K153" s="24"/>
      <c r="L153" s="43"/>
      <c r="M153" s="56"/>
      <c r="N153" s="24"/>
      <c r="O153" s="24"/>
      <c r="P153" s="24"/>
      <c r="Q153" s="24"/>
      <c r="R153" s="24"/>
      <c r="S153" s="24"/>
      <c r="T153" s="57"/>
      <c r="AT153" s="6" t="s">
        <v>164</v>
      </c>
      <c r="AU153" s="6" t="s">
        <v>21</v>
      </c>
    </row>
    <row r="154" spans="2:65" s="6" customFormat="1" ht="15.75" customHeight="1" x14ac:dyDescent="0.3">
      <c r="B154" s="23"/>
      <c r="C154" s="136" t="s">
        <v>303</v>
      </c>
      <c r="D154" s="136" t="s">
        <v>159</v>
      </c>
      <c r="E154" s="137" t="s">
        <v>985</v>
      </c>
      <c r="F154" s="138" t="s">
        <v>986</v>
      </c>
      <c r="G154" s="139" t="s">
        <v>754</v>
      </c>
      <c r="H154" s="140">
        <v>3</v>
      </c>
      <c r="I154" s="141"/>
      <c r="J154" s="142">
        <f>ROUND($I$154*$H$154,2)</f>
        <v>0</v>
      </c>
      <c r="K154" s="138"/>
      <c r="L154" s="43"/>
      <c r="M154" s="143"/>
      <c r="N154" s="144" t="s">
        <v>41</v>
      </c>
      <c r="O154" s="24"/>
      <c r="P154" s="145">
        <f>$O$154*$H$154</f>
        <v>0</v>
      </c>
      <c r="Q154" s="145">
        <v>0</v>
      </c>
      <c r="R154" s="145">
        <f>$Q$154*$H$154</f>
        <v>0</v>
      </c>
      <c r="S154" s="145">
        <v>0</v>
      </c>
      <c r="T154" s="146">
        <f>$S$154*$H$154</f>
        <v>0</v>
      </c>
      <c r="AR154" s="89" t="s">
        <v>163</v>
      </c>
      <c r="AT154" s="89" t="s">
        <v>159</v>
      </c>
      <c r="AU154" s="89" t="s">
        <v>21</v>
      </c>
      <c r="AY154" s="6" t="s">
        <v>158</v>
      </c>
      <c r="BE154" s="147">
        <f>IF($N$154="základní",$J$154,0)</f>
        <v>0</v>
      </c>
      <c r="BF154" s="147">
        <f>IF($N$154="snížená",$J$154,0)</f>
        <v>0</v>
      </c>
      <c r="BG154" s="147">
        <f>IF($N$154="zákl. přenesená",$J$154,0)</f>
        <v>0</v>
      </c>
      <c r="BH154" s="147">
        <f>IF($N$154="sníž. přenesená",$J$154,0)</f>
        <v>0</v>
      </c>
      <c r="BI154" s="147">
        <f>IF($N$154="nulová",$J$154,0)</f>
        <v>0</v>
      </c>
      <c r="BJ154" s="89" t="s">
        <v>21</v>
      </c>
      <c r="BK154" s="147">
        <f>ROUND($I$154*$H$154,2)</f>
        <v>0</v>
      </c>
      <c r="BL154" s="89" t="s">
        <v>163</v>
      </c>
      <c r="BM154" s="89" t="s">
        <v>307</v>
      </c>
    </row>
    <row r="155" spans="2:65" s="6" customFormat="1" ht="16.5" customHeight="1" x14ac:dyDescent="0.3">
      <c r="B155" s="23"/>
      <c r="C155" s="24"/>
      <c r="D155" s="148" t="s">
        <v>164</v>
      </c>
      <c r="E155" s="24"/>
      <c r="F155" s="149" t="s">
        <v>986</v>
      </c>
      <c r="G155" s="24"/>
      <c r="H155" s="24"/>
      <c r="J155" s="24"/>
      <c r="K155" s="24"/>
      <c r="L155" s="43"/>
      <c r="M155" s="56"/>
      <c r="N155" s="24"/>
      <c r="O155" s="24"/>
      <c r="P155" s="24"/>
      <c r="Q155" s="24"/>
      <c r="R155" s="24"/>
      <c r="S155" s="24"/>
      <c r="T155" s="57"/>
      <c r="AT155" s="6" t="s">
        <v>164</v>
      </c>
      <c r="AU155" s="6" t="s">
        <v>21</v>
      </c>
    </row>
    <row r="156" spans="2:65" s="6" customFormat="1" ht="15.75" customHeight="1" x14ac:dyDescent="0.3">
      <c r="B156" s="23"/>
      <c r="C156" s="136" t="s">
        <v>307</v>
      </c>
      <c r="D156" s="136" t="s">
        <v>159</v>
      </c>
      <c r="E156" s="137" t="s">
        <v>987</v>
      </c>
      <c r="F156" s="138" t="s">
        <v>988</v>
      </c>
      <c r="G156" s="139" t="s">
        <v>754</v>
      </c>
      <c r="H156" s="140">
        <v>6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312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988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6" customFormat="1" ht="15.75" customHeight="1" x14ac:dyDescent="0.3">
      <c r="B158" s="23"/>
      <c r="C158" s="136" t="s">
        <v>312</v>
      </c>
      <c r="D158" s="136" t="s">
        <v>159</v>
      </c>
      <c r="E158" s="137" t="s">
        <v>989</v>
      </c>
      <c r="F158" s="138" t="s">
        <v>990</v>
      </c>
      <c r="G158" s="139" t="s">
        <v>910</v>
      </c>
      <c r="H158" s="140">
        <v>12</v>
      </c>
      <c r="I158" s="141"/>
      <c r="J158" s="142">
        <f>ROUND($I$158*$H$158,2)</f>
        <v>0</v>
      </c>
      <c r="K158" s="138"/>
      <c r="L158" s="43"/>
      <c r="M158" s="143"/>
      <c r="N158" s="144" t="s">
        <v>41</v>
      </c>
      <c r="O158" s="24"/>
      <c r="P158" s="145">
        <f>$O$158*$H$158</f>
        <v>0</v>
      </c>
      <c r="Q158" s="145">
        <v>0</v>
      </c>
      <c r="R158" s="145">
        <f>$Q$158*$H$158</f>
        <v>0</v>
      </c>
      <c r="S158" s="145">
        <v>0</v>
      </c>
      <c r="T158" s="146">
        <f>$S$158*$H$158</f>
        <v>0</v>
      </c>
      <c r="AR158" s="89" t="s">
        <v>163</v>
      </c>
      <c r="AT158" s="89" t="s">
        <v>159</v>
      </c>
      <c r="AU158" s="89" t="s">
        <v>21</v>
      </c>
      <c r="AY158" s="6" t="s">
        <v>158</v>
      </c>
      <c r="BE158" s="147">
        <f>IF($N$158="základní",$J$158,0)</f>
        <v>0</v>
      </c>
      <c r="BF158" s="147">
        <f>IF($N$158="snížená",$J$158,0)</f>
        <v>0</v>
      </c>
      <c r="BG158" s="147">
        <f>IF($N$158="zákl. přenesená",$J$158,0)</f>
        <v>0</v>
      </c>
      <c r="BH158" s="147">
        <f>IF($N$158="sníž. přenesená",$J$158,0)</f>
        <v>0</v>
      </c>
      <c r="BI158" s="147">
        <f>IF($N$158="nulová",$J$158,0)</f>
        <v>0</v>
      </c>
      <c r="BJ158" s="89" t="s">
        <v>21</v>
      </c>
      <c r="BK158" s="147">
        <f>ROUND($I$158*$H$158,2)</f>
        <v>0</v>
      </c>
      <c r="BL158" s="89" t="s">
        <v>163</v>
      </c>
      <c r="BM158" s="89" t="s">
        <v>318</v>
      </c>
    </row>
    <row r="159" spans="2:65" s="6" customFormat="1" ht="16.5" customHeight="1" x14ac:dyDescent="0.3">
      <c r="B159" s="23"/>
      <c r="C159" s="24"/>
      <c r="D159" s="148" t="s">
        <v>164</v>
      </c>
      <c r="E159" s="24"/>
      <c r="F159" s="149" t="s">
        <v>990</v>
      </c>
      <c r="G159" s="24"/>
      <c r="H159" s="24"/>
      <c r="J159" s="24"/>
      <c r="K159" s="24"/>
      <c r="L159" s="43"/>
      <c r="M159" s="56"/>
      <c r="N159" s="24"/>
      <c r="O159" s="24"/>
      <c r="P159" s="24"/>
      <c r="Q159" s="24"/>
      <c r="R159" s="24"/>
      <c r="S159" s="24"/>
      <c r="T159" s="57"/>
      <c r="AT159" s="6" t="s">
        <v>164</v>
      </c>
      <c r="AU159" s="6" t="s">
        <v>21</v>
      </c>
    </row>
    <row r="160" spans="2:65" s="6" customFormat="1" ht="15.75" customHeight="1" x14ac:dyDescent="0.3">
      <c r="B160" s="23"/>
      <c r="C160" s="136" t="s">
        <v>318</v>
      </c>
      <c r="D160" s="136" t="s">
        <v>159</v>
      </c>
      <c r="E160" s="137" t="s">
        <v>991</v>
      </c>
      <c r="F160" s="138" t="s">
        <v>992</v>
      </c>
      <c r="G160" s="139" t="s">
        <v>754</v>
      </c>
      <c r="H160" s="140">
        <v>3</v>
      </c>
      <c r="I160" s="141"/>
      <c r="J160" s="142">
        <f>ROUND($I$160*$H$160,2)</f>
        <v>0</v>
      </c>
      <c r="K160" s="138"/>
      <c r="L160" s="43"/>
      <c r="M160" s="143"/>
      <c r="N160" s="144" t="s">
        <v>41</v>
      </c>
      <c r="O160" s="24"/>
      <c r="P160" s="145">
        <f>$O$160*$H$160</f>
        <v>0</v>
      </c>
      <c r="Q160" s="145">
        <v>0</v>
      </c>
      <c r="R160" s="145">
        <f>$Q$160*$H$160</f>
        <v>0</v>
      </c>
      <c r="S160" s="145">
        <v>0</v>
      </c>
      <c r="T160" s="146">
        <f>$S$160*$H$160</f>
        <v>0</v>
      </c>
      <c r="AR160" s="89" t="s">
        <v>163</v>
      </c>
      <c r="AT160" s="89" t="s">
        <v>159</v>
      </c>
      <c r="AU160" s="89" t="s">
        <v>21</v>
      </c>
      <c r="AY160" s="6" t="s">
        <v>158</v>
      </c>
      <c r="BE160" s="147">
        <f>IF($N$160="základní",$J$160,0)</f>
        <v>0</v>
      </c>
      <c r="BF160" s="147">
        <f>IF($N$160="snížená",$J$160,0)</f>
        <v>0</v>
      </c>
      <c r="BG160" s="147">
        <f>IF($N$160="zákl. přenesená",$J$160,0)</f>
        <v>0</v>
      </c>
      <c r="BH160" s="147">
        <f>IF($N$160="sníž. přenesená",$J$160,0)</f>
        <v>0</v>
      </c>
      <c r="BI160" s="147">
        <f>IF($N$160="nulová",$J$160,0)</f>
        <v>0</v>
      </c>
      <c r="BJ160" s="89" t="s">
        <v>21</v>
      </c>
      <c r="BK160" s="147">
        <f>ROUND($I$160*$H$160,2)</f>
        <v>0</v>
      </c>
      <c r="BL160" s="89" t="s">
        <v>163</v>
      </c>
      <c r="BM160" s="89" t="s">
        <v>323</v>
      </c>
    </row>
    <row r="161" spans="2:65" s="6" customFormat="1" ht="16.5" customHeight="1" x14ac:dyDescent="0.3">
      <c r="B161" s="23"/>
      <c r="C161" s="24"/>
      <c r="D161" s="148" t="s">
        <v>164</v>
      </c>
      <c r="E161" s="24"/>
      <c r="F161" s="149" t="s">
        <v>992</v>
      </c>
      <c r="G161" s="24"/>
      <c r="H161" s="24"/>
      <c r="J161" s="24"/>
      <c r="K161" s="24"/>
      <c r="L161" s="43"/>
      <c r="M161" s="56"/>
      <c r="N161" s="24"/>
      <c r="O161" s="24"/>
      <c r="P161" s="24"/>
      <c r="Q161" s="24"/>
      <c r="R161" s="24"/>
      <c r="S161" s="24"/>
      <c r="T161" s="57"/>
      <c r="AT161" s="6" t="s">
        <v>164</v>
      </c>
      <c r="AU161" s="6" t="s">
        <v>21</v>
      </c>
    </row>
    <row r="162" spans="2:65" s="6" customFormat="1" ht="15.75" customHeight="1" x14ac:dyDescent="0.3">
      <c r="B162" s="23"/>
      <c r="C162" s="136" t="s">
        <v>323</v>
      </c>
      <c r="D162" s="136" t="s">
        <v>159</v>
      </c>
      <c r="E162" s="137" t="s">
        <v>993</v>
      </c>
      <c r="F162" s="138" t="s">
        <v>994</v>
      </c>
      <c r="G162" s="139" t="s">
        <v>754</v>
      </c>
      <c r="H162" s="140">
        <v>1</v>
      </c>
      <c r="I162" s="141"/>
      <c r="J162" s="142">
        <f>ROUND($I$162*$H$162,2)</f>
        <v>0</v>
      </c>
      <c r="K162" s="138"/>
      <c r="L162" s="43"/>
      <c r="M162" s="143"/>
      <c r="N162" s="144" t="s">
        <v>41</v>
      </c>
      <c r="O162" s="24"/>
      <c r="P162" s="145">
        <f>$O$162*$H$162</f>
        <v>0</v>
      </c>
      <c r="Q162" s="145">
        <v>0</v>
      </c>
      <c r="R162" s="145">
        <f>$Q$162*$H$162</f>
        <v>0</v>
      </c>
      <c r="S162" s="145">
        <v>0</v>
      </c>
      <c r="T162" s="146">
        <f>$S$162*$H$162</f>
        <v>0</v>
      </c>
      <c r="AR162" s="89" t="s">
        <v>163</v>
      </c>
      <c r="AT162" s="89" t="s">
        <v>159</v>
      </c>
      <c r="AU162" s="89" t="s">
        <v>21</v>
      </c>
      <c r="AY162" s="6" t="s">
        <v>158</v>
      </c>
      <c r="BE162" s="147">
        <f>IF($N$162="základní",$J$162,0)</f>
        <v>0</v>
      </c>
      <c r="BF162" s="147">
        <f>IF($N$162="snížená",$J$162,0)</f>
        <v>0</v>
      </c>
      <c r="BG162" s="147">
        <f>IF($N$162="zákl. přenesená",$J$162,0)</f>
        <v>0</v>
      </c>
      <c r="BH162" s="147">
        <f>IF($N$162="sníž. přenesená",$J$162,0)</f>
        <v>0</v>
      </c>
      <c r="BI162" s="147">
        <f>IF($N$162="nulová",$J$162,0)</f>
        <v>0</v>
      </c>
      <c r="BJ162" s="89" t="s">
        <v>21</v>
      </c>
      <c r="BK162" s="147">
        <f>ROUND($I$162*$H$162,2)</f>
        <v>0</v>
      </c>
      <c r="BL162" s="89" t="s">
        <v>163</v>
      </c>
      <c r="BM162" s="89" t="s">
        <v>326</v>
      </c>
    </row>
    <row r="163" spans="2:65" s="6" customFormat="1" ht="16.5" customHeight="1" x14ac:dyDescent="0.3">
      <c r="B163" s="23"/>
      <c r="C163" s="24"/>
      <c r="D163" s="148" t="s">
        <v>164</v>
      </c>
      <c r="E163" s="24"/>
      <c r="F163" s="149" t="s">
        <v>994</v>
      </c>
      <c r="G163" s="24"/>
      <c r="H163" s="24"/>
      <c r="J163" s="24"/>
      <c r="K163" s="24"/>
      <c r="L163" s="43"/>
      <c r="M163" s="56"/>
      <c r="N163" s="24"/>
      <c r="O163" s="24"/>
      <c r="P163" s="24"/>
      <c r="Q163" s="24"/>
      <c r="R163" s="24"/>
      <c r="S163" s="24"/>
      <c r="T163" s="57"/>
      <c r="AT163" s="6" t="s">
        <v>164</v>
      </c>
      <c r="AU163" s="6" t="s">
        <v>21</v>
      </c>
    </row>
    <row r="164" spans="2:65" s="6" customFormat="1" ht="15.75" customHeight="1" x14ac:dyDescent="0.3">
      <c r="B164" s="23"/>
      <c r="C164" s="136" t="s">
        <v>326</v>
      </c>
      <c r="D164" s="136" t="s">
        <v>159</v>
      </c>
      <c r="E164" s="137" t="s">
        <v>995</v>
      </c>
      <c r="F164" s="138" t="s">
        <v>996</v>
      </c>
      <c r="G164" s="139" t="s">
        <v>754</v>
      </c>
      <c r="H164" s="140">
        <v>3</v>
      </c>
      <c r="I164" s="141"/>
      <c r="J164" s="142">
        <f>ROUND($I$164*$H$164,2)</f>
        <v>0</v>
      </c>
      <c r="K164" s="138"/>
      <c r="L164" s="43"/>
      <c r="M164" s="143"/>
      <c r="N164" s="144" t="s">
        <v>41</v>
      </c>
      <c r="O164" s="24"/>
      <c r="P164" s="145">
        <f>$O$164*$H$164</f>
        <v>0</v>
      </c>
      <c r="Q164" s="145">
        <v>0</v>
      </c>
      <c r="R164" s="145">
        <f>$Q$164*$H$164</f>
        <v>0</v>
      </c>
      <c r="S164" s="145">
        <v>0</v>
      </c>
      <c r="T164" s="146">
        <f>$S$164*$H$164</f>
        <v>0</v>
      </c>
      <c r="AR164" s="89" t="s">
        <v>163</v>
      </c>
      <c r="AT164" s="89" t="s">
        <v>159</v>
      </c>
      <c r="AU164" s="89" t="s">
        <v>21</v>
      </c>
      <c r="AY164" s="6" t="s">
        <v>158</v>
      </c>
      <c r="BE164" s="147">
        <f>IF($N$164="základní",$J$164,0)</f>
        <v>0</v>
      </c>
      <c r="BF164" s="147">
        <f>IF($N$164="snížená",$J$164,0)</f>
        <v>0</v>
      </c>
      <c r="BG164" s="147">
        <f>IF($N$164="zákl. přenesená",$J$164,0)</f>
        <v>0</v>
      </c>
      <c r="BH164" s="147">
        <f>IF($N$164="sníž. přenesená",$J$164,0)</f>
        <v>0</v>
      </c>
      <c r="BI164" s="147">
        <f>IF($N$164="nulová",$J$164,0)</f>
        <v>0</v>
      </c>
      <c r="BJ164" s="89" t="s">
        <v>21</v>
      </c>
      <c r="BK164" s="147">
        <f>ROUND($I$164*$H$164,2)</f>
        <v>0</v>
      </c>
      <c r="BL164" s="89" t="s">
        <v>163</v>
      </c>
      <c r="BM164" s="89" t="s">
        <v>330</v>
      </c>
    </row>
    <row r="165" spans="2:65" s="6" customFormat="1" ht="16.5" customHeight="1" x14ac:dyDescent="0.3">
      <c r="B165" s="23"/>
      <c r="C165" s="24"/>
      <c r="D165" s="148" t="s">
        <v>164</v>
      </c>
      <c r="E165" s="24"/>
      <c r="F165" s="149" t="s">
        <v>996</v>
      </c>
      <c r="G165" s="24"/>
      <c r="H165" s="24"/>
      <c r="J165" s="24"/>
      <c r="K165" s="24"/>
      <c r="L165" s="43"/>
      <c r="M165" s="56"/>
      <c r="N165" s="24"/>
      <c r="O165" s="24"/>
      <c r="P165" s="24"/>
      <c r="Q165" s="24"/>
      <c r="R165" s="24"/>
      <c r="S165" s="24"/>
      <c r="T165" s="57"/>
      <c r="AT165" s="6" t="s">
        <v>164</v>
      </c>
      <c r="AU165" s="6" t="s">
        <v>21</v>
      </c>
    </row>
    <row r="166" spans="2:65" s="6" customFormat="1" ht="15.75" customHeight="1" x14ac:dyDescent="0.3">
      <c r="B166" s="23"/>
      <c r="C166" s="136" t="s">
        <v>330</v>
      </c>
      <c r="D166" s="136" t="s">
        <v>159</v>
      </c>
      <c r="E166" s="137" t="s">
        <v>997</v>
      </c>
      <c r="F166" s="138" t="s">
        <v>998</v>
      </c>
      <c r="G166" s="139" t="s">
        <v>754</v>
      </c>
      <c r="H166" s="140">
        <v>1</v>
      </c>
      <c r="I166" s="141"/>
      <c r="J166" s="142">
        <f>ROUND($I$166*$H$166,2)</f>
        <v>0</v>
      </c>
      <c r="K166" s="138"/>
      <c r="L166" s="43"/>
      <c r="M166" s="143"/>
      <c r="N166" s="144" t="s">
        <v>41</v>
      </c>
      <c r="O166" s="24"/>
      <c r="P166" s="145">
        <f>$O$166*$H$166</f>
        <v>0</v>
      </c>
      <c r="Q166" s="145">
        <v>0</v>
      </c>
      <c r="R166" s="145">
        <f>$Q$166*$H$166</f>
        <v>0</v>
      </c>
      <c r="S166" s="145">
        <v>0</v>
      </c>
      <c r="T166" s="146">
        <f>$S$166*$H$166</f>
        <v>0</v>
      </c>
      <c r="AR166" s="89" t="s">
        <v>163</v>
      </c>
      <c r="AT166" s="89" t="s">
        <v>159</v>
      </c>
      <c r="AU166" s="89" t="s">
        <v>21</v>
      </c>
      <c r="AY166" s="6" t="s">
        <v>158</v>
      </c>
      <c r="BE166" s="147">
        <f>IF($N$166="základní",$J$166,0)</f>
        <v>0</v>
      </c>
      <c r="BF166" s="147">
        <f>IF($N$166="snížená",$J$166,0)</f>
        <v>0</v>
      </c>
      <c r="BG166" s="147">
        <f>IF($N$166="zákl. přenesená",$J$166,0)</f>
        <v>0</v>
      </c>
      <c r="BH166" s="147">
        <f>IF($N$166="sníž. přenesená",$J$166,0)</f>
        <v>0</v>
      </c>
      <c r="BI166" s="147">
        <f>IF($N$166="nulová",$J$166,0)</f>
        <v>0</v>
      </c>
      <c r="BJ166" s="89" t="s">
        <v>21</v>
      </c>
      <c r="BK166" s="147">
        <f>ROUND($I$166*$H$166,2)</f>
        <v>0</v>
      </c>
      <c r="BL166" s="89" t="s">
        <v>163</v>
      </c>
      <c r="BM166" s="89" t="s">
        <v>333</v>
      </c>
    </row>
    <row r="167" spans="2:65" s="6" customFormat="1" ht="16.5" customHeight="1" x14ac:dyDescent="0.3">
      <c r="B167" s="23"/>
      <c r="C167" s="24"/>
      <c r="D167" s="148" t="s">
        <v>164</v>
      </c>
      <c r="E167" s="24"/>
      <c r="F167" s="149" t="s">
        <v>998</v>
      </c>
      <c r="G167" s="24"/>
      <c r="H167" s="24"/>
      <c r="J167" s="24"/>
      <c r="K167" s="24"/>
      <c r="L167" s="43"/>
      <c r="M167" s="56"/>
      <c r="N167" s="24"/>
      <c r="O167" s="24"/>
      <c r="P167" s="24"/>
      <c r="Q167" s="24"/>
      <c r="R167" s="24"/>
      <c r="S167" s="24"/>
      <c r="T167" s="57"/>
      <c r="AT167" s="6" t="s">
        <v>164</v>
      </c>
      <c r="AU167" s="6" t="s">
        <v>21</v>
      </c>
    </row>
    <row r="168" spans="2:65" s="6" customFormat="1" ht="15.75" customHeight="1" x14ac:dyDescent="0.3">
      <c r="B168" s="23"/>
      <c r="C168" s="136" t="s">
        <v>333</v>
      </c>
      <c r="D168" s="136" t="s">
        <v>159</v>
      </c>
      <c r="E168" s="137" t="s">
        <v>999</v>
      </c>
      <c r="F168" s="138" t="s">
        <v>1000</v>
      </c>
      <c r="G168" s="139" t="s">
        <v>754</v>
      </c>
      <c r="H168" s="140">
        <v>1</v>
      </c>
      <c r="I168" s="141"/>
      <c r="J168" s="142">
        <f>ROUND($I$168*$H$168,2)</f>
        <v>0</v>
      </c>
      <c r="K168" s="138"/>
      <c r="L168" s="43"/>
      <c r="M168" s="143"/>
      <c r="N168" s="144" t="s">
        <v>41</v>
      </c>
      <c r="O168" s="24"/>
      <c r="P168" s="145">
        <f>$O$168*$H$168</f>
        <v>0</v>
      </c>
      <c r="Q168" s="145">
        <v>0</v>
      </c>
      <c r="R168" s="145">
        <f>$Q$168*$H$168</f>
        <v>0</v>
      </c>
      <c r="S168" s="145">
        <v>0</v>
      </c>
      <c r="T168" s="146">
        <f>$S$168*$H$168</f>
        <v>0</v>
      </c>
      <c r="AR168" s="89" t="s">
        <v>163</v>
      </c>
      <c r="AT168" s="89" t="s">
        <v>159</v>
      </c>
      <c r="AU168" s="89" t="s">
        <v>21</v>
      </c>
      <c r="AY168" s="6" t="s">
        <v>158</v>
      </c>
      <c r="BE168" s="147">
        <f>IF($N$168="základní",$J$168,0)</f>
        <v>0</v>
      </c>
      <c r="BF168" s="147">
        <f>IF($N$168="snížená",$J$168,0)</f>
        <v>0</v>
      </c>
      <c r="BG168" s="147">
        <f>IF($N$168="zákl. přenesená",$J$168,0)</f>
        <v>0</v>
      </c>
      <c r="BH168" s="147">
        <f>IF($N$168="sníž. přenesená",$J$168,0)</f>
        <v>0</v>
      </c>
      <c r="BI168" s="147">
        <f>IF($N$168="nulová",$J$168,0)</f>
        <v>0</v>
      </c>
      <c r="BJ168" s="89" t="s">
        <v>21</v>
      </c>
      <c r="BK168" s="147">
        <f>ROUND($I$168*$H$168,2)</f>
        <v>0</v>
      </c>
      <c r="BL168" s="89" t="s">
        <v>163</v>
      </c>
      <c r="BM168" s="89" t="s">
        <v>336</v>
      </c>
    </row>
    <row r="169" spans="2:65" s="6" customFormat="1" ht="16.5" customHeight="1" x14ac:dyDescent="0.3">
      <c r="B169" s="23"/>
      <c r="C169" s="24"/>
      <c r="D169" s="148" t="s">
        <v>164</v>
      </c>
      <c r="E169" s="24"/>
      <c r="F169" s="149" t="s">
        <v>1000</v>
      </c>
      <c r="G169" s="24"/>
      <c r="H169" s="24"/>
      <c r="J169" s="24"/>
      <c r="K169" s="24"/>
      <c r="L169" s="43"/>
      <c r="M169" s="56"/>
      <c r="N169" s="24"/>
      <c r="O169" s="24"/>
      <c r="P169" s="24"/>
      <c r="Q169" s="24"/>
      <c r="R169" s="24"/>
      <c r="S169" s="24"/>
      <c r="T169" s="57"/>
      <c r="AT169" s="6" t="s">
        <v>164</v>
      </c>
      <c r="AU169" s="6" t="s">
        <v>21</v>
      </c>
    </row>
    <row r="170" spans="2:65" s="6" customFormat="1" ht="15.75" customHeight="1" x14ac:dyDescent="0.3">
      <c r="B170" s="23"/>
      <c r="C170" s="136" t="s">
        <v>336</v>
      </c>
      <c r="D170" s="136" t="s">
        <v>159</v>
      </c>
      <c r="E170" s="137" t="s">
        <v>1001</v>
      </c>
      <c r="F170" s="138" t="s">
        <v>1002</v>
      </c>
      <c r="G170" s="139" t="s">
        <v>754</v>
      </c>
      <c r="H170" s="140">
        <v>1</v>
      </c>
      <c r="I170" s="141"/>
      <c r="J170" s="142">
        <f>ROUND($I$170*$H$170,2)</f>
        <v>0</v>
      </c>
      <c r="K170" s="138"/>
      <c r="L170" s="43"/>
      <c r="M170" s="143"/>
      <c r="N170" s="144" t="s">
        <v>41</v>
      </c>
      <c r="O170" s="24"/>
      <c r="P170" s="145">
        <f>$O$170*$H$170</f>
        <v>0</v>
      </c>
      <c r="Q170" s="145">
        <v>0</v>
      </c>
      <c r="R170" s="145">
        <f>$Q$170*$H$170</f>
        <v>0</v>
      </c>
      <c r="S170" s="145">
        <v>0</v>
      </c>
      <c r="T170" s="146">
        <f>$S$170*$H$170</f>
        <v>0</v>
      </c>
      <c r="AR170" s="89" t="s">
        <v>163</v>
      </c>
      <c r="AT170" s="89" t="s">
        <v>159</v>
      </c>
      <c r="AU170" s="89" t="s">
        <v>21</v>
      </c>
      <c r="AY170" s="6" t="s">
        <v>158</v>
      </c>
      <c r="BE170" s="147">
        <f>IF($N$170="základní",$J$170,0)</f>
        <v>0</v>
      </c>
      <c r="BF170" s="147">
        <f>IF($N$170="snížená",$J$170,0)</f>
        <v>0</v>
      </c>
      <c r="BG170" s="147">
        <f>IF($N$170="zákl. přenesená",$J$170,0)</f>
        <v>0</v>
      </c>
      <c r="BH170" s="147">
        <f>IF($N$170="sníž. přenesená",$J$170,0)</f>
        <v>0</v>
      </c>
      <c r="BI170" s="147">
        <f>IF($N$170="nulová",$J$170,0)</f>
        <v>0</v>
      </c>
      <c r="BJ170" s="89" t="s">
        <v>21</v>
      </c>
      <c r="BK170" s="147">
        <f>ROUND($I$170*$H$170,2)</f>
        <v>0</v>
      </c>
      <c r="BL170" s="89" t="s">
        <v>163</v>
      </c>
      <c r="BM170" s="89" t="s">
        <v>339</v>
      </c>
    </row>
    <row r="171" spans="2:65" s="6" customFormat="1" ht="16.5" customHeight="1" x14ac:dyDescent="0.3">
      <c r="B171" s="23"/>
      <c r="C171" s="24"/>
      <c r="D171" s="148" t="s">
        <v>164</v>
      </c>
      <c r="E171" s="24"/>
      <c r="F171" s="149" t="s">
        <v>1002</v>
      </c>
      <c r="G171" s="24"/>
      <c r="H171" s="24"/>
      <c r="J171" s="24"/>
      <c r="K171" s="24"/>
      <c r="L171" s="43"/>
      <c r="M171" s="56"/>
      <c r="N171" s="24"/>
      <c r="O171" s="24"/>
      <c r="P171" s="24"/>
      <c r="Q171" s="24"/>
      <c r="R171" s="24"/>
      <c r="S171" s="24"/>
      <c r="T171" s="57"/>
      <c r="AT171" s="6" t="s">
        <v>164</v>
      </c>
      <c r="AU171" s="6" t="s">
        <v>21</v>
      </c>
    </row>
    <row r="172" spans="2:65" s="6" customFormat="1" ht="15.75" customHeight="1" x14ac:dyDescent="0.3">
      <c r="B172" s="23"/>
      <c r="C172" s="136" t="s">
        <v>339</v>
      </c>
      <c r="D172" s="136" t="s">
        <v>159</v>
      </c>
      <c r="E172" s="137" t="s">
        <v>1003</v>
      </c>
      <c r="F172" s="138" t="s">
        <v>1004</v>
      </c>
      <c r="G172" s="139" t="s">
        <v>754</v>
      </c>
      <c r="H172" s="140">
        <v>5</v>
      </c>
      <c r="I172" s="141"/>
      <c r="J172" s="142">
        <f>ROUND($I$172*$H$172,2)</f>
        <v>0</v>
      </c>
      <c r="K172" s="138"/>
      <c r="L172" s="43"/>
      <c r="M172" s="143"/>
      <c r="N172" s="144" t="s">
        <v>41</v>
      </c>
      <c r="O172" s="24"/>
      <c r="P172" s="145">
        <f>$O$172*$H$172</f>
        <v>0</v>
      </c>
      <c r="Q172" s="145">
        <v>0</v>
      </c>
      <c r="R172" s="145">
        <f>$Q$172*$H$172</f>
        <v>0</v>
      </c>
      <c r="S172" s="145">
        <v>0</v>
      </c>
      <c r="T172" s="146">
        <f>$S$172*$H$172</f>
        <v>0</v>
      </c>
      <c r="AR172" s="89" t="s">
        <v>163</v>
      </c>
      <c r="AT172" s="89" t="s">
        <v>159</v>
      </c>
      <c r="AU172" s="89" t="s">
        <v>21</v>
      </c>
      <c r="AY172" s="6" t="s">
        <v>158</v>
      </c>
      <c r="BE172" s="147">
        <f>IF($N$172="základní",$J$172,0)</f>
        <v>0</v>
      </c>
      <c r="BF172" s="147">
        <f>IF($N$172="snížená",$J$172,0)</f>
        <v>0</v>
      </c>
      <c r="BG172" s="147">
        <f>IF($N$172="zákl. přenesená",$J$172,0)</f>
        <v>0</v>
      </c>
      <c r="BH172" s="147">
        <f>IF($N$172="sníž. přenesená",$J$172,0)</f>
        <v>0</v>
      </c>
      <c r="BI172" s="147">
        <f>IF($N$172="nulová",$J$172,0)</f>
        <v>0</v>
      </c>
      <c r="BJ172" s="89" t="s">
        <v>21</v>
      </c>
      <c r="BK172" s="147">
        <f>ROUND($I$172*$H$172,2)</f>
        <v>0</v>
      </c>
      <c r="BL172" s="89" t="s">
        <v>163</v>
      </c>
      <c r="BM172" s="89" t="s">
        <v>344</v>
      </c>
    </row>
    <row r="173" spans="2:65" s="6" customFormat="1" ht="16.5" customHeight="1" x14ac:dyDescent="0.3">
      <c r="B173" s="23"/>
      <c r="C173" s="24"/>
      <c r="D173" s="148" t="s">
        <v>164</v>
      </c>
      <c r="E173" s="24"/>
      <c r="F173" s="149" t="s">
        <v>1004</v>
      </c>
      <c r="G173" s="24"/>
      <c r="H173" s="24"/>
      <c r="J173" s="24"/>
      <c r="K173" s="24"/>
      <c r="L173" s="43"/>
      <c r="M173" s="56"/>
      <c r="N173" s="24"/>
      <c r="O173" s="24"/>
      <c r="P173" s="24"/>
      <c r="Q173" s="24"/>
      <c r="R173" s="24"/>
      <c r="S173" s="24"/>
      <c r="T173" s="57"/>
      <c r="AT173" s="6" t="s">
        <v>164</v>
      </c>
      <c r="AU173" s="6" t="s">
        <v>21</v>
      </c>
    </row>
    <row r="174" spans="2:65" s="6" customFormat="1" ht="15.75" customHeight="1" x14ac:dyDescent="0.3">
      <c r="B174" s="23"/>
      <c r="C174" s="136" t="s">
        <v>344</v>
      </c>
      <c r="D174" s="136" t="s">
        <v>159</v>
      </c>
      <c r="E174" s="137" t="s">
        <v>1005</v>
      </c>
      <c r="F174" s="138" t="s">
        <v>1006</v>
      </c>
      <c r="G174" s="139" t="s">
        <v>754</v>
      </c>
      <c r="H174" s="140">
        <v>3</v>
      </c>
      <c r="I174" s="141"/>
      <c r="J174" s="142">
        <f>ROUND($I$174*$H$174,2)</f>
        <v>0</v>
      </c>
      <c r="K174" s="138"/>
      <c r="L174" s="43"/>
      <c r="M174" s="143"/>
      <c r="N174" s="144" t="s">
        <v>41</v>
      </c>
      <c r="O174" s="24"/>
      <c r="P174" s="145">
        <f>$O$174*$H$174</f>
        <v>0</v>
      </c>
      <c r="Q174" s="145">
        <v>0</v>
      </c>
      <c r="R174" s="145">
        <f>$Q$174*$H$174</f>
        <v>0</v>
      </c>
      <c r="S174" s="145">
        <v>0</v>
      </c>
      <c r="T174" s="146">
        <f>$S$174*$H$174</f>
        <v>0</v>
      </c>
      <c r="AR174" s="89" t="s">
        <v>163</v>
      </c>
      <c r="AT174" s="89" t="s">
        <v>159</v>
      </c>
      <c r="AU174" s="89" t="s">
        <v>21</v>
      </c>
      <c r="AY174" s="6" t="s">
        <v>158</v>
      </c>
      <c r="BE174" s="147">
        <f>IF($N$174="základní",$J$174,0)</f>
        <v>0</v>
      </c>
      <c r="BF174" s="147">
        <f>IF($N$174="snížená",$J$174,0)</f>
        <v>0</v>
      </c>
      <c r="BG174" s="147">
        <f>IF($N$174="zákl. přenesená",$J$174,0)</f>
        <v>0</v>
      </c>
      <c r="BH174" s="147">
        <f>IF($N$174="sníž. přenesená",$J$174,0)</f>
        <v>0</v>
      </c>
      <c r="BI174" s="147">
        <f>IF($N$174="nulová",$J$174,0)</f>
        <v>0</v>
      </c>
      <c r="BJ174" s="89" t="s">
        <v>21</v>
      </c>
      <c r="BK174" s="147">
        <f>ROUND($I$174*$H$174,2)</f>
        <v>0</v>
      </c>
      <c r="BL174" s="89" t="s">
        <v>163</v>
      </c>
      <c r="BM174" s="89" t="s">
        <v>350</v>
      </c>
    </row>
    <row r="175" spans="2:65" s="6" customFormat="1" ht="16.5" customHeight="1" x14ac:dyDescent="0.3">
      <c r="B175" s="23"/>
      <c r="C175" s="24"/>
      <c r="D175" s="148" t="s">
        <v>164</v>
      </c>
      <c r="E175" s="24"/>
      <c r="F175" s="149" t="s">
        <v>1006</v>
      </c>
      <c r="G175" s="24"/>
      <c r="H175" s="24"/>
      <c r="J175" s="24"/>
      <c r="K175" s="24"/>
      <c r="L175" s="43"/>
      <c r="M175" s="56"/>
      <c r="N175" s="24"/>
      <c r="O175" s="24"/>
      <c r="P175" s="24"/>
      <c r="Q175" s="24"/>
      <c r="R175" s="24"/>
      <c r="S175" s="24"/>
      <c r="T175" s="57"/>
      <c r="AT175" s="6" t="s">
        <v>164</v>
      </c>
      <c r="AU175" s="6" t="s">
        <v>21</v>
      </c>
    </row>
    <row r="176" spans="2:65" s="6" customFormat="1" ht="15.75" customHeight="1" x14ac:dyDescent="0.3">
      <c r="B176" s="23"/>
      <c r="C176" s="136" t="s">
        <v>350</v>
      </c>
      <c r="D176" s="136" t="s">
        <v>159</v>
      </c>
      <c r="E176" s="137" t="s">
        <v>1007</v>
      </c>
      <c r="F176" s="138" t="s">
        <v>1008</v>
      </c>
      <c r="G176" s="139" t="s">
        <v>754</v>
      </c>
      <c r="H176" s="140">
        <v>1</v>
      </c>
      <c r="I176" s="141"/>
      <c r="J176" s="142">
        <f>ROUND($I$176*$H$176,2)</f>
        <v>0</v>
      </c>
      <c r="K176" s="138"/>
      <c r="L176" s="43"/>
      <c r="M176" s="143"/>
      <c r="N176" s="144" t="s">
        <v>41</v>
      </c>
      <c r="O176" s="24"/>
      <c r="P176" s="145">
        <f>$O$176*$H$176</f>
        <v>0</v>
      </c>
      <c r="Q176" s="145">
        <v>0</v>
      </c>
      <c r="R176" s="145">
        <f>$Q$176*$H$176</f>
        <v>0</v>
      </c>
      <c r="S176" s="145">
        <v>0</v>
      </c>
      <c r="T176" s="146">
        <f>$S$176*$H$176</f>
        <v>0</v>
      </c>
      <c r="AR176" s="89" t="s">
        <v>163</v>
      </c>
      <c r="AT176" s="89" t="s">
        <v>159</v>
      </c>
      <c r="AU176" s="89" t="s">
        <v>21</v>
      </c>
      <c r="AY176" s="6" t="s">
        <v>158</v>
      </c>
      <c r="BE176" s="147">
        <f>IF($N$176="základní",$J$176,0)</f>
        <v>0</v>
      </c>
      <c r="BF176" s="147">
        <f>IF($N$176="snížená",$J$176,0)</f>
        <v>0</v>
      </c>
      <c r="BG176" s="147">
        <f>IF($N$176="zákl. přenesená",$J$176,0)</f>
        <v>0</v>
      </c>
      <c r="BH176" s="147">
        <f>IF($N$176="sníž. přenesená",$J$176,0)</f>
        <v>0</v>
      </c>
      <c r="BI176" s="147">
        <f>IF($N$176="nulová",$J$176,0)</f>
        <v>0</v>
      </c>
      <c r="BJ176" s="89" t="s">
        <v>21</v>
      </c>
      <c r="BK176" s="147">
        <f>ROUND($I$176*$H$176,2)</f>
        <v>0</v>
      </c>
      <c r="BL176" s="89" t="s">
        <v>163</v>
      </c>
      <c r="BM176" s="89" t="s">
        <v>353</v>
      </c>
    </row>
    <row r="177" spans="2:65" s="6" customFormat="1" ht="16.5" customHeight="1" x14ac:dyDescent="0.3">
      <c r="B177" s="23"/>
      <c r="C177" s="24"/>
      <c r="D177" s="148" t="s">
        <v>164</v>
      </c>
      <c r="E177" s="24"/>
      <c r="F177" s="149" t="s">
        <v>1008</v>
      </c>
      <c r="G177" s="24"/>
      <c r="H177" s="24"/>
      <c r="J177" s="24"/>
      <c r="K177" s="24"/>
      <c r="L177" s="43"/>
      <c r="M177" s="56"/>
      <c r="N177" s="24"/>
      <c r="O177" s="24"/>
      <c r="P177" s="24"/>
      <c r="Q177" s="24"/>
      <c r="R177" s="24"/>
      <c r="S177" s="24"/>
      <c r="T177" s="57"/>
      <c r="AT177" s="6" t="s">
        <v>164</v>
      </c>
      <c r="AU177" s="6" t="s">
        <v>21</v>
      </c>
    </row>
    <row r="178" spans="2:65" s="6" customFormat="1" ht="15.75" customHeight="1" x14ac:dyDescent="0.3">
      <c r="B178" s="23"/>
      <c r="C178" s="136" t="s">
        <v>353</v>
      </c>
      <c r="D178" s="136" t="s">
        <v>159</v>
      </c>
      <c r="E178" s="137" t="s">
        <v>1009</v>
      </c>
      <c r="F178" s="138" t="s">
        <v>1010</v>
      </c>
      <c r="G178" s="139" t="s">
        <v>754</v>
      </c>
      <c r="H178" s="140">
        <v>1</v>
      </c>
      <c r="I178" s="141"/>
      <c r="J178" s="142">
        <f>ROUND($I$178*$H$178,2)</f>
        <v>0</v>
      </c>
      <c r="K178" s="138"/>
      <c r="L178" s="43"/>
      <c r="M178" s="143"/>
      <c r="N178" s="144" t="s">
        <v>41</v>
      </c>
      <c r="O178" s="24"/>
      <c r="P178" s="145">
        <f>$O$178*$H$178</f>
        <v>0</v>
      </c>
      <c r="Q178" s="145">
        <v>0</v>
      </c>
      <c r="R178" s="145">
        <f>$Q$178*$H$178</f>
        <v>0</v>
      </c>
      <c r="S178" s="145">
        <v>0</v>
      </c>
      <c r="T178" s="146">
        <f>$S$178*$H$178</f>
        <v>0</v>
      </c>
      <c r="AR178" s="89" t="s">
        <v>163</v>
      </c>
      <c r="AT178" s="89" t="s">
        <v>159</v>
      </c>
      <c r="AU178" s="89" t="s">
        <v>21</v>
      </c>
      <c r="AY178" s="6" t="s">
        <v>158</v>
      </c>
      <c r="BE178" s="147">
        <f>IF($N$178="základní",$J$178,0)</f>
        <v>0</v>
      </c>
      <c r="BF178" s="147">
        <f>IF($N$178="snížená",$J$178,0)</f>
        <v>0</v>
      </c>
      <c r="BG178" s="147">
        <f>IF($N$178="zákl. přenesená",$J$178,0)</f>
        <v>0</v>
      </c>
      <c r="BH178" s="147">
        <f>IF($N$178="sníž. přenesená",$J$178,0)</f>
        <v>0</v>
      </c>
      <c r="BI178" s="147">
        <f>IF($N$178="nulová",$J$178,0)</f>
        <v>0</v>
      </c>
      <c r="BJ178" s="89" t="s">
        <v>21</v>
      </c>
      <c r="BK178" s="147">
        <f>ROUND($I$178*$H$178,2)</f>
        <v>0</v>
      </c>
      <c r="BL178" s="89" t="s">
        <v>163</v>
      </c>
      <c r="BM178" s="89" t="s">
        <v>357</v>
      </c>
    </row>
    <row r="179" spans="2:65" s="6" customFormat="1" ht="16.5" customHeight="1" x14ac:dyDescent="0.3">
      <c r="B179" s="23"/>
      <c r="C179" s="24"/>
      <c r="D179" s="148" t="s">
        <v>164</v>
      </c>
      <c r="E179" s="24"/>
      <c r="F179" s="149" t="s">
        <v>1010</v>
      </c>
      <c r="G179" s="24"/>
      <c r="H179" s="24"/>
      <c r="J179" s="24"/>
      <c r="K179" s="24"/>
      <c r="L179" s="43"/>
      <c r="M179" s="56"/>
      <c r="N179" s="24"/>
      <c r="O179" s="24"/>
      <c r="P179" s="24"/>
      <c r="Q179" s="24"/>
      <c r="R179" s="24"/>
      <c r="S179" s="24"/>
      <c r="T179" s="57"/>
      <c r="AT179" s="6" t="s">
        <v>164</v>
      </c>
      <c r="AU179" s="6" t="s">
        <v>21</v>
      </c>
    </row>
    <row r="180" spans="2:65" s="6" customFormat="1" ht="15.75" customHeight="1" x14ac:dyDescent="0.3">
      <c r="B180" s="23"/>
      <c r="C180" s="136" t="s">
        <v>357</v>
      </c>
      <c r="D180" s="136" t="s">
        <v>159</v>
      </c>
      <c r="E180" s="137" t="s">
        <v>965</v>
      </c>
      <c r="F180" s="138" t="s">
        <v>1333</v>
      </c>
      <c r="G180" s="139" t="s">
        <v>754</v>
      </c>
      <c r="H180" s="140">
        <v>1</v>
      </c>
      <c r="I180" s="141"/>
      <c r="J180" s="142">
        <f>ROUND($I$180*$H$180,2)</f>
        <v>0</v>
      </c>
      <c r="K180" s="138"/>
      <c r="L180" s="43"/>
      <c r="M180" s="143"/>
      <c r="N180" s="144" t="s">
        <v>41</v>
      </c>
      <c r="O180" s="24"/>
      <c r="P180" s="145">
        <f>$O$180*$H$180</f>
        <v>0</v>
      </c>
      <c r="Q180" s="145">
        <v>0</v>
      </c>
      <c r="R180" s="145">
        <f>$Q$180*$H$180</f>
        <v>0</v>
      </c>
      <c r="S180" s="145">
        <v>0</v>
      </c>
      <c r="T180" s="146">
        <f>$S$180*$H$180</f>
        <v>0</v>
      </c>
      <c r="AR180" s="89" t="s">
        <v>163</v>
      </c>
      <c r="AT180" s="89" t="s">
        <v>159</v>
      </c>
      <c r="AU180" s="89" t="s">
        <v>21</v>
      </c>
      <c r="AY180" s="6" t="s">
        <v>158</v>
      </c>
      <c r="BE180" s="147">
        <f>IF($N$180="základní",$J$180,0)</f>
        <v>0</v>
      </c>
      <c r="BF180" s="147">
        <f>IF($N$180="snížená",$J$180,0)</f>
        <v>0</v>
      </c>
      <c r="BG180" s="147">
        <f>IF($N$180="zákl. přenesená",$J$180,0)</f>
        <v>0</v>
      </c>
      <c r="BH180" s="147">
        <f>IF($N$180="sníž. přenesená",$J$180,0)</f>
        <v>0</v>
      </c>
      <c r="BI180" s="147">
        <f>IF($N$180="nulová",$J$180,0)</f>
        <v>0</v>
      </c>
      <c r="BJ180" s="89" t="s">
        <v>21</v>
      </c>
      <c r="BK180" s="147">
        <f>ROUND($I$180*$H$180,2)</f>
        <v>0</v>
      </c>
      <c r="BL180" s="89" t="s">
        <v>163</v>
      </c>
      <c r="BM180" s="89" t="s">
        <v>360</v>
      </c>
    </row>
    <row r="181" spans="2:65" s="6" customFormat="1" ht="16.5" customHeight="1" x14ac:dyDescent="0.3">
      <c r="B181" s="23"/>
      <c r="C181" s="24"/>
      <c r="D181" s="148" t="s">
        <v>164</v>
      </c>
      <c r="E181" s="24"/>
      <c r="F181" s="149" t="s">
        <v>1333</v>
      </c>
      <c r="G181" s="24"/>
      <c r="H181" s="24"/>
      <c r="J181" s="24"/>
      <c r="K181" s="24"/>
      <c r="L181" s="43"/>
      <c r="M181" s="56"/>
      <c r="N181" s="24"/>
      <c r="O181" s="24"/>
      <c r="P181" s="24"/>
      <c r="Q181" s="24"/>
      <c r="R181" s="24"/>
      <c r="S181" s="24"/>
      <c r="T181" s="57"/>
      <c r="AT181" s="6" t="s">
        <v>164</v>
      </c>
      <c r="AU181" s="6" t="s">
        <v>21</v>
      </c>
    </row>
    <row r="182" spans="2:65" s="6" customFormat="1" ht="15.75" customHeight="1" x14ac:dyDescent="0.3">
      <c r="B182" s="23"/>
      <c r="C182" s="136" t="s">
        <v>360</v>
      </c>
      <c r="D182" s="136" t="s">
        <v>159</v>
      </c>
      <c r="E182" s="137" t="s">
        <v>1013</v>
      </c>
      <c r="F182" s="138" t="s">
        <v>1014</v>
      </c>
      <c r="G182" s="139" t="s">
        <v>910</v>
      </c>
      <c r="H182" s="140">
        <v>15</v>
      </c>
      <c r="I182" s="141"/>
      <c r="J182" s="142">
        <f>ROUND($I$182*$H$182,2)</f>
        <v>0</v>
      </c>
      <c r="K182" s="138"/>
      <c r="L182" s="43"/>
      <c r="M182" s="143"/>
      <c r="N182" s="144" t="s">
        <v>41</v>
      </c>
      <c r="O182" s="24"/>
      <c r="P182" s="145">
        <f>$O$182*$H$182</f>
        <v>0</v>
      </c>
      <c r="Q182" s="145">
        <v>0</v>
      </c>
      <c r="R182" s="145">
        <f>$Q$182*$H$182</f>
        <v>0</v>
      </c>
      <c r="S182" s="145">
        <v>0</v>
      </c>
      <c r="T182" s="146">
        <f>$S$182*$H$182</f>
        <v>0</v>
      </c>
      <c r="AR182" s="89" t="s">
        <v>163</v>
      </c>
      <c r="AT182" s="89" t="s">
        <v>159</v>
      </c>
      <c r="AU182" s="89" t="s">
        <v>21</v>
      </c>
      <c r="AY182" s="6" t="s">
        <v>158</v>
      </c>
      <c r="BE182" s="147">
        <f>IF($N$182="základní",$J$182,0)</f>
        <v>0</v>
      </c>
      <c r="BF182" s="147">
        <f>IF($N$182="snížená",$J$182,0)</f>
        <v>0</v>
      </c>
      <c r="BG182" s="147">
        <f>IF($N$182="zákl. přenesená",$J$182,0)</f>
        <v>0</v>
      </c>
      <c r="BH182" s="147">
        <f>IF($N$182="sníž. přenesená",$J$182,0)</f>
        <v>0</v>
      </c>
      <c r="BI182" s="147">
        <f>IF($N$182="nulová",$J$182,0)</f>
        <v>0</v>
      </c>
      <c r="BJ182" s="89" t="s">
        <v>21</v>
      </c>
      <c r="BK182" s="147">
        <f>ROUND($I$182*$H$182,2)</f>
        <v>0</v>
      </c>
      <c r="BL182" s="89" t="s">
        <v>163</v>
      </c>
      <c r="BM182" s="89" t="s">
        <v>365</v>
      </c>
    </row>
    <row r="183" spans="2:65" s="6" customFormat="1" ht="16.5" customHeight="1" x14ac:dyDescent="0.3">
      <c r="B183" s="23"/>
      <c r="C183" s="24"/>
      <c r="D183" s="148" t="s">
        <v>164</v>
      </c>
      <c r="E183" s="24"/>
      <c r="F183" s="149" t="s">
        <v>1014</v>
      </c>
      <c r="G183" s="24"/>
      <c r="H183" s="24"/>
      <c r="J183" s="24"/>
      <c r="K183" s="24"/>
      <c r="L183" s="43"/>
      <c r="M183" s="56"/>
      <c r="N183" s="24"/>
      <c r="O183" s="24"/>
      <c r="P183" s="24"/>
      <c r="Q183" s="24"/>
      <c r="R183" s="24"/>
      <c r="S183" s="24"/>
      <c r="T183" s="57"/>
      <c r="AT183" s="6" t="s">
        <v>164</v>
      </c>
      <c r="AU183" s="6" t="s">
        <v>21</v>
      </c>
    </row>
    <row r="184" spans="2:65" s="6" customFormat="1" ht="15.75" customHeight="1" x14ac:dyDescent="0.3">
      <c r="B184" s="23"/>
      <c r="C184" s="136" t="s">
        <v>365</v>
      </c>
      <c r="D184" s="136" t="s">
        <v>159</v>
      </c>
      <c r="E184" s="137" t="s">
        <v>1015</v>
      </c>
      <c r="F184" s="138" t="s">
        <v>1016</v>
      </c>
      <c r="G184" s="139" t="s">
        <v>910</v>
      </c>
      <c r="H184" s="140">
        <v>15</v>
      </c>
      <c r="I184" s="141"/>
      <c r="J184" s="142">
        <f>ROUND($I$184*$H$184,2)</f>
        <v>0</v>
      </c>
      <c r="K184" s="138"/>
      <c r="L184" s="43"/>
      <c r="M184" s="143"/>
      <c r="N184" s="144" t="s">
        <v>41</v>
      </c>
      <c r="O184" s="24"/>
      <c r="P184" s="145">
        <f>$O$184*$H$184</f>
        <v>0</v>
      </c>
      <c r="Q184" s="145">
        <v>0</v>
      </c>
      <c r="R184" s="145">
        <f>$Q$184*$H$184</f>
        <v>0</v>
      </c>
      <c r="S184" s="145">
        <v>0</v>
      </c>
      <c r="T184" s="146">
        <f>$S$184*$H$184</f>
        <v>0</v>
      </c>
      <c r="AR184" s="89" t="s">
        <v>163</v>
      </c>
      <c r="AT184" s="89" t="s">
        <v>159</v>
      </c>
      <c r="AU184" s="89" t="s">
        <v>21</v>
      </c>
      <c r="AY184" s="6" t="s">
        <v>158</v>
      </c>
      <c r="BE184" s="147">
        <f>IF($N$184="základní",$J$184,0)</f>
        <v>0</v>
      </c>
      <c r="BF184" s="147">
        <f>IF($N$184="snížená",$J$184,0)</f>
        <v>0</v>
      </c>
      <c r="BG184" s="147">
        <f>IF($N$184="zákl. přenesená",$J$184,0)</f>
        <v>0</v>
      </c>
      <c r="BH184" s="147">
        <f>IF($N$184="sníž. přenesená",$J$184,0)</f>
        <v>0</v>
      </c>
      <c r="BI184" s="147">
        <f>IF($N$184="nulová",$J$184,0)</f>
        <v>0</v>
      </c>
      <c r="BJ184" s="89" t="s">
        <v>21</v>
      </c>
      <c r="BK184" s="147">
        <f>ROUND($I$184*$H$184,2)</f>
        <v>0</v>
      </c>
      <c r="BL184" s="89" t="s">
        <v>163</v>
      </c>
      <c r="BM184" s="89" t="s">
        <v>369</v>
      </c>
    </row>
    <row r="185" spans="2:65" s="6" customFormat="1" ht="16.5" customHeight="1" x14ac:dyDescent="0.3">
      <c r="B185" s="23"/>
      <c r="C185" s="24"/>
      <c r="D185" s="148" t="s">
        <v>164</v>
      </c>
      <c r="E185" s="24"/>
      <c r="F185" s="149" t="s">
        <v>1016</v>
      </c>
      <c r="G185" s="24"/>
      <c r="H185" s="24"/>
      <c r="J185" s="24"/>
      <c r="K185" s="24"/>
      <c r="L185" s="43"/>
      <c r="M185" s="56"/>
      <c r="N185" s="24"/>
      <c r="O185" s="24"/>
      <c r="P185" s="24"/>
      <c r="Q185" s="24"/>
      <c r="R185" s="24"/>
      <c r="S185" s="24"/>
      <c r="T185" s="57"/>
      <c r="AT185" s="6" t="s">
        <v>164</v>
      </c>
      <c r="AU185" s="6" t="s">
        <v>21</v>
      </c>
    </row>
    <row r="186" spans="2:65" s="6" customFormat="1" ht="15.75" customHeight="1" x14ac:dyDescent="0.3">
      <c r="B186" s="23"/>
      <c r="C186" s="136" t="s">
        <v>369</v>
      </c>
      <c r="D186" s="136" t="s">
        <v>159</v>
      </c>
      <c r="E186" s="137" t="s">
        <v>1017</v>
      </c>
      <c r="F186" s="138" t="s">
        <v>1018</v>
      </c>
      <c r="G186" s="139" t="s">
        <v>910</v>
      </c>
      <c r="H186" s="140">
        <v>30</v>
      </c>
      <c r="I186" s="141"/>
      <c r="J186" s="142">
        <f>ROUND($I$186*$H$186,2)</f>
        <v>0</v>
      </c>
      <c r="K186" s="138"/>
      <c r="L186" s="43"/>
      <c r="M186" s="143"/>
      <c r="N186" s="144" t="s">
        <v>41</v>
      </c>
      <c r="O186" s="24"/>
      <c r="P186" s="145">
        <f>$O$186*$H$186</f>
        <v>0</v>
      </c>
      <c r="Q186" s="145">
        <v>0</v>
      </c>
      <c r="R186" s="145">
        <f>$Q$186*$H$186</f>
        <v>0</v>
      </c>
      <c r="S186" s="145">
        <v>0</v>
      </c>
      <c r="T186" s="146">
        <f>$S$186*$H$186</f>
        <v>0</v>
      </c>
      <c r="AR186" s="89" t="s">
        <v>163</v>
      </c>
      <c r="AT186" s="89" t="s">
        <v>159</v>
      </c>
      <c r="AU186" s="89" t="s">
        <v>21</v>
      </c>
      <c r="AY186" s="6" t="s">
        <v>158</v>
      </c>
      <c r="BE186" s="147">
        <f>IF($N$186="základní",$J$186,0)</f>
        <v>0</v>
      </c>
      <c r="BF186" s="147">
        <f>IF($N$186="snížená",$J$186,0)</f>
        <v>0</v>
      </c>
      <c r="BG186" s="147">
        <f>IF($N$186="zákl. přenesená",$J$186,0)</f>
        <v>0</v>
      </c>
      <c r="BH186" s="147">
        <f>IF($N$186="sníž. přenesená",$J$186,0)</f>
        <v>0</v>
      </c>
      <c r="BI186" s="147">
        <f>IF($N$186="nulová",$J$186,0)</f>
        <v>0</v>
      </c>
      <c r="BJ186" s="89" t="s">
        <v>21</v>
      </c>
      <c r="BK186" s="147">
        <f>ROUND($I$186*$H$186,2)</f>
        <v>0</v>
      </c>
      <c r="BL186" s="89" t="s">
        <v>163</v>
      </c>
      <c r="BM186" s="89" t="s">
        <v>374</v>
      </c>
    </row>
    <row r="187" spans="2:65" s="6" customFormat="1" ht="16.5" customHeight="1" x14ac:dyDescent="0.3">
      <c r="B187" s="23"/>
      <c r="C187" s="24"/>
      <c r="D187" s="148" t="s">
        <v>164</v>
      </c>
      <c r="E187" s="24"/>
      <c r="F187" s="149" t="s">
        <v>1018</v>
      </c>
      <c r="G187" s="24"/>
      <c r="H187" s="24"/>
      <c r="J187" s="24"/>
      <c r="K187" s="24"/>
      <c r="L187" s="43"/>
      <c r="M187" s="56"/>
      <c r="N187" s="24"/>
      <c r="O187" s="24"/>
      <c r="P187" s="24"/>
      <c r="Q187" s="24"/>
      <c r="R187" s="24"/>
      <c r="S187" s="24"/>
      <c r="T187" s="57"/>
      <c r="AT187" s="6" t="s">
        <v>164</v>
      </c>
      <c r="AU187" s="6" t="s">
        <v>21</v>
      </c>
    </row>
    <row r="188" spans="2:65" s="6" customFormat="1" ht="15.75" customHeight="1" x14ac:dyDescent="0.3">
      <c r="B188" s="23"/>
      <c r="C188" s="136" t="s">
        <v>374</v>
      </c>
      <c r="D188" s="136" t="s">
        <v>159</v>
      </c>
      <c r="E188" s="137" t="s">
        <v>1019</v>
      </c>
      <c r="F188" s="138" t="s">
        <v>1020</v>
      </c>
      <c r="G188" s="139" t="s">
        <v>910</v>
      </c>
      <c r="H188" s="140">
        <v>32</v>
      </c>
      <c r="I188" s="141"/>
      <c r="J188" s="142">
        <f>ROUND($I$188*$H$188,2)</f>
        <v>0</v>
      </c>
      <c r="K188" s="138"/>
      <c r="L188" s="43"/>
      <c r="M188" s="143"/>
      <c r="N188" s="144" t="s">
        <v>41</v>
      </c>
      <c r="O188" s="24"/>
      <c r="P188" s="145">
        <f>$O$188*$H$188</f>
        <v>0</v>
      </c>
      <c r="Q188" s="145">
        <v>0</v>
      </c>
      <c r="R188" s="145">
        <f>$Q$188*$H$188</f>
        <v>0</v>
      </c>
      <c r="S188" s="145">
        <v>0</v>
      </c>
      <c r="T188" s="146">
        <f>$S$188*$H$188</f>
        <v>0</v>
      </c>
      <c r="AR188" s="89" t="s">
        <v>163</v>
      </c>
      <c r="AT188" s="89" t="s">
        <v>159</v>
      </c>
      <c r="AU188" s="89" t="s">
        <v>21</v>
      </c>
      <c r="AY188" s="6" t="s">
        <v>158</v>
      </c>
      <c r="BE188" s="147">
        <f>IF($N$188="základní",$J$188,0)</f>
        <v>0</v>
      </c>
      <c r="BF188" s="147">
        <f>IF($N$188="snížená",$J$188,0)</f>
        <v>0</v>
      </c>
      <c r="BG188" s="147">
        <f>IF($N$188="zákl. přenesená",$J$188,0)</f>
        <v>0</v>
      </c>
      <c r="BH188" s="147">
        <f>IF($N$188="sníž. přenesená",$J$188,0)</f>
        <v>0</v>
      </c>
      <c r="BI188" s="147">
        <f>IF($N$188="nulová",$J$188,0)</f>
        <v>0</v>
      </c>
      <c r="BJ188" s="89" t="s">
        <v>21</v>
      </c>
      <c r="BK188" s="147">
        <f>ROUND($I$188*$H$188,2)</f>
        <v>0</v>
      </c>
      <c r="BL188" s="89" t="s">
        <v>163</v>
      </c>
      <c r="BM188" s="89" t="s">
        <v>378</v>
      </c>
    </row>
    <row r="189" spans="2:65" s="6" customFormat="1" ht="16.5" customHeight="1" x14ac:dyDescent="0.3">
      <c r="B189" s="23"/>
      <c r="C189" s="24"/>
      <c r="D189" s="148" t="s">
        <v>164</v>
      </c>
      <c r="E189" s="24"/>
      <c r="F189" s="149" t="s">
        <v>1020</v>
      </c>
      <c r="G189" s="24"/>
      <c r="H189" s="24"/>
      <c r="J189" s="24"/>
      <c r="K189" s="24"/>
      <c r="L189" s="43"/>
      <c r="M189" s="56"/>
      <c r="N189" s="24"/>
      <c r="O189" s="24"/>
      <c r="P189" s="24"/>
      <c r="Q189" s="24"/>
      <c r="R189" s="24"/>
      <c r="S189" s="24"/>
      <c r="T189" s="57"/>
      <c r="AT189" s="6" t="s">
        <v>164</v>
      </c>
      <c r="AU189" s="6" t="s">
        <v>21</v>
      </c>
    </row>
    <row r="190" spans="2:65" s="6" customFormat="1" ht="15.75" customHeight="1" x14ac:dyDescent="0.3">
      <c r="B190" s="23"/>
      <c r="C190" s="136" t="s">
        <v>378</v>
      </c>
      <c r="D190" s="136" t="s">
        <v>159</v>
      </c>
      <c r="E190" s="137" t="s">
        <v>1021</v>
      </c>
      <c r="F190" s="138" t="s">
        <v>1022</v>
      </c>
      <c r="G190" s="139" t="s">
        <v>910</v>
      </c>
      <c r="H190" s="140">
        <v>6</v>
      </c>
      <c r="I190" s="141"/>
      <c r="J190" s="142">
        <f>ROUND($I$190*$H$190,2)</f>
        <v>0</v>
      </c>
      <c r="K190" s="138"/>
      <c r="L190" s="43"/>
      <c r="M190" s="143"/>
      <c r="N190" s="144" t="s">
        <v>41</v>
      </c>
      <c r="O190" s="24"/>
      <c r="P190" s="145">
        <f>$O$190*$H$190</f>
        <v>0</v>
      </c>
      <c r="Q190" s="145">
        <v>0</v>
      </c>
      <c r="R190" s="145">
        <f>$Q$190*$H$190</f>
        <v>0</v>
      </c>
      <c r="S190" s="145">
        <v>0</v>
      </c>
      <c r="T190" s="146">
        <f>$S$190*$H$190</f>
        <v>0</v>
      </c>
      <c r="AR190" s="89" t="s">
        <v>163</v>
      </c>
      <c r="AT190" s="89" t="s">
        <v>159</v>
      </c>
      <c r="AU190" s="89" t="s">
        <v>21</v>
      </c>
      <c r="AY190" s="6" t="s">
        <v>158</v>
      </c>
      <c r="BE190" s="147">
        <f>IF($N$190="základní",$J$190,0)</f>
        <v>0</v>
      </c>
      <c r="BF190" s="147">
        <f>IF($N$190="snížená",$J$190,0)</f>
        <v>0</v>
      </c>
      <c r="BG190" s="147">
        <f>IF($N$190="zákl. přenesená",$J$190,0)</f>
        <v>0</v>
      </c>
      <c r="BH190" s="147">
        <f>IF($N$190="sníž. přenesená",$J$190,0)</f>
        <v>0</v>
      </c>
      <c r="BI190" s="147">
        <f>IF($N$190="nulová",$J$190,0)</f>
        <v>0</v>
      </c>
      <c r="BJ190" s="89" t="s">
        <v>21</v>
      </c>
      <c r="BK190" s="147">
        <f>ROUND($I$190*$H$190,2)</f>
        <v>0</v>
      </c>
      <c r="BL190" s="89" t="s">
        <v>163</v>
      </c>
      <c r="BM190" s="89" t="s">
        <v>383</v>
      </c>
    </row>
    <row r="191" spans="2:65" s="6" customFormat="1" ht="16.5" customHeight="1" x14ac:dyDescent="0.3">
      <c r="B191" s="23"/>
      <c r="C191" s="24"/>
      <c r="D191" s="148" t="s">
        <v>164</v>
      </c>
      <c r="E191" s="24"/>
      <c r="F191" s="149" t="s">
        <v>1022</v>
      </c>
      <c r="G191" s="24"/>
      <c r="H191" s="24"/>
      <c r="J191" s="24"/>
      <c r="K191" s="24"/>
      <c r="L191" s="43"/>
      <c r="M191" s="56"/>
      <c r="N191" s="24"/>
      <c r="O191" s="24"/>
      <c r="P191" s="24"/>
      <c r="Q191" s="24"/>
      <c r="R191" s="24"/>
      <c r="S191" s="24"/>
      <c r="T191" s="57"/>
      <c r="AT191" s="6" t="s">
        <v>164</v>
      </c>
      <c r="AU191" s="6" t="s">
        <v>21</v>
      </c>
    </row>
    <row r="192" spans="2:65" s="6" customFormat="1" ht="15.75" customHeight="1" x14ac:dyDescent="0.3">
      <c r="B192" s="23"/>
      <c r="C192" s="136" t="s">
        <v>383</v>
      </c>
      <c r="D192" s="136" t="s">
        <v>159</v>
      </c>
      <c r="E192" s="137" t="s">
        <v>1025</v>
      </c>
      <c r="F192" s="138" t="s">
        <v>1026</v>
      </c>
      <c r="G192" s="139" t="s">
        <v>910</v>
      </c>
      <c r="H192" s="140">
        <v>4</v>
      </c>
      <c r="I192" s="141"/>
      <c r="J192" s="142">
        <f>ROUND($I$192*$H$192,2)</f>
        <v>0</v>
      </c>
      <c r="K192" s="138"/>
      <c r="L192" s="43"/>
      <c r="M192" s="143"/>
      <c r="N192" s="144" t="s">
        <v>41</v>
      </c>
      <c r="O192" s="24"/>
      <c r="P192" s="145">
        <f>$O$192*$H$192</f>
        <v>0</v>
      </c>
      <c r="Q192" s="145">
        <v>0</v>
      </c>
      <c r="R192" s="145">
        <f>$Q$192*$H$192</f>
        <v>0</v>
      </c>
      <c r="S192" s="145">
        <v>0</v>
      </c>
      <c r="T192" s="146">
        <f>$S$192*$H$192</f>
        <v>0</v>
      </c>
      <c r="AR192" s="89" t="s">
        <v>163</v>
      </c>
      <c r="AT192" s="89" t="s">
        <v>159</v>
      </c>
      <c r="AU192" s="89" t="s">
        <v>21</v>
      </c>
      <c r="AY192" s="6" t="s">
        <v>158</v>
      </c>
      <c r="BE192" s="147">
        <f>IF($N$192="základní",$J$192,0)</f>
        <v>0</v>
      </c>
      <c r="BF192" s="147">
        <f>IF($N$192="snížená",$J$192,0)</f>
        <v>0</v>
      </c>
      <c r="BG192" s="147">
        <f>IF($N$192="zákl. přenesená",$J$192,0)</f>
        <v>0</v>
      </c>
      <c r="BH192" s="147">
        <f>IF($N$192="sníž. přenesená",$J$192,0)</f>
        <v>0</v>
      </c>
      <c r="BI192" s="147">
        <f>IF($N$192="nulová",$J$192,0)</f>
        <v>0</v>
      </c>
      <c r="BJ192" s="89" t="s">
        <v>21</v>
      </c>
      <c r="BK192" s="147">
        <f>ROUND($I$192*$H$192,2)</f>
        <v>0</v>
      </c>
      <c r="BL192" s="89" t="s">
        <v>163</v>
      </c>
      <c r="BM192" s="89" t="s">
        <v>388</v>
      </c>
    </row>
    <row r="193" spans="2:65" s="6" customFormat="1" ht="16.5" customHeight="1" x14ac:dyDescent="0.3">
      <c r="B193" s="23"/>
      <c r="C193" s="24"/>
      <c r="D193" s="148" t="s">
        <v>164</v>
      </c>
      <c r="E193" s="24"/>
      <c r="F193" s="149" t="s">
        <v>1026</v>
      </c>
      <c r="G193" s="24"/>
      <c r="H193" s="24"/>
      <c r="J193" s="24"/>
      <c r="K193" s="24"/>
      <c r="L193" s="43"/>
      <c r="M193" s="56"/>
      <c r="N193" s="24"/>
      <c r="O193" s="24"/>
      <c r="P193" s="24"/>
      <c r="Q193" s="24"/>
      <c r="R193" s="24"/>
      <c r="S193" s="24"/>
      <c r="T193" s="57"/>
      <c r="AT193" s="6" t="s">
        <v>164</v>
      </c>
      <c r="AU193" s="6" t="s">
        <v>21</v>
      </c>
    </row>
    <row r="194" spans="2:65" s="6" customFormat="1" ht="15.75" customHeight="1" x14ac:dyDescent="0.3">
      <c r="B194" s="23"/>
      <c r="C194" s="136" t="s">
        <v>388</v>
      </c>
      <c r="D194" s="136" t="s">
        <v>159</v>
      </c>
      <c r="E194" s="137" t="s">
        <v>1334</v>
      </c>
      <c r="F194" s="138" t="s">
        <v>1335</v>
      </c>
      <c r="G194" s="139" t="s">
        <v>910</v>
      </c>
      <c r="H194" s="140">
        <v>30</v>
      </c>
      <c r="I194" s="141"/>
      <c r="J194" s="142">
        <f>ROUND($I$194*$H$194,2)</f>
        <v>0</v>
      </c>
      <c r="K194" s="138"/>
      <c r="L194" s="43"/>
      <c r="M194" s="143"/>
      <c r="N194" s="144" t="s">
        <v>41</v>
      </c>
      <c r="O194" s="24"/>
      <c r="P194" s="145">
        <f>$O$194*$H$194</f>
        <v>0</v>
      </c>
      <c r="Q194" s="145">
        <v>0</v>
      </c>
      <c r="R194" s="145">
        <f>$Q$194*$H$194</f>
        <v>0</v>
      </c>
      <c r="S194" s="145">
        <v>0</v>
      </c>
      <c r="T194" s="146">
        <f>$S$194*$H$194</f>
        <v>0</v>
      </c>
      <c r="AR194" s="89" t="s">
        <v>163</v>
      </c>
      <c r="AT194" s="89" t="s">
        <v>159</v>
      </c>
      <c r="AU194" s="89" t="s">
        <v>21</v>
      </c>
      <c r="AY194" s="6" t="s">
        <v>158</v>
      </c>
      <c r="BE194" s="147">
        <f>IF($N$194="základní",$J$194,0)</f>
        <v>0</v>
      </c>
      <c r="BF194" s="147">
        <f>IF($N$194="snížená",$J$194,0)</f>
        <v>0</v>
      </c>
      <c r="BG194" s="147">
        <f>IF($N$194="zákl. přenesená",$J$194,0)</f>
        <v>0</v>
      </c>
      <c r="BH194" s="147">
        <f>IF($N$194="sníž. přenesená",$J$194,0)</f>
        <v>0</v>
      </c>
      <c r="BI194" s="147">
        <f>IF($N$194="nulová",$J$194,0)</f>
        <v>0</v>
      </c>
      <c r="BJ194" s="89" t="s">
        <v>21</v>
      </c>
      <c r="BK194" s="147">
        <f>ROUND($I$194*$H$194,2)</f>
        <v>0</v>
      </c>
      <c r="BL194" s="89" t="s">
        <v>163</v>
      </c>
      <c r="BM194" s="89" t="s">
        <v>395</v>
      </c>
    </row>
    <row r="195" spans="2:65" s="6" customFormat="1" ht="16.5" customHeight="1" x14ac:dyDescent="0.3">
      <c r="B195" s="23"/>
      <c r="C195" s="24"/>
      <c r="D195" s="148" t="s">
        <v>164</v>
      </c>
      <c r="E195" s="24"/>
      <c r="F195" s="149" t="s">
        <v>1335</v>
      </c>
      <c r="G195" s="24"/>
      <c r="H195" s="24"/>
      <c r="J195" s="24"/>
      <c r="K195" s="24"/>
      <c r="L195" s="43"/>
      <c r="M195" s="56"/>
      <c r="N195" s="24"/>
      <c r="O195" s="24"/>
      <c r="P195" s="24"/>
      <c r="Q195" s="24"/>
      <c r="R195" s="24"/>
      <c r="S195" s="24"/>
      <c r="T195" s="57"/>
      <c r="AT195" s="6" t="s">
        <v>164</v>
      </c>
      <c r="AU195" s="6" t="s">
        <v>21</v>
      </c>
    </row>
    <row r="196" spans="2:65" s="6" customFormat="1" ht="15.75" customHeight="1" x14ac:dyDescent="0.3">
      <c r="B196" s="23"/>
      <c r="C196" s="136" t="s">
        <v>395</v>
      </c>
      <c r="D196" s="136" t="s">
        <v>159</v>
      </c>
      <c r="E196" s="137" t="s">
        <v>1029</v>
      </c>
      <c r="F196" s="138" t="s">
        <v>1030</v>
      </c>
      <c r="G196" s="139" t="s">
        <v>910</v>
      </c>
      <c r="H196" s="140">
        <v>9</v>
      </c>
      <c r="I196" s="141"/>
      <c r="J196" s="142">
        <f>ROUND($I$196*$H$196,2)</f>
        <v>0</v>
      </c>
      <c r="K196" s="138"/>
      <c r="L196" s="43"/>
      <c r="M196" s="143"/>
      <c r="N196" s="144" t="s">
        <v>41</v>
      </c>
      <c r="O196" s="24"/>
      <c r="P196" s="145">
        <f>$O$196*$H$196</f>
        <v>0</v>
      </c>
      <c r="Q196" s="145">
        <v>0</v>
      </c>
      <c r="R196" s="145">
        <f>$Q$196*$H$196</f>
        <v>0</v>
      </c>
      <c r="S196" s="145">
        <v>0</v>
      </c>
      <c r="T196" s="146">
        <f>$S$196*$H$196</f>
        <v>0</v>
      </c>
      <c r="AR196" s="89" t="s">
        <v>163</v>
      </c>
      <c r="AT196" s="89" t="s">
        <v>159</v>
      </c>
      <c r="AU196" s="89" t="s">
        <v>21</v>
      </c>
      <c r="AY196" s="6" t="s">
        <v>158</v>
      </c>
      <c r="BE196" s="147">
        <f>IF($N$196="základní",$J$196,0)</f>
        <v>0</v>
      </c>
      <c r="BF196" s="147">
        <f>IF($N$196="snížená",$J$196,0)</f>
        <v>0</v>
      </c>
      <c r="BG196" s="147">
        <f>IF($N$196="zákl. přenesená",$J$196,0)</f>
        <v>0</v>
      </c>
      <c r="BH196" s="147">
        <f>IF($N$196="sníž. přenesená",$J$196,0)</f>
        <v>0</v>
      </c>
      <c r="BI196" s="147">
        <f>IF($N$196="nulová",$J$196,0)</f>
        <v>0</v>
      </c>
      <c r="BJ196" s="89" t="s">
        <v>21</v>
      </c>
      <c r="BK196" s="147">
        <f>ROUND($I$196*$H$196,2)</f>
        <v>0</v>
      </c>
      <c r="BL196" s="89" t="s">
        <v>163</v>
      </c>
      <c r="BM196" s="89" t="s">
        <v>398</v>
      </c>
    </row>
    <row r="197" spans="2:65" s="6" customFormat="1" ht="16.5" customHeight="1" x14ac:dyDescent="0.3">
      <c r="B197" s="23"/>
      <c r="C197" s="24"/>
      <c r="D197" s="148" t="s">
        <v>164</v>
      </c>
      <c r="E197" s="24"/>
      <c r="F197" s="149" t="s">
        <v>1030</v>
      </c>
      <c r="G197" s="24"/>
      <c r="H197" s="24"/>
      <c r="J197" s="24"/>
      <c r="K197" s="24"/>
      <c r="L197" s="43"/>
      <c r="M197" s="56"/>
      <c r="N197" s="24"/>
      <c r="O197" s="24"/>
      <c r="P197" s="24"/>
      <c r="Q197" s="24"/>
      <c r="R197" s="24"/>
      <c r="S197" s="24"/>
      <c r="T197" s="57"/>
      <c r="AT197" s="6" t="s">
        <v>164</v>
      </c>
      <c r="AU197" s="6" t="s">
        <v>21</v>
      </c>
    </row>
    <row r="198" spans="2:65" s="6" customFormat="1" ht="15.75" customHeight="1" x14ac:dyDescent="0.3">
      <c r="B198" s="23"/>
      <c r="C198" s="136" t="s">
        <v>398</v>
      </c>
      <c r="D198" s="136" t="s">
        <v>159</v>
      </c>
      <c r="E198" s="137" t="s">
        <v>1031</v>
      </c>
      <c r="F198" s="138" t="s">
        <v>1032</v>
      </c>
      <c r="G198" s="139" t="s">
        <v>910</v>
      </c>
      <c r="H198" s="140">
        <v>23</v>
      </c>
      <c r="I198" s="141"/>
      <c r="J198" s="142">
        <f>ROUND($I$198*$H$198,2)</f>
        <v>0</v>
      </c>
      <c r="K198" s="138"/>
      <c r="L198" s="43"/>
      <c r="M198" s="143"/>
      <c r="N198" s="144" t="s">
        <v>41</v>
      </c>
      <c r="O198" s="24"/>
      <c r="P198" s="145">
        <f>$O$198*$H$198</f>
        <v>0</v>
      </c>
      <c r="Q198" s="145">
        <v>0</v>
      </c>
      <c r="R198" s="145">
        <f>$Q$198*$H$198</f>
        <v>0</v>
      </c>
      <c r="S198" s="145">
        <v>0</v>
      </c>
      <c r="T198" s="146">
        <f>$S$198*$H$198</f>
        <v>0</v>
      </c>
      <c r="AR198" s="89" t="s">
        <v>163</v>
      </c>
      <c r="AT198" s="89" t="s">
        <v>159</v>
      </c>
      <c r="AU198" s="89" t="s">
        <v>21</v>
      </c>
      <c r="AY198" s="6" t="s">
        <v>158</v>
      </c>
      <c r="BE198" s="147">
        <f>IF($N$198="základní",$J$198,0)</f>
        <v>0</v>
      </c>
      <c r="BF198" s="147">
        <f>IF($N$198="snížená",$J$198,0)</f>
        <v>0</v>
      </c>
      <c r="BG198" s="147">
        <f>IF($N$198="zákl. přenesená",$J$198,0)</f>
        <v>0</v>
      </c>
      <c r="BH198" s="147">
        <f>IF($N$198="sníž. přenesená",$J$198,0)</f>
        <v>0</v>
      </c>
      <c r="BI198" s="147">
        <f>IF($N$198="nulová",$J$198,0)</f>
        <v>0</v>
      </c>
      <c r="BJ198" s="89" t="s">
        <v>21</v>
      </c>
      <c r="BK198" s="147">
        <f>ROUND($I$198*$H$198,2)</f>
        <v>0</v>
      </c>
      <c r="BL198" s="89" t="s">
        <v>163</v>
      </c>
      <c r="BM198" s="89" t="s">
        <v>401</v>
      </c>
    </row>
    <row r="199" spans="2:65" s="6" customFormat="1" ht="16.5" customHeight="1" x14ac:dyDescent="0.3">
      <c r="B199" s="23"/>
      <c r="C199" s="24"/>
      <c r="D199" s="148" t="s">
        <v>164</v>
      </c>
      <c r="E199" s="24"/>
      <c r="F199" s="149" t="s">
        <v>1032</v>
      </c>
      <c r="G199" s="24"/>
      <c r="H199" s="24"/>
      <c r="J199" s="24"/>
      <c r="K199" s="24"/>
      <c r="L199" s="43"/>
      <c r="M199" s="56"/>
      <c r="N199" s="24"/>
      <c r="O199" s="24"/>
      <c r="P199" s="24"/>
      <c r="Q199" s="24"/>
      <c r="R199" s="24"/>
      <c r="S199" s="24"/>
      <c r="T199" s="57"/>
      <c r="AT199" s="6" t="s">
        <v>164</v>
      </c>
      <c r="AU199" s="6" t="s">
        <v>21</v>
      </c>
    </row>
    <row r="200" spans="2:65" s="6" customFormat="1" ht="15.75" customHeight="1" x14ac:dyDescent="0.3">
      <c r="B200" s="23"/>
      <c r="C200" s="136" t="s">
        <v>401</v>
      </c>
      <c r="D200" s="136" t="s">
        <v>159</v>
      </c>
      <c r="E200" s="137" t="s">
        <v>1033</v>
      </c>
      <c r="F200" s="138" t="s">
        <v>1034</v>
      </c>
      <c r="G200" s="139" t="s">
        <v>910</v>
      </c>
      <c r="H200" s="140">
        <v>6</v>
      </c>
      <c r="I200" s="141"/>
      <c r="J200" s="142">
        <f>ROUND($I$200*$H$200,2)</f>
        <v>0</v>
      </c>
      <c r="K200" s="138"/>
      <c r="L200" s="43"/>
      <c r="M200" s="143"/>
      <c r="N200" s="144" t="s">
        <v>41</v>
      </c>
      <c r="O200" s="24"/>
      <c r="P200" s="145">
        <f>$O$200*$H$200</f>
        <v>0</v>
      </c>
      <c r="Q200" s="145">
        <v>0</v>
      </c>
      <c r="R200" s="145">
        <f>$Q$200*$H$200</f>
        <v>0</v>
      </c>
      <c r="S200" s="145">
        <v>0</v>
      </c>
      <c r="T200" s="146">
        <f>$S$200*$H$200</f>
        <v>0</v>
      </c>
      <c r="AR200" s="89" t="s">
        <v>163</v>
      </c>
      <c r="AT200" s="89" t="s">
        <v>159</v>
      </c>
      <c r="AU200" s="89" t="s">
        <v>21</v>
      </c>
      <c r="AY200" s="6" t="s">
        <v>158</v>
      </c>
      <c r="BE200" s="147">
        <f>IF($N$200="základní",$J$200,0)</f>
        <v>0</v>
      </c>
      <c r="BF200" s="147">
        <f>IF($N$200="snížená",$J$200,0)</f>
        <v>0</v>
      </c>
      <c r="BG200" s="147">
        <f>IF($N$200="zákl. přenesená",$J$200,0)</f>
        <v>0</v>
      </c>
      <c r="BH200" s="147">
        <f>IF($N$200="sníž. přenesená",$J$200,0)</f>
        <v>0</v>
      </c>
      <c r="BI200" s="147">
        <f>IF($N$200="nulová",$J$200,0)</f>
        <v>0</v>
      </c>
      <c r="BJ200" s="89" t="s">
        <v>21</v>
      </c>
      <c r="BK200" s="147">
        <f>ROUND($I$200*$H$200,2)</f>
        <v>0</v>
      </c>
      <c r="BL200" s="89" t="s">
        <v>163</v>
      </c>
      <c r="BM200" s="89" t="s">
        <v>404</v>
      </c>
    </row>
    <row r="201" spans="2:65" s="6" customFormat="1" ht="16.5" customHeight="1" x14ac:dyDescent="0.3">
      <c r="B201" s="23"/>
      <c r="C201" s="24"/>
      <c r="D201" s="148" t="s">
        <v>164</v>
      </c>
      <c r="E201" s="24"/>
      <c r="F201" s="149" t="s">
        <v>1034</v>
      </c>
      <c r="G201" s="24"/>
      <c r="H201" s="24"/>
      <c r="J201" s="24"/>
      <c r="K201" s="24"/>
      <c r="L201" s="43"/>
      <c r="M201" s="56"/>
      <c r="N201" s="24"/>
      <c r="O201" s="24"/>
      <c r="P201" s="24"/>
      <c r="Q201" s="24"/>
      <c r="R201" s="24"/>
      <c r="S201" s="24"/>
      <c r="T201" s="57"/>
      <c r="AT201" s="6" t="s">
        <v>164</v>
      </c>
      <c r="AU201" s="6" t="s">
        <v>21</v>
      </c>
    </row>
    <row r="202" spans="2:65" s="6" customFormat="1" ht="15.75" customHeight="1" x14ac:dyDescent="0.3">
      <c r="B202" s="23"/>
      <c r="C202" s="136" t="s">
        <v>404</v>
      </c>
      <c r="D202" s="136" t="s">
        <v>159</v>
      </c>
      <c r="E202" s="137" t="s">
        <v>1037</v>
      </c>
      <c r="F202" s="138" t="s">
        <v>1038</v>
      </c>
      <c r="G202" s="139" t="s">
        <v>910</v>
      </c>
      <c r="H202" s="140">
        <v>4</v>
      </c>
      <c r="I202" s="141"/>
      <c r="J202" s="142">
        <f>ROUND($I$202*$H$202,2)</f>
        <v>0</v>
      </c>
      <c r="K202" s="138"/>
      <c r="L202" s="43"/>
      <c r="M202" s="143"/>
      <c r="N202" s="144" t="s">
        <v>41</v>
      </c>
      <c r="O202" s="24"/>
      <c r="P202" s="145">
        <f>$O$202*$H$202</f>
        <v>0</v>
      </c>
      <c r="Q202" s="145">
        <v>0</v>
      </c>
      <c r="R202" s="145">
        <f>$Q$202*$H$202</f>
        <v>0</v>
      </c>
      <c r="S202" s="145">
        <v>0</v>
      </c>
      <c r="T202" s="146">
        <f>$S$202*$H$202</f>
        <v>0</v>
      </c>
      <c r="AR202" s="89" t="s">
        <v>163</v>
      </c>
      <c r="AT202" s="89" t="s">
        <v>159</v>
      </c>
      <c r="AU202" s="89" t="s">
        <v>21</v>
      </c>
      <c r="AY202" s="6" t="s">
        <v>158</v>
      </c>
      <c r="BE202" s="147">
        <f>IF($N$202="základní",$J$202,0)</f>
        <v>0</v>
      </c>
      <c r="BF202" s="147">
        <f>IF($N$202="snížená",$J$202,0)</f>
        <v>0</v>
      </c>
      <c r="BG202" s="147">
        <f>IF($N$202="zákl. přenesená",$J$202,0)</f>
        <v>0</v>
      </c>
      <c r="BH202" s="147">
        <f>IF($N$202="sníž. přenesená",$J$202,0)</f>
        <v>0</v>
      </c>
      <c r="BI202" s="147">
        <f>IF($N$202="nulová",$J$202,0)</f>
        <v>0</v>
      </c>
      <c r="BJ202" s="89" t="s">
        <v>21</v>
      </c>
      <c r="BK202" s="147">
        <f>ROUND($I$202*$H$202,2)</f>
        <v>0</v>
      </c>
      <c r="BL202" s="89" t="s">
        <v>163</v>
      </c>
      <c r="BM202" s="89" t="s">
        <v>222</v>
      </c>
    </row>
    <row r="203" spans="2:65" s="6" customFormat="1" ht="16.5" customHeight="1" x14ac:dyDescent="0.3">
      <c r="B203" s="23"/>
      <c r="C203" s="24"/>
      <c r="D203" s="148" t="s">
        <v>164</v>
      </c>
      <c r="E203" s="24"/>
      <c r="F203" s="149" t="s">
        <v>1038</v>
      </c>
      <c r="G203" s="24"/>
      <c r="H203" s="24"/>
      <c r="J203" s="24"/>
      <c r="K203" s="24"/>
      <c r="L203" s="43"/>
      <c r="M203" s="56"/>
      <c r="N203" s="24"/>
      <c r="O203" s="24"/>
      <c r="P203" s="24"/>
      <c r="Q203" s="24"/>
      <c r="R203" s="24"/>
      <c r="S203" s="24"/>
      <c r="T203" s="57"/>
      <c r="AT203" s="6" t="s">
        <v>164</v>
      </c>
      <c r="AU203" s="6" t="s">
        <v>21</v>
      </c>
    </row>
    <row r="204" spans="2:65" s="6" customFormat="1" ht="15.75" customHeight="1" x14ac:dyDescent="0.3">
      <c r="B204" s="23"/>
      <c r="C204" s="136" t="s">
        <v>222</v>
      </c>
      <c r="D204" s="136" t="s">
        <v>159</v>
      </c>
      <c r="E204" s="137" t="s">
        <v>1336</v>
      </c>
      <c r="F204" s="138" t="s">
        <v>1337</v>
      </c>
      <c r="G204" s="139" t="s">
        <v>910</v>
      </c>
      <c r="H204" s="140">
        <v>30</v>
      </c>
      <c r="I204" s="141"/>
      <c r="J204" s="142">
        <f>ROUND($I$204*$H$204,2)</f>
        <v>0</v>
      </c>
      <c r="K204" s="138"/>
      <c r="L204" s="43"/>
      <c r="M204" s="143"/>
      <c r="N204" s="144" t="s">
        <v>41</v>
      </c>
      <c r="O204" s="24"/>
      <c r="P204" s="145">
        <f>$O$204*$H$204</f>
        <v>0</v>
      </c>
      <c r="Q204" s="145">
        <v>0</v>
      </c>
      <c r="R204" s="145">
        <f>$Q$204*$H$204</f>
        <v>0</v>
      </c>
      <c r="S204" s="145">
        <v>0</v>
      </c>
      <c r="T204" s="146">
        <f>$S$204*$H$204</f>
        <v>0</v>
      </c>
      <c r="AR204" s="89" t="s">
        <v>163</v>
      </c>
      <c r="AT204" s="89" t="s">
        <v>159</v>
      </c>
      <c r="AU204" s="89" t="s">
        <v>21</v>
      </c>
      <c r="AY204" s="6" t="s">
        <v>158</v>
      </c>
      <c r="BE204" s="147">
        <f>IF($N$204="základní",$J$204,0)</f>
        <v>0</v>
      </c>
      <c r="BF204" s="147">
        <f>IF($N$204="snížená",$J$204,0)</f>
        <v>0</v>
      </c>
      <c r="BG204" s="147">
        <f>IF($N$204="zákl. přenesená",$J$204,0)</f>
        <v>0</v>
      </c>
      <c r="BH204" s="147">
        <f>IF($N$204="sníž. přenesená",$J$204,0)</f>
        <v>0</v>
      </c>
      <c r="BI204" s="147">
        <f>IF($N$204="nulová",$J$204,0)</f>
        <v>0</v>
      </c>
      <c r="BJ204" s="89" t="s">
        <v>21</v>
      </c>
      <c r="BK204" s="147">
        <f>ROUND($I$204*$H$204,2)</f>
        <v>0</v>
      </c>
      <c r="BL204" s="89" t="s">
        <v>163</v>
      </c>
      <c r="BM204" s="89" t="s">
        <v>556</v>
      </c>
    </row>
    <row r="205" spans="2:65" s="6" customFormat="1" ht="16.5" customHeight="1" x14ac:dyDescent="0.3">
      <c r="B205" s="23"/>
      <c r="C205" s="24"/>
      <c r="D205" s="148" t="s">
        <v>164</v>
      </c>
      <c r="E205" s="24"/>
      <c r="F205" s="149" t="s">
        <v>1337</v>
      </c>
      <c r="G205" s="24"/>
      <c r="H205" s="24"/>
      <c r="J205" s="24"/>
      <c r="K205" s="24"/>
      <c r="L205" s="43"/>
      <c r="M205" s="56"/>
      <c r="N205" s="24"/>
      <c r="O205" s="24"/>
      <c r="P205" s="24"/>
      <c r="Q205" s="24"/>
      <c r="R205" s="24"/>
      <c r="S205" s="24"/>
      <c r="T205" s="57"/>
      <c r="AT205" s="6" t="s">
        <v>164</v>
      </c>
      <c r="AU205" s="6" t="s">
        <v>21</v>
      </c>
    </row>
    <row r="206" spans="2:65" s="6" customFormat="1" ht="15.75" customHeight="1" x14ac:dyDescent="0.3">
      <c r="B206" s="23"/>
      <c r="C206" s="136" t="s">
        <v>556</v>
      </c>
      <c r="D206" s="136" t="s">
        <v>159</v>
      </c>
      <c r="E206" s="137" t="s">
        <v>1041</v>
      </c>
      <c r="F206" s="138" t="s">
        <v>1042</v>
      </c>
      <c r="G206" s="139" t="s">
        <v>910</v>
      </c>
      <c r="H206" s="140">
        <v>30</v>
      </c>
      <c r="I206" s="141"/>
      <c r="J206" s="142">
        <f>ROUND($I$206*$H$206,2)</f>
        <v>0</v>
      </c>
      <c r="K206" s="138"/>
      <c r="L206" s="43"/>
      <c r="M206" s="143"/>
      <c r="N206" s="144" t="s">
        <v>41</v>
      </c>
      <c r="O206" s="24"/>
      <c r="P206" s="145">
        <f>$O$206*$H$206</f>
        <v>0</v>
      </c>
      <c r="Q206" s="145">
        <v>0</v>
      </c>
      <c r="R206" s="145">
        <f>$Q$206*$H$206</f>
        <v>0</v>
      </c>
      <c r="S206" s="145">
        <v>0</v>
      </c>
      <c r="T206" s="146">
        <f>$S$206*$H$206</f>
        <v>0</v>
      </c>
      <c r="AR206" s="89" t="s">
        <v>163</v>
      </c>
      <c r="AT206" s="89" t="s">
        <v>159</v>
      </c>
      <c r="AU206" s="89" t="s">
        <v>21</v>
      </c>
      <c r="AY206" s="6" t="s">
        <v>158</v>
      </c>
      <c r="BE206" s="147">
        <f>IF($N$206="základní",$J$206,0)</f>
        <v>0</v>
      </c>
      <c r="BF206" s="147">
        <f>IF($N$206="snížená",$J$206,0)</f>
        <v>0</v>
      </c>
      <c r="BG206" s="147">
        <f>IF($N$206="zákl. přenesená",$J$206,0)</f>
        <v>0</v>
      </c>
      <c r="BH206" s="147">
        <f>IF($N$206="sníž. přenesená",$J$206,0)</f>
        <v>0</v>
      </c>
      <c r="BI206" s="147">
        <f>IF($N$206="nulová",$J$206,0)</f>
        <v>0</v>
      </c>
      <c r="BJ206" s="89" t="s">
        <v>21</v>
      </c>
      <c r="BK206" s="147">
        <f>ROUND($I$206*$H$206,2)</f>
        <v>0</v>
      </c>
      <c r="BL206" s="89" t="s">
        <v>163</v>
      </c>
      <c r="BM206" s="89" t="s">
        <v>227</v>
      </c>
    </row>
    <row r="207" spans="2:65" s="6" customFormat="1" ht="16.5" customHeight="1" x14ac:dyDescent="0.3">
      <c r="B207" s="23"/>
      <c r="C207" s="24"/>
      <c r="D207" s="148" t="s">
        <v>164</v>
      </c>
      <c r="E207" s="24"/>
      <c r="F207" s="149" t="s">
        <v>1042</v>
      </c>
      <c r="G207" s="24"/>
      <c r="H207" s="24"/>
      <c r="J207" s="24"/>
      <c r="K207" s="24"/>
      <c r="L207" s="43"/>
      <c r="M207" s="56"/>
      <c r="N207" s="24"/>
      <c r="O207" s="24"/>
      <c r="P207" s="24"/>
      <c r="Q207" s="24"/>
      <c r="R207" s="24"/>
      <c r="S207" s="24"/>
      <c r="T207" s="57"/>
      <c r="AT207" s="6" t="s">
        <v>164</v>
      </c>
      <c r="AU207" s="6" t="s">
        <v>21</v>
      </c>
    </row>
    <row r="208" spans="2:65" s="125" customFormat="1" ht="37.5" customHeight="1" x14ac:dyDescent="0.35">
      <c r="B208" s="126"/>
      <c r="C208" s="127"/>
      <c r="D208" s="127" t="s">
        <v>69</v>
      </c>
      <c r="E208" s="128" t="s">
        <v>777</v>
      </c>
      <c r="F208" s="128" t="s">
        <v>1043</v>
      </c>
      <c r="G208" s="127"/>
      <c r="H208" s="127"/>
      <c r="J208" s="129">
        <f>$BK$208</f>
        <v>0</v>
      </c>
      <c r="K208" s="127"/>
      <c r="L208" s="130"/>
      <c r="M208" s="131"/>
      <c r="N208" s="127"/>
      <c r="O208" s="127"/>
      <c r="P208" s="132">
        <f>SUM($P$209:$P$216)</f>
        <v>0</v>
      </c>
      <c r="Q208" s="127"/>
      <c r="R208" s="132">
        <f>SUM($R$209:$R$216)</f>
        <v>0</v>
      </c>
      <c r="S208" s="127"/>
      <c r="T208" s="133">
        <f>SUM($T$209:$T$216)</f>
        <v>0</v>
      </c>
      <c r="AR208" s="134" t="s">
        <v>21</v>
      </c>
      <c r="AT208" s="134" t="s">
        <v>69</v>
      </c>
      <c r="AU208" s="134" t="s">
        <v>70</v>
      </c>
      <c r="AY208" s="134" t="s">
        <v>158</v>
      </c>
      <c r="BK208" s="135">
        <f>SUM($BK$209:$BK$216)</f>
        <v>0</v>
      </c>
    </row>
    <row r="209" spans="2:65" s="6" customFormat="1" ht="15.75" customHeight="1" x14ac:dyDescent="0.3">
      <c r="B209" s="23"/>
      <c r="C209" s="136" t="s">
        <v>227</v>
      </c>
      <c r="D209" s="136" t="s">
        <v>159</v>
      </c>
      <c r="E209" s="137" t="s">
        <v>1044</v>
      </c>
      <c r="F209" s="138" t="s">
        <v>1338</v>
      </c>
      <c r="G209" s="139" t="s">
        <v>910</v>
      </c>
      <c r="H209" s="140">
        <v>26</v>
      </c>
      <c r="I209" s="141"/>
      <c r="J209" s="142">
        <f>ROUND($I$209*$H$209,2)</f>
        <v>0</v>
      </c>
      <c r="K209" s="138"/>
      <c r="L209" s="43"/>
      <c r="M209" s="143"/>
      <c r="N209" s="144" t="s">
        <v>41</v>
      </c>
      <c r="O209" s="24"/>
      <c r="P209" s="145">
        <f>$O$209*$H$209</f>
        <v>0</v>
      </c>
      <c r="Q209" s="145">
        <v>0</v>
      </c>
      <c r="R209" s="145">
        <f>$Q$209*$H$209</f>
        <v>0</v>
      </c>
      <c r="S209" s="145">
        <v>0</v>
      </c>
      <c r="T209" s="146">
        <f>$S$209*$H$209</f>
        <v>0</v>
      </c>
      <c r="AR209" s="89" t="s">
        <v>163</v>
      </c>
      <c r="AT209" s="89" t="s">
        <v>159</v>
      </c>
      <c r="AU209" s="89" t="s">
        <v>21</v>
      </c>
      <c r="AY209" s="6" t="s">
        <v>158</v>
      </c>
      <c r="BE209" s="147">
        <f>IF($N$209="základní",$J$209,0)</f>
        <v>0</v>
      </c>
      <c r="BF209" s="147">
        <f>IF($N$209="snížená",$J$209,0)</f>
        <v>0</v>
      </c>
      <c r="BG209" s="147">
        <f>IF($N$209="zákl. přenesená",$J$209,0)</f>
        <v>0</v>
      </c>
      <c r="BH209" s="147">
        <f>IF($N$209="sníž. přenesená",$J$209,0)</f>
        <v>0</v>
      </c>
      <c r="BI209" s="147">
        <f>IF($N$209="nulová",$J$209,0)</f>
        <v>0</v>
      </c>
      <c r="BJ209" s="89" t="s">
        <v>21</v>
      </c>
      <c r="BK209" s="147">
        <f>ROUND($I$209*$H$209,2)</f>
        <v>0</v>
      </c>
      <c r="BL209" s="89" t="s">
        <v>163</v>
      </c>
      <c r="BM209" s="89" t="s">
        <v>562</v>
      </c>
    </row>
    <row r="210" spans="2:65" s="6" customFormat="1" ht="16.5" customHeight="1" x14ac:dyDescent="0.3">
      <c r="B210" s="23"/>
      <c r="C210" s="24"/>
      <c r="D210" s="148" t="s">
        <v>164</v>
      </c>
      <c r="E210" s="24"/>
      <c r="F210" s="149" t="s">
        <v>1338</v>
      </c>
      <c r="G210" s="24"/>
      <c r="H210" s="24"/>
      <c r="J210" s="24"/>
      <c r="K210" s="24"/>
      <c r="L210" s="43"/>
      <c r="M210" s="56"/>
      <c r="N210" s="24"/>
      <c r="O210" s="24"/>
      <c r="P210" s="24"/>
      <c r="Q210" s="24"/>
      <c r="R210" s="24"/>
      <c r="S210" s="24"/>
      <c r="T210" s="57"/>
      <c r="AT210" s="6" t="s">
        <v>164</v>
      </c>
      <c r="AU210" s="6" t="s">
        <v>21</v>
      </c>
    </row>
    <row r="211" spans="2:65" s="6" customFormat="1" ht="15.75" customHeight="1" x14ac:dyDescent="0.3">
      <c r="B211" s="23"/>
      <c r="C211" s="136" t="s">
        <v>562</v>
      </c>
      <c r="D211" s="136" t="s">
        <v>159</v>
      </c>
      <c r="E211" s="137" t="s">
        <v>1046</v>
      </c>
      <c r="F211" s="138" t="s">
        <v>1047</v>
      </c>
      <c r="G211" s="139" t="s">
        <v>754</v>
      </c>
      <c r="H211" s="140">
        <v>11</v>
      </c>
      <c r="I211" s="141"/>
      <c r="J211" s="142">
        <f>ROUND($I$211*$H$211,2)</f>
        <v>0</v>
      </c>
      <c r="K211" s="138"/>
      <c r="L211" s="43"/>
      <c r="M211" s="143"/>
      <c r="N211" s="144" t="s">
        <v>41</v>
      </c>
      <c r="O211" s="24"/>
      <c r="P211" s="145">
        <f>$O$211*$H$211</f>
        <v>0</v>
      </c>
      <c r="Q211" s="145">
        <v>0</v>
      </c>
      <c r="R211" s="145">
        <f>$Q$211*$H$211</f>
        <v>0</v>
      </c>
      <c r="S211" s="145">
        <v>0</v>
      </c>
      <c r="T211" s="146">
        <f>$S$211*$H$211</f>
        <v>0</v>
      </c>
      <c r="AR211" s="89" t="s">
        <v>163</v>
      </c>
      <c r="AT211" s="89" t="s">
        <v>159</v>
      </c>
      <c r="AU211" s="89" t="s">
        <v>21</v>
      </c>
      <c r="AY211" s="6" t="s">
        <v>158</v>
      </c>
      <c r="BE211" s="147">
        <f>IF($N$211="základní",$J$211,0)</f>
        <v>0</v>
      </c>
      <c r="BF211" s="147">
        <f>IF($N$211="snížená",$J$211,0)</f>
        <v>0</v>
      </c>
      <c r="BG211" s="147">
        <f>IF($N$211="zákl. přenesená",$J$211,0)</f>
        <v>0</v>
      </c>
      <c r="BH211" s="147">
        <f>IF($N$211="sníž. přenesená",$J$211,0)</f>
        <v>0</v>
      </c>
      <c r="BI211" s="147">
        <f>IF($N$211="nulová",$J$211,0)</f>
        <v>0</v>
      </c>
      <c r="BJ211" s="89" t="s">
        <v>21</v>
      </c>
      <c r="BK211" s="147">
        <f>ROUND($I$211*$H$211,2)</f>
        <v>0</v>
      </c>
      <c r="BL211" s="89" t="s">
        <v>163</v>
      </c>
      <c r="BM211" s="89" t="s">
        <v>565</v>
      </c>
    </row>
    <row r="212" spans="2:65" s="6" customFormat="1" ht="16.5" customHeight="1" x14ac:dyDescent="0.3">
      <c r="B212" s="23"/>
      <c r="C212" s="24"/>
      <c r="D212" s="148" t="s">
        <v>164</v>
      </c>
      <c r="E212" s="24"/>
      <c r="F212" s="149" t="s">
        <v>1047</v>
      </c>
      <c r="G212" s="24"/>
      <c r="H212" s="24"/>
      <c r="J212" s="24"/>
      <c r="K212" s="24"/>
      <c r="L212" s="43"/>
      <c r="M212" s="56"/>
      <c r="N212" s="24"/>
      <c r="O212" s="24"/>
      <c r="P212" s="24"/>
      <c r="Q212" s="24"/>
      <c r="R212" s="24"/>
      <c r="S212" s="24"/>
      <c r="T212" s="57"/>
      <c r="AT212" s="6" t="s">
        <v>164</v>
      </c>
      <c r="AU212" s="6" t="s">
        <v>21</v>
      </c>
    </row>
    <row r="213" spans="2:65" s="6" customFormat="1" ht="15.75" customHeight="1" x14ac:dyDescent="0.3">
      <c r="B213" s="23"/>
      <c r="C213" s="136" t="s">
        <v>565</v>
      </c>
      <c r="D213" s="136" t="s">
        <v>159</v>
      </c>
      <c r="E213" s="137" t="s">
        <v>1048</v>
      </c>
      <c r="F213" s="138" t="s">
        <v>1049</v>
      </c>
      <c r="G213" s="139" t="s">
        <v>910</v>
      </c>
      <c r="H213" s="140">
        <v>26</v>
      </c>
      <c r="I213" s="141"/>
      <c r="J213" s="142">
        <f>ROUND($I$213*$H$213,2)</f>
        <v>0</v>
      </c>
      <c r="K213" s="138"/>
      <c r="L213" s="43"/>
      <c r="M213" s="143"/>
      <c r="N213" s="144" t="s">
        <v>41</v>
      </c>
      <c r="O213" s="24"/>
      <c r="P213" s="145">
        <f>$O$213*$H$213</f>
        <v>0</v>
      </c>
      <c r="Q213" s="145">
        <v>0</v>
      </c>
      <c r="R213" s="145">
        <f>$Q$213*$H$213</f>
        <v>0</v>
      </c>
      <c r="S213" s="145">
        <v>0</v>
      </c>
      <c r="T213" s="146">
        <f>$S$213*$H$213</f>
        <v>0</v>
      </c>
      <c r="AR213" s="89" t="s">
        <v>163</v>
      </c>
      <c r="AT213" s="89" t="s">
        <v>159</v>
      </c>
      <c r="AU213" s="89" t="s">
        <v>21</v>
      </c>
      <c r="AY213" s="6" t="s">
        <v>158</v>
      </c>
      <c r="BE213" s="147">
        <f>IF($N$213="základní",$J$213,0)</f>
        <v>0</v>
      </c>
      <c r="BF213" s="147">
        <f>IF($N$213="snížená",$J$213,0)</f>
        <v>0</v>
      </c>
      <c r="BG213" s="147">
        <f>IF($N$213="zákl. přenesená",$J$213,0)</f>
        <v>0</v>
      </c>
      <c r="BH213" s="147">
        <f>IF($N$213="sníž. přenesená",$J$213,0)</f>
        <v>0</v>
      </c>
      <c r="BI213" s="147">
        <f>IF($N$213="nulová",$J$213,0)</f>
        <v>0</v>
      </c>
      <c r="BJ213" s="89" t="s">
        <v>21</v>
      </c>
      <c r="BK213" s="147">
        <f>ROUND($I$213*$H$213,2)</f>
        <v>0</v>
      </c>
      <c r="BL213" s="89" t="s">
        <v>163</v>
      </c>
      <c r="BM213" s="89" t="s">
        <v>568</v>
      </c>
    </row>
    <row r="214" spans="2:65" s="6" customFormat="1" ht="16.5" customHeight="1" x14ac:dyDescent="0.3">
      <c r="B214" s="23"/>
      <c r="C214" s="24"/>
      <c r="D214" s="148" t="s">
        <v>164</v>
      </c>
      <c r="E214" s="24"/>
      <c r="F214" s="149" t="s">
        <v>1049</v>
      </c>
      <c r="G214" s="24"/>
      <c r="H214" s="24"/>
      <c r="J214" s="24"/>
      <c r="K214" s="24"/>
      <c r="L214" s="43"/>
      <c r="M214" s="56"/>
      <c r="N214" s="24"/>
      <c r="O214" s="24"/>
      <c r="P214" s="24"/>
      <c r="Q214" s="24"/>
      <c r="R214" s="24"/>
      <c r="S214" s="24"/>
      <c r="T214" s="57"/>
      <c r="AT214" s="6" t="s">
        <v>164</v>
      </c>
      <c r="AU214" s="6" t="s">
        <v>21</v>
      </c>
    </row>
    <row r="215" spans="2:65" s="6" customFormat="1" ht="15.75" customHeight="1" x14ac:dyDescent="0.3">
      <c r="B215" s="23"/>
      <c r="C215" s="136" t="s">
        <v>568</v>
      </c>
      <c r="D215" s="136" t="s">
        <v>159</v>
      </c>
      <c r="E215" s="137" t="s">
        <v>1050</v>
      </c>
      <c r="F215" s="138" t="s">
        <v>1051</v>
      </c>
      <c r="G215" s="139" t="s">
        <v>1052</v>
      </c>
      <c r="H215" s="140">
        <v>9.1</v>
      </c>
      <c r="I215" s="141"/>
      <c r="J215" s="142">
        <f>ROUND($I$215*$H$215,2)</f>
        <v>0</v>
      </c>
      <c r="K215" s="138"/>
      <c r="L215" s="43"/>
      <c r="M215" s="143"/>
      <c r="N215" s="144" t="s">
        <v>41</v>
      </c>
      <c r="O215" s="24"/>
      <c r="P215" s="145">
        <f>$O$215*$H$215</f>
        <v>0</v>
      </c>
      <c r="Q215" s="145">
        <v>0</v>
      </c>
      <c r="R215" s="145">
        <f>$Q$215*$H$215</f>
        <v>0</v>
      </c>
      <c r="S215" s="145">
        <v>0</v>
      </c>
      <c r="T215" s="146">
        <f>$S$215*$H$215</f>
        <v>0</v>
      </c>
      <c r="AR215" s="89" t="s">
        <v>163</v>
      </c>
      <c r="AT215" s="89" t="s">
        <v>159</v>
      </c>
      <c r="AU215" s="89" t="s">
        <v>21</v>
      </c>
      <c r="AY215" s="6" t="s">
        <v>158</v>
      </c>
      <c r="BE215" s="147">
        <f>IF($N$215="základní",$J$215,0)</f>
        <v>0</v>
      </c>
      <c r="BF215" s="147">
        <f>IF($N$215="snížená",$J$215,0)</f>
        <v>0</v>
      </c>
      <c r="BG215" s="147">
        <f>IF($N$215="zákl. přenesená",$J$215,0)</f>
        <v>0</v>
      </c>
      <c r="BH215" s="147">
        <f>IF($N$215="sníž. přenesená",$J$215,0)</f>
        <v>0</v>
      </c>
      <c r="BI215" s="147">
        <f>IF($N$215="nulová",$J$215,0)</f>
        <v>0</v>
      </c>
      <c r="BJ215" s="89" t="s">
        <v>21</v>
      </c>
      <c r="BK215" s="147">
        <f>ROUND($I$215*$H$215,2)</f>
        <v>0</v>
      </c>
      <c r="BL215" s="89" t="s">
        <v>163</v>
      </c>
      <c r="BM215" s="89" t="s">
        <v>571</v>
      </c>
    </row>
    <row r="216" spans="2:65" s="6" customFormat="1" ht="16.5" customHeight="1" x14ac:dyDescent="0.3">
      <c r="B216" s="23"/>
      <c r="C216" s="24"/>
      <c r="D216" s="148" t="s">
        <v>164</v>
      </c>
      <c r="E216" s="24"/>
      <c r="F216" s="149" t="s">
        <v>1051</v>
      </c>
      <c r="G216" s="24"/>
      <c r="H216" s="24"/>
      <c r="J216" s="24"/>
      <c r="K216" s="24"/>
      <c r="L216" s="43"/>
      <c r="M216" s="56"/>
      <c r="N216" s="24"/>
      <c r="O216" s="24"/>
      <c r="P216" s="24"/>
      <c r="Q216" s="24"/>
      <c r="R216" s="24"/>
      <c r="S216" s="24"/>
      <c r="T216" s="57"/>
      <c r="AT216" s="6" t="s">
        <v>164</v>
      </c>
      <c r="AU216" s="6" t="s">
        <v>21</v>
      </c>
    </row>
    <row r="217" spans="2:65" s="125" customFormat="1" ht="37.5" customHeight="1" x14ac:dyDescent="0.35">
      <c r="B217" s="126"/>
      <c r="C217" s="127"/>
      <c r="D217" s="127" t="s">
        <v>69</v>
      </c>
      <c r="E217" s="128" t="s">
        <v>804</v>
      </c>
      <c r="F217" s="128" t="s">
        <v>1053</v>
      </c>
      <c r="G217" s="127"/>
      <c r="H217" s="127"/>
      <c r="J217" s="129">
        <f>$BK$217</f>
        <v>0</v>
      </c>
      <c r="K217" s="127"/>
      <c r="L217" s="130"/>
      <c r="M217" s="131"/>
      <c r="N217" s="127"/>
      <c r="O217" s="127"/>
      <c r="P217" s="132">
        <f>SUM($P$218:$P$221)</f>
        <v>0</v>
      </c>
      <c r="Q217" s="127"/>
      <c r="R217" s="132">
        <f>SUM($R$218:$R$221)</f>
        <v>0</v>
      </c>
      <c r="S217" s="127"/>
      <c r="T217" s="133">
        <f>SUM($T$218:$T$221)</f>
        <v>0</v>
      </c>
      <c r="AR217" s="134" t="s">
        <v>21</v>
      </c>
      <c r="AT217" s="134" t="s">
        <v>69</v>
      </c>
      <c r="AU217" s="134" t="s">
        <v>70</v>
      </c>
      <c r="AY217" s="134" t="s">
        <v>158</v>
      </c>
      <c r="BK217" s="135">
        <f>SUM($BK$218:$BK$221)</f>
        <v>0</v>
      </c>
    </row>
    <row r="218" spans="2:65" s="6" customFormat="1" ht="15.75" customHeight="1" x14ac:dyDescent="0.3">
      <c r="B218" s="23"/>
      <c r="C218" s="136" t="s">
        <v>571</v>
      </c>
      <c r="D218" s="136" t="s">
        <v>159</v>
      </c>
      <c r="E218" s="137" t="s">
        <v>1054</v>
      </c>
      <c r="F218" s="138" t="s">
        <v>1055</v>
      </c>
      <c r="G218" s="139" t="s">
        <v>1056</v>
      </c>
      <c r="H218" s="140">
        <v>8.5</v>
      </c>
      <c r="I218" s="141"/>
      <c r="J218" s="142">
        <f>ROUND($I$218*$H$218,2)</f>
        <v>0</v>
      </c>
      <c r="K218" s="138"/>
      <c r="L218" s="43"/>
      <c r="M218" s="143"/>
      <c r="N218" s="144" t="s">
        <v>41</v>
      </c>
      <c r="O218" s="24"/>
      <c r="P218" s="145">
        <f>$O$218*$H$218</f>
        <v>0</v>
      </c>
      <c r="Q218" s="145">
        <v>0</v>
      </c>
      <c r="R218" s="145">
        <f>$Q$218*$H$218</f>
        <v>0</v>
      </c>
      <c r="S218" s="145">
        <v>0</v>
      </c>
      <c r="T218" s="146">
        <f>$S$218*$H$218</f>
        <v>0</v>
      </c>
      <c r="AR218" s="89" t="s">
        <v>163</v>
      </c>
      <c r="AT218" s="89" t="s">
        <v>159</v>
      </c>
      <c r="AU218" s="89" t="s">
        <v>21</v>
      </c>
      <c r="AY218" s="6" t="s">
        <v>158</v>
      </c>
      <c r="BE218" s="147">
        <f>IF($N$218="základní",$J$218,0)</f>
        <v>0</v>
      </c>
      <c r="BF218" s="147">
        <f>IF($N$218="snížená",$J$218,0)</f>
        <v>0</v>
      </c>
      <c r="BG218" s="147">
        <f>IF($N$218="zákl. přenesená",$J$218,0)</f>
        <v>0</v>
      </c>
      <c r="BH218" s="147">
        <f>IF($N$218="sníž. přenesená",$J$218,0)</f>
        <v>0</v>
      </c>
      <c r="BI218" s="147">
        <f>IF($N$218="nulová",$J$218,0)</f>
        <v>0</v>
      </c>
      <c r="BJ218" s="89" t="s">
        <v>21</v>
      </c>
      <c r="BK218" s="147">
        <f>ROUND($I$218*$H$218,2)</f>
        <v>0</v>
      </c>
      <c r="BL218" s="89" t="s">
        <v>163</v>
      </c>
      <c r="BM218" s="89" t="s">
        <v>574</v>
      </c>
    </row>
    <row r="219" spans="2:65" s="6" customFormat="1" ht="16.5" customHeight="1" x14ac:dyDescent="0.3">
      <c r="B219" s="23"/>
      <c r="C219" s="24"/>
      <c r="D219" s="148" t="s">
        <v>164</v>
      </c>
      <c r="E219" s="24"/>
      <c r="F219" s="149" t="s">
        <v>1055</v>
      </c>
      <c r="G219" s="24"/>
      <c r="H219" s="24"/>
      <c r="J219" s="24"/>
      <c r="K219" s="24"/>
      <c r="L219" s="43"/>
      <c r="M219" s="56"/>
      <c r="N219" s="24"/>
      <c r="O219" s="24"/>
      <c r="P219" s="24"/>
      <c r="Q219" s="24"/>
      <c r="R219" s="24"/>
      <c r="S219" s="24"/>
      <c r="T219" s="57"/>
      <c r="AT219" s="6" t="s">
        <v>164</v>
      </c>
      <c r="AU219" s="6" t="s">
        <v>21</v>
      </c>
    </row>
    <row r="220" spans="2:65" s="6" customFormat="1" ht="15.75" customHeight="1" x14ac:dyDescent="0.3">
      <c r="B220" s="23"/>
      <c r="C220" s="136" t="s">
        <v>574</v>
      </c>
      <c r="D220" s="136" t="s">
        <v>159</v>
      </c>
      <c r="E220" s="137" t="s">
        <v>1057</v>
      </c>
      <c r="F220" s="138" t="s">
        <v>1058</v>
      </c>
      <c r="G220" s="139" t="s">
        <v>1056</v>
      </c>
      <c r="H220" s="140">
        <v>40</v>
      </c>
      <c r="I220" s="141"/>
      <c r="J220" s="142">
        <f>ROUND($I$220*$H$220,2)</f>
        <v>0</v>
      </c>
      <c r="K220" s="138"/>
      <c r="L220" s="43"/>
      <c r="M220" s="143"/>
      <c r="N220" s="144" t="s">
        <v>41</v>
      </c>
      <c r="O220" s="24"/>
      <c r="P220" s="145">
        <f>$O$220*$H$220</f>
        <v>0</v>
      </c>
      <c r="Q220" s="145">
        <v>0</v>
      </c>
      <c r="R220" s="145">
        <f>$Q$220*$H$220</f>
        <v>0</v>
      </c>
      <c r="S220" s="145">
        <v>0</v>
      </c>
      <c r="T220" s="146">
        <f>$S$220*$H$220</f>
        <v>0</v>
      </c>
      <c r="AR220" s="89" t="s">
        <v>163</v>
      </c>
      <c r="AT220" s="89" t="s">
        <v>159</v>
      </c>
      <c r="AU220" s="89" t="s">
        <v>21</v>
      </c>
      <c r="AY220" s="6" t="s">
        <v>158</v>
      </c>
      <c r="BE220" s="147">
        <f>IF($N$220="základní",$J$220,0)</f>
        <v>0</v>
      </c>
      <c r="BF220" s="147">
        <f>IF($N$220="snížená",$J$220,0)</f>
        <v>0</v>
      </c>
      <c r="BG220" s="147">
        <f>IF($N$220="zákl. přenesená",$J$220,0)</f>
        <v>0</v>
      </c>
      <c r="BH220" s="147">
        <f>IF($N$220="sníž. přenesená",$J$220,0)</f>
        <v>0</v>
      </c>
      <c r="BI220" s="147">
        <f>IF($N$220="nulová",$J$220,0)</f>
        <v>0</v>
      </c>
      <c r="BJ220" s="89" t="s">
        <v>21</v>
      </c>
      <c r="BK220" s="147">
        <f>ROUND($I$220*$H$220,2)</f>
        <v>0</v>
      </c>
      <c r="BL220" s="89" t="s">
        <v>163</v>
      </c>
      <c r="BM220" s="89" t="s">
        <v>577</v>
      </c>
    </row>
    <row r="221" spans="2:65" s="6" customFormat="1" ht="16.5" customHeight="1" x14ac:dyDescent="0.3">
      <c r="B221" s="23"/>
      <c r="C221" s="24"/>
      <c r="D221" s="148" t="s">
        <v>164</v>
      </c>
      <c r="E221" s="24"/>
      <c r="F221" s="149" t="s">
        <v>1058</v>
      </c>
      <c r="G221" s="24"/>
      <c r="H221" s="24"/>
      <c r="J221" s="24"/>
      <c r="K221" s="24"/>
      <c r="L221" s="43"/>
      <c r="M221" s="56"/>
      <c r="N221" s="24"/>
      <c r="O221" s="24"/>
      <c r="P221" s="24"/>
      <c r="Q221" s="24"/>
      <c r="R221" s="24"/>
      <c r="S221" s="24"/>
      <c r="T221" s="57"/>
      <c r="AT221" s="6" t="s">
        <v>164</v>
      </c>
      <c r="AU221" s="6" t="s">
        <v>21</v>
      </c>
    </row>
    <row r="222" spans="2:65" s="125" customFormat="1" ht="37.5" customHeight="1" x14ac:dyDescent="0.35">
      <c r="B222" s="126"/>
      <c r="C222" s="127"/>
      <c r="D222" s="127" t="s">
        <v>69</v>
      </c>
      <c r="E222" s="128" t="s">
        <v>832</v>
      </c>
      <c r="F222" s="128" t="s">
        <v>1059</v>
      </c>
      <c r="G222" s="127"/>
      <c r="H222" s="127"/>
      <c r="J222" s="129">
        <f>$BK$222</f>
        <v>0</v>
      </c>
      <c r="K222" s="127"/>
      <c r="L222" s="130"/>
      <c r="M222" s="178"/>
      <c r="N222" s="179"/>
      <c r="O222" s="179"/>
      <c r="P222" s="180">
        <v>0</v>
      </c>
      <c r="Q222" s="179"/>
      <c r="R222" s="180">
        <v>0</v>
      </c>
      <c r="S222" s="179"/>
      <c r="T222" s="181">
        <v>0</v>
      </c>
      <c r="AR222" s="134" t="s">
        <v>21</v>
      </c>
      <c r="AT222" s="134" t="s">
        <v>69</v>
      </c>
      <c r="AU222" s="134" t="s">
        <v>70</v>
      </c>
      <c r="AY222" s="134" t="s">
        <v>158</v>
      </c>
      <c r="BK222" s="135">
        <v>0</v>
      </c>
    </row>
    <row r="223" spans="2:65" s="6" customFormat="1" ht="7.5" customHeight="1" x14ac:dyDescent="0.3">
      <c r="B223" s="38"/>
      <c r="C223" s="39"/>
      <c r="D223" s="39"/>
      <c r="E223" s="39"/>
      <c r="F223" s="39"/>
      <c r="G223" s="39"/>
      <c r="H223" s="39"/>
      <c r="I223" s="101"/>
      <c r="J223" s="39"/>
      <c r="K223" s="39"/>
      <c r="L223" s="43"/>
    </row>
    <row r="303" s="2" customFormat="1" ht="14.25" customHeight="1" x14ac:dyDescent="0.3"/>
  </sheetData>
  <sheetProtection password="CC35" sheet="1" objects="1" scenarios="1" formatColumns="0" formatRows="0" sort="0" autoFilter="0"/>
  <autoFilter ref="C79:K79"/>
  <mergeCells count="9">
    <mergeCell ref="E72:H72"/>
    <mergeCell ref="G1:H1"/>
    <mergeCell ref="L2:V2"/>
    <mergeCell ref="E7:H7"/>
    <mergeCell ref="E9:H9"/>
    <mergeCell ref="E24:H24"/>
    <mergeCell ref="E45:H45"/>
    <mergeCell ref="E47:H47"/>
    <mergeCell ref="E70:H70"/>
  </mergeCells>
  <hyperlinks>
    <hyperlink ref="F1:G1" location="C2" tooltip="Krycí list soupisu" display="1) Krycí list soupisu"/>
    <hyperlink ref="G1:H1" location="C54" tooltip="Rekapitulace" display="2) Rekapitulace"/>
    <hyperlink ref="J1" location="C79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103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1339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ROUND($J$81,2)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ROUND(SUM($BE$81:$BE$177),2)</f>
        <v>0</v>
      </c>
      <c r="G30" s="24"/>
      <c r="H30" s="24"/>
      <c r="I30" s="97">
        <v>0.21</v>
      </c>
      <c r="J30" s="96">
        <f>ROUND(ROUND((SUM($BE$81:$BE$177)),2)*$I$30,2)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ROUND(SUM($BF$81:$BF$177),2)</f>
        <v>0</v>
      </c>
      <c r="G31" s="24"/>
      <c r="H31" s="24"/>
      <c r="I31" s="97">
        <v>0.15</v>
      </c>
      <c r="J31" s="96">
        <f>ROUND(ROUND((SUM($BF$81:$BF$177)),2)*$I$31,2)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ROUND(SUM($BG$81:$BG$177),2)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ROUND(SUM($BH$81:$BH$177),2)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ROUND(SUM($BI$81:$BI$177),2)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10 - ZTIo.č. 002 - Jídelna a kuchyně (statek)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$J$81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1340</v>
      </c>
      <c r="E57" s="110"/>
      <c r="F57" s="110"/>
      <c r="G57" s="110"/>
      <c r="H57" s="110"/>
      <c r="I57" s="111"/>
      <c r="J57" s="112">
        <f>$J$82</f>
        <v>0</v>
      </c>
      <c r="K57" s="113"/>
    </row>
    <row r="58" spans="2:47" s="73" customFormat="1" ht="25.5" customHeight="1" x14ac:dyDescent="0.3">
      <c r="B58" s="108"/>
      <c r="C58" s="109"/>
      <c r="D58" s="110" t="s">
        <v>618</v>
      </c>
      <c r="E58" s="110"/>
      <c r="F58" s="110"/>
      <c r="G58" s="110"/>
      <c r="H58" s="110"/>
      <c r="I58" s="111"/>
      <c r="J58" s="112">
        <f>$J$109</f>
        <v>0</v>
      </c>
      <c r="K58" s="113"/>
    </row>
    <row r="59" spans="2:47" s="73" customFormat="1" ht="25.5" customHeight="1" x14ac:dyDescent="0.3">
      <c r="B59" s="108"/>
      <c r="C59" s="109"/>
      <c r="D59" s="110" t="s">
        <v>136</v>
      </c>
      <c r="E59" s="110"/>
      <c r="F59" s="110"/>
      <c r="G59" s="110"/>
      <c r="H59" s="110"/>
      <c r="I59" s="111"/>
      <c r="J59" s="112">
        <f>$J$157</f>
        <v>0</v>
      </c>
      <c r="K59" s="113"/>
    </row>
    <row r="60" spans="2:47" s="73" customFormat="1" ht="25.5" customHeight="1" x14ac:dyDescent="0.3">
      <c r="B60" s="108"/>
      <c r="C60" s="109"/>
      <c r="D60" s="110" t="s">
        <v>138</v>
      </c>
      <c r="E60" s="110"/>
      <c r="F60" s="110"/>
      <c r="G60" s="110"/>
      <c r="H60" s="110"/>
      <c r="I60" s="111"/>
      <c r="J60" s="112">
        <f>$J$166</f>
        <v>0</v>
      </c>
      <c r="K60" s="113"/>
    </row>
    <row r="61" spans="2:47" s="73" customFormat="1" ht="25.5" customHeight="1" x14ac:dyDescent="0.3">
      <c r="B61" s="108"/>
      <c r="C61" s="109"/>
      <c r="D61" s="110" t="s">
        <v>141</v>
      </c>
      <c r="E61" s="110"/>
      <c r="F61" s="110"/>
      <c r="G61" s="110"/>
      <c r="H61" s="110"/>
      <c r="I61" s="111"/>
      <c r="J61" s="112">
        <f>$J$171</f>
        <v>0</v>
      </c>
      <c r="K61" s="113"/>
    </row>
    <row r="62" spans="2:47" s="6" customFormat="1" ht="22.5" customHeight="1" x14ac:dyDescent="0.3">
      <c r="B62" s="23"/>
      <c r="C62" s="24"/>
      <c r="D62" s="24"/>
      <c r="E62" s="24"/>
      <c r="F62" s="24"/>
      <c r="G62" s="24"/>
      <c r="H62" s="24"/>
      <c r="J62" s="24"/>
      <c r="K62" s="27"/>
    </row>
    <row r="63" spans="2:47" s="6" customFormat="1" ht="7.5" customHeight="1" x14ac:dyDescent="0.3">
      <c r="B63" s="38"/>
      <c r="C63" s="39"/>
      <c r="D63" s="39"/>
      <c r="E63" s="39"/>
      <c r="F63" s="39"/>
      <c r="G63" s="39"/>
      <c r="H63" s="39"/>
      <c r="I63" s="101"/>
      <c r="J63" s="39"/>
      <c r="K63" s="40"/>
    </row>
    <row r="67" spans="2:20" s="6" customFormat="1" ht="7.5" customHeight="1" x14ac:dyDescent="0.3">
      <c r="B67" s="41"/>
      <c r="C67" s="42"/>
      <c r="D67" s="42"/>
      <c r="E67" s="42"/>
      <c r="F67" s="42"/>
      <c r="G67" s="42"/>
      <c r="H67" s="42"/>
      <c r="I67" s="103"/>
      <c r="J67" s="42"/>
      <c r="K67" s="42"/>
      <c r="L67" s="43"/>
    </row>
    <row r="68" spans="2:20" s="6" customFormat="1" ht="37.5" customHeight="1" x14ac:dyDescent="0.3">
      <c r="B68" s="23"/>
      <c r="C68" s="12" t="s">
        <v>142</v>
      </c>
      <c r="D68" s="24"/>
      <c r="E68" s="24"/>
      <c r="F68" s="24"/>
      <c r="G68" s="24"/>
      <c r="H68" s="24"/>
      <c r="J68" s="24"/>
      <c r="K68" s="24"/>
      <c r="L68" s="43"/>
    </row>
    <row r="69" spans="2:20" s="6" customFormat="1" ht="7.5" customHeight="1" x14ac:dyDescent="0.3">
      <c r="B69" s="23"/>
      <c r="C69" s="24"/>
      <c r="D69" s="24"/>
      <c r="E69" s="24"/>
      <c r="F69" s="24"/>
      <c r="G69" s="24"/>
      <c r="H69" s="24"/>
      <c r="J69" s="24"/>
      <c r="K69" s="24"/>
      <c r="L69" s="43"/>
    </row>
    <row r="70" spans="2:20" s="6" customFormat="1" ht="15" customHeight="1" x14ac:dyDescent="0.3">
      <c r="B70" s="23"/>
      <c r="C70" s="19" t="s">
        <v>16</v>
      </c>
      <c r="D70" s="24"/>
      <c r="E70" s="24"/>
      <c r="F70" s="24"/>
      <c r="G70" s="24"/>
      <c r="H70" s="24"/>
      <c r="J70" s="24"/>
      <c r="K70" s="24"/>
      <c r="L70" s="43"/>
    </row>
    <row r="71" spans="2:20" s="6" customFormat="1" ht="16.5" customHeight="1" x14ac:dyDescent="0.3">
      <c r="B71" s="23"/>
      <c r="C71" s="24"/>
      <c r="D71" s="24"/>
      <c r="E71" s="314" t="str">
        <f>$E$7</f>
        <v>Boletice - Podvoří - ekologizace kotleny</v>
      </c>
      <c r="F71" s="294"/>
      <c r="G71" s="294"/>
      <c r="H71" s="294"/>
      <c r="J71" s="24"/>
      <c r="K71" s="24"/>
      <c r="L71" s="43"/>
    </row>
    <row r="72" spans="2:20" s="6" customFormat="1" ht="15" customHeight="1" x14ac:dyDescent="0.3">
      <c r="B72" s="23"/>
      <c r="C72" s="19" t="s">
        <v>115</v>
      </c>
      <c r="D72" s="24"/>
      <c r="E72" s="24"/>
      <c r="F72" s="24"/>
      <c r="G72" s="24"/>
      <c r="H72" s="24"/>
      <c r="J72" s="24"/>
      <c r="K72" s="24"/>
      <c r="L72" s="43"/>
    </row>
    <row r="73" spans="2:20" s="6" customFormat="1" ht="19.5" customHeight="1" x14ac:dyDescent="0.3">
      <c r="B73" s="23"/>
      <c r="C73" s="24"/>
      <c r="D73" s="24"/>
      <c r="E73" s="291" t="str">
        <f>$E$9</f>
        <v>10 - ZTIo.č. 002 - Jídelna a kuchyně (statek)</v>
      </c>
      <c r="F73" s="294"/>
      <c r="G73" s="294"/>
      <c r="H73" s="294"/>
      <c r="J73" s="24"/>
      <c r="K73" s="24"/>
      <c r="L73" s="43"/>
    </row>
    <row r="74" spans="2:20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20" s="6" customFormat="1" ht="18.75" customHeight="1" x14ac:dyDescent="0.3">
      <c r="B75" s="23"/>
      <c r="C75" s="19" t="s">
        <v>22</v>
      </c>
      <c r="D75" s="24"/>
      <c r="E75" s="24"/>
      <c r="F75" s="17" t="str">
        <f>$F$12</f>
        <v xml:space="preserve"> </v>
      </c>
      <c r="G75" s="24"/>
      <c r="H75" s="24"/>
      <c r="I75" s="88" t="s">
        <v>24</v>
      </c>
      <c r="J75" s="52" t="str">
        <f>IF($J$12="","",$J$12)</f>
        <v>08.06.2015</v>
      </c>
      <c r="K75" s="24"/>
      <c r="L75" s="43"/>
    </row>
    <row r="76" spans="2:20" s="6" customFormat="1" ht="7.5" customHeight="1" x14ac:dyDescent="0.3">
      <c r="B76" s="23"/>
      <c r="C76" s="24"/>
      <c r="D76" s="24"/>
      <c r="E76" s="24"/>
      <c r="F76" s="24"/>
      <c r="G76" s="24"/>
      <c r="H76" s="24"/>
      <c r="J76" s="24"/>
      <c r="K76" s="24"/>
      <c r="L76" s="43"/>
    </row>
    <row r="77" spans="2:20" s="6" customFormat="1" ht="15.75" customHeight="1" x14ac:dyDescent="0.3">
      <c r="B77" s="23"/>
      <c r="C77" s="19" t="s">
        <v>28</v>
      </c>
      <c r="D77" s="24"/>
      <c r="E77" s="24"/>
      <c r="F77" s="17" t="str">
        <f>$E$15</f>
        <v xml:space="preserve"> </v>
      </c>
      <c r="G77" s="24"/>
      <c r="H77" s="24"/>
      <c r="I77" s="88" t="s">
        <v>33</v>
      </c>
      <c r="J77" s="17" t="str">
        <f>$E$21</f>
        <v xml:space="preserve"> </v>
      </c>
      <c r="K77" s="24"/>
      <c r="L77" s="43"/>
    </row>
    <row r="78" spans="2:20" s="6" customFormat="1" ht="15" customHeight="1" x14ac:dyDescent="0.3">
      <c r="B78" s="23"/>
      <c r="C78" s="19" t="s">
        <v>31</v>
      </c>
      <c r="D78" s="24"/>
      <c r="E78" s="24"/>
      <c r="F78" s="17" t="str">
        <f>IF($E$18="","",$E$18)</f>
        <v/>
      </c>
      <c r="G78" s="24"/>
      <c r="H78" s="24"/>
      <c r="J78" s="24"/>
      <c r="K78" s="24"/>
      <c r="L78" s="43"/>
    </row>
    <row r="79" spans="2:20" s="6" customFormat="1" ht="11.2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20" s="114" customFormat="1" ht="30" customHeight="1" x14ac:dyDescent="0.3">
      <c r="B80" s="115"/>
      <c r="C80" s="116" t="s">
        <v>143</v>
      </c>
      <c r="D80" s="117" t="s">
        <v>55</v>
      </c>
      <c r="E80" s="117" t="s">
        <v>51</v>
      </c>
      <c r="F80" s="117" t="s">
        <v>144</v>
      </c>
      <c r="G80" s="117" t="s">
        <v>145</v>
      </c>
      <c r="H80" s="117" t="s">
        <v>146</v>
      </c>
      <c r="I80" s="118" t="s">
        <v>147</v>
      </c>
      <c r="J80" s="117" t="s">
        <v>148</v>
      </c>
      <c r="K80" s="119" t="s">
        <v>149</v>
      </c>
      <c r="L80" s="120"/>
      <c r="M80" s="59" t="s">
        <v>150</v>
      </c>
      <c r="N80" s="60" t="s">
        <v>40</v>
      </c>
      <c r="O80" s="60" t="s">
        <v>151</v>
      </c>
      <c r="P80" s="60" t="s">
        <v>152</v>
      </c>
      <c r="Q80" s="60" t="s">
        <v>153</v>
      </c>
      <c r="R80" s="60" t="s">
        <v>154</v>
      </c>
      <c r="S80" s="60" t="s">
        <v>155</v>
      </c>
      <c r="T80" s="61" t="s">
        <v>156</v>
      </c>
    </row>
    <row r="81" spans="2:65" s="6" customFormat="1" ht="30" customHeight="1" x14ac:dyDescent="0.35">
      <c r="B81" s="23"/>
      <c r="C81" s="66" t="s">
        <v>120</v>
      </c>
      <c r="D81" s="24"/>
      <c r="E81" s="24"/>
      <c r="F81" s="24"/>
      <c r="G81" s="24"/>
      <c r="H81" s="24"/>
      <c r="J81" s="121">
        <f>$BK$81</f>
        <v>0</v>
      </c>
      <c r="K81" s="24"/>
      <c r="L81" s="43"/>
      <c r="M81" s="63"/>
      <c r="N81" s="64"/>
      <c r="O81" s="64"/>
      <c r="P81" s="122">
        <f>$P$82+$P$109+$P$157+$P$166+$P$171</f>
        <v>0</v>
      </c>
      <c r="Q81" s="64"/>
      <c r="R81" s="122">
        <f>$R$82+$R$109+$R$157+$R$166+$R$171</f>
        <v>0</v>
      </c>
      <c r="S81" s="64"/>
      <c r="T81" s="123">
        <f>$T$82+$T$109+$T$157+$T$166+$T$171</f>
        <v>0</v>
      </c>
      <c r="AT81" s="6" t="s">
        <v>69</v>
      </c>
      <c r="AU81" s="6" t="s">
        <v>121</v>
      </c>
      <c r="BK81" s="124">
        <f>$BK$82+$BK$109+$BK$157+$BK$166+$BK$171</f>
        <v>0</v>
      </c>
    </row>
    <row r="82" spans="2:65" s="125" customFormat="1" ht="37.5" customHeight="1" x14ac:dyDescent="0.35">
      <c r="B82" s="126"/>
      <c r="C82" s="127"/>
      <c r="D82" s="127" t="s">
        <v>69</v>
      </c>
      <c r="E82" s="128" t="s">
        <v>1230</v>
      </c>
      <c r="F82" s="128" t="s">
        <v>311</v>
      </c>
      <c r="G82" s="127"/>
      <c r="H82" s="127"/>
      <c r="J82" s="129">
        <f>$BK$82</f>
        <v>0</v>
      </c>
      <c r="K82" s="127"/>
      <c r="L82" s="130"/>
      <c r="M82" s="131"/>
      <c r="N82" s="127"/>
      <c r="O82" s="127"/>
      <c r="P82" s="132">
        <f>SUM($P$83:$P$108)</f>
        <v>0</v>
      </c>
      <c r="Q82" s="127"/>
      <c r="R82" s="132">
        <f>SUM($R$83:$R$108)</f>
        <v>0</v>
      </c>
      <c r="S82" s="127"/>
      <c r="T82" s="133">
        <f>SUM($T$83:$T$108)</f>
        <v>0</v>
      </c>
      <c r="AR82" s="134" t="s">
        <v>21</v>
      </c>
      <c r="AT82" s="134" t="s">
        <v>69</v>
      </c>
      <c r="AU82" s="134" t="s">
        <v>70</v>
      </c>
      <c r="AY82" s="134" t="s">
        <v>158</v>
      </c>
      <c r="BK82" s="135">
        <f>SUM($BK$83:$BK$108)</f>
        <v>0</v>
      </c>
    </row>
    <row r="83" spans="2:65" s="6" customFormat="1" ht="15.75" customHeight="1" x14ac:dyDescent="0.3">
      <c r="B83" s="23"/>
      <c r="C83" s="136" t="s">
        <v>21</v>
      </c>
      <c r="D83" s="136" t="s">
        <v>159</v>
      </c>
      <c r="E83" s="137" t="s">
        <v>621</v>
      </c>
      <c r="F83" s="138" t="s">
        <v>622</v>
      </c>
      <c r="G83" s="139" t="s">
        <v>329</v>
      </c>
      <c r="H83" s="140">
        <v>2</v>
      </c>
      <c r="I83" s="141"/>
      <c r="J83" s="142">
        <f>ROUND($I$83*$H$83,2)</f>
        <v>0</v>
      </c>
      <c r="K83" s="138"/>
      <c r="L83" s="43"/>
      <c r="M83" s="143"/>
      <c r="N83" s="144" t="s">
        <v>41</v>
      </c>
      <c r="O83" s="24"/>
      <c r="P83" s="145">
        <f>$O$83*$H$83</f>
        <v>0</v>
      </c>
      <c r="Q83" s="145">
        <v>0</v>
      </c>
      <c r="R83" s="145">
        <f>$Q$83*$H$83</f>
        <v>0</v>
      </c>
      <c r="S83" s="145">
        <v>0</v>
      </c>
      <c r="T83" s="146">
        <f>$S$83*$H$83</f>
        <v>0</v>
      </c>
      <c r="AR83" s="89" t="s">
        <v>163</v>
      </c>
      <c r="AT83" s="89" t="s">
        <v>159</v>
      </c>
      <c r="AU83" s="89" t="s">
        <v>21</v>
      </c>
      <c r="AY83" s="6" t="s">
        <v>158</v>
      </c>
      <c r="BE83" s="147">
        <f>IF($N$83="základní",$J$83,0)</f>
        <v>0</v>
      </c>
      <c r="BF83" s="147">
        <f>IF($N$83="snížená",$J$83,0)</f>
        <v>0</v>
      </c>
      <c r="BG83" s="147">
        <f>IF($N$83="zákl. přenesená",$J$83,0)</f>
        <v>0</v>
      </c>
      <c r="BH83" s="147">
        <f>IF($N$83="sníž. přenesená",$J$83,0)</f>
        <v>0</v>
      </c>
      <c r="BI83" s="147">
        <f>IF($N$83="nulová",$J$83,0)</f>
        <v>0</v>
      </c>
      <c r="BJ83" s="89" t="s">
        <v>21</v>
      </c>
      <c r="BK83" s="147">
        <f>ROUND($I$83*$H$83,2)</f>
        <v>0</v>
      </c>
      <c r="BL83" s="89" t="s">
        <v>163</v>
      </c>
      <c r="BM83" s="89" t="s">
        <v>21</v>
      </c>
    </row>
    <row r="84" spans="2:65" s="6" customFormat="1" ht="16.5" customHeight="1" x14ac:dyDescent="0.3">
      <c r="B84" s="23"/>
      <c r="C84" s="24"/>
      <c r="D84" s="148" t="s">
        <v>164</v>
      </c>
      <c r="E84" s="24"/>
      <c r="F84" s="149" t="s">
        <v>622</v>
      </c>
      <c r="G84" s="24"/>
      <c r="H84" s="24"/>
      <c r="J84" s="24"/>
      <c r="K84" s="24"/>
      <c r="L84" s="43"/>
      <c r="M84" s="56"/>
      <c r="N84" s="24"/>
      <c r="O84" s="24"/>
      <c r="P84" s="24"/>
      <c r="Q84" s="24"/>
      <c r="R84" s="24"/>
      <c r="S84" s="24"/>
      <c r="T84" s="57"/>
      <c r="AT84" s="6" t="s">
        <v>164</v>
      </c>
      <c r="AU84" s="6" t="s">
        <v>21</v>
      </c>
    </row>
    <row r="85" spans="2:65" s="6" customFormat="1" ht="15.75" customHeight="1" x14ac:dyDescent="0.3">
      <c r="B85" s="23"/>
      <c r="C85" s="136" t="s">
        <v>78</v>
      </c>
      <c r="D85" s="136" t="s">
        <v>159</v>
      </c>
      <c r="E85" s="137" t="s">
        <v>627</v>
      </c>
      <c r="F85" s="138" t="s">
        <v>628</v>
      </c>
      <c r="G85" s="139" t="s">
        <v>447</v>
      </c>
      <c r="H85" s="140">
        <v>1</v>
      </c>
      <c r="I85" s="141"/>
      <c r="J85" s="142">
        <f>ROUND($I$85*$H$85,2)</f>
        <v>0</v>
      </c>
      <c r="K85" s="138"/>
      <c r="L85" s="43"/>
      <c r="M85" s="143"/>
      <c r="N85" s="144" t="s">
        <v>41</v>
      </c>
      <c r="O85" s="24"/>
      <c r="P85" s="145">
        <f>$O$85*$H$85</f>
        <v>0</v>
      </c>
      <c r="Q85" s="145">
        <v>0</v>
      </c>
      <c r="R85" s="145">
        <f>$Q$85*$H$85</f>
        <v>0</v>
      </c>
      <c r="S85" s="145">
        <v>0</v>
      </c>
      <c r="T85" s="146">
        <f>$S$85*$H$85</f>
        <v>0</v>
      </c>
      <c r="AR85" s="89" t="s">
        <v>163</v>
      </c>
      <c r="AT85" s="89" t="s">
        <v>159</v>
      </c>
      <c r="AU85" s="89" t="s">
        <v>21</v>
      </c>
      <c r="AY85" s="6" t="s">
        <v>158</v>
      </c>
      <c r="BE85" s="147">
        <f>IF($N$85="základní",$J$85,0)</f>
        <v>0</v>
      </c>
      <c r="BF85" s="147">
        <f>IF($N$85="snížená",$J$85,0)</f>
        <v>0</v>
      </c>
      <c r="BG85" s="147">
        <f>IF($N$85="zákl. přenesená",$J$85,0)</f>
        <v>0</v>
      </c>
      <c r="BH85" s="147">
        <f>IF($N$85="sníž. přenesená",$J$85,0)</f>
        <v>0</v>
      </c>
      <c r="BI85" s="147">
        <f>IF($N$85="nulová",$J$85,0)</f>
        <v>0</v>
      </c>
      <c r="BJ85" s="89" t="s">
        <v>21</v>
      </c>
      <c r="BK85" s="147">
        <f>ROUND($I$85*$H$85,2)</f>
        <v>0</v>
      </c>
      <c r="BL85" s="89" t="s">
        <v>163</v>
      </c>
      <c r="BM85" s="89" t="s">
        <v>78</v>
      </c>
    </row>
    <row r="86" spans="2:65" s="6" customFormat="1" ht="16.5" customHeight="1" x14ac:dyDescent="0.3">
      <c r="B86" s="23"/>
      <c r="C86" s="24"/>
      <c r="D86" s="148" t="s">
        <v>164</v>
      </c>
      <c r="E86" s="24"/>
      <c r="F86" s="149" t="s">
        <v>628</v>
      </c>
      <c r="G86" s="24"/>
      <c r="H86" s="24"/>
      <c r="J86" s="24"/>
      <c r="K86" s="24"/>
      <c r="L86" s="43"/>
      <c r="M86" s="56"/>
      <c r="N86" s="24"/>
      <c r="O86" s="24"/>
      <c r="P86" s="24"/>
      <c r="Q86" s="24"/>
      <c r="R86" s="24"/>
      <c r="S86" s="24"/>
      <c r="T86" s="57"/>
      <c r="AT86" s="6" t="s">
        <v>164</v>
      </c>
      <c r="AU86" s="6" t="s">
        <v>21</v>
      </c>
    </row>
    <row r="87" spans="2:65" s="6" customFormat="1" ht="15.75" customHeight="1" x14ac:dyDescent="0.3">
      <c r="B87" s="23"/>
      <c r="C87" s="136" t="s">
        <v>174</v>
      </c>
      <c r="D87" s="136" t="s">
        <v>159</v>
      </c>
      <c r="E87" s="137" t="s">
        <v>647</v>
      </c>
      <c r="F87" s="138" t="s">
        <v>648</v>
      </c>
      <c r="G87" s="139" t="s">
        <v>447</v>
      </c>
      <c r="H87" s="140">
        <v>3</v>
      </c>
      <c r="I87" s="141"/>
      <c r="J87" s="142">
        <f>ROUND($I$87*$H$87,2)</f>
        <v>0</v>
      </c>
      <c r="K87" s="138"/>
      <c r="L87" s="43"/>
      <c r="M87" s="143"/>
      <c r="N87" s="144" t="s">
        <v>41</v>
      </c>
      <c r="O87" s="24"/>
      <c r="P87" s="145">
        <f>$O$87*$H$87</f>
        <v>0</v>
      </c>
      <c r="Q87" s="145">
        <v>0</v>
      </c>
      <c r="R87" s="145">
        <f>$Q$87*$H$87</f>
        <v>0</v>
      </c>
      <c r="S87" s="145">
        <v>0</v>
      </c>
      <c r="T87" s="146">
        <f>$S$87*$H$87</f>
        <v>0</v>
      </c>
      <c r="AR87" s="89" t="s">
        <v>163</v>
      </c>
      <c r="AT87" s="89" t="s">
        <v>159</v>
      </c>
      <c r="AU87" s="89" t="s">
        <v>21</v>
      </c>
      <c r="AY87" s="6" t="s">
        <v>158</v>
      </c>
      <c r="BE87" s="147">
        <f>IF($N$87="základní",$J$87,0)</f>
        <v>0</v>
      </c>
      <c r="BF87" s="147">
        <f>IF($N$87="snížená",$J$87,0)</f>
        <v>0</v>
      </c>
      <c r="BG87" s="147">
        <f>IF($N$87="zákl. přenesená",$J$87,0)</f>
        <v>0</v>
      </c>
      <c r="BH87" s="147">
        <f>IF($N$87="sníž. přenesená",$J$87,0)</f>
        <v>0</v>
      </c>
      <c r="BI87" s="147">
        <f>IF($N$87="nulová",$J$87,0)</f>
        <v>0</v>
      </c>
      <c r="BJ87" s="89" t="s">
        <v>21</v>
      </c>
      <c r="BK87" s="147">
        <f>ROUND($I$87*$H$87,2)</f>
        <v>0</v>
      </c>
      <c r="BL87" s="89" t="s">
        <v>163</v>
      </c>
      <c r="BM87" s="89" t="s">
        <v>174</v>
      </c>
    </row>
    <row r="88" spans="2:65" s="6" customFormat="1" ht="16.5" customHeight="1" x14ac:dyDescent="0.3">
      <c r="B88" s="23"/>
      <c r="C88" s="24"/>
      <c r="D88" s="148" t="s">
        <v>164</v>
      </c>
      <c r="E88" s="24"/>
      <c r="F88" s="149" t="s">
        <v>648</v>
      </c>
      <c r="G88" s="24"/>
      <c r="H88" s="24"/>
      <c r="J88" s="24"/>
      <c r="K88" s="24"/>
      <c r="L88" s="43"/>
      <c r="M88" s="56"/>
      <c r="N88" s="24"/>
      <c r="O88" s="24"/>
      <c r="P88" s="24"/>
      <c r="Q88" s="24"/>
      <c r="R88" s="24"/>
      <c r="S88" s="24"/>
      <c r="T88" s="57"/>
      <c r="AT88" s="6" t="s">
        <v>164</v>
      </c>
      <c r="AU88" s="6" t="s">
        <v>21</v>
      </c>
    </row>
    <row r="89" spans="2:65" s="6" customFormat="1" ht="15.75" customHeight="1" x14ac:dyDescent="0.3">
      <c r="B89" s="23"/>
      <c r="C89" s="136" t="s">
        <v>163</v>
      </c>
      <c r="D89" s="136" t="s">
        <v>159</v>
      </c>
      <c r="E89" s="137" t="s">
        <v>629</v>
      </c>
      <c r="F89" s="138" t="s">
        <v>630</v>
      </c>
      <c r="G89" s="139" t="s">
        <v>447</v>
      </c>
      <c r="H89" s="140">
        <v>1.5</v>
      </c>
      <c r="I89" s="141"/>
      <c r="J89" s="142">
        <f>ROUND($I$89*$H$89,2)</f>
        <v>0</v>
      </c>
      <c r="K89" s="138"/>
      <c r="L89" s="43"/>
      <c r="M89" s="143"/>
      <c r="N89" s="144" t="s">
        <v>41</v>
      </c>
      <c r="O89" s="24"/>
      <c r="P89" s="145">
        <f>$O$89*$H$89</f>
        <v>0</v>
      </c>
      <c r="Q89" s="145">
        <v>0</v>
      </c>
      <c r="R89" s="145">
        <f>$Q$89*$H$89</f>
        <v>0</v>
      </c>
      <c r="S89" s="145">
        <v>0</v>
      </c>
      <c r="T89" s="146">
        <f>$S$89*$H$89</f>
        <v>0</v>
      </c>
      <c r="AR89" s="89" t="s">
        <v>163</v>
      </c>
      <c r="AT89" s="89" t="s">
        <v>159</v>
      </c>
      <c r="AU89" s="89" t="s">
        <v>21</v>
      </c>
      <c r="AY89" s="6" t="s">
        <v>158</v>
      </c>
      <c r="BE89" s="147">
        <f>IF($N$89="základní",$J$89,0)</f>
        <v>0</v>
      </c>
      <c r="BF89" s="147">
        <f>IF($N$89="snížená",$J$89,0)</f>
        <v>0</v>
      </c>
      <c r="BG89" s="147">
        <f>IF($N$89="zákl. přenesená",$J$89,0)</f>
        <v>0</v>
      </c>
      <c r="BH89" s="147">
        <f>IF($N$89="sníž. přenesená",$J$89,0)</f>
        <v>0</v>
      </c>
      <c r="BI89" s="147">
        <f>IF($N$89="nulová",$J$89,0)</f>
        <v>0</v>
      </c>
      <c r="BJ89" s="89" t="s">
        <v>21</v>
      </c>
      <c r="BK89" s="147">
        <f>ROUND($I$89*$H$89,2)</f>
        <v>0</v>
      </c>
      <c r="BL89" s="89" t="s">
        <v>163</v>
      </c>
      <c r="BM89" s="89" t="s">
        <v>163</v>
      </c>
    </row>
    <row r="90" spans="2:65" s="6" customFormat="1" ht="16.5" customHeight="1" x14ac:dyDescent="0.3">
      <c r="B90" s="23"/>
      <c r="C90" s="24"/>
      <c r="D90" s="148" t="s">
        <v>164</v>
      </c>
      <c r="E90" s="24"/>
      <c r="F90" s="149" t="s">
        <v>630</v>
      </c>
      <c r="G90" s="24"/>
      <c r="H90" s="24"/>
      <c r="J90" s="24"/>
      <c r="K90" s="24"/>
      <c r="L90" s="43"/>
      <c r="M90" s="56"/>
      <c r="N90" s="24"/>
      <c r="O90" s="24"/>
      <c r="P90" s="24"/>
      <c r="Q90" s="24"/>
      <c r="R90" s="24"/>
      <c r="S90" s="24"/>
      <c r="T90" s="57"/>
      <c r="AT90" s="6" t="s">
        <v>164</v>
      </c>
      <c r="AU90" s="6" t="s">
        <v>21</v>
      </c>
    </row>
    <row r="91" spans="2:65" s="6" customFormat="1" ht="15.75" customHeight="1" x14ac:dyDescent="0.3">
      <c r="B91" s="23"/>
      <c r="C91" s="136" t="s">
        <v>180</v>
      </c>
      <c r="D91" s="136" t="s">
        <v>159</v>
      </c>
      <c r="E91" s="137" t="s">
        <v>631</v>
      </c>
      <c r="F91" s="138" t="s">
        <v>632</v>
      </c>
      <c r="G91" s="139" t="s">
        <v>447</v>
      </c>
      <c r="H91" s="140">
        <v>0.5</v>
      </c>
      <c r="I91" s="141"/>
      <c r="J91" s="142">
        <f>ROUND($I$91*$H$91,2)</f>
        <v>0</v>
      </c>
      <c r="K91" s="138"/>
      <c r="L91" s="43"/>
      <c r="M91" s="143"/>
      <c r="N91" s="144" t="s">
        <v>41</v>
      </c>
      <c r="O91" s="24"/>
      <c r="P91" s="145">
        <f>$O$91*$H$91</f>
        <v>0</v>
      </c>
      <c r="Q91" s="145">
        <v>0</v>
      </c>
      <c r="R91" s="145">
        <f>$Q$91*$H$91</f>
        <v>0</v>
      </c>
      <c r="S91" s="145">
        <v>0</v>
      </c>
      <c r="T91" s="146">
        <f>$S$91*$H$91</f>
        <v>0</v>
      </c>
      <c r="AR91" s="89" t="s">
        <v>163</v>
      </c>
      <c r="AT91" s="89" t="s">
        <v>159</v>
      </c>
      <c r="AU91" s="89" t="s">
        <v>21</v>
      </c>
      <c r="AY91" s="6" t="s">
        <v>158</v>
      </c>
      <c r="BE91" s="147">
        <f>IF($N$91="základní",$J$91,0)</f>
        <v>0</v>
      </c>
      <c r="BF91" s="147">
        <f>IF($N$91="snížená",$J$91,0)</f>
        <v>0</v>
      </c>
      <c r="BG91" s="147">
        <f>IF($N$91="zákl. přenesená",$J$91,0)</f>
        <v>0</v>
      </c>
      <c r="BH91" s="147">
        <f>IF($N$91="sníž. přenesená",$J$91,0)</f>
        <v>0</v>
      </c>
      <c r="BI91" s="147">
        <f>IF($N$91="nulová",$J$91,0)</f>
        <v>0</v>
      </c>
      <c r="BJ91" s="89" t="s">
        <v>21</v>
      </c>
      <c r="BK91" s="147">
        <f>ROUND($I$91*$H$91,2)</f>
        <v>0</v>
      </c>
      <c r="BL91" s="89" t="s">
        <v>163</v>
      </c>
      <c r="BM91" s="89" t="s">
        <v>180</v>
      </c>
    </row>
    <row r="92" spans="2:65" s="6" customFormat="1" ht="16.5" customHeight="1" x14ac:dyDescent="0.3">
      <c r="B92" s="23"/>
      <c r="C92" s="24"/>
      <c r="D92" s="148" t="s">
        <v>164</v>
      </c>
      <c r="E92" s="24"/>
      <c r="F92" s="149" t="s">
        <v>632</v>
      </c>
      <c r="G92" s="24"/>
      <c r="H92" s="24"/>
      <c r="J92" s="24"/>
      <c r="K92" s="24"/>
      <c r="L92" s="43"/>
      <c r="M92" s="56"/>
      <c r="N92" s="24"/>
      <c r="O92" s="24"/>
      <c r="P92" s="24"/>
      <c r="Q92" s="24"/>
      <c r="R92" s="24"/>
      <c r="S92" s="24"/>
      <c r="T92" s="57"/>
      <c r="AT92" s="6" t="s">
        <v>164</v>
      </c>
      <c r="AU92" s="6" t="s">
        <v>21</v>
      </c>
    </row>
    <row r="93" spans="2:65" s="6" customFormat="1" ht="15.75" customHeight="1" x14ac:dyDescent="0.3">
      <c r="B93" s="23"/>
      <c r="C93" s="136" t="s">
        <v>184</v>
      </c>
      <c r="D93" s="136" t="s">
        <v>159</v>
      </c>
      <c r="E93" s="137" t="s">
        <v>313</v>
      </c>
      <c r="F93" s="138" t="s">
        <v>314</v>
      </c>
      <c r="G93" s="139" t="s">
        <v>191</v>
      </c>
      <c r="H93" s="140">
        <v>1</v>
      </c>
      <c r="I93" s="141"/>
      <c r="J93" s="142">
        <f>ROUND($I$93*$H$93,2)</f>
        <v>0</v>
      </c>
      <c r="K93" s="138"/>
      <c r="L93" s="43"/>
      <c r="M93" s="143"/>
      <c r="N93" s="144" t="s">
        <v>41</v>
      </c>
      <c r="O93" s="24"/>
      <c r="P93" s="145">
        <f>$O$93*$H$93</f>
        <v>0</v>
      </c>
      <c r="Q93" s="145">
        <v>0</v>
      </c>
      <c r="R93" s="145">
        <f>$Q$93*$H$93</f>
        <v>0</v>
      </c>
      <c r="S93" s="145">
        <v>0</v>
      </c>
      <c r="T93" s="146">
        <f>$S$93*$H$93</f>
        <v>0</v>
      </c>
      <c r="AR93" s="89" t="s">
        <v>163</v>
      </c>
      <c r="AT93" s="89" t="s">
        <v>159</v>
      </c>
      <c r="AU93" s="89" t="s">
        <v>21</v>
      </c>
      <c r="AY93" s="6" t="s">
        <v>158</v>
      </c>
      <c r="BE93" s="147">
        <f>IF($N$93="základní",$J$93,0)</f>
        <v>0</v>
      </c>
      <c r="BF93" s="147">
        <f>IF($N$93="snížená",$J$93,0)</f>
        <v>0</v>
      </c>
      <c r="BG93" s="147">
        <f>IF($N$93="zákl. přenesená",$J$93,0)</f>
        <v>0</v>
      </c>
      <c r="BH93" s="147">
        <f>IF($N$93="sníž. přenesená",$J$93,0)</f>
        <v>0</v>
      </c>
      <c r="BI93" s="147">
        <f>IF($N$93="nulová",$J$93,0)</f>
        <v>0</v>
      </c>
      <c r="BJ93" s="89" t="s">
        <v>21</v>
      </c>
      <c r="BK93" s="147">
        <f>ROUND($I$93*$H$93,2)</f>
        <v>0</v>
      </c>
      <c r="BL93" s="89" t="s">
        <v>163</v>
      </c>
      <c r="BM93" s="89" t="s">
        <v>184</v>
      </c>
    </row>
    <row r="94" spans="2:65" s="6" customFormat="1" ht="16.5" customHeight="1" x14ac:dyDescent="0.3">
      <c r="B94" s="23"/>
      <c r="C94" s="24"/>
      <c r="D94" s="148" t="s">
        <v>164</v>
      </c>
      <c r="E94" s="24"/>
      <c r="F94" s="149" t="s">
        <v>314</v>
      </c>
      <c r="G94" s="24"/>
      <c r="H94" s="24"/>
      <c r="J94" s="24"/>
      <c r="K94" s="24"/>
      <c r="L94" s="43"/>
      <c r="M94" s="56"/>
      <c r="N94" s="24"/>
      <c r="O94" s="24"/>
      <c r="P94" s="24"/>
      <c r="Q94" s="24"/>
      <c r="R94" s="24"/>
      <c r="S94" s="24"/>
      <c r="T94" s="57"/>
      <c r="AT94" s="6" t="s">
        <v>164</v>
      </c>
      <c r="AU94" s="6" t="s">
        <v>21</v>
      </c>
    </row>
    <row r="95" spans="2:65" s="6" customFormat="1" ht="15.75" customHeight="1" x14ac:dyDescent="0.3">
      <c r="B95" s="23"/>
      <c r="C95" s="136" t="s">
        <v>188</v>
      </c>
      <c r="D95" s="136" t="s">
        <v>159</v>
      </c>
      <c r="E95" s="137" t="s">
        <v>637</v>
      </c>
      <c r="F95" s="138" t="s">
        <v>638</v>
      </c>
      <c r="G95" s="139" t="s">
        <v>191</v>
      </c>
      <c r="H95" s="140">
        <v>1</v>
      </c>
      <c r="I95" s="141"/>
      <c r="J95" s="142">
        <f>ROUND($I$95*$H$95,2)</f>
        <v>0</v>
      </c>
      <c r="K95" s="138"/>
      <c r="L95" s="43"/>
      <c r="M95" s="143"/>
      <c r="N95" s="144" t="s">
        <v>41</v>
      </c>
      <c r="O95" s="24"/>
      <c r="P95" s="145">
        <f>$O$95*$H$95</f>
        <v>0</v>
      </c>
      <c r="Q95" s="145">
        <v>0</v>
      </c>
      <c r="R95" s="145">
        <f>$Q$95*$H$95</f>
        <v>0</v>
      </c>
      <c r="S95" s="145">
        <v>0</v>
      </c>
      <c r="T95" s="146">
        <f>$S$95*$H$95</f>
        <v>0</v>
      </c>
      <c r="AR95" s="89" t="s">
        <v>163</v>
      </c>
      <c r="AT95" s="89" t="s">
        <v>159</v>
      </c>
      <c r="AU95" s="89" t="s">
        <v>21</v>
      </c>
      <c r="AY95" s="6" t="s">
        <v>158</v>
      </c>
      <c r="BE95" s="147">
        <f>IF($N$95="základní",$J$95,0)</f>
        <v>0</v>
      </c>
      <c r="BF95" s="147">
        <f>IF($N$95="snížená",$J$95,0)</f>
        <v>0</v>
      </c>
      <c r="BG95" s="147">
        <f>IF($N$95="zákl. přenesená",$J$95,0)</f>
        <v>0</v>
      </c>
      <c r="BH95" s="147">
        <f>IF($N$95="sníž. přenesená",$J$95,0)</f>
        <v>0</v>
      </c>
      <c r="BI95" s="147">
        <f>IF($N$95="nulová",$J$95,0)</f>
        <v>0</v>
      </c>
      <c r="BJ95" s="89" t="s">
        <v>21</v>
      </c>
      <c r="BK95" s="147">
        <f>ROUND($I$95*$H$95,2)</f>
        <v>0</v>
      </c>
      <c r="BL95" s="89" t="s">
        <v>163</v>
      </c>
      <c r="BM95" s="89" t="s">
        <v>188</v>
      </c>
    </row>
    <row r="96" spans="2:65" s="6" customFormat="1" ht="16.5" customHeight="1" x14ac:dyDescent="0.3">
      <c r="B96" s="23"/>
      <c r="C96" s="24"/>
      <c r="D96" s="148" t="s">
        <v>164</v>
      </c>
      <c r="E96" s="24"/>
      <c r="F96" s="149" t="s">
        <v>638</v>
      </c>
      <c r="G96" s="24"/>
      <c r="H96" s="24"/>
      <c r="J96" s="24"/>
      <c r="K96" s="24"/>
      <c r="L96" s="43"/>
      <c r="M96" s="56"/>
      <c r="N96" s="24"/>
      <c r="O96" s="24"/>
      <c r="P96" s="24"/>
      <c r="Q96" s="24"/>
      <c r="R96" s="24"/>
      <c r="S96" s="24"/>
      <c r="T96" s="57"/>
      <c r="AT96" s="6" t="s">
        <v>164</v>
      </c>
      <c r="AU96" s="6" t="s">
        <v>21</v>
      </c>
    </row>
    <row r="97" spans="2:65" s="6" customFormat="1" ht="15.75" customHeight="1" x14ac:dyDescent="0.3">
      <c r="B97" s="23"/>
      <c r="C97" s="136" t="s">
        <v>192</v>
      </c>
      <c r="D97" s="136" t="s">
        <v>159</v>
      </c>
      <c r="E97" s="137" t="s">
        <v>651</v>
      </c>
      <c r="F97" s="138" t="s">
        <v>652</v>
      </c>
      <c r="G97" s="139" t="s">
        <v>447</v>
      </c>
      <c r="H97" s="140">
        <v>5.5</v>
      </c>
      <c r="I97" s="141"/>
      <c r="J97" s="142">
        <f>ROUND($I$97*$H$97,2)</f>
        <v>0</v>
      </c>
      <c r="K97" s="138"/>
      <c r="L97" s="43"/>
      <c r="M97" s="143"/>
      <c r="N97" s="144" t="s">
        <v>41</v>
      </c>
      <c r="O97" s="24"/>
      <c r="P97" s="145">
        <f>$O$97*$H$97</f>
        <v>0</v>
      </c>
      <c r="Q97" s="145">
        <v>0</v>
      </c>
      <c r="R97" s="145">
        <f>$Q$97*$H$97</f>
        <v>0</v>
      </c>
      <c r="S97" s="145">
        <v>0</v>
      </c>
      <c r="T97" s="146">
        <f>$S$97*$H$97</f>
        <v>0</v>
      </c>
      <c r="AR97" s="89" t="s">
        <v>163</v>
      </c>
      <c r="AT97" s="89" t="s">
        <v>159</v>
      </c>
      <c r="AU97" s="89" t="s">
        <v>21</v>
      </c>
      <c r="AY97" s="6" t="s">
        <v>158</v>
      </c>
      <c r="BE97" s="147">
        <f>IF($N$97="základní",$J$97,0)</f>
        <v>0</v>
      </c>
      <c r="BF97" s="147">
        <f>IF($N$97="snížená",$J$97,0)</f>
        <v>0</v>
      </c>
      <c r="BG97" s="147">
        <f>IF($N$97="zákl. přenesená",$J$97,0)</f>
        <v>0</v>
      </c>
      <c r="BH97" s="147">
        <f>IF($N$97="sníž. přenesená",$J$97,0)</f>
        <v>0</v>
      </c>
      <c r="BI97" s="147">
        <f>IF($N$97="nulová",$J$97,0)</f>
        <v>0</v>
      </c>
      <c r="BJ97" s="89" t="s">
        <v>21</v>
      </c>
      <c r="BK97" s="147">
        <f>ROUND($I$97*$H$97,2)</f>
        <v>0</v>
      </c>
      <c r="BL97" s="89" t="s">
        <v>163</v>
      </c>
      <c r="BM97" s="89" t="s">
        <v>192</v>
      </c>
    </row>
    <row r="98" spans="2:65" s="6" customFormat="1" ht="16.5" customHeight="1" x14ac:dyDescent="0.3">
      <c r="B98" s="23"/>
      <c r="C98" s="24"/>
      <c r="D98" s="148" t="s">
        <v>164</v>
      </c>
      <c r="E98" s="24"/>
      <c r="F98" s="149" t="s">
        <v>652</v>
      </c>
      <c r="G98" s="24"/>
      <c r="H98" s="24"/>
      <c r="J98" s="24"/>
      <c r="K98" s="24"/>
      <c r="L98" s="43"/>
      <c r="M98" s="56"/>
      <c r="N98" s="24"/>
      <c r="O98" s="24"/>
      <c r="P98" s="24"/>
      <c r="Q98" s="24"/>
      <c r="R98" s="24"/>
      <c r="S98" s="24"/>
      <c r="T98" s="57"/>
      <c r="AT98" s="6" t="s">
        <v>164</v>
      </c>
      <c r="AU98" s="6" t="s">
        <v>21</v>
      </c>
    </row>
    <row r="99" spans="2:65" s="6" customFormat="1" ht="15.75" customHeight="1" x14ac:dyDescent="0.3">
      <c r="B99" s="150"/>
      <c r="C99" s="151"/>
      <c r="D99" s="152" t="s">
        <v>165</v>
      </c>
      <c r="E99" s="151"/>
      <c r="F99" s="153" t="s">
        <v>1341</v>
      </c>
      <c r="G99" s="151"/>
      <c r="H99" s="154">
        <v>5.5</v>
      </c>
      <c r="J99" s="151"/>
      <c r="K99" s="151"/>
      <c r="L99" s="155"/>
      <c r="M99" s="156"/>
      <c r="N99" s="151"/>
      <c r="O99" s="151"/>
      <c r="P99" s="151"/>
      <c r="Q99" s="151"/>
      <c r="R99" s="151"/>
      <c r="S99" s="151"/>
      <c r="T99" s="157"/>
      <c r="AT99" s="158" t="s">
        <v>165</v>
      </c>
      <c r="AU99" s="158" t="s">
        <v>21</v>
      </c>
      <c r="AV99" s="158" t="s">
        <v>78</v>
      </c>
      <c r="AW99" s="158" t="s">
        <v>121</v>
      </c>
      <c r="AX99" s="158" t="s">
        <v>70</v>
      </c>
      <c r="AY99" s="158" t="s">
        <v>158</v>
      </c>
    </row>
    <row r="100" spans="2:65" s="6" customFormat="1" ht="15.75" customHeight="1" x14ac:dyDescent="0.3">
      <c r="B100" s="159"/>
      <c r="C100" s="160"/>
      <c r="D100" s="152" t="s">
        <v>165</v>
      </c>
      <c r="E100" s="160"/>
      <c r="F100" s="161" t="s">
        <v>170</v>
      </c>
      <c r="G100" s="160"/>
      <c r="H100" s="162">
        <v>5.5</v>
      </c>
      <c r="J100" s="160"/>
      <c r="K100" s="160"/>
      <c r="L100" s="163"/>
      <c r="M100" s="164"/>
      <c r="N100" s="160"/>
      <c r="O100" s="160"/>
      <c r="P100" s="160"/>
      <c r="Q100" s="160"/>
      <c r="R100" s="160"/>
      <c r="S100" s="160"/>
      <c r="T100" s="165"/>
      <c r="AT100" s="166" t="s">
        <v>165</v>
      </c>
      <c r="AU100" s="166" t="s">
        <v>21</v>
      </c>
      <c r="AV100" s="166" t="s">
        <v>163</v>
      </c>
      <c r="AW100" s="166" t="s">
        <v>121</v>
      </c>
      <c r="AX100" s="166" t="s">
        <v>21</v>
      </c>
      <c r="AY100" s="166" t="s">
        <v>158</v>
      </c>
    </row>
    <row r="101" spans="2:65" s="6" customFormat="1" ht="15.75" customHeight="1" x14ac:dyDescent="0.3">
      <c r="B101" s="23"/>
      <c r="C101" s="136" t="s">
        <v>195</v>
      </c>
      <c r="D101" s="136" t="s">
        <v>159</v>
      </c>
      <c r="E101" s="137" t="s">
        <v>1342</v>
      </c>
      <c r="F101" s="138" t="s">
        <v>1343</v>
      </c>
      <c r="G101" s="139" t="s">
        <v>447</v>
      </c>
      <c r="H101" s="140">
        <v>1</v>
      </c>
      <c r="I101" s="141"/>
      <c r="J101" s="142">
        <f>ROUND($I$101*$H$101,2)</f>
        <v>0</v>
      </c>
      <c r="K101" s="138"/>
      <c r="L101" s="43"/>
      <c r="M101" s="143"/>
      <c r="N101" s="144" t="s">
        <v>41</v>
      </c>
      <c r="O101" s="24"/>
      <c r="P101" s="145">
        <f>$O$101*$H$101</f>
        <v>0</v>
      </c>
      <c r="Q101" s="145">
        <v>0</v>
      </c>
      <c r="R101" s="145">
        <f>$Q$101*$H$101</f>
        <v>0</v>
      </c>
      <c r="S101" s="145">
        <v>0</v>
      </c>
      <c r="T101" s="146">
        <f>$S$101*$H$101</f>
        <v>0</v>
      </c>
      <c r="AR101" s="89" t="s">
        <v>163</v>
      </c>
      <c r="AT101" s="89" t="s">
        <v>159</v>
      </c>
      <c r="AU101" s="89" t="s">
        <v>21</v>
      </c>
      <c r="AY101" s="6" t="s">
        <v>158</v>
      </c>
      <c r="BE101" s="147">
        <f>IF($N$101="základní",$J$101,0)</f>
        <v>0</v>
      </c>
      <c r="BF101" s="147">
        <f>IF($N$101="snížená",$J$101,0)</f>
        <v>0</v>
      </c>
      <c r="BG101" s="147">
        <f>IF($N$101="zákl. přenesená",$J$101,0)</f>
        <v>0</v>
      </c>
      <c r="BH101" s="147">
        <f>IF($N$101="sníž. přenesená",$J$101,0)</f>
        <v>0</v>
      </c>
      <c r="BI101" s="147">
        <f>IF($N$101="nulová",$J$101,0)</f>
        <v>0</v>
      </c>
      <c r="BJ101" s="89" t="s">
        <v>21</v>
      </c>
      <c r="BK101" s="147">
        <f>ROUND($I$101*$H$101,2)</f>
        <v>0</v>
      </c>
      <c r="BL101" s="89" t="s">
        <v>163</v>
      </c>
      <c r="BM101" s="89" t="s">
        <v>195</v>
      </c>
    </row>
    <row r="102" spans="2:65" s="6" customFormat="1" ht="16.5" customHeight="1" x14ac:dyDescent="0.3">
      <c r="B102" s="23"/>
      <c r="C102" s="24"/>
      <c r="D102" s="148" t="s">
        <v>164</v>
      </c>
      <c r="E102" s="24"/>
      <c r="F102" s="149" t="s">
        <v>1343</v>
      </c>
      <c r="G102" s="24"/>
      <c r="H102" s="24"/>
      <c r="J102" s="24"/>
      <c r="K102" s="24"/>
      <c r="L102" s="43"/>
      <c r="M102" s="56"/>
      <c r="N102" s="24"/>
      <c r="O102" s="24"/>
      <c r="P102" s="24"/>
      <c r="Q102" s="24"/>
      <c r="R102" s="24"/>
      <c r="S102" s="24"/>
      <c r="T102" s="57"/>
      <c r="AT102" s="6" t="s">
        <v>164</v>
      </c>
      <c r="AU102" s="6" t="s">
        <v>21</v>
      </c>
    </row>
    <row r="103" spans="2:65" s="6" customFormat="1" ht="15.75" customHeight="1" x14ac:dyDescent="0.3">
      <c r="B103" s="23"/>
      <c r="C103" s="136" t="s">
        <v>26</v>
      </c>
      <c r="D103" s="136" t="s">
        <v>159</v>
      </c>
      <c r="E103" s="137" t="s">
        <v>1344</v>
      </c>
      <c r="F103" s="138" t="s">
        <v>1345</v>
      </c>
      <c r="G103" s="139" t="s">
        <v>191</v>
      </c>
      <c r="H103" s="140">
        <v>1</v>
      </c>
      <c r="I103" s="141"/>
      <c r="J103" s="142">
        <f>ROUND($I$103*$H$103,2)</f>
        <v>0</v>
      </c>
      <c r="K103" s="138"/>
      <c r="L103" s="43"/>
      <c r="M103" s="143"/>
      <c r="N103" s="144" t="s">
        <v>41</v>
      </c>
      <c r="O103" s="24"/>
      <c r="P103" s="145">
        <f>$O$103*$H$103</f>
        <v>0</v>
      </c>
      <c r="Q103" s="145">
        <v>0</v>
      </c>
      <c r="R103" s="145">
        <f>$Q$103*$H$103</f>
        <v>0</v>
      </c>
      <c r="S103" s="145">
        <v>0</v>
      </c>
      <c r="T103" s="146">
        <f>$S$103*$H$103</f>
        <v>0</v>
      </c>
      <c r="AR103" s="89" t="s">
        <v>163</v>
      </c>
      <c r="AT103" s="89" t="s">
        <v>159</v>
      </c>
      <c r="AU103" s="89" t="s">
        <v>21</v>
      </c>
      <c r="AY103" s="6" t="s">
        <v>158</v>
      </c>
      <c r="BE103" s="147">
        <f>IF($N$103="základní",$J$103,0)</f>
        <v>0</v>
      </c>
      <c r="BF103" s="147">
        <f>IF($N$103="snížená",$J$103,0)</f>
        <v>0</v>
      </c>
      <c r="BG103" s="147">
        <f>IF($N$103="zákl. přenesená",$J$103,0)</f>
        <v>0</v>
      </c>
      <c r="BH103" s="147">
        <f>IF($N$103="sníž. přenesená",$J$103,0)</f>
        <v>0</v>
      </c>
      <c r="BI103" s="147">
        <f>IF($N$103="nulová",$J$103,0)</f>
        <v>0</v>
      </c>
      <c r="BJ103" s="89" t="s">
        <v>21</v>
      </c>
      <c r="BK103" s="147">
        <f>ROUND($I$103*$H$103,2)</f>
        <v>0</v>
      </c>
      <c r="BL103" s="89" t="s">
        <v>163</v>
      </c>
      <c r="BM103" s="89" t="s">
        <v>26</v>
      </c>
    </row>
    <row r="104" spans="2:65" s="6" customFormat="1" ht="16.5" customHeight="1" x14ac:dyDescent="0.3">
      <c r="B104" s="23"/>
      <c r="C104" s="24"/>
      <c r="D104" s="148" t="s">
        <v>164</v>
      </c>
      <c r="E104" s="24"/>
      <c r="F104" s="149" t="s">
        <v>1345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164</v>
      </c>
      <c r="AU104" s="6" t="s">
        <v>21</v>
      </c>
    </row>
    <row r="105" spans="2:65" s="6" customFormat="1" ht="15.75" customHeight="1" x14ac:dyDescent="0.3">
      <c r="B105" s="23"/>
      <c r="C105" s="136" t="s">
        <v>104</v>
      </c>
      <c r="D105" s="136" t="s">
        <v>159</v>
      </c>
      <c r="E105" s="137" t="s">
        <v>645</v>
      </c>
      <c r="F105" s="138" t="s">
        <v>646</v>
      </c>
      <c r="G105" s="139" t="s">
        <v>191</v>
      </c>
      <c r="H105" s="140">
        <v>2</v>
      </c>
      <c r="I105" s="141"/>
      <c r="J105" s="142">
        <f>ROUND($I$105*$H$105,2)</f>
        <v>0</v>
      </c>
      <c r="K105" s="138"/>
      <c r="L105" s="43"/>
      <c r="M105" s="143"/>
      <c r="N105" s="144" t="s">
        <v>41</v>
      </c>
      <c r="O105" s="24"/>
      <c r="P105" s="145">
        <f>$O$105*$H$105</f>
        <v>0</v>
      </c>
      <c r="Q105" s="145">
        <v>0</v>
      </c>
      <c r="R105" s="145">
        <f>$Q$105*$H$105</f>
        <v>0</v>
      </c>
      <c r="S105" s="145">
        <v>0</v>
      </c>
      <c r="T105" s="146">
        <f>$S$105*$H$105</f>
        <v>0</v>
      </c>
      <c r="AR105" s="89" t="s">
        <v>163</v>
      </c>
      <c r="AT105" s="89" t="s">
        <v>159</v>
      </c>
      <c r="AU105" s="89" t="s">
        <v>21</v>
      </c>
      <c r="AY105" s="6" t="s">
        <v>158</v>
      </c>
      <c r="BE105" s="147">
        <f>IF($N$105="základní",$J$105,0)</f>
        <v>0</v>
      </c>
      <c r="BF105" s="147">
        <f>IF($N$105="snížená",$J$105,0)</f>
        <v>0</v>
      </c>
      <c r="BG105" s="147">
        <f>IF($N$105="zákl. přenesená",$J$105,0)</f>
        <v>0</v>
      </c>
      <c r="BH105" s="147">
        <f>IF($N$105="sníž. přenesená",$J$105,0)</f>
        <v>0</v>
      </c>
      <c r="BI105" s="147">
        <f>IF($N$105="nulová",$J$105,0)</f>
        <v>0</v>
      </c>
      <c r="BJ105" s="89" t="s">
        <v>21</v>
      </c>
      <c r="BK105" s="147">
        <f>ROUND($I$105*$H$105,2)</f>
        <v>0</v>
      </c>
      <c r="BL105" s="89" t="s">
        <v>163</v>
      </c>
      <c r="BM105" s="89" t="s">
        <v>104</v>
      </c>
    </row>
    <row r="106" spans="2:65" s="6" customFormat="1" ht="16.5" customHeight="1" x14ac:dyDescent="0.3">
      <c r="B106" s="23"/>
      <c r="C106" s="24"/>
      <c r="D106" s="148" t="s">
        <v>164</v>
      </c>
      <c r="E106" s="24"/>
      <c r="F106" s="149" t="s">
        <v>646</v>
      </c>
      <c r="G106" s="24"/>
      <c r="H106" s="24"/>
      <c r="J106" s="24"/>
      <c r="K106" s="24"/>
      <c r="L106" s="43"/>
      <c r="M106" s="56"/>
      <c r="N106" s="24"/>
      <c r="O106" s="24"/>
      <c r="P106" s="24"/>
      <c r="Q106" s="24"/>
      <c r="R106" s="24"/>
      <c r="S106" s="24"/>
      <c r="T106" s="57"/>
      <c r="AT106" s="6" t="s">
        <v>164</v>
      </c>
      <c r="AU106" s="6" t="s">
        <v>21</v>
      </c>
    </row>
    <row r="107" spans="2:65" s="6" customFormat="1" ht="15.75" customHeight="1" x14ac:dyDescent="0.3">
      <c r="B107" s="23"/>
      <c r="C107" s="136" t="s">
        <v>107</v>
      </c>
      <c r="D107" s="136" t="s">
        <v>159</v>
      </c>
      <c r="E107" s="137" t="s">
        <v>654</v>
      </c>
      <c r="F107" s="138" t="s">
        <v>655</v>
      </c>
      <c r="G107" s="139" t="s">
        <v>183</v>
      </c>
      <c r="H107" s="140">
        <v>0.14299999999999999</v>
      </c>
      <c r="I107" s="141"/>
      <c r="J107" s="142">
        <f>ROUND($I$107*$H$107,2)</f>
        <v>0</v>
      </c>
      <c r="K107" s="138"/>
      <c r="L107" s="43"/>
      <c r="M107" s="143"/>
      <c r="N107" s="144" t="s">
        <v>41</v>
      </c>
      <c r="O107" s="24"/>
      <c r="P107" s="145">
        <f>$O$107*$H$107</f>
        <v>0</v>
      </c>
      <c r="Q107" s="145">
        <v>0</v>
      </c>
      <c r="R107" s="145">
        <f>$Q$107*$H$107</f>
        <v>0</v>
      </c>
      <c r="S107" s="145">
        <v>0</v>
      </c>
      <c r="T107" s="146">
        <f>$S$107*$H$107</f>
        <v>0</v>
      </c>
      <c r="AR107" s="89" t="s">
        <v>163</v>
      </c>
      <c r="AT107" s="89" t="s">
        <v>159</v>
      </c>
      <c r="AU107" s="89" t="s">
        <v>21</v>
      </c>
      <c r="AY107" s="6" t="s">
        <v>158</v>
      </c>
      <c r="BE107" s="147">
        <f>IF($N$107="základní",$J$107,0)</f>
        <v>0</v>
      </c>
      <c r="BF107" s="147">
        <f>IF($N$107="snížená",$J$107,0)</f>
        <v>0</v>
      </c>
      <c r="BG107" s="147">
        <f>IF($N$107="zákl. přenesená",$J$107,0)</f>
        <v>0</v>
      </c>
      <c r="BH107" s="147">
        <f>IF($N$107="sníž. přenesená",$J$107,0)</f>
        <v>0</v>
      </c>
      <c r="BI107" s="147">
        <f>IF($N$107="nulová",$J$107,0)</f>
        <v>0</v>
      </c>
      <c r="BJ107" s="89" t="s">
        <v>21</v>
      </c>
      <c r="BK107" s="147">
        <f>ROUND($I$107*$H$107,2)</f>
        <v>0</v>
      </c>
      <c r="BL107" s="89" t="s">
        <v>163</v>
      </c>
      <c r="BM107" s="89" t="s">
        <v>107</v>
      </c>
    </row>
    <row r="108" spans="2:65" s="6" customFormat="1" ht="16.5" customHeight="1" x14ac:dyDescent="0.3">
      <c r="B108" s="23"/>
      <c r="C108" s="24"/>
      <c r="D108" s="148" t="s">
        <v>164</v>
      </c>
      <c r="E108" s="24"/>
      <c r="F108" s="149" t="s">
        <v>655</v>
      </c>
      <c r="G108" s="24"/>
      <c r="H108" s="24"/>
      <c r="J108" s="24"/>
      <c r="K108" s="24"/>
      <c r="L108" s="43"/>
      <c r="M108" s="56"/>
      <c r="N108" s="24"/>
      <c r="O108" s="24"/>
      <c r="P108" s="24"/>
      <c r="Q108" s="24"/>
      <c r="R108" s="24"/>
      <c r="S108" s="24"/>
      <c r="T108" s="57"/>
      <c r="AT108" s="6" t="s">
        <v>164</v>
      </c>
      <c r="AU108" s="6" t="s">
        <v>21</v>
      </c>
    </row>
    <row r="109" spans="2:65" s="125" customFormat="1" ht="37.5" customHeight="1" x14ac:dyDescent="0.35">
      <c r="B109" s="126"/>
      <c r="C109" s="127"/>
      <c r="D109" s="127" t="s">
        <v>69</v>
      </c>
      <c r="E109" s="128" t="s">
        <v>656</v>
      </c>
      <c r="F109" s="128" t="s">
        <v>657</v>
      </c>
      <c r="G109" s="127"/>
      <c r="H109" s="127"/>
      <c r="J109" s="129">
        <f>$BK$109</f>
        <v>0</v>
      </c>
      <c r="K109" s="127"/>
      <c r="L109" s="130"/>
      <c r="M109" s="131"/>
      <c r="N109" s="127"/>
      <c r="O109" s="127"/>
      <c r="P109" s="132">
        <f>SUM($P$110:$P$156)</f>
        <v>0</v>
      </c>
      <c r="Q109" s="127"/>
      <c r="R109" s="132">
        <f>SUM($R$110:$R$156)</f>
        <v>0</v>
      </c>
      <c r="S109" s="127"/>
      <c r="T109" s="133">
        <f>SUM($T$110:$T$156)</f>
        <v>0</v>
      </c>
      <c r="AR109" s="134" t="s">
        <v>21</v>
      </c>
      <c r="AT109" s="134" t="s">
        <v>69</v>
      </c>
      <c r="AU109" s="134" t="s">
        <v>70</v>
      </c>
      <c r="AY109" s="134" t="s">
        <v>158</v>
      </c>
      <c r="BK109" s="135">
        <f>SUM($BK$110:$BK$156)</f>
        <v>0</v>
      </c>
    </row>
    <row r="110" spans="2:65" s="6" customFormat="1" ht="15.75" customHeight="1" x14ac:dyDescent="0.3">
      <c r="B110" s="23"/>
      <c r="C110" s="136" t="s">
        <v>110</v>
      </c>
      <c r="D110" s="136" t="s">
        <v>159</v>
      </c>
      <c r="E110" s="137" t="s">
        <v>1346</v>
      </c>
      <c r="F110" s="138" t="s">
        <v>1347</v>
      </c>
      <c r="G110" s="139" t="s">
        <v>191</v>
      </c>
      <c r="H110" s="140">
        <v>7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110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1347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150"/>
      <c r="C112" s="151"/>
      <c r="D112" s="152" t="s">
        <v>165</v>
      </c>
      <c r="E112" s="151"/>
      <c r="F112" s="153" t="s">
        <v>1348</v>
      </c>
      <c r="G112" s="151"/>
      <c r="H112" s="154">
        <v>7</v>
      </c>
      <c r="J112" s="151"/>
      <c r="K112" s="151"/>
      <c r="L112" s="155"/>
      <c r="M112" s="156"/>
      <c r="N112" s="151"/>
      <c r="O112" s="151"/>
      <c r="P112" s="151"/>
      <c r="Q112" s="151"/>
      <c r="R112" s="151"/>
      <c r="S112" s="151"/>
      <c r="T112" s="157"/>
      <c r="AT112" s="158" t="s">
        <v>165</v>
      </c>
      <c r="AU112" s="158" t="s">
        <v>21</v>
      </c>
      <c r="AV112" s="158" t="s">
        <v>78</v>
      </c>
      <c r="AW112" s="158" t="s">
        <v>121</v>
      </c>
      <c r="AX112" s="158" t="s">
        <v>70</v>
      </c>
      <c r="AY112" s="158" t="s">
        <v>158</v>
      </c>
    </row>
    <row r="113" spans="2:65" s="6" customFormat="1" ht="15.75" customHeight="1" x14ac:dyDescent="0.3">
      <c r="B113" s="159"/>
      <c r="C113" s="160"/>
      <c r="D113" s="152" t="s">
        <v>165</v>
      </c>
      <c r="E113" s="160"/>
      <c r="F113" s="161" t="s">
        <v>170</v>
      </c>
      <c r="G113" s="160"/>
      <c r="H113" s="162">
        <v>7</v>
      </c>
      <c r="J113" s="160"/>
      <c r="K113" s="160"/>
      <c r="L113" s="163"/>
      <c r="M113" s="164"/>
      <c r="N113" s="160"/>
      <c r="O113" s="160"/>
      <c r="P113" s="160"/>
      <c r="Q113" s="160"/>
      <c r="R113" s="160"/>
      <c r="S113" s="160"/>
      <c r="T113" s="165"/>
      <c r="AT113" s="166" t="s">
        <v>165</v>
      </c>
      <c r="AU113" s="166" t="s">
        <v>21</v>
      </c>
      <c r="AV113" s="166" t="s">
        <v>163</v>
      </c>
      <c r="AW113" s="166" t="s">
        <v>121</v>
      </c>
      <c r="AX113" s="166" t="s">
        <v>21</v>
      </c>
      <c r="AY113" s="166" t="s">
        <v>158</v>
      </c>
    </row>
    <row r="114" spans="2:65" s="6" customFormat="1" ht="15.75" customHeight="1" x14ac:dyDescent="0.3">
      <c r="B114" s="23"/>
      <c r="C114" s="136" t="s">
        <v>210</v>
      </c>
      <c r="D114" s="136" t="s">
        <v>159</v>
      </c>
      <c r="E114" s="137" t="s">
        <v>662</v>
      </c>
      <c r="F114" s="138" t="s">
        <v>1349</v>
      </c>
      <c r="G114" s="139" t="s">
        <v>191</v>
      </c>
      <c r="H114" s="140">
        <v>1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163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163</v>
      </c>
      <c r="BM114" s="89" t="s">
        <v>210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1349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6" customFormat="1" ht="15.75" customHeight="1" x14ac:dyDescent="0.3">
      <c r="B116" s="23"/>
      <c r="C116" s="136" t="s">
        <v>8</v>
      </c>
      <c r="D116" s="136" t="s">
        <v>159</v>
      </c>
      <c r="E116" s="137" t="s">
        <v>1350</v>
      </c>
      <c r="F116" s="138" t="s">
        <v>1351</v>
      </c>
      <c r="G116" s="139" t="s">
        <v>191</v>
      </c>
      <c r="H116" s="140">
        <v>8</v>
      </c>
      <c r="I116" s="141"/>
      <c r="J116" s="142">
        <f>ROUND($I$116*$H$116,2)</f>
        <v>0</v>
      </c>
      <c r="K116" s="138"/>
      <c r="L116" s="43"/>
      <c r="M116" s="143"/>
      <c r="N116" s="144" t="s">
        <v>41</v>
      </c>
      <c r="O116" s="24"/>
      <c r="P116" s="145">
        <f>$O$116*$H$116</f>
        <v>0</v>
      </c>
      <c r="Q116" s="145">
        <v>0</v>
      </c>
      <c r="R116" s="145">
        <f>$Q$116*$H$116</f>
        <v>0</v>
      </c>
      <c r="S116" s="145">
        <v>0</v>
      </c>
      <c r="T116" s="146">
        <f>$S$116*$H$116</f>
        <v>0</v>
      </c>
      <c r="AR116" s="89" t="s">
        <v>163</v>
      </c>
      <c r="AT116" s="89" t="s">
        <v>159</v>
      </c>
      <c r="AU116" s="89" t="s">
        <v>21</v>
      </c>
      <c r="AY116" s="6" t="s">
        <v>158</v>
      </c>
      <c r="BE116" s="147">
        <f>IF($N$116="základní",$J$116,0)</f>
        <v>0</v>
      </c>
      <c r="BF116" s="147">
        <f>IF($N$116="snížená",$J$116,0)</f>
        <v>0</v>
      </c>
      <c r="BG116" s="147">
        <f>IF($N$116="zákl. přenesená",$J$116,0)</f>
        <v>0</v>
      </c>
      <c r="BH116" s="147">
        <f>IF($N$116="sníž. přenesená",$J$116,0)</f>
        <v>0</v>
      </c>
      <c r="BI116" s="147">
        <f>IF($N$116="nulová",$J$116,0)</f>
        <v>0</v>
      </c>
      <c r="BJ116" s="89" t="s">
        <v>21</v>
      </c>
      <c r="BK116" s="147">
        <f>ROUND($I$116*$H$116,2)</f>
        <v>0</v>
      </c>
      <c r="BL116" s="89" t="s">
        <v>163</v>
      </c>
      <c r="BM116" s="89" t="s">
        <v>8</v>
      </c>
    </row>
    <row r="117" spans="2:65" s="6" customFormat="1" ht="16.5" customHeight="1" x14ac:dyDescent="0.3">
      <c r="B117" s="23"/>
      <c r="C117" s="24"/>
      <c r="D117" s="148" t="s">
        <v>164</v>
      </c>
      <c r="E117" s="24"/>
      <c r="F117" s="149" t="s">
        <v>1351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164</v>
      </c>
      <c r="AU117" s="6" t="s">
        <v>21</v>
      </c>
    </row>
    <row r="118" spans="2:65" s="6" customFormat="1" ht="15.75" customHeight="1" x14ac:dyDescent="0.3">
      <c r="B118" s="23"/>
      <c r="C118" s="136" t="s">
        <v>215</v>
      </c>
      <c r="D118" s="136" t="s">
        <v>159</v>
      </c>
      <c r="E118" s="137" t="s">
        <v>717</v>
      </c>
      <c r="F118" s="138" t="s">
        <v>718</v>
      </c>
      <c r="G118" s="139" t="s">
        <v>447</v>
      </c>
      <c r="H118" s="140">
        <v>3</v>
      </c>
      <c r="I118" s="141"/>
      <c r="J118" s="142">
        <f>ROUND($I$118*$H$118,2)</f>
        <v>0</v>
      </c>
      <c r="K118" s="138"/>
      <c r="L118" s="43"/>
      <c r="M118" s="143"/>
      <c r="N118" s="144" t="s">
        <v>41</v>
      </c>
      <c r="O118" s="24"/>
      <c r="P118" s="145">
        <f>$O$118*$H$118</f>
        <v>0</v>
      </c>
      <c r="Q118" s="145">
        <v>0</v>
      </c>
      <c r="R118" s="145">
        <f>$Q$118*$H$118</f>
        <v>0</v>
      </c>
      <c r="S118" s="145">
        <v>0</v>
      </c>
      <c r="T118" s="146">
        <f>$S$118*$H$118</f>
        <v>0</v>
      </c>
      <c r="AR118" s="89" t="s">
        <v>163</v>
      </c>
      <c r="AT118" s="89" t="s">
        <v>159</v>
      </c>
      <c r="AU118" s="89" t="s">
        <v>21</v>
      </c>
      <c r="AY118" s="6" t="s">
        <v>158</v>
      </c>
      <c r="BE118" s="147">
        <f>IF($N$118="základní",$J$118,0)</f>
        <v>0</v>
      </c>
      <c r="BF118" s="147">
        <f>IF($N$118="snížená",$J$118,0)</f>
        <v>0</v>
      </c>
      <c r="BG118" s="147">
        <f>IF($N$118="zákl. přenesená",$J$118,0)</f>
        <v>0</v>
      </c>
      <c r="BH118" s="147">
        <f>IF($N$118="sníž. přenesená",$J$118,0)</f>
        <v>0</v>
      </c>
      <c r="BI118" s="147">
        <f>IF($N$118="nulová",$J$118,0)</f>
        <v>0</v>
      </c>
      <c r="BJ118" s="89" t="s">
        <v>21</v>
      </c>
      <c r="BK118" s="147">
        <f>ROUND($I$118*$H$118,2)</f>
        <v>0</v>
      </c>
      <c r="BL118" s="89" t="s">
        <v>163</v>
      </c>
      <c r="BM118" s="89" t="s">
        <v>215</v>
      </c>
    </row>
    <row r="119" spans="2:65" s="6" customFormat="1" ht="16.5" customHeight="1" x14ac:dyDescent="0.3">
      <c r="B119" s="23"/>
      <c r="C119" s="24"/>
      <c r="D119" s="148" t="s">
        <v>164</v>
      </c>
      <c r="E119" s="24"/>
      <c r="F119" s="149" t="s">
        <v>718</v>
      </c>
      <c r="G119" s="24"/>
      <c r="H119" s="24"/>
      <c r="J119" s="24"/>
      <c r="K119" s="24"/>
      <c r="L119" s="43"/>
      <c r="M119" s="56"/>
      <c r="N119" s="24"/>
      <c r="O119" s="24"/>
      <c r="P119" s="24"/>
      <c r="Q119" s="24"/>
      <c r="R119" s="24"/>
      <c r="S119" s="24"/>
      <c r="T119" s="57"/>
      <c r="AT119" s="6" t="s">
        <v>164</v>
      </c>
      <c r="AU119" s="6" t="s">
        <v>21</v>
      </c>
    </row>
    <row r="120" spans="2:65" s="6" customFormat="1" ht="15.75" customHeight="1" x14ac:dyDescent="0.3">
      <c r="B120" s="23"/>
      <c r="C120" s="136" t="s">
        <v>219</v>
      </c>
      <c r="D120" s="136" t="s">
        <v>159</v>
      </c>
      <c r="E120" s="137" t="s">
        <v>1352</v>
      </c>
      <c r="F120" s="138" t="s">
        <v>1353</v>
      </c>
      <c r="G120" s="139" t="s">
        <v>329</v>
      </c>
      <c r="H120" s="140">
        <v>1</v>
      </c>
      <c r="I120" s="141"/>
      <c r="J120" s="142">
        <f>ROUND($I$120*$H$120,2)</f>
        <v>0</v>
      </c>
      <c r="K120" s="138"/>
      <c r="L120" s="43"/>
      <c r="M120" s="143"/>
      <c r="N120" s="144" t="s">
        <v>41</v>
      </c>
      <c r="O120" s="24"/>
      <c r="P120" s="145">
        <f>$O$120*$H$120</f>
        <v>0</v>
      </c>
      <c r="Q120" s="145">
        <v>0</v>
      </c>
      <c r="R120" s="145">
        <f>$Q$120*$H$120</f>
        <v>0</v>
      </c>
      <c r="S120" s="145">
        <v>0</v>
      </c>
      <c r="T120" s="146">
        <f>$S$120*$H$120</f>
        <v>0</v>
      </c>
      <c r="AR120" s="89" t="s">
        <v>163</v>
      </c>
      <c r="AT120" s="89" t="s">
        <v>159</v>
      </c>
      <c r="AU120" s="89" t="s">
        <v>21</v>
      </c>
      <c r="AY120" s="6" t="s">
        <v>158</v>
      </c>
      <c r="BE120" s="147">
        <f>IF($N$120="základní",$J$120,0)</f>
        <v>0</v>
      </c>
      <c r="BF120" s="147">
        <f>IF($N$120="snížená",$J$120,0)</f>
        <v>0</v>
      </c>
      <c r="BG120" s="147">
        <f>IF($N$120="zákl. přenesená",$J$120,0)</f>
        <v>0</v>
      </c>
      <c r="BH120" s="147">
        <f>IF($N$120="sníž. přenesená",$J$120,0)</f>
        <v>0</v>
      </c>
      <c r="BI120" s="147">
        <f>IF($N$120="nulová",$J$120,0)</f>
        <v>0</v>
      </c>
      <c r="BJ120" s="89" t="s">
        <v>21</v>
      </c>
      <c r="BK120" s="147">
        <f>ROUND($I$120*$H$120,2)</f>
        <v>0</v>
      </c>
      <c r="BL120" s="89" t="s">
        <v>163</v>
      </c>
      <c r="BM120" s="89" t="s">
        <v>219</v>
      </c>
    </row>
    <row r="121" spans="2:65" s="6" customFormat="1" ht="16.5" customHeight="1" x14ac:dyDescent="0.3">
      <c r="B121" s="23"/>
      <c r="C121" s="24"/>
      <c r="D121" s="148" t="s">
        <v>164</v>
      </c>
      <c r="E121" s="24"/>
      <c r="F121" s="149" t="s">
        <v>1353</v>
      </c>
      <c r="G121" s="24"/>
      <c r="H121" s="24"/>
      <c r="J121" s="24"/>
      <c r="K121" s="24"/>
      <c r="L121" s="43"/>
      <c r="M121" s="56"/>
      <c r="N121" s="24"/>
      <c r="O121" s="24"/>
      <c r="P121" s="24"/>
      <c r="Q121" s="24"/>
      <c r="R121" s="24"/>
      <c r="S121" s="24"/>
      <c r="T121" s="57"/>
      <c r="AT121" s="6" t="s">
        <v>164</v>
      </c>
      <c r="AU121" s="6" t="s">
        <v>21</v>
      </c>
    </row>
    <row r="122" spans="2:65" s="6" customFormat="1" ht="15.75" customHeight="1" x14ac:dyDescent="0.3">
      <c r="B122" s="23"/>
      <c r="C122" s="136" t="s">
        <v>224</v>
      </c>
      <c r="D122" s="136" t="s">
        <v>159</v>
      </c>
      <c r="E122" s="137" t="s">
        <v>678</v>
      </c>
      <c r="F122" s="138" t="s">
        <v>679</v>
      </c>
      <c r="G122" s="139" t="s">
        <v>329</v>
      </c>
      <c r="H122" s="140">
        <v>2</v>
      </c>
      <c r="I122" s="141"/>
      <c r="J122" s="142">
        <f>ROUND($I$122*$H$122,2)</f>
        <v>0</v>
      </c>
      <c r="K122" s="138"/>
      <c r="L122" s="43"/>
      <c r="M122" s="143"/>
      <c r="N122" s="144" t="s">
        <v>41</v>
      </c>
      <c r="O122" s="24"/>
      <c r="P122" s="145">
        <f>$O$122*$H$122</f>
        <v>0</v>
      </c>
      <c r="Q122" s="145">
        <v>0</v>
      </c>
      <c r="R122" s="145">
        <f>$Q$122*$H$122</f>
        <v>0</v>
      </c>
      <c r="S122" s="145">
        <v>0</v>
      </c>
      <c r="T122" s="146">
        <f>$S$122*$H$122</f>
        <v>0</v>
      </c>
      <c r="AR122" s="89" t="s">
        <v>163</v>
      </c>
      <c r="AT122" s="89" t="s">
        <v>159</v>
      </c>
      <c r="AU122" s="89" t="s">
        <v>21</v>
      </c>
      <c r="AY122" s="6" t="s">
        <v>158</v>
      </c>
      <c r="BE122" s="147">
        <f>IF($N$122="základní",$J$122,0)</f>
        <v>0</v>
      </c>
      <c r="BF122" s="147">
        <f>IF($N$122="snížená",$J$122,0)</f>
        <v>0</v>
      </c>
      <c r="BG122" s="147">
        <f>IF($N$122="zákl. přenesená",$J$122,0)</f>
        <v>0</v>
      </c>
      <c r="BH122" s="147">
        <f>IF($N$122="sníž. přenesená",$J$122,0)</f>
        <v>0</v>
      </c>
      <c r="BI122" s="147">
        <f>IF($N$122="nulová",$J$122,0)</f>
        <v>0</v>
      </c>
      <c r="BJ122" s="89" t="s">
        <v>21</v>
      </c>
      <c r="BK122" s="147">
        <f>ROUND($I$122*$H$122,2)</f>
        <v>0</v>
      </c>
      <c r="BL122" s="89" t="s">
        <v>163</v>
      </c>
      <c r="BM122" s="89" t="s">
        <v>224</v>
      </c>
    </row>
    <row r="123" spans="2:65" s="6" customFormat="1" ht="16.5" customHeight="1" x14ac:dyDescent="0.3">
      <c r="B123" s="23"/>
      <c r="C123" s="24"/>
      <c r="D123" s="148" t="s">
        <v>164</v>
      </c>
      <c r="E123" s="24"/>
      <c r="F123" s="149" t="s">
        <v>679</v>
      </c>
      <c r="G123" s="24"/>
      <c r="H123" s="24"/>
      <c r="J123" s="24"/>
      <c r="K123" s="24"/>
      <c r="L123" s="43"/>
      <c r="M123" s="56"/>
      <c r="N123" s="24"/>
      <c r="O123" s="24"/>
      <c r="P123" s="24"/>
      <c r="Q123" s="24"/>
      <c r="R123" s="24"/>
      <c r="S123" s="24"/>
      <c r="T123" s="57"/>
      <c r="AT123" s="6" t="s">
        <v>164</v>
      </c>
      <c r="AU123" s="6" t="s">
        <v>21</v>
      </c>
    </row>
    <row r="124" spans="2:65" s="6" customFormat="1" ht="15.75" customHeight="1" x14ac:dyDescent="0.3">
      <c r="B124" s="23"/>
      <c r="C124" s="136" t="s">
        <v>229</v>
      </c>
      <c r="D124" s="136" t="s">
        <v>159</v>
      </c>
      <c r="E124" s="137" t="s">
        <v>1354</v>
      </c>
      <c r="F124" s="138" t="s">
        <v>1355</v>
      </c>
      <c r="G124" s="139" t="s">
        <v>447</v>
      </c>
      <c r="H124" s="140">
        <v>2</v>
      </c>
      <c r="I124" s="141"/>
      <c r="J124" s="142">
        <f>ROUND($I$124*$H$124,2)</f>
        <v>0</v>
      </c>
      <c r="K124" s="138"/>
      <c r="L124" s="43"/>
      <c r="M124" s="143"/>
      <c r="N124" s="144" t="s">
        <v>41</v>
      </c>
      <c r="O124" s="24"/>
      <c r="P124" s="145">
        <f>$O$124*$H$124</f>
        <v>0</v>
      </c>
      <c r="Q124" s="145">
        <v>0</v>
      </c>
      <c r="R124" s="145">
        <f>$Q$124*$H$124</f>
        <v>0</v>
      </c>
      <c r="S124" s="145">
        <v>0</v>
      </c>
      <c r="T124" s="146">
        <f>$S$124*$H$124</f>
        <v>0</v>
      </c>
      <c r="AR124" s="89" t="s">
        <v>163</v>
      </c>
      <c r="AT124" s="89" t="s">
        <v>159</v>
      </c>
      <c r="AU124" s="89" t="s">
        <v>21</v>
      </c>
      <c r="AY124" s="6" t="s">
        <v>158</v>
      </c>
      <c r="BE124" s="147">
        <f>IF($N$124="základní",$J$124,0)</f>
        <v>0</v>
      </c>
      <c r="BF124" s="147">
        <f>IF($N$124="snížená",$J$124,0)</f>
        <v>0</v>
      </c>
      <c r="BG124" s="147">
        <f>IF($N$124="zákl. přenesená",$J$124,0)</f>
        <v>0</v>
      </c>
      <c r="BH124" s="147">
        <f>IF($N$124="sníž. přenesená",$J$124,0)</f>
        <v>0</v>
      </c>
      <c r="BI124" s="147">
        <f>IF($N$124="nulová",$J$124,0)</f>
        <v>0</v>
      </c>
      <c r="BJ124" s="89" t="s">
        <v>21</v>
      </c>
      <c r="BK124" s="147">
        <f>ROUND($I$124*$H$124,2)</f>
        <v>0</v>
      </c>
      <c r="BL124" s="89" t="s">
        <v>163</v>
      </c>
      <c r="BM124" s="89" t="s">
        <v>229</v>
      </c>
    </row>
    <row r="125" spans="2:65" s="6" customFormat="1" ht="16.5" customHeight="1" x14ac:dyDescent="0.3">
      <c r="B125" s="23"/>
      <c r="C125" s="24"/>
      <c r="D125" s="148" t="s">
        <v>164</v>
      </c>
      <c r="E125" s="24"/>
      <c r="F125" s="149" t="s">
        <v>1355</v>
      </c>
      <c r="G125" s="24"/>
      <c r="H125" s="24"/>
      <c r="J125" s="24"/>
      <c r="K125" s="24"/>
      <c r="L125" s="43"/>
      <c r="M125" s="56"/>
      <c r="N125" s="24"/>
      <c r="O125" s="24"/>
      <c r="P125" s="24"/>
      <c r="Q125" s="24"/>
      <c r="R125" s="24"/>
      <c r="S125" s="24"/>
      <c r="T125" s="57"/>
      <c r="AT125" s="6" t="s">
        <v>164</v>
      </c>
      <c r="AU125" s="6" t="s">
        <v>21</v>
      </c>
    </row>
    <row r="126" spans="2:65" s="6" customFormat="1" ht="15.75" customHeight="1" x14ac:dyDescent="0.3">
      <c r="B126" s="23"/>
      <c r="C126" s="136" t="s">
        <v>232</v>
      </c>
      <c r="D126" s="136" t="s">
        <v>159</v>
      </c>
      <c r="E126" s="137" t="s">
        <v>1356</v>
      </c>
      <c r="F126" s="138" t="s">
        <v>1357</v>
      </c>
      <c r="G126" s="139" t="s">
        <v>447</v>
      </c>
      <c r="H126" s="140">
        <v>9</v>
      </c>
      <c r="I126" s="141"/>
      <c r="J126" s="142">
        <f>ROUND($I$126*$H$126,2)</f>
        <v>0</v>
      </c>
      <c r="K126" s="138"/>
      <c r="L126" s="43"/>
      <c r="M126" s="143"/>
      <c r="N126" s="144" t="s">
        <v>41</v>
      </c>
      <c r="O126" s="24"/>
      <c r="P126" s="145">
        <f>$O$126*$H$126</f>
        <v>0</v>
      </c>
      <c r="Q126" s="145">
        <v>0</v>
      </c>
      <c r="R126" s="145">
        <f>$Q$126*$H$126</f>
        <v>0</v>
      </c>
      <c r="S126" s="145">
        <v>0</v>
      </c>
      <c r="T126" s="146">
        <f>$S$126*$H$126</f>
        <v>0</v>
      </c>
      <c r="AR126" s="89" t="s">
        <v>163</v>
      </c>
      <c r="AT126" s="89" t="s">
        <v>159</v>
      </c>
      <c r="AU126" s="89" t="s">
        <v>21</v>
      </c>
      <c r="AY126" s="6" t="s">
        <v>158</v>
      </c>
      <c r="BE126" s="147">
        <f>IF($N$126="základní",$J$126,0)</f>
        <v>0</v>
      </c>
      <c r="BF126" s="147">
        <f>IF($N$126="snížená",$J$126,0)</f>
        <v>0</v>
      </c>
      <c r="BG126" s="147">
        <f>IF($N$126="zákl. přenesená",$J$126,0)</f>
        <v>0</v>
      </c>
      <c r="BH126" s="147">
        <f>IF($N$126="sníž. přenesená",$J$126,0)</f>
        <v>0</v>
      </c>
      <c r="BI126" s="147">
        <f>IF($N$126="nulová",$J$126,0)</f>
        <v>0</v>
      </c>
      <c r="BJ126" s="89" t="s">
        <v>21</v>
      </c>
      <c r="BK126" s="147">
        <f>ROUND($I$126*$H$126,2)</f>
        <v>0</v>
      </c>
      <c r="BL126" s="89" t="s">
        <v>163</v>
      </c>
      <c r="BM126" s="89" t="s">
        <v>232</v>
      </c>
    </row>
    <row r="127" spans="2:65" s="6" customFormat="1" ht="16.5" customHeight="1" x14ac:dyDescent="0.3">
      <c r="B127" s="23"/>
      <c r="C127" s="24"/>
      <c r="D127" s="148" t="s">
        <v>164</v>
      </c>
      <c r="E127" s="24"/>
      <c r="F127" s="149" t="s">
        <v>1357</v>
      </c>
      <c r="G127" s="24"/>
      <c r="H127" s="24"/>
      <c r="J127" s="24"/>
      <c r="K127" s="24"/>
      <c r="L127" s="43"/>
      <c r="M127" s="56"/>
      <c r="N127" s="24"/>
      <c r="O127" s="24"/>
      <c r="P127" s="24"/>
      <c r="Q127" s="24"/>
      <c r="R127" s="24"/>
      <c r="S127" s="24"/>
      <c r="T127" s="57"/>
      <c r="AT127" s="6" t="s">
        <v>164</v>
      </c>
      <c r="AU127" s="6" t="s">
        <v>21</v>
      </c>
    </row>
    <row r="128" spans="2:65" s="6" customFormat="1" ht="15.75" customHeight="1" x14ac:dyDescent="0.3">
      <c r="B128" s="23"/>
      <c r="C128" s="136" t="s">
        <v>7</v>
      </c>
      <c r="D128" s="136" t="s">
        <v>159</v>
      </c>
      <c r="E128" s="137" t="s">
        <v>684</v>
      </c>
      <c r="F128" s="138" t="s">
        <v>685</v>
      </c>
      <c r="G128" s="139" t="s">
        <v>447</v>
      </c>
      <c r="H128" s="140">
        <v>12</v>
      </c>
      <c r="I128" s="141"/>
      <c r="J128" s="142">
        <f>ROUND($I$128*$H$128,2)</f>
        <v>0</v>
      </c>
      <c r="K128" s="138"/>
      <c r="L128" s="43"/>
      <c r="M128" s="143"/>
      <c r="N128" s="144" t="s">
        <v>41</v>
      </c>
      <c r="O128" s="24"/>
      <c r="P128" s="145">
        <f>$O$128*$H$128</f>
        <v>0</v>
      </c>
      <c r="Q128" s="145">
        <v>0</v>
      </c>
      <c r="R128" s="145">
        <f>$Q$128*$H$128</f>
        <v>0</v>
      </c>
      <c r="S128" s="145">
        <v>0</v>
      </c>
      <c r="T128" s="146">
        <f>$S$128*$H$128</f>
        <v>0</v>
      </c>
      <c r="AR128" s="89" t="s">
        <v>163</v>
      </c>
      <c r="AT128" s="89" t="s">
        <v>159</v>
      </c>
      <c r="AU128" s="89" t="s">
        <v>21</v>
      </c>
      <c r="AY128" s="6" t="s">
        <v>158</v>
      </c>
      <c r="BE128" s="147">
        <f>IF($N$128="základní",$J$128,0)</f>
        <v>0</v>
      </c>
      <c r="BF128" s="147">
        <f>IF($N$128="snížená",$J$128,0)</f>
        <v>0</v>
      </c>
      <c r="BG128" s="147">
        <f>IF($N$128="zákl. přenesená",$J$128,0)</f>
        <v>0</v>
      </c>
      <c r="BH128" s="147">
        <f>IF($N$128="sníž. přenesená",$J$128,0)</f>
        <v>0</v>
      </c>
      <c r="BI128" s="147">
        <f>IF($N$128="nulová",$J$128,0)</f>
        <v>0</v>
      </c>
      <c r="BJ128" s="89" t="s">
        <v>21</v>
      </c>
      <c r="BK128" s="147">
        <f>ROUND($I$128*$H$128,2)</f>
        <v>0</v>
      </c>
      <c r="BL128" s="89" t="s">
        <v>163</v>
      </c>
      <c r="BM128" s="89" t="s">
        <v>7</v>
      </c>
    </row>
    <row r="129" spans="2:65" s="6" customFormat="1" ht="16.5" customHeight="1" x14ac:dyDescent="0.3">
      <c r="B129" s="23"/>
      <c r="C129" s="24"/>
      <c r="D129" s="148" t="s">
        <v>164</v>
      </c>
      <c r="E129" s="24"/>
      <c r="F129" s="149" t="s">
        <v>685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164</v>
      </c>
      <c r="AU129" s="6" t="s">
        <v>21</v>
      </c>
    </row>
    <row r="130" spans="2:65" s="6" customFormat="1" ht="15.75" customHeight="1" x14ac:dyDescent="0.3">
      <c r="B130" s="150"/>
      <c r="C130" s="151"/>
      <c r="D130" s="152" t="s">
        <v>165</v>
      </c>
      <c r="E130" s="151"/>
      <c r="F130" s="153" t="s">
        <v>195</v>
      </c>
      <c r="G130" s="151"/>
      <c r="H130" s="154">
        <v>9</v>
      </c>
      <c r="J130" s="151"/>
      <c r="K130" s="151"/>
      <c r="L130" s="155"/>
      <c r="M130" s="156"/>
      <c r="N130" s="151"/>
      <c r="O130" s="151"/>
      <c r="P130" s="151"/>
      <c r="Q130" s="151"/>
      <c r="R130" s="151"/>
      <c r="S130" s="151"/>
      <c r="T130" s="157"/>
      <c r="AT130" s="158" t="s">
        <v>165</v>
      </c>
      <c r="AU130" s="158" t="s">
        <v>21</v>
      </c>
      <c r="AV130" s="158" t="s">
        <v>78</v>
      </c>
      <c r="AW130" s="158" t="s">
        <v>121</v>
      </c>
      <c r="AX130" s="158" t="s">
        <v>70</v>
      </c>
      <c r="AY130" s="158" t="s">
        <v>158</v>
      </c>
    </row>
    <row r="131" spans="2:65" s="6" customFormat="1" ht="15.75" customHeight="1" x14ac:dyDescent="0.3">
      <c r="B131" s="150"/>
      <c r="C131" s="151"/>
      <c r="D131" s="152" t="s">
        <v>165</v>
      </c>
      <c r="E131" s="151"/>
      <c r="F131" s="153" t="s">
        <v>174</v>
      </c>
      <c r="G131" s="151"/>
      <c r="H131" s="154">
        <v>3</v>
      </c>
      <c r="J131" s="151"/>
      <c r="K131" s="151"/>
      <c r="L131" s="155"/>
      <c r="M131" s="156"/>
      <c r="N131" s="151"/>
      <c r="O131" s="151"/>
      <c r="P131" s="151"/>
      <c r="Q131" s="151"/>
      <c r="R131" s="151"/>
      <c r="S131" s="151"/>
      <c r="T131" s="157"/>
      <c r="AT131" s="158" t="s">
        <v>165</v>
      </c>
      <c r="AU131" s="158" t="s">
        <v>21</v>
      </c>
      <c r="AV131" s="158" t="s">
        <v>78</v>
      </c>
      <c r="AW131" s="158" t="s">
        <v>121</v>
      </c>
      <c r="AX131" s="158" t="s">
        <v>70</v>
      </c>
      <c r="AY131" s="158" t="s">
        <v>158</v>
      </c>
    </row>
    <row r="132" spans="2:65" s="6" customFormat="1" ht="15.75" customHeight="1" x14ac:dyDescent="0.3">
      <c r="B132" s="159"/>
      <c r="C132" s="160"/>
      <c r="D132" s="152" t="s">
        <v>165</v>
      </c>
      <c r="E132" s="160"/>
      <c r="F132" s="161" t="s">
        <v>170</v>
      </c>
      <c r="G132" s="160"/>
      <c r="H132" s="162">
        <v>12</v>
      </c>
      <c r="J132" s="160"/>
      <c r="K132" s="160"/>
      <c r="L132" s="163"/>
      <c r="M132" s="164"/>
      <c r="N132" s="160"/>
      <c r="O132" s="160"/>
      <c r="P132" s="160"/>
      <c r="Q132" s="160"/>
      <c r="R132" s="160"/>
      <c r="S132" s="160"/>
      <c r="T132" s="165"/>
      <c r="AT132" s="166" t="s">
        <v>165</v>
      </c>
      <c r="AU132" s="166" t="s">
        <v>21</v>
      </c>
      <c r="AV132" s="166" t="s">
        <v>163</v>
      </c>
      <c r="AW132" s="166" t="s">
        <v>121</v>
      </c>
      <c r="AX132" s="166" t="s">
        <v>21</v>
      </c>
      <c r="AY132" s="166" t="s">
        <v>158</v>
      </c>
    </row>
    <row r="133" spans="2:65" s="6" customFormat="1" ht="15.75" customHeight="1" x14ac:dyDescent="0.3">
      <c r="B133" s="23"/>
      <c r="C133" s="136" t="s">
        <v>242</v>
      </c>
      <c r="D133" s="136" t="s">
        <v>159</v>
      </c>
      <c r="E133" s="137" t="s">
        <v>1358</v>
      </c>
      <c r="F133" s="138" t="s">
        <v>1359</v>
      </c>
      <c r="G133" s="139" t="s">
        <v>191</v>
      </c>
      <c r="H133" s="140">
        <v>1</v>
      </c>
      <c r="I133" s="141"/>
      <c r="J133" s="142">
        <f>ROUND($I$133*$H$133,2)</f>
        <v>0</v>
      </c>
      <c r="K133" s="138"/>
      <c r="L133" s="43"/>
      <c r="M133" s="143"/>
      <c r="N133" s="144" t="s">
        <v>41</v>
      </c>
      <c r="O133" s="24"/>
      <c r="P133" s="145">
        <f>$O$133*$H$133</f>
        <v>0</v>
      </c>
      <c r="Q133" s="145">
        <v>0</v>
      </c>
      <c r="R133" s="145">
        <f>$Q$133*$H$133</f>
        <v>0</v>
      </c>
      <c r="S133" s="145">
        <v>0</v>
      </c>
      <c r="T133" s="146">
        <f>$S$133*$H$133</f>
        <v>0</v>
      </c>
      <c r="AR133" s="89" t="s">
        <v>163</v>
      </c>
      <c r="AT133" s="89" t="s">
        <v>159</v>
      </c>
      <c r="AU133" s="89" t="s">
        <v>21</v>
      </c>
      <c r="AY133" s="6" t="s">
        <v>158</v>
      </c>
      <c r="BE133" s="147">
        <f>IF($N$133="základní",$J$133,0)</f>
        <v>0</v>
      </c>
      <c r="BF133" s="147">
        <f>IF($N$133="snížená",$J$133,0)</f>
        <v>0</v>
      </c>
      <c r="BG133" s="147">
        <f>IF($N$133="zákl. přenesená",$J$133,0)</f>
        <v>0</v>
      </c>
      <c r="BH133" s="147">
        <f>IF($N$133="sníž. přenesená",$J$133,0)</f>
        <v>0</v>
      </c>
      <c r="BI133" s="147">
        <f>IF($N$133="nulová",$J$133,0)</f>
        <v>0</v>
      </c>
      <c r="BJ133" s="89" t="s">
        <v>21</v>
      </c>
      <c r="BK133" s="147">
        <f>ROUND($I$133*$H$133,2)</f>
        <v>0</v>
      </c>
      <c r="BL133" s="89" t="s">
        <v>163</v>
      </c>
      <c r="BM133" s="89" t="s">
        <v>242</v>
      </c>
    </row>
    <row r="134" spans="2:65" s="6" customFormat="1" ht="16.5" customHeight="1" x14ac:dyDescent="0.3">
      <c r="B134" s="23"/>
      <c r="C134" s="24"/>
      <c r="D134" s="148" t="s">
        <v>164</v>
      </c>
      <c r="E134" s="24"/>
      <c r="F134" s="149" t="s">
        <v>1359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164</v>
      </c>
      <c r="AU134" s="6" t="s">
        <v>21</v>
      </c>
    </row>
    <row r="135" spans="2:65" s="6" customFormat="1" ht="15.75" customHeight="1" x14ac:dyDescent="0.3">
      <c r="B135" s="23"/>
      <c r="C135" s="136" t="s">
        <v>246</v>
      </c>
      <c r="D135" s="136" t="s">
        <v>159</v>
      </c>
      <c r="E135" s="137" t="s">
        <v>1360</v>
      </c>
      <c r="F135" s="138" t="s">
        <v>1361</v>
      </c>
      <c r="G135" s="139" t="s">
        <v>191</v>
      </c>
      <c r="H135" s="140">
        <v>1</v>
      </c>
      <c r="I135" s="141"/>
      <c r="J135" s="142">
        <f>ROUND($I$135*$H$135,2)</f>
        <v>0</v>
      </c>
      <c r="K135" s="138"/>
      <c r="L135" s="43"/>
      <c r="M135" s="143"/>
      <c r="N135" s="144" t="s">
        <v>41</v>
      </c>
      <c r="O135" s="24"/>
      <c r="P135" s="145">
        <f>$O$135*$H$135</f>
        <v>0</v>
      </c>
      <c r="Q135" s="145">
        <v>0</v>
      </c>
      <c r="R135" s="145">
        <f>$Q$135*$H$135</f>
        <v>0</v>
      </c>
      <c r="S135" s="145">
        <v>0</v>
      </c>
      <c r="T135" s="146">
        <f>$S$135*$H$135</f>
        <v>0</v>
      </c>
      <c r="AR135" s="89" t="s">
        <v>163</v>
      </c>
      <c r="AT135" s="89" t="s">
        <v>159</v>
      </c>
      <c r="AU135" s="89" t="s">
        <v>21</v>
      </c>
      <c r="AY135" s="6" t="s">
        <v>158</v>
      </c>
      <c r="BE135" s="147">
        <f>IF($N$135="základní",$J$135,0)</f>
        <v>0</v>
      </c>
      <c r="BF135" s="147">
        <f>IF($N$135="snížená",$J$135,0)</f>
        <v>0</v>
      </c>
      <c r="BG135" s="147">
        <f>IF($N$135="zákl. přenesená",$J$135,0)</f>
        <v>0</v>
      </c>
      <c r="BH135" s="147">
        <f>IF($N$135="sníž. přenesená",$J$135,0)</f>
        <v>0</v>
      </c>
      <c r="BI135" s="147">
        <f>IF($N$135="nulová",$J$135,0)</f>
        <v>0</v>
      </c>
      <c r="BJ135" s="89" t="s">
        <v>21</v>
      </c>
      <c r="BK135" s="147">
        <f>ROUND($I$135*$H$135,2)</f>
        <v>0</v>
      </c>
      <c r="BL135" s="89" t="s">
        <v>163</v>
      </c>
      <c r="BM135" s="89" t="s">
        <v>246</v>
      </c>
    </row>
    <row r="136" spans="2:65" s="6" customFormat="1" ht="16.5" customHeight="1" x14ac:dyDescent="0.3">
      <c r="B136" s="23"/>
      <c r="C136" s="24"/>
      <c r="D136" s="148" t="s">
        <v>164</v>
      </c>
      <c r="E136" s="24"/>
      <c r="F136" s="149" t="s">
        <v>1361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164</v>
      </c>
      <c r="AU136" s="6" t="s">
        <v>21</v>
      </c>
    </row>
    <row r="137" spans="2:65" s="6" customFormat="1" ht="15.75" customHeight="1" x14ac:dyDescent="0.3">
      <c r="B137" s="23"/>
      <c r="C137" s="136" t="s">
        <v>250</v>
      </c>
      <c r="D137" s="136" t="s">
        <v>159</v>
      </c>
      <c r="E137" s="137" t="s">
        <v>699</v>
      </c>
      <c r="F137" s="138" t="s">
        <v>1362</v>
      </c>
      <c r="G137" s="139" t="s">
        <v>191</v>
      </c>
      <c r="H137" s="140">
        <v>1</v>
      </c>
      <c r="I137" s="141"/>
      <c r="J137" s="142">
        <f>ROUND($I$137*$H$137,2)</f>
        <v>0</v>
      </c>
      <c r="K137" s="138"/>
      <c r="L137" s="43"/>
      <c r="M137" s="143"/>
      <c r="N137" s="144" t="s">
        <v>41</v>
      </c>
      <c r="O137" s="24"/>
      <c r="P137" s="145">
        <f>$O$137*$H$137</f>
        <v>0</v>
      </c>
      <c r="Q137" s="145">
        <v>0</v>
      </c>
      <c r="R137" s="145">
        <f>$Q$137*$H$137</f>
        <v>0</v>
      </c>
      <c r="S137" s="145">
        <v>0</v>
      </c>
      <c r="T137" s="146">
        <f>$S$137*$H$137</f>
        <v>0</v>
      </c>
      <c r="AR137" s="89" t="s">
        <v>163</v>
      </c>
      <c r="AT137" s="89" t="s">
        <v>159</v>
      </c>
      <c r="AU137" s="89" t="s">
        <v>21</v>
      </c>
      <c r="AY137" s="6" t="s">
        <v>158</v>
      </c>
      <c r="BE137" s="147">
        <f>IF($N$137="základní",$J$137,0)</f>
        <v>0</v>
      </c>
      <c r="BF137" s="147">
        <f>IF($N$137="snížená",$J$137,0)</f>
        <v>0</v>
      </c>
      <c r="BG137" s="147">
        <f>IF($N$137="zákl. přenesená",$J$137,0)</f>
        <v>0</v>
      </c>
      <c r="BH137" s="147">
        <f>IF($N$137="sníž. přenesená",$J$137,0)</f>
        <v>0</v>
      </c>
      <c r="BI137" s="147">
        <f>IF($N$137="nulová",$J$137,0)</f>
        <v>0</v>
      </c>
      <c r="BJ137" s="89" t="s">
        <v>21</v>
      </c>
      <c r="BK137" s="147">
        <f>ROUND($I$137*$H$137,2)</f>
        <v>0</v>
      </c>
      <c r="BL137" s="89" t="s">
        <v>163</v>
      </c>
      <c r="BM137" s="89" t="s">
        <v>250</v>
      </c>
    </row>
    <row r="138" spans="2:65" s="6" customFormat="1" ht="16.5" customHeight="1" x14ac:dyDescent="0.3">
      <c r="B138" s="23"/>
      <c r="C138" s="24"/>
      <c r="D138" s="148" t="s">
        <v>164</v>
      </c>
      <c r="E138" s="24"/>
      <c r="F138" s="149" t="s">
        <v>1362</v>
      </c>
      <c r="G138" s="24"/>
      <c r="H138" s="24"/>
      <c r="J138" s="24"/>
      <c r="K138" s="24"/>
      <c r="L138" s="43"/>
      <c r="M138" s="56"/>
      <c r="N138" s="24"/>
      <c r="O138" s="24"/>
      <c r="P138" s="24"/>
      <c r="Q138" s="24"/>
      <c r="R138" s="24"/>
      <c r="S138" s="24"/>
      <c r="T138" s="57"/>
      <c r="AT138" s="6" t="s">
        <v>164</v>
      </c>
      <c r="AU138" s="6" t="s">
        <v>21</v>
      </c>
    </row>
    <row r="139" spans="2:65" s="6" customFormat="1" ht="15.75" customHeight="1" x14ac:dyDescent="0.3">
      <c r="B139" s="23"/>
      <c r="C139" s="136" t="s">
        <v>259</v>
      </c>
      <c r="D139" s="136" t="s">
        <v>159</v>
      </c>
      <c r="E139" s="137" t="s">
        <v>1363</v>
      </c>
      <c r="F139" s="138" t="s">
        <v>1364</v>
      </c>
      <c r="G139" s="139" t="s">
        <v>191</v>
      </c>
      <c r="H139" s="140">
        <v>1</v>
      </c>
      <c r="I139" s="141"/>
      <c r="J139" s="142">
        <f>ROUND($I$139*$H$139,2)</f>
        <v>0</v>
      </c>
      <c r="K139" s="138"/>
      <c r="L139" s="43"/>
      <c r="M139" s="143"/>
      <c r="N139" s="144" t="s">
        <v>41</v>
      </c>
      <c r="O139" s="24"/>
      <c r="P139" s="145">
        <f>$O$139*$H$139</f>
        <v>0</v>
      </c>
      <c r="Q139" s="145">
        <v>0</v>
      </c>
      <c r="R139" s="145">
        <f>$Q$139*$H$139</f>
        <v>0</v>
      </c>
      <c r="S139" s="145">
        <v>0</v>
      </c>
      <c r="T139" s="146">
        <f>$S$139*$H$139</f>
        <v>0</v>
      </c>
      <c r="AR139" s="89" t="s">
        <v>163</v>
      </c>
      <c r="AT139" s="89" t="s">
        <v>159</v>
      </c>
      <c r="AU139" s="89" t="s">
        <v>21</v>
      </c>
      <c r="AY139" s="6" t="s">
        <v>158</v>
      </c>
      <c r="BE139" s="147">
        <f>IF($N$139="základní",$J$139,0)</f>
        <v>0</v>
      </c>
      <c r="BF139" s="147">
        <f>IF($N$139="snížená",$J$139,0)</f>
        <v>0</v>
      </c>
      <c r="BG139" s="147">
        <f>IF($N$139="zákl. přenesená",$J$139,0)</f>
        <v>0</v>
      </c>
      <c r="BH139" s="147">
        <f>IF($N$139="sníž. přenesená",$J$139,0)</f>
        <v>0</v>
      </c>
      <c r="BI139" s="147">
        <f>IF($N$139="nulová",$J$139,0)</f>
        <v>0</v>
      </c>
      <c r="BJ139" s="89" t="s">
        <v>21</v>
      </c>
      <c r="BK139" s="147">
        <f>ROUND($I$139*$H$139,2)</f>
        <v>0</v>
      </c>
      <c r="BL139" s="89" t="s">
        <v>163</v>
      </c>
      <c r="BM139" s="89" t="s">
        <v>259</v>
      </c>
    </row>
    <row r="140" spans="2:65" s="6" customFormat="1" ht="16.5" customHeight="1" x14ac:dyDescent="0.3">
      <c r="B140" s="23"/>
      <c r="C140" s="24"/>
      <c r="D140" s="148" t="s">
        <v>164</v>
      </c>
      <c r="E140" s="24"/>
      <c r="F140" s="149" t="s">
        <v>1364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164</v>
      </c>
      <c r="AU140" s="6" t="s">
        <v>21</v>
      </c>
    </row>
    <row r="141" spans="2:65" s="6" customFormat="1" ht="15.75" customHeight="1" x14ac:dyDescent="0.3">
      <c r="B141" s="23"/>
      <c r="C141" s="136" t="s">
        <v>263</v>
      </c>
      <c r="D141" s="136" t="s">
        <v>159</v>
      </c>
      <c r="E141" s="137" t="s">
        <v>1365</v>
      </c>
      <c r="F141" s="138" t="s">
        <v>1366</v>
      </c>
      <c r="G141" s="139" t="s">
        <v>191</v>
      </c>
      <c r="H141" s="140">
        <v>2</v>
      </c>
      <c r="I141" s="141"/>
      <c r="J141" s="142">
        <f>ROUND($I$141*$H$141,2)</f>
        <v>0</v>
      </c>
      <c r="K141" s="138"/>
      <c r="L141" s="43"/>
      <c r="M141" s="143"/>
      <c r="N141" s="144" t="s">
        <v>41</v>
      </c>
      <c r="O141" s="24"/>
      <c r="P141" s="145">
        <f>$O$141*$H$141</f>
        <v>0</v>
      </c>
      <c r="Q141" s="145">
        <v>0</v>
      </c>
      <c r="R141" s="145">
        <f>$Q$141*$H$141</f>
        <v>0</v>
      </c>
      <c r="S141" s="145">
        <v>0</v>
      </c>
      <c r="T141" s="146">
        <f>$S$141*$H$141</f>
        <v>0</v>
      </c>
      <c r="AR141" s="89" t="s">
        <v>163</v>
      </c>
      <c r="AT141" s="89" t="s">
        <v>159</v>
      </c>
      <c r="AU141" s="89" t="s">
        <v>21</v>
      </c>
      <c r="AY141" s="6" t="s">
        <v>158</v>
      </c>
      <c r="BE141" s="147">
        <f>IF($N$141="základní",$J$141,0)</f>
        <v>0</v>
      </c>
      <c r="BF141" s="147">
        <f>IF($N$141="snížená",$J$141,0)</f>
        <v>0</v>
      </c>
      <c r="BG141" s="147">
        <f>IF($N$141="zákl. přenesená",$J$141,0)</f>
        <v>0</v>
      </c>
      <c r="BH141" s="147">
        <f>IF($N$141="sníž. přenesená",$J$141,0)</f>
        <v>0</v>
      </c>
      <c r="BI141" s="147">
        <f>IF($N$141="nulová",$J$141,0)</f>
        <v>0</v>
      </c>
      <c r="BJ141" s="89" t="s">
        <v>21</v>
      </c>
      <c r="BK141" s="147">
        <f>ROUND($I$141*$H$141,2)</f>
        <v>0</v>
      </c>
      <c r="BL141" s="89" t="s">
        <v>163</v>
      </c>
      <c r="BM141" s="89" t="s">
        <v>263</v>
      </c>
    </row>
    <row r="142" spans="2:65" s="6" customFormat="1" ht="16.5" customHeight="1" x14ac:dyDescent="0.3">
      <c r="B142" s="23"/>
      <c r="C142" s="24"/>
      <c r="D142" s="148" t="s">
        <v>164</v>
      </c>
      <c r="E142" s="24"/>
      <c r="F142" s="149" t="s">
        <v>1366</v>
      </c>
      <c r="G142" s="24"/>
      <c r="H142" s="24"/>
      <c r="J142" s="24"/>
      <c r="K142" s="24"/>
      <c r="L142" s="43"/>
      <c r="M142" s="56"/>
      <c r="N142" s="24"/>
      <c r="O142" s="24"/>
      <c r="P142" s="24"/>
      <c r="Q142" s="24"/>
      <c r="R142" s="24"/>
      <c r="S142" s="24"/>
      <c r="T142" s="57"/>
      <c r="AT142" s="6" t="s">
        <v>164</v>
      </c>
      <c r="AU142" s="6" t="s">
        <v>21</v>
      </c>
    </row>
    <row r="143" spans="2:65" s="6" customFormat="1" ht="15.75" customHeight="1" x14ac:dyDescent="0.3">
      <c r="B143" s="23"/>
      <c r="C143" s="136" t="s">
        <v>267</v>
      </c>
      <c r="D143" s="136" t="s">
        <v>159</v>
      </c>
      <c r="E143" s="137" t="s">
        <v>731</v>
      </c>
      <c r="F143" s="138" t="s">
        <v>732</v>
      </c>
      <c r="G143" s="139" t="s">
        <v>447</v>
      </c>
      <c r="H143" s="140">
        <v>12</v>
      </c>
      <c r="I143" s="141"/>
      <c r="J143" s="142">
        <f>ROUND($I$143*$H$143,2)</f>
        <v>0</v>
      </c>
      <c r="K143" s="138"/>
      <c r="L143" s="43"/>
      <c r="M143" s="143"/>
      <c r="N143" s="144" t="s">
        <v>41</v>
      </c>
      <c r="O143" s="24"/>
      <c r="P143" s="145">
        <f>$O$143*$H$143</f>
        <v>0</v>
      </c>
      <c r="Q143" s="145">
        <v>0</v>
      </c>
      <c r="R143" s="145">
        <f>$Q$143*$H$143</f>
        <v>0</v>
      </c>
      <c r="S143" s="145">
        <v>0</v>
      </c>
      <c r="T143" s="146">
        <f>$S$143*$H$143</f>
        <v>0</v>
      </c>
      <c r="AR143" s="89" t="s">
        <v>163</v>
      </c>
      <c r="AT143" s="89" t="s">
        <v>159</v>
      </c>
      <c r="AU143" s="89" t="s">
        <v>21</v>
      </c>
      <c r="AY143" s="6" t="s">
        <v>158</v>
      </c>
      <c r="BE143" s="147">
        <f>IF($N$143="základní",$J$143,0)</f>
        <v>0</v>
      </c>
      <c r="BF143" s="147">
        <f>IF($N$143="snížená",$J$143,0)</f>
        <v>0</v>
      </c>
      <c r="BG143" s="147">
        <f>IF($N$143="zákl. přenesená",$J$143,0)</f>
        <v>0</v>
      </c>
      <c r="BH143" s="147">
        <f>IF($N$143="sníž. přenesená",$J$143,0)</f>
        <v>0</v>
      </c>
      <c r="BI143" s="147">
        <f>IF($N$143="nulová",$J$143,0)</f>
        <v>0</v>
      </c>
      <c r="BJ143" s="89" t="s">
        <v>21</v>
      </c>
      <c r="BK143" s="147">
        <f>ROUND($I$143*$H$143,2)</f>
        <v>0</v>
      </c>
      <c r="BL143" s="89" t="s">
        <v>163</v>
      </c>
      <c r="BM143" s="89" t="s">
        <v>267</v>
      </c>
    </row>
    <row r="144" spans="2:65" s="6" customFormat="1" ht="16.5" customHeight="1" x14ac:dyDescent="0.3">
      <c r="B144" s="23"/>
      <c r="C144" s="24"/>
      <c r="D144" s="148" t="s">
        <v>164</v>
      </c>
      <c r="E144" s="24"/>
      <c r="F144" s="149" t="s">
        <v>732</v>
      </c>
      <c r="G144" s="24"/>
      <c r="H144" s="24"/>
      <c r="J144" s="24"/>
      <c r="K144" s="24"/>
      <c r="L144" s="43"/>
      <c r="M144" s="56"/>
      <c r="N144" s="24"/>
      <c r="O144" s="24"/>
      <c r="P144" s="24"/>
      <c r="Q144" s="24"/>
      <c r="R144" s="24"/>
      <c r="S144" s="24"/>
      <c r="T144" s="57"/>
      <c r="AT144" s="6" t="s">
        <v>164</v>
      </c>
      <c r="AU144" s="6" t="s">
        <v>21</v>
      </c>
    </row>
    <row r="145" spans="2:65" s="6" customFormat="1" ht="15.75" customHeight="1" x14ac:dyDescent="0.3">
      <c r="B145" s="150"/>
      <c r="C145" s="151"/>
      <c r="D145" s="152" t="s">
        <v>165</v>
      </c>
      <c r="E145" s="151"/>
      <c r="F145" s="153" t="s">
        <v>1367</v>
      </c>
      <c r="G145" s="151"/>
      <c r="H145" s="154">
        <v>12</v>
      </c>
      <c r="J145" s="151"/>
      <c r="K145" s="151"/>
      <c r="L145" s="155"/>
      <c r="M145" s="156"/>
      <c r="N145" s="151"/>
      <c r="O145" s="151"/>
      <c r="P145" s="151"/>
      <c r="Q145" s="151"/>
      <c r="R145" s="151"/>
      <c r="S145" s="151"/>
      <c r="T145" s="157"/>
      <c r="AT145" s="158" t="s">
        <v>165</v>
      </c>
      <c r="AU145" s="158" t="s">
        <v>21</v>
      </c>
      <c r="AV145" s="158" t="s">
        <v>78</v>
      </c>
      <c r="AW145" s="158" t="s">
        <v>121</v>
      </c>
      <c r="AX145" s="158" t="s">
        <v>70</v>
      </c>
      <c r="AY145" s="158" t="s">
        <v>158</v>
      </c>
    </row>
    <row r="146" spans="2:65" s="6" customFormat="1" ht="15.75" customHeight="1" x14ac:dyDescent="0.3">
      <c r="B146" s="159"/>
      <c r="C146" s="160"/>
      <c r="D146" s="152" t="s">
        <v>165</v>
      </c>
      <c r="E146" s="160"/>
      <c r="F146" s="161" t="s">
        <v>170</v>
      </c>
      <c r="G146" s="160"/>
      <c r="H146" s="162">
        <v>12</v>
      </c>
      <c r="J146" s="160"/>
      <c r="K146" s="160"/>
      <c r="L146" s="163"/>
      <c r="M146" s="164"/>
      <c r="N146" s="160"/>
      <c r="O146" s="160"/>
      <c r="P146" s="160"/>
      <c r="Q146" s="160"/>
      <c r="R146" s="160"/>
      <c r="S146" s="160"/>
      <c r="T146" s="165"/>
      <c r="AT146" s="166" t="s">
        <v>165</v>
      </c>
      <c r="AU146" s="166" t="s">
        <v>21</v>
      </c>
      <c r="AV146" s="166" t="s">
        <v>163</v>
      </c>
      <c r="AW146" s="166" t="s">
        <v>121</v>
      </c>
      <c r="AX146" s="166" t="s">
        <v>21</v>
      </c>
      <c r="AY146" s="166" t="s">
        <v>158</v>
      </c>
    </row>
    <row r="147" spans="2:65" s="6" customFormat="1" ht="15.75" customHeight="1" x14ac:dyDescent="0.3">
      <c r="B147" s="23"/>
      <c r="C147" s="136" t="s">
        <v>271</v>
      </c>
      <c r="D147" s="136" t="s">
        <v>159</v>
      </c>
      <c r="E147" s="137" t="s">
        <v>734</v>
      </c>
      <c r="F147" s="138" t="s">
        <v>735</v>
      </c>
      <c r="G147" s="139" t="s">
        <v>447</v>
      </c>
      <c r="H147" s="140">
        <v>12</v>
      </c>
      <c r="I147" s="141"/>
      <c r="J147" s="142">
        <f>ROUND($I$147*$H$147,2)</f>
        <v>0</v>
      </c>
      <c r="K147" s="138"/>
      <c r="L147" s="43"/>
      <c r="M147" s="143"/>
      <c r="N147" s="144" t="s">
        <v>41</v>
      </c>
      <c r="O147" s="24"/>
      <c r="P147" s="145">
        <f>$O$147*$H$147</f>
        <v>0</v>
      </c>
      <c r="Q147" s="145">
        <v>0</v>
      </c>
      <c r="R147" s="145">
        <f>$Q$147*$H$147</f>
        <v>0</v>
      </c>
      <c r="S147" s="145">
        <v>0</v>
      </c>
      <c r="T147" s="146">
        <f>$S$147*$H$147</f>
        <v>0</v>
      </c>
      <c r="AR147" s="89" t="s">
        <v>163</v>
      </c>
      <c r="AT147" s="89" t="s">
        <v>159</v>
      </c>
      <c r="AU147" s="89" t="s">
        <v>21</v>
      </c>
      <c r="AY147" s="6" t="s">
        <v>158</v>
      </c>
      <c r="BE147" s="147">
        <f>IF($N$147="základní",$J$147,0)</f>
        <v>0</v>
      </c>
      <c r="BF147" s="147">
        <f>IF($N$147="snížená",$J$147,0)</f>
        <v>0</v>
      </c>
      <c r="BG147" s="147">
        <f>IF($N$147="zákl. přenesená",$J$147,0)</f>
        <v>0</v>
      </c>
      <c r="BH147" s="147">
        <f>IF($N$147="sníž. přenesená",$J$147,0)</f>
        <v>0</v>
      </c>
      <c r="BI147" s="147">
        <f>IF($N$147="nulová",$J$147,0)</f>
        <v>0</v>
      </c>
      <c r="BJ147" s="89" t="s">
        <v>21</v>
      </c>
      <c r="BK147" s="147">
        <f>ROUND($I$147*$H$147,2)</f>
        <v>0</v>
      </c>
      <c r="BL147" s="89" t="s">
        <v>163</v>
      </c>
      <c r="BM147" s="89" t="s">
        <v>271</v>
      </c>
    </row>
    <row r="148" spans="2:65" s="6" customFormat="1" ht="16.5" customHeight="1" x14ac:dyDescent="0.3">
      <c r="B148" s="23"/>
      <c r="C148" s="24"/>
      <c r="D148" s="148" t="s">
        <v>164</v>
      </c>
      <c r="E148" s="24"/>
      <c r="F148" s="149" t="s">
        <v>735</v>
      </c>
      <c r="G148" s="24"/>
      <c r="H148" s="24"/>
      <c r="J148" s="24"/>
      <c r="K148" s="24"/>
      <c r="L148" s="43"/>
      <c r="M148" s="56"/>
      <c r="N148" s="24"/>
      <c r="O148" s="24"/>
      <c r="P148" s="24"/>
      <c r="Q148" s="24"/>
      <c r="R148" s="24"/>
      <c r="S148" s="24"/>
      <c r="T148" s="57"/>
      <c r="AT148" s="6" t="s">
        <v>164</v>
      </c>
      <c r="AU148" s="6" t="s">
        <v>21</v>
      </c>
    </row>
    <row r="149" spans="2:65" s="6" customFormat="1" ht="15.75" customHeight="1" x14ac:dyDescent="0.3">
      <c r="B149" s="23"/>
      <c r="C149" s="136" t="s">
        <v>277</v>
      </c>
      <c r="D149" s="136" t="s">
        <v>159</v>
      </c>
      <c r="E149" s="137" t="s">
        <v>736</v>
      </c>
      <c r="F149" s="138" t="s">
        <v>737</v>
      </c>
      <c r="G149" s="139" t="s">
        <v>329</v>
      </c>
      <c r="H149" s="140">
        <v>1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163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163</v>
      </c>
      <c r="BM149" s="89" t="s">
        <v>277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737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6" customFormat="1" ht="15.75" customHeight="1" x14ac:dyDescent="0.3">
      <c r="B151" s="23"/>
      <c r="C151" s="136" t="s">
        <v>282</v>
      </c>
      <c r="D151" s="136" t="s">
        <v>159</v>
      </c>
      <c r="E151" s="137" t="s">
        <v>1368</v>
      </c>
      <c r="F151" s="138" t="s">
        <v>1369</v>
      </c>
      <c r="G151" s="139" t="s">
        <v>191</v>
      </c>
      <c r="H151" s="140">
        <v>1</v>
      </c>
      <c r="I151" s="141"/>
      <c r="J151" s="142">
        <f>ROUND($I$151*$H$151,2)</f>
        <v>0</v>
      </c>
      <c r="K151" s="138"/>
      <c r="L151" s="43"/>
      <c r="M151" s="143"/>
      <c r="N151" s="144" t="s">
        <v>41</v>
      </c>
      <c r="O151" s="24"/>
      <c r="P151" s="145">
        <f>$O$151*$H$151</f>
        <v>0</v>
      </c>
      <c r="Q151" s="145">
        <v>0</v>
      </c>
      <c r="R151" s="145">
        <f>$Q$151*$H$151</f>
        <v>0</v>
      </c>
      <c r="S151" s="145">
        <v>0</v>
      </c>
      <c r="T151" s="146">
        <f>$S$151*$H$151</f>
        <v>0</v>
      </c>
      <c r="AR151" s="89" t="s">
        <v>163</v>
      </c>
      <c r="AT151" s="89" t="s">
        <v>159</v>
      </c>
      <c r="AU151" s="89" t="s">
        <v>21</v>
      </c>
      <c r="AY151" s="6" t="s">
        <v>158</v>
      </c>
      <c r="BE151" s="147">
        <f>IF($N$151="základní",$J$151,0)</f>
        <v>0</v>
      </c>
      <c r="BF151" s="147">
        <f>IF($N$151="snížená",$J$151,0)</f>
        <v>0</v>
      </c>
      <c r="BG151" s="147">
        <f>IF($N$151="zákl. přenesená",$J$151,0)</f>
        <v>0</v>
      </c>
      <c r="BH151" s="147">
        <f>IF($N$151="sníž. přenesená",$J$151,0)</f>
        <v>0</v>
      </c>
      <c r="BI151" s="147">
        <f>IF($N$151="nulová",$J$151,0)</f>
        <v>0</v>
      </c>
      <c r="BJ151" s="89" t="s">
        <v>21</v>
      </c>
      <c r="BK151" s="147">
        <f>ROUND($I$151*$H$151,2)</f>
        <v>0</v>
      </c>
      <c r="BL151" s="89" t="s">
        <v>163</v>
      </c>
      <c r="BM151" s="89" t="s">
        <v>282</v>
      </c>
    </row>
    <row r="152" spans="2:65" s="6" customFormat="1" ht="16.5" customHeight="1" x14ac:dyDescent="0.3">
      <c r="B152" s="23"/>
      <c r="C152" s="24"/>
      <c r="D152" s="148" t="s">
        <v>164</v>
      </c>
      <c r="E152" s="24"/>
      <c r="F152" s="149" t="s">
        <v>1369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164</v>
      </c>
      <c r="AU152" s="6" t="s">
        <v>21</v>
      </c>
    </row>
    <row r="153" spans="2:65" s="6" customFormat="1" ht="15.75" customHeight="1" x14ac:dyDescent="0.3">
      <c r="B153" s="23"/>
      <c r="C153" s="136" t="s">
        <v>286</v>
      </c>
      <c r="D153" s="136" t="s">
        <v>159</v>
      </c>
      <c r="E153" s="137" t="s">
        <v>1370</v>
      </c>
      <c r="F153" s="138" t="s">
        <v>1371</v>
      </c>
      <c r="G153" s="139" t="s">
        <v>191</v>
      </c>
      <c r="H153" s="140">
        <v>1</v>
      </c>
      <c r="I153" s="141"/>
      <c r="J153" s="142">
        <f>ROUND($I$153*$H$153,2)</f>
        <v>0</v>
      </c>
      <c r="K153" s="138"/>
      <c r="L153" s="43"/>
      <c r="M153" s="143"/>
      <c r="N153" s="144" t="s">
        <v>41</v>
      </c>
      <c r="O153" s="24"/>
      <c r="P153" s="145">
        <f>$O$153*$H$153</f>
        <v>0</v>
      </c>
      <c r="Q153" s="145">
        <v>0</v>
      </c>
      <c r="R153" s="145">
        <f>$Q$153*$H$153</f>
        <v>0</v>
      </c>
      <c r="S153" s="145">
        <v>0</v>
      </c>
      <c r="T153" s="146">
        <f>$S$153*$H$153</f>
        <v>0</v>
      </c>
      <c r="AR153" s="89" t="s">
        <v>163</v>
      </c>
      <c r="AT153" s="89" t="s">
        <v>159</v>
      </c>
      <c r="AU153" s="89" t="s">
        <v>21</v>
      </c>
      <c r="AY153" s="6" t="s">
        <v>158</v>
      </c>
      <c r="BE153" s="147">
        <f>IF($N$153="základní",$J$153,0)</f>
        <v>0</v>
      </c>
      <c r="BF153" s="147">
        <f>IF($N$153="snížená",$J$153,0)</f>
        <v>0</v>
      </c>
      <c r="BG153" s="147">
        <f>IF($N$153="zákl. přenesená",$J$153,0)</f>
        <v>0</v>
      </c>
      <c r="BH153" s="147">
        <f>IF($N$153="sníž. přenesená",$J$153,0)</f>
        <v>0</v>
      </c>
      <c r="BI153" s="147">
        <f>IF($N$153="nulová",$J$153,0)</f>
        <v>0</v>
      </c>
      <c r="BJ153" s="89" t="s">
        <v>21</v>
      </c>
      <c r="BK153" s="147">
        <f>ROUND($I$153*$H$153,2)</f>
        <v>0</v>
      </c>
      <c r="BL153" s="89" t="s">
        <v>163</v>
      </c>
      <c r="BM153" s="89" t="s">
        <v>286</v>
      </c>
    </row>
    <row r="154" spans="2:65" s="6" customFormat="1" ht="16.5" customHeight="1" x14ac:dyDescent="0.3">
      <c r="B154" s="23"/>
      <c r="C154" s="24"/>
      <c r="D154" s="148" t="s">
        <v>164</v>
      </c>
      <c r="E154" s="24"/>
      <c r="F154" s="149" t="s">
        <v>1371</v>
      </c>
      <c r="G154" s="24"/>
      <c r="H154" s="24"/>
      <c r="J154" s="24"/>
      <c r="K154" s="24"/>
      <c r="L154" s="43"/>
      <c r="M154" s="56"/>
      <c r="N154" s="24"/>
      <c r="O154" s="24"/>
      <c r="P154" s="24"/>
      <c r="Q154" s="24"/>
      <c r="R154" s="24"/>
      <c r="S154" s="24"/>
      <c r="T154" s="57"/>
      <c r="AT154" s="6" t="s">
        <v>164</v>
      </c>
      <c r="AU154" s="6" t="s">
        <v>21</v>
      </c>
    </row>
    <row r="155" spans="2:65" s="6" customFormat="1" ht="15.75" customHeight="1" x14ac:dyDescent="0.3">
      <c r="B155" s="23"/>
      <c r="C155" s="136" t="s">
        <v>289</v>
      </c>
      <c r="D155" s="136" t="s">
        <v>159</v>
      </c>
      <c r="E155" s="137" t="s">
        <v>738</v>
      </c>
      <c r="F155" s="138" t="s">
        <v>739</v>
      </c>
      <c r="G155" s="139" t="s">
        <v>183</v>
      </c>
      <c r="H155" s="140">
        <v>0.69799999999999995</v>
      </c>
      <c r="I155" s="141"/>
      <c r="J155" s="142">
        <f>ROUND($I$155*$H$155,2)</f>
        <v>0</v>
      </c>
      <c r="K155" s="138"/>
      <c r="L155" s="43"/>
      <c r="M155" s="143"/>
      <c r="N155" s="144" t="s">
        <v>41</v>
      </c>
      <c r="O155" s="24"/>
      <c r="P155" s="145">
        <f>$O$155*$H$155</f>
        <v>0</v>
      </c>
      <c r="Q155" s="145">
        <v>0</v>
      </c>
      <c r="R155" s="145">
        <f>$Q$155*$H$155</f>
        <v>0</v>
      </c>
      <c r="S155" s="145">
        <v>0</v>
      </c>
      <c r="T155" s="146">
        <f>$S$155*$H$155</f>
        <v>0</v>
      </c>
      <c r="AR155" s="89" t="s">
        <v>163</v>
      </c>
      <c r="AT155" s="89" t="s">
        <v>159</v>
      </c>
      <c r="AU155" s="89" t="s">
        <v>21</v>
      </c>
      <c r="AY155" s="6" t="s">
        <v>158</v>
      </c>
      <c r="BE155" s="147">
        <f>IF($N$155="základní",$J$155,0)</f>
        <v>0</v>
      </c>
      <c r="BF155" s="147">
        <f>IF($N$155="snížená",$J$155,0)</f>
        <v>0</v>
      </c>
      <c r="BG155" s="147">
        <f>IF($N$155="zákl. přenesená",$J$155,0)</f>
        <v>0</v>
      </c>
      <c r="BH155" s="147">
        <f>IF($N$155="sníž. přenesená",$J$155,0)</f>
        <v>0</v>
      </c>
      <c r="BI155" s="147">
        <f>IF($N$155="nulová",$J$155,0)</f>
        <v>0</v>
      </c>
      <c r="BJ155" s="89" t="s">
        <v>21</v>
      </c>
      <c r="BK155" s="147">
        <f>ROUND($I$155*$H$155,2)</f>
        <v>0</v>
      </c>
      <c r="BL155" s="89" t="s">
        <v>163</v>
      </c>
      <c r="BM155" s="89" t="s">
        <v>289</v>
      </c>
    </row>
    <row r="156" spans="2:65" s="6" customFormat="1" ht="16.5" customHeight="1" x14ac:dyDescent="0.3">
      <c r="B156" s="23"/>
      <c r="C156" s="24"/>
      <c r="D156" s="148" t="s">
        <v>164</v>
      </c>
      <c r="E156" s="24"/>
      <c r="F156" s="149" t="s">
        <v>739</v>
      </c>
      <c r="G156" s="24"/>
      <c r="H156" s="24"/>
      <c r="J156" s="24"/>
      <c r="K156" s="24"/>
      <c r="L156" s="43"/>
      <c r="M156" s="56"/>
      <c r="N156" s="24"/>
      <c r="O156" s="24"/>
      <c r="P156" s="24"/>
      <c r="Q156" s="24"/>
      <c r="R156" s="24"/>
      <c r="S156" s="24"/>
      <c r="T156" s="57"/>
      <c r="AT156" s="6" t="s">
        <v>164</v>
      </c>
      <c r="AU156" s="6" t="s">
        <v>21</v>
      </c>
    </row>
    <row r="157" spans="2:65" s="125" customFormat="1" ht="37.5" customHeight="1" x14ac:dyDescent="0.35">
      <c r="B157" s="126"/>
      <c r="C157" s="127"/>
      <c r="D157" s="127" t="s">
        <v>69</v>
      </c>
      <c r="E157" s="128" t="s">
        <v>321</v>
      </c>
      <c r="F157" s="128" t="s">
        <v>322</v>
      </c>
      <c r="G157" s="127"/>
      <c r="H157" s="127"/>
      <c r="J157" s="129">
        <f>$BK$157</f>
        <v>0</v>
      </c>
      <c r="K157" s="127"/>
      <c r="L157" s="130"/>
      <c r="M157" s="131"/>
      <c r="N157" s="127"/>
      <c r="O157" s="127"/>
      <c r="P157" s="132">
        <f>SUM($P$158:$P$165)</f>
        <v>0</v>
      </c>
      <c r="Q157" s="127"/>
      <c r="R157" s="132">
        <f>SUM($R$158:$R$165)</f>
        <v>0</v>
      </c>
      <c r="S157" s="127"/>
      <c r="T157" s="133">
        <f>SUM($T$158:$T$165)</f>
        <v>0</v>
      </c>
      <c r="AR157" s="134" t="s">
        <v>21</v>
      </c>
      <c r="AT157" s="134" t="s">
        <v>69</v>
      </c>
      <c r="AU157" s="134" t="s">
        <v>70</v>
      </c>
      <c r="AY157" s="134" t="s">
        <v>158</v>
      </c>
      <c r="BK157" s="135">
        <f>SUM($BK$158:$BK$165)</f>
        <v>0</v>
      </c>
    </row>
    <row r="158" spans="2:65" s="6" customFormat="1" ht="15.75" customHeight="1" x14ac:dyDescent="0.3">
      <c r="B158" s="23"/>
      <c r="C158" s="136" t="s">
        <v>292</v>
      </c>
      <c r="D158" s="136" t="s">
        <v>159</v>
      </c>
      <c r="E158" s="137" t="s">
        <v>593</v>
      </c>
      <c r="F158" s="138" t="s">
        <v>594</v>
      </c>
      <c r="G158" s="139" t="s">
        <v>342</v>
      </c>
      <c r="H158" s="140">
        <v>12.75</v>
      </c>
      <c r="I158" s="141"/>
      <c r="J158" s="142">
        <f>ROUND($I$158*$H$158,2)</f>
        <v>0</v>
      </c>
      <c r="K158" s="138"/>
      <c r="L158" s="43"/>
      <c r="M158" s="143"/>
      <c r="N158" s="144" t="s">
        <v>41</v>
      </c>
      <c r="O158" s="24"/>
      <c r="P158" s="145">
        <f>$O$158*$H$158</f>
        <v>0</v>
      </c>
      <c r="Q158" s="145">
        <v>0</v>
      </c>
      <c r="R158" s="145">
        <f>$Q$158*$H$158</f>
        <v>0</v>
      </c>
      <c r="S158" s="145">
        <v>0</v>
      </c>
      <c r="T158" s="146">
        <f>$S$158*$H$158</f>
        <v>0</v>
      </c>
      <c r="AR158" s="89" t="s">
        <v>163</v>
      </c>
      <c r="AT158" s="89" t="s">
        <v>159</v>
      </c>
      <c r="AU158" s="89" t="s">
        <v>21</v>
      </c>
      <c r="AY158" s="6" t="s">
        <v>158</v>
      </c>
      <c r="BE158" s="147">
        <f>IF($N$158="základní",$J$158,0)</f>
        <v>0</v>
      </c>
      <c r="BF158" s="147">
        <f>IF($N$158="snížená",$J$158,0)</f>
        <v>0</v>
      </c>
      <c r="BG158" s="147">
        <f>IF($N$158="zákl. přenesená",$J$158,0)</f>
        <v>0</v>
      </c>
      <c r="BH158" s="147">
        <f>IF($N$158="sníž. přenesená",$J$158,0)</f>
        <v>0</v>
      </c>
      <c r="BI158" s="147">
        <f>IF($N$158="nulová",$J$158,0)</f>
        <v>0</v>
      </c>
      <c r="BJ158" s="89" t="s">
        <v>21</v>
      </c>
      <c r="BK158" s="147">
        <f>ROUND($I$158*$H$158,2)</f>
        <v>0</v>
      </c>
      <c r="BL158" s="89" t="s">
        <v>163</v>
      </c>
      <c r="BM158" s="89" t="s">
        <v>292</v>
      </c>
    </row>
    <row r="159" spans="2:65" s="6" customFormat="1" ht="16.5" customHeight="1" x14ac:dyDescent="0.3">
      <c r="B159" s="23"/>
      <c r="C159" s="24"/>
      <c r="D159" s="148" t="s">
        <v>164</v>
      </c>
      <c r="E159" s="24"/>
      <c r="F159" s="149" t="s">
        <v>594</v>
      </c>
      <c r="G159" s="24"/>
      <c r="H159" s="24"/>
      <c r="J159" s="24"/>
      <c r="K159" s="24"/>
      <c r="L159" s="43"/>
      <c r="M159" s="56"/>
      <c r="N159" s="24"/>
      <c r="O159" s="24"/>
      <c r="P159" s="24"/>
      <c r="Q159" s="24"/>
      <c r="R159" s="24"/>
      <c r="S159" s="24"/>
      <c r="T159" s="57"/>
      <c r="AT159" s="6" t="s">
        <v>164</v>
      </c>
      <c r="AU159" s="6" t="s">
        <v>21</v>
      </c>
    </row>
    <row r="160" spans="2:65" s="6" customFormat="1" ht="15.75" customHeight="1" x14ac:dyDescent="0.3">
      <c r="B160" s="150"/>
      <c r="C160" s="151"/>
      <c r="D160" s="152" t="s">
        <v>165</v>
      </c>
      <c r="E160" s="151"/>
      <c r="F160" s="153" t="s">
        <v>1372</v>
      </c>
      <c r="G160" s="151"/>
      <c r="H160" s="154">
        <v>12.75</v>
      </c>
      <c r="J160" s="151"/>
      <c r="K160" s="151"/>
      <c r="L160" s="155"/>
      <c r="M160" s="156"/>
      <c r="N160" s="151"/>
      <c r="O160" s="151"/>
      <c r="P160" s="151"/>
      <c r="Q160" s="151"/>
      <c r="R160" s="151"/>
      <c r="S160" s="151"/>
      <c r="T160" s="157"/>
      <c r="AT160" s="158" t="s">
        <v>165</v>
      </c>
      <c r="AU160" s="158" t="s">
        <v>21</v>
      </c>
      <c r="AV160" s="158" t="s">
        <v>78</v>
      </c>
      <c r="AW160" s="158" t="s">
        <v>121</v>
      </c>
      <c r="AX160" s="158" t="s">
        <v>70</v>
      </c>
      <c r="AY160" s="158" t="s">
        <v>158</v>
      </c>
    </row>
    <row r="161" spans="2:65" s="6" customFormat="1" ht="15.75" customHeight="1" x14ac:dyDescent="0.3">
      <c r="B161" s="159"/>
      <c r="C161" s="160"/>
      <c r="D161" s="152" t="s">
        <v>165</v>
      </c>
      <c r="E161" s="160"/>
      <c r="F161" s="161" t="s">
        <v>170</v>
      </c>
      <c r="G161" s="160"/>
      <c r="H161" s="162">
        <v>12.75</v>
      </c>
      <c r="J161" s="160"/>
      <c r="K161" s="160"/>
      <c r="L161" s="163"/>
      <c r="M161" s="164"/>
      <c r="N161" s="160"/>
      <c r="O161" s="160"/>
      <c r="P161" s="160"/>
      <c r="Q161" s="160"/>
      <c r="R161" s="160"/>
      <c r="S161" s="160"/>
      <c r="T161" s="165"/>
      <c r="AT161" s="166" t="s">
        <v>165</v>
      </c>
      <c r="AU161" s="166" t="s">
        <v>21</v>
      </c>
      <c r="AV161" s="166" t="s">
        <v>163</v>
      </c>
      <c r="AW161" s="166" t="s">
        <v>121</v>
      </c>
      <c r="AX161" s="166" t="s">
        <v>21</v>
      </c>
      <c r="AY161" s="166" t="s">
        <v>158</v>
      </c>
    </row>
    <row r="162" spans="2:65" s="6" customFormat="1" ht="15.75" customHeight="1" x14ac:dyDescent="0.3">
      <c r="B162" s="23"/>
      <c r="C162" s="136" t="s">
        <v>295</v>
      </c>
      <c r="D162" s="136" t="s">
        <v>159</v>
      </c>
      <c r="E162" s="137" t="s">
        <v>598</v>
      </c>
      <c r="F162" s="138" t="s">
        <v>599</v>
      </c>
      <c r="G162" s="139" t="s">
        <v>600</v>
      </c>
      <c r="H162" s="140">
        <v>12.75</v>
      </c>
      <c r="I162" s="141"/>
      <c r="J162" s="142">
        <f>ROUND($I$162*$H$162,2)</f>
        <v>0</v>
      </c>
      <c r="K162" s="138"/>
      <c r="L162" s="43"/>
      <c r="M162" s="143"/>
      <c r="N162" s="144" t="s">
        <v>41</v>
      </c>
      <c r="O162" s="24"/>
      <c r="P162" s="145">
        <f>$O$162*$H$162</f>
        <v>0</v>
      </c>
      <c r="Q162" s="145">
        <v>0</v>
      </c>
      <c r="R162" s="145">
        <f>$Q$162*$H$162</f>
        <v>0</v>
      </c>
      <c r="S162" s="145">
        <v>0</v>
      </c>
      <c r="T162" s="146">
        <f>$S$162*$H$162</f>
        <v>0</v>
      </c>
      <c r="AR162" s="89" t="s">
        <v>163</v>
      </c>
      <c r="AT162" s="89" t="s">
        <v>159</v>
      </c>
      <c r="AU162" s="89" t="s">
        <v>21</v>
      </c>
      <c r="AY162" s="6" t="s">
        <v>158</v>
      </c>
      <c r="BE162" s="147">
        <f>IF($N$162="základní",$J$162,0)</f>
        <v>0</v>
      </c>
      <c r="BF162" s="147">
        <f>IF($N$162="snížená",$J$162,0)</f>
        <v>0</v>
      </c>
      <c r="BG162" s="147">
        <f>IF($N$162="zákl. přenesená",$J$162,0)</f>
        <v>0</v>
      </c>
      <c r="BH162" s="147">
        <f>IF($N$162="sníž. přenesená",$J$162,0)</f>
        <v>0</v>
      </c>
      <c r="BI162" s="147">
        <f>IF($N$162="nulová",$J$162,0)</f>
        <v>0</v>
      </c>
      <c r="BJ162" s="89" t="s">
        <v>21</v>
      </c>
      <c r="BK162" s="147">
        <f>ROUND($I$162*$H$162,2)</f>
        <v>0</v>
      </c>
      <c r="BL162" s="89" t="s">
        <v>163</v>
      </c>
      <c r="BM162" s="89" t="s">
        <v>295</v>
      </c>
    </row>
    <row r="163" spans="2:65" s="6" customFormat="1" ht="16.5" customHeight="1" x14ac:dyDescent="0.3">
      <c r="B163" s="23"/>
      <c r="C163" s="24"/>
      <c r="D163" s="148" t="s">
        <v>164</v>
      </c>
      <c r="E163" s="24"/>
      <c r="F163" s="149" t="s">
        <v>599</v>
      </c>
      <c r="G163" s="24"/>
      <c r="H163" s="24"/>
      <c r="J163" s="24"/>
      <c r="K163" s="24"/>
      <c r="L163" s="43"/>
      <c r="M163" s="56"/>
      <c r="N163" s="24"/>
      <c r="O163" s="24"/>
      <c r="P163" s="24"/>
      <c r="Q163" s="24"/>
      <c r="R163" s="24"/>
      <c r="S163" s="24"/>
      <c r="T163" s="57"/>
      <c r="AT163" s="6" t="s">
        <v>164</v>
      </c>
      <c r="AU163" s="6" t="s">
        <v>21</v>
      </c>
    </row>
    <row r="164" spans="2:65" s="6" customFormat="1" ht="15.75" customHeight="1" x14ac:dyDescent="0.3">
      <c r="B164" s="23"/>
      <c r="C164" s="136" t="s">
        <v>300</v>
      </c>
      <c r="D164" s="136" t="s">
        <v>159</v>
      </c>
      <c r="E164" s="137" t="s">
        <v>361</v>
      </c>
      <c r="F164" s="138" t="s">
        <v>602</v>
      </c>
      <c r="G164" s="139" t="s">
        <v>183</v>
      </c>
      <c r="H164" s="140">
        <v>1.4E-2</v>
      </c>
      <c r="I164" s="141"/>
      <c r="J164" s="142">
        <f>ROUND($I$164*$H$164,2)</f>
        <v>0</v>
      </c>
      <c r="K164" s="138"/>
      <c r="L164" s="43"/>
      <c r="M164" s="143"/>
      <c r="N164" s="144" t="s">
        <v>41</v>
      </c>
      <c r="O164" s="24"/>
      <c r="P164" s="145">
        <f>$O$164*$H$164</f>
        <v>0</v>
      </c>
      <c r="Q164" s="145">
        <v>0</v>
      </c>
      <c r="R164" s="145">
        <f>$Q$164*$H$164</f>
        <v>0</v>
      </c>
      <c r="S164" s="145">
        <v>0</v>
      </c>
      <c r="T164" s="146">
        <f>$S$164*$H$164</f>
        <v>0</v>
      </c>
      <c r="AR164" s="89" t="s">
        <v>163</v>
      </c>
      <c r="AT164" s="89" t="s">
        <v>159</v>
      </c>
      <c r="AU164" s="89" t="s">
        <v>21</v>
      </c>
      <c r="AY164" s="6" t="s">
        <v>158</v>
      </c>
      <c r="BE164" s="147">
        <f>IF($N$164="základní",$J$164,0)</f>
        <v>0</v>
      </c>
      <c r="BF164" s="147">
        <f>IF($N$164="snížená",$J$164,0)</f>
        <v>0</v>
      </c>
      <c r="BG164" s="147">
        <f>IF($N$164="zákl. přenesená",$J$164,0)</f>
        <v>0</v>
      </c>
      <c r="BH164" s="147">
        <f>IF($N$164="sníž. přenesená",$J$164,0)</f>
        <v>0</v>
      </c>
      <c r="BI164" s="147">
        <f>IF($N$164="nulová",$J$164,0)</f>
        <v>0</v>
      </c>
      <c r="BJ164" s="89" t="s">
        <v>21</v>
      </c>
      <c r="BK164" s="147">
        <f>ROUND($I$164*$H$164,2)</f>
        <v>0</v>
      </c>
      <c r="BL164" s="89" t="s">
        <v>163</v>
      </c>
      <c r="BM164" s="89" t="s">
        <v>300</v>
      </c>
    </row>
    <row r="165" spans="2:65" s="6" customFormat="1" ht="16.5" customHeight="1" x14ac:dyDescent="0.3">
      <c r="B165" s="23"/>
      <c r="C165" s="24"/>
      <c r="D165" s="148" t="s">
        <v>164</v>
      </c>
      <c r="E165" s="24"/>
      <c r="F165" s="149" t="s">
        <v>602</v>
      </c>
      <c r="G165" s="24"/>
      <c r="H165" s="24"/>
      <c r="J165" s="24"/>
      <c r="K165" s="24"/>
      <c r="L165" s="43"/>
      <c r="M165" s="56"/>
      <c r="N165" s="24"/>
      <c r="O165" s="24"/>
      <c r="P165" s="24"/>
      <c r="Q165" s="24"/>
      <c r="R165" s="24"/>
      <c r="S165" s="24"/>
      <c r="T165" s="57"/>
      <c r="AT165" s="6" t="s">
        <v>164</v>
      </c>
      <c r="AU165" s="6" t="s">
        <v>21</v>
      </c>
    </row>
    <row r="166" spans="2:65" s="125" customFormat="1" ht="37.5" customHeight="1" x14ac:dyDescent="0.35">
      <c r="B166" s="126"/>
      <c r="C166" s="127"/>
      <c r="D166" s="127" t="s">
        <v>69</v>
      </c>
      <c r="E166" s="128" t="s">
        <v>372</v>
      </c>
      <c r="F166" s="128" t="s">
        <v>373</v>
      </c>
      <c r="G166" s="127"/>
      <c r="H166" s="127"/>
      <c r="J166" s="129">
        <f>$BK$166</f>
        <v>0</v>
      </c>
      <c r="K166" s="127"/>
      <c r="L166" s="130"/>
      <c r="M166" s="131"/>
      <c r="N166" s="127"/>
      <c r="O166" s="127"/>
      <c r="P166" s="132">
        <f>SUM($P$167:$P$170)</f>
        <v>0</v>
      </c>
      <c r="Q166" s="127"/>
      <c r="R166" s="132">
        <f>SUM($R$167:$R$170)</f>
        <v>0</v>
      </c>
      <c r="S166" s="127"/>
      <c r="T166" s="133">
        <f>SUM($T$167:$T$170)</f>
        <v>0</v>
      </c>
      <c r="AR166" s="134" t="s">
        <v>21</v>
      </c>
      <c r="AT166" s="134" t="s">
        <v>69</v>
      </c>
      <c r="AU166" s="134" t="s">
        <v>70</v>
      </c>
      <c r="AY166" s="134" t="s">
        <v>158</v>
      </c>
      <c r="BK166" s="135">
        <f>SUM($BK$167:$BK$170)</f>
        <v>0</v>
      </c>
    </row>
    <row r="167" spans="2:65" s="6" customFormat="1" ht="15.75" customHeight="1" x14ac:dyDescent="0.3">
      <c r="B167" s="23"/>
      <c r="C167" s="136" t="s">
        <v>303</v>
      </c>
      <c r="D167" s="136" t="s">
        <v>159</v>
      </c>
      <c r="E167" s="137" t="s">
        <v>604</v>
      </c>
      <c r="F167" s="138" t="s">
        <v>605</v>
      </c>
      <c r="G167" s="139" t="s">
        <v>447</v>
      </c>
      <c r="H167" s="140">
        <v>3</v>
      </c>
      <c r="I167" s="141"/>
      <c r="J167" s="142">
        <f>ROUND($I$167*$H$167,2)</f>
        <v>0</v>
      </c>
      <c r="K167" s="138"/>
      <c r="L167" s="43"/>
      <c r="M167" s="143"/>
      <c r="N167" s="144" t="s">
        <v>41</v>
      </c>
      <c r="O167" s="24"/>
      <c r="P167" s="145">
        <f>$O$167*$H$167</f>
        <v>0</v>
      </c>
      <c r="Q167" s="145">
        <v>0</v>
      </c>
      <c r="R167" s="145">
        <f>$Q$167*$H$167</f>
        <v>0</v>
      </c>
      <c r="S167" s="145">
        <v>0</v>
      </c>
      <c r="T167" s="146">
        <f>$S$167*$H$167</f>
        <v>0</v>
      </c>
      <c r="AR167" s="89" t="s">
        <v>163</v>
      </c>
      <c r="AT167" s="89" t="s">
        <v>159</v>
      </c>
      <c r="AU167" s="89" t="s">
        <v>21</v>
      </c>
      <c r="AY167" s="6" t="s">
        <v>158</v>
      </c>
      <c r="BE167" s="147">
        <f>IF($N$167="základní",$J$167,0)</f>
        <v>0</v>
      </c>
      <c r="BF167" s="147">
        <f>IF($N$167="snížená",$J$167,0)</f>
        <v>0</v>
      </c>
      <c r="BG167" s="147">
        <f>IF($N$167="zákl. přenesená",$J$167,0)</f>
        <v>0</v>
      </c>
      <c r="BH167" s="147">
        <f>IF($N$167="sníž. přenesená",$J$167,0)</f>
        <v>0</v>
      </c>
      <c r="BI167" s="147">
        <f>IF($N$167="nulová",$J$167,0)</f>
        <v>0</v>
      </c>
      <c r="BJ167" s="89" t="s">
        <v>21</v>
      </c>
      <c r="BK167" s="147">
        <f>ROUND($I$167*$H$167,2)</f>
        <v>0</v>
      </c>
      <c r="BL167" s="89" t="s">
        <v>163</v>
      </c>
      <c r="BM167" s="89" t="s">
        <v>303</v>
      </c>
    </row>
    <row r="168" spans="2:65" s="6" customFormat="1" ht="16.5" customHeight="1" x14ac:dyDescent="0.3">
      <c r="B168" s="23"/>
      <c r="C168" s="24"/>
      <c r="D168" s="148" t="s">
        <v>164</v>
      </c>
      <c r="E168" s="24"/>
      <c r="F168" s="149" t="s">
        <v>605</v>
      </c>
      <c r="G168" s="24"/>
      <c r="H168" s="24"/>
      <c r="J168" s="24"/>
      <c r="K168" s="24"/>
      <c r="L168" s="43"/>
      <c r="M168" s="56"/>
      <c r="N168" s="24"/>
      <c r="O168" s="24"/>
      <c r="P168" s="24"/>
      <c r="Q168" s="24"/>
      <c r="R168" s="24"/>
      <c r="S168" s="24"/>
      <c r="T168" s="57"/>
      <c r="AT168" s="6" t="s">
        <v>164</v>
      </c>
      <c r="AU168" s="6" t="s">
        <v>21</v>
      </c>
    </row>
    <row r="169" spans="2:65" s="6" customFormat="1" ht="15.75" customHeight="1" x14ac:dyDescent="0.3">
      <c r="B169" s="23"/>
      <c r="C169" s="136" t="s">
        <v>307</v>
      </c>
      <c r="D169" s="136" t="s">
        <v>159</v>
      </c>
      <c r="E169" s="137" t="s">
        <v>375</v>
      </c>
      <c r="F169" s="138" t="s">
        <v>376</v>
      </c>
      <c r="G169" s="139" t="s">
        <v>177</v>
      </c>
      <c r="H169" s="140">
        <v>1</v>
      </c>
      <c r="I169" s="141"/>
      <c r="J169" s="142">
        <f>ROUND($I$169*$H$169,2)</f>
        <v>0</v>
      </c>
      <c r="K169" s="138"/>
      <c r="L169" s="43"/>
      <c r="M169" s="143"/>
      <c r="N169" s="144" t="s">
        <v>41</v>
      </c>
      <c r="O169" s="24"/>
      <c r="P169" s="145">
        <f>$O$169*$H$169</f>
        <v>0</v>
      </c>
      <c r="Q169" s="145">
        <v>0</v>
      </c>
      <c r="R169" s="145">
        <f>$Q$169*$H$169</f>
        <v>0</v>
      </c>
      <c r="S169" s="145">
        <v>0</v>
      </c>
      <c r="T169" s="146">
        <f>$S$169*$H$169</f>
        <v>0</v>
      </c>
      <c r="AR169" s="89" t="s">
        <v>163</v>
      </c>
      <c r="AT169" s="89" t="s">
        <v>159</v>
      </c>
      <c r="AU169" s="89" t="s">
        <v>21</v>
      </c>
      <c r="AY169" s="6" t="s">
        <v>158</v>
      </c>
      <c r="BE169" s="147">
        <f>IF($N$169="základní",$J$169,0)</f>
        <v>0</v>
      </c>
      <c r="BF169" s="147">
        <f>IF($N$169="snížená",$J$169,0)</f>
        <v>0</v>
      </c>
      <c r="BG169" s="147">
        <f>IF($N$169="zákl. přenesená",$J$169,0)</f>
        <v>0</v>
      </c>
      <c r="BH169" s="147">
        <f>IF($N$169="sníž. přenesená",$J$169,0)</f>
        <v>0</v>
      </c>
      <c r="BI169" s="147">
        <f>IF($N$169="nulová",$J$169,0)</f>
        <v>0</v>
      </c>
      <c r="BJ169" s="89" t="s">
        <v>21</v>
      </c>
      <c r="BK169" s="147">
        <f>ROUND($I$169*$H$169,2)</f>
        <v>0</v>
      </c>
      <c r="BL169" s="89" t="s">
        <v>163</v>
      </c>
      <c r="BM169" s="89" t="s">
        <v>307</v>
      </c>
    </row>
    <row r="170" spans="2:65" s="6" customFormat="1" ht="16.5" customHeight="1" x14ac:dyDescent="0.3">
      <c r="B170" s="23"/>
      <c r="C170" s="24"/>
      <c r="D170" s="148" t="s">
        <v>164</v>
      </c>
      <c r="E170" s="24"/>
      <c r="F170" s="149" t="s">
        <v>376</v>
      </c>
      <c r="G170" s="24"/>
      <c r="H170" s="24"/>
      <c r="J170" s="24"/>
      <c r="K170" s="24"/>
      <c r="L170" s="43"/>
      <c r="M170" s="56"/>
      <c r="N170" s="24"/>
      <c r="O170" s="24"/>
      <c r="P170" s="24"/>
      <c r="Q170" s="24"/>
      <c r="R170" s="24"/>
      <c r="S170" s="24"/>
      <c r="T170" s="57"/>
      <c r="AT170" s="6" t="s">
        <v>164</v>
      </c>
      <c r="AU170" s="6" t="s">
        <v>21</v>
      </c>
    </row>
    <row r="171" spans="2:65" s="125" customFormat="1" ht="37.5" customHeight="1" x14ac:dyDescent="0.35">
      <c r="B171" s="126"/>
      <c r="C171" s="127"/>
      <c r="D171" s="127" t="s">
        <v>69</v>
      </c>
      <c r="E171" s="128" t="s">
        <v>393</v>
      </c>
      <c r="F171" s="128" t="s">
        <v>394</v>
      </c>
      <c r="G171" s="127"/>
      <c r="H171" s="127"/>
      <c r="J171" s="129">
        <f>$BK$171</f>
        <v>0</v>
      </c>
      <c r="K171" s="127"/>
      <c r="L171" s="130"/>
      <c r="M171" s="131"/>
      <c r="N171" s="127"/>
      <c r="O171" s="127"/>
      <c r="P171" s="132">
        <f>SUM($P$172:$P$177)</f>
        <v>0</v>
      </c>
      <c r="Q171" s="127"/>
      <c r="R171" s="132">
        <f>SUM($R$172:$R$177)</f>
        <v>0</v>
      </c>
      <c r="S171" s="127"/>
      <c r="T171" s="133">
        <f>SUM($T$172:$T$177)</f>
        <v>0</v>
      </c>
      <c r="AR171" s="134" t="s">
        <v>21</v>
      </c>
      <c r="AT171" s="134" t="s">
        <v>69</v>
      </c>
      <c r="AU171" s="134" t="s">
        <v>70</v>
      </c>
      <c r="AY171" s="134" t="s">
        <v>158</v>
      </c>
      <c r="BK171" s="135">
        <f>SUM($BK$172:$BK$177)</f>
        <v>0</v>
      </c>
    </row>
    <row r="172" spans="2:65" s="6" customFormat="1" ht="15.75" customHeight="1" x14ac:dyDescent="0.3">
      <c r="B172" s="23"/>
      <c r="C172" s="136" t="s">
        <v>312</v>
      </c>
      <c r="D172" s="136" t="s">
        <v>159</v>
      </c>
      <c r="E172" s="137" t="s">
        <v>402</v>
      </c>
      <c r="F172" s="138" t="s">
        <v>403</v>
      </c>
      <c r="G172" s="139" t="s">
        <v>183</v>
      </c>
      <c r="H172" s="140">
        <v>2.4E-2</v>
      </c>
      <c r="I172" s="141"/>
      <c r="J172" s="142">
        <f>ROUND($I$172*$H$172,2)</f>
        <v>0</v>
      </c>
      <c r="K172" s="138"/>
      <c r="L172" s="43"/>
      <c r="M172" s="143"/>
      <c r="N172" s="144" t="s">
        <v>41</v>
      </c>
      <c r="O172" s="24"/>
      <c r="P172" s="145">
        <f>$O$172*$H$172</f>
        <v>0</v>
      </c>
      <c r="Q172" s="145">
        <v>0</v>
      </c>
      <c r="R172" s="145">
        <f>$Q$172*$H$172</f>
        <v>0</v>
      </c>
      <c r="S172" s="145">
        <v>0</v>
      </c>
      <c r="T172" s="146">
        <f>$S$172*$H$172</f>
        <v>0</v>
      </c>
      <c r="AR172" s="89" t="s">
        <v>163</v>
      </c>
      <c r="AT172" s="89" t="s">
        <v>159</v>
      </c>
      <c r="AU172" s="89" t="s">
        <v>21</v>
      </c>
      <c r="AY172" s="6" t="s">
        <v>158</v>
      </c>
      <c r="BE172" s="147">
        <f>IF($N$172="základní",$J$172,0)</f>
        <v>0</v>
      </c>
      <c r="BF172" s="147">
        <f>IF($N$172="snížená",$J$172,0)</f>
        <v>0</v>
      </c>
      <c r="BG172" s="147">
        <f>IF($N$172="zákl. přenesená",$J$172,0)</f>
        <v>0</v>
      </c>
      <c r="BH172" s="147">
        <f>IF($N$172="sníž. přenesená",$J$172,0)</f>
        <v>0</v>
      </c>
      <c r="BI172" s="147">
        <f>IF($N$172="nulová",$J$172,0)</f>
        <v>0</v>
      </c>
      <c r="BJ172" s="89" t="s">
        <v>21</v>
      </c>
      <c r="BK172" s="147">
        <f>ROUND($I$172*$H$172,2)</f>
        <v>0</v>
      </c>
      <c r="BL172" s="89" t="s">
        <v>163</v>
      </c>
      <c r="BM172" s="89" t="s">
        <v>312</v>
      </c>
    </row>
    <row r="173" spans="2:65" s="6" customFormat="1" ht="16.5" customHeight="1" x14ac:dyDescent="0.3">
      <c r="B173" s="23"/>
      <c r="C173" s="24"/>
      <c r="D173" s="148" t="s">
        <v>164</v>
      </c>
      <c r="E173" s="24"/>
      <c r="F173" s="149" t="s">
        <v>403</v>
      </c>
      <c r="G173" s="24"/>
      <c r="H173" s="24"/>
      <c r="J173" s="24"/>
      <c r="K173" s="24"/>
      <c r="L173" s="43"/>
      <c r="M173" s="56"/>
      <c r="N173" s="24"/>
      <c r="O173" s="24"/>
      <c r="P173" s="24"/>
      <c r="Q173" s="24"/>
      <c r="R173" s="24"/>
      <c r="S173" s="24"/>
      <c r="T173" s="57"/>
      <c r="AT173" s="6" t="s">
        <v>164</v>
      </c>
      <c r="AU173" s="6" t="s">
        <v>21</v>
      </c>
    </row>
    <row r="174" spans="2:65" s="6" customFormat="1" ht="15.75" customHeight="1" x14ac:dyDescent="0.3">
      <c r="B174" s="23"/>
      <c r="C174" s="136" t="s">
        <v>318</v>
      </c>
      <c r="D174" s="136" t="s">
        <v>159</v>
      </c>
      <c r="E174" s="137" t="s">
        <v>405</v>
      </c>
      <c r="F174" s="138" t="s">
        <v>406</v>
      </c>
      <c r="G174" s="139" t="s">
        <v>183</v>
      </c>
      <c r="H174" s="140">
        <v>0.46100000000000002</v>
      </c>
      <c r="I174" s="141"/>
      <c r="J174" s="142">
        <f>ROUND($I$174*$H$174,2)</f>
        <v>0</v>
      </c>
      <c r="K174" s="138"/>
      <c r="L174" s="43"/>
      <c r="M174" s="143"/>
      <c r="N174" s="144" t="s">
        <v>41</v>
      </c>
      <c r="O174" s="24"/>
      <c r="P174" s="145">
        <f>$O$174*$H$174</f>
        <v>0</v>
      </c>
      <c r="Q174" s="145">
        <v>0</v>
      </c>
      <c r="R174" s="145">
        <f>$Q$174*$H$174</f>
        <v>0</v>
      </c>
      <c r="S174" s="145">
        <v>0</v>
      </c>
      <c r="T174" s="146">
        <f>$S$174*$H$174</f>
        <v>0</v>
      </c>
      <c r="AR174" s="89" t="s">
        <v>163</v>
      </c>
      <c r="AT174" s="89" t="s">
        <v>159</v>
      </c>
      <c r="AU174" s="89" t="s">
        <v>21</v>
      </c>
      <c r="AY174" s="6" t="s">
        <v>158</v>
      </c>
      <c r="BE174" s="147">
        <f>IF($N$174="základní",$J$174,0)</f>
        <v>0</v>
      </c>
      <c r="BF174" s="147">
        <f>IF($N$174="snížená",$J$174,0)</f>
        <v>0</v>
      </c>
      <c r="BG174" s="147">
        <f>IF($N$174="zákl. přenesená",$J$174,0)</f>
        <v>0</v>
      </c>
      <c r="BH174" s="147">
        <f>IF($N$174="sníž. přenesená",$J$174,0)</f>
        <v>0</v>
      </c>
      <c r="BI174" s="147">
        <f>IF($N$174="nulová",$J$174,0)</f>
        <v>0</v>
      </c>
      <c r="BJ174" s="89" t="s">
        <v>21</v>
      </c>
      <c r="BK174" s="147">
        <f>ROUND($I$174*$H$174,2)</f>
        <v>0</v>
      </c>
      <c r="BL174" s="89" t="s">
        <v>163</v>
      </c>
      <c r="BM174" s="89" t="s">
        <v>318</v>
      </c>
    </row>
    <row r="175" spans="2:65" s="6" customFormat="1" ht="16.5" customHeight="1" x14ac:dyDescent="0.3">
      <c r="B175" s="23"/>
      <c r="C175" s="24"/>
      <c r="D175" s="148" t="s">
        <v>164</v>
      </c>
      <c r="E175" s="24"/>
      <c r="F175" s="149" t="s">
        <v>406</v>
      </c>
      <c r="G175" s="24"/>
      <c r="H175" s="24"/>
      <c r="J175" s="24"/>
      <c r="K175" s="24"/>
      <c r="L175" s="43"/>
      <c r="M175" s="56"/>
      <c r="N175" s="24"/>
      <c r="O175" s="24"/>
      <c r="P175" s="24"/>
      <c r="Q175" s="24"/>
      <c r="R175" s="24"/>
      <c r="S175" s="24"/>
      <c r="T175" s="57"/>
      <c r="AT175" s="6" t="s">
        <v>164</v>
      </c>
      <c r="AU175" s="6" t="s">
        <v>21</v>
      </c>
    </row>
    <row r="176" spans="2:65" s="6" customFormat="1" ht="15.75" customHeight="1" x14ac:dyDescent="0.3">
      <c r="B176" s="23"/>
      <c r="C176" s="136" t="s">
        <v>323</v>
      </c>
      <c r="D176" s="136" t="s">
        <v>159</v>
      </c>
      <c r="E176" s="137" t="s">
        <v>407</v>
      </c>
      <c r="F176" s="138" t="s">
        <v>408</v>
      </c>
      <c r="G176" s="139" t="s">
        <v>183</v>
      </c>
      <c r="H176" s="140">
        <v>2.4E-2</v>
      </c>
      <c r="I176" s="141"/>
      <c r="J176" s="142">
        <f>ROUND($I$176*$H$176,2)</f>
        <v>0</v>
      </c>
      <c r="K176" s="138"/>
      <c r="L176" s="43"/>
      <c r="M176" s="143"/>
      <c r="N176" s="144" t="s">
        <v>41</v>
      </c>
      <c r="O176" s="24"/>
      <c r="P176" s="145">
        <f>$O$176*$H$176</f>
        <v>0</v>
      </c>
      <c r="Q176" s="145">
        <v>0</v>
      </c>
      <c r="R176" s="145">
        <f>$Q$176*$H$176</f>
        <v>0</v>
      </c>
      <c r="S176" s="145">
        <v>0</v>
      </c>
      <c r="T176" s="146">
        <f>$S$176*$H$176</f>
        <v>0</v>
      </c>
      <c r="AR176" s="89" t="s">
        <v>163</v>
      </c>
      <c r="AT176" s="89" t="s">
        <v>159</v>
      </c>
      <c r="AU176" s="89" t="s">
        <v>21</v>
      </c>
      <c r="AY176" s="6" t="s">
        <v>158</v>
      </c>
      <c r="BE176" s="147">
        <f>IF($N$176="základní",$J$176,0)</f>
        <v>0</v>
      </c>
      <c r="BF176" s="147">
        <f>IF($N$176="snížená",$J$176,0)</f>
        <v>0</v>
      </c>
      <c r="BG176" s="147">
        <f>IF($N$176="zákl. přenesená",$J$176,0)</f>
        <v>0</v>
      </c>
      <c r="BH176" s="147">
        <f>IF($N$176="sníž. přenesená",$J$176,0)</f>
        <v>0</v>
      </c>
      <c r="BI176" s="147">
        <f>IF($N$176="nulová",$J$176,0)</f>
        <v>0</v>
      </c>
      <c r="BJ176" s="89" t="s">
        <v>21</v>
      </c>
      <c r="BK176" s="147">
        <f>ROUND($I$176*$H$176,2)</f>
        <v>0</v>
      </c>
      <c r="BL176" s="89" t="s">
        <v>163</v>
      </c>
      <c r="BM176" s="89" t="s">
        <v>323</v>
      </c>
    </row>
    <row r="177" spans="2:47" s="6" customFormat="1" ht="16.5" customHeight="1" x14ac:dyDescent="0.3">
      <c r="B177" s="23"/>
      <c r="C177" s="24"/>
      <c r="D177" s="148" t="s">
        <v>164</v>
      </c>
      <c r="E177" s="24"/>
      <c r="F177" s="149" t="s">
        <v>408</v>
      </c>
      <c r="G177" s="24"/>
      <c r="H177" s="24"/>
      <c r="J177" s="24"/>
      <c r="K177" s="24"/>
      <c r="L177" s="43"/>
      <c r="M177" s="174"/>
      <c r="N177" s="175"/>
      <c r="O177" s="175"/>
      <c r="P177" s="175"/>
      <c r="Q177" s="175"/>
      <c r="R177" s="175"/>
      <c r="S177" s="175"/>
      <c r="T177" s="176"/>
      <c r="AT177" s="6" t="s">
        <v>164</v>
      </c>
      <c r="AU177" s="6" t="s">
        <v>21</v>
      </c>
    </row>
    <row r="178" spans="2:47" s="6" customFormat="1" ht="7.5" customHeight="1" x14ac:dyDescent="0.3">
      <c r="B178" s="38"/>
      <c r="C178" s="39"/>
      <c r="D178" s="39"/>
      <c r="E178" s="39"/>
      <c r="F178" s="39"/>
      <c r="G178" s="39"/>
      <c r="H178" s="39"/>
      <c r="I178" s="101"/>
      <c r="J178" s="39"/>
      <c r="K178" s="39"/>
      <c r="L178" s="43"/>
    </row>
    <row r="303" s="2" customFormat="1" ht="14.25" customHeight="1" x14ac:dyDescent="0.3"/>
  </sheetData>
  <sheetProtection password="CC35" sheet="1" objects="1" scenarios="1" formatColumns="0" formatRows="0" sort="0" autoFilter="0"/>
  <autoFilter ref="C80:K80"/>
  <mergeCells count="9">
    <mergeCell ref="E73:H73"/>
    <mergeCell ref="G1:H1"/>
    <mergeCell ref="L2:V2"/>
    <mergeCell ref="E7:H7"/>
    <mergeCell ref="E9:H9"/>
    <mergeCell ref="E24:H24"/>
    <mergeCell ref="E45:H45"/>
    <mergeCell ref="E47:H47"/>
    <mergeCell ref="E71:H71"/>
  </mergeCells>
  <hyperlinks>
    <hyperlink ref="F1:G1" location="C2" tooltip="Krycí list soupisu" display="1) Krycí list soupisu"/>
    <hyperlink ref="G1:H1" location="C54" tooltip="Rekapitulace" display="2) Rekapitulace"/>
    <hyperlink ref="J1" location="C80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106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1373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ROUND($J$86,2)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ROUND(SUM($BE$86:$BE$286),2)</f>
        <v>0</v>
      </c>
      <c r="G30" s="24"/>
      <c r="H30" s="24"/>
      <c r="I30" s="97">
        <v>0.21</v>
      </c>
      <c r="J30" s="96">
        <f>ROUND(ROUND((SUM($BE$86:$BE$286)),2)*$I$30,2)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ROUND(SUM($BF$86:$BF$286),2)</f>
        <v>0</v>
      </c>
      <c r="G31" s="24"/>
      <c r="H31" s="24"/>
      <c r="I31" s="97">
        <v>0.15</v>
      </c>
      <c r="J31" s="96">
        <f>ROUND(ROUND((SUM($BF$86:$BF$286)),2)*$I$31,2)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ROUND(SUM($BG$86:$BG$286),2)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ROUND(SUM($BH$86:$BH$286),2)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ROUND(SUM($BI$86:$BI$286),2)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11 - Plyn o.č. 002 - Jídelna a kuchyně (statek)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$J$86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122</v>
      </c>
      <c r="E57" s="110"/>
      <c r="F57" s="110"/>
      <c r="G57" s="110"/>
      <c r="H57" s="110"/>
      <c r="I57" s="111"/>
      <c r="J57" s="112">
        <f>$J$87</f>
        <v>0</v>
      </c>
      <c r="K57" s="113"/>
    </row>
    <row r="58" spans="2:47" s="73" customFormat="1" ht="25.5" customHeight="1" x14ac:dyDescent="0.3">
      <c r="B58" s="108"/>
      <c r="C58" s="109"/>
      <c r="D58" s="110" t="s">
        <v>123</v>
      </c>
      <c r="E58" s="110"/>
      <c r="F58" s="110"/>
      <c r="G58" s="110"/>
      <c r="H58" s="110"/>
      <c r="I58" s="111"/>
      <c r="J58" s="112">
        <f>$J$148</f>
        <v>0</v>
      </c>
      <c r="K58" s="113"/>
    </row>
    <row r="59" spans="2:47" s="73" customFormat="1" ht="25.5" customHeight="1" x14ac:dyDescent="0.3">
      <c r="B59" s="108"/>
      <c r="C59" s="109"/>
      <c r="D59" s="110" t="s">
        <v>1061</v>
      </c>
      <c r="E59" s="110"/>
      <c r="F59" s="110"/>
      <c r="G59" s="110"/>
      <c r="H59" s="110"/>
      <c r="I59" s="111"/>
      <c r="J59" s="112">
        <f>$J$151</f>
        <v>0</v>
      </c>
      <c r="K59" s="113"/>
    </row>
    <row r="60" spans="2:47" s="73" customFormat="1" ht="25.5" customHeight="1" x14ac:dyDescent="0.3">
      <c r="B60" s="108"/>
      <c r="C60" s="109"/>
      <c r="D60" s="110" t="s">
        <v>125</v>
      </c>
      <c r="E60" s="110"/>
      <c r="F60" s="110"/>
      <c r="G60" s="110"/>
      <c r="H60" s="110"/>
      <c r="I60" s="111"/>
      <c r="J60" s="112">
        <f>$J$160</f>
        <v>0</v>
      </c>
      <c r="K60" s="113"/>
    </row>
    <row r="61" spans="2:47" s="73" customFormat="1" ht="25.5" customHeight="1" x14ac:dyDescent="0.3">
      <c r="B61" s="108"/>
      <c r="C61" s="109"/>
      <c r="D61" s="110" t="s">
        <v>1374</v>
      </c>
      <c r="E61" s="110"/>
      <c r="F61" s="110"/>
      <c r="G61" s="110"/>
      <c r="H61" s="110"/>
      <c r="I61" s="111"/>
      <c r="J61" s="112">
        <f>$J$179</f>
        <v>0</v>
      </c>
      <c r="K61" s="113"/>
    </row>
    <row r="62" spans="2:47" s="73" customFormat="1" ht="25.5" customHeight="1" x14ac:dyDescent="0.3">
      <c r="B62" s="108"/>
      <c r="C62" s="109"/>
      <c r="D62" s="110" t="s">
        <v>129</v>
      </c>
      <c r="E62" s="110"/>
      <c r="F62" s="110"/>
      <c r="G62" s="110"/>
      <c r="H62" s="110"/>
      <c r="I62" s="111"/>
      <c r="J62" s="112">
        <f>$J$184</f>
        <v>0</v>
      </c>
      <c r="K62" s="113"/>
    </row>
    <row r="63" spans="2:47" s="73" customFormat="1" ht="25.5" customHeight="1" x14ac:dyDescent="0.3">
      <c r="B63" s="108"/>
      <c r="C63" s="109"/>
      <c r="D63" s="110" t="s">
        <v>131</v>
      </c>
      <c r="E63" s="110"/>
      <c r="F63" s="110"/>
      <c r="G63" s="110"/>
      <c r="H63" s="110"/>
      <c r="I63" s="111"/>
      <c r="J63" s="112">
        <f>$J$191</f>
        <v>0</v>
      </c>
      <c r="K63" s="113"/>
    </row>
    <row r="64" spans="2:47" s="73" customFormat="1" ht="25.5" customHeight="1" x14ac:dyDescent="0.3">
      <c r="B64" s="108"/>
      <c r="C64" s="109"/>
      <c r="D64" s="110" t="s">
        <v>1062</v>
      </c>
      <c r="E64" s="110"/>
      <c r="F64" s="110"/>
      <c r="G64" s="110"/>
      <c r="H64" s="110"/>
      <c r="I64" s="111"/>
      <c r="J64" s="112">
        <f>$J$194</f>
        <v>0</v>
      </c>
      <c r="K64" s="113"/>
    </row>
    <row r="65" spans="2:12" s="73" customFormat="1" ht="25.5" customHeight="1" x14ac:dyDescent="0.3">
      <c r="B65" s="108"/>
      <c r="C65" s="109"/>
      <c r="D65" s="110" t="s">
        <v>136</v>
      </c>
      <c r="E65" s="110"/>
      <c r="F65" s="110"/>
      <c r="G65" s="110"/>
      <c r="H65" s="110"/>
      <c r="I65" s="111"/>
      <c r="J65" s="112">
        <f>$J$265</f>
        <v>0</v>
      </c>
      <c r="K65" s="113"/>
    </row>
    <row r="66" spans="2:12" s="73" customFormat="1" ht="25.5" customHeight="1" x14ac:dyDescent="0.3">
      <c r="B66" s="108"/>
      <c r="C66" s="109"/>
      <c r="D66" s="110" t="s">
        <v>138</v>
      </c>
      <c r="E66" s="110"/>
      <c r="F66" s="110"/>
      <c r="G66" s="110"/>
      <c r="H66" s="110"/>
      <c r="I66" s="111"/>
      <c r="J66" s="112">
        <f>$J$280</f>
        <v>0</v>
      </c>
      <c r="K66" s="113"/>
    </row>
    <row r="67" spans="2:12" s="6" customFormat="1" ht="22.5" customHeight="1" x14ac:dyDescent="0.3">
      <c r="B67" s="23"/>
      <c r="C67" s="24"/>
      <c r="D67" s="24"/>
      <c r="E67" s="24"/>
      <c r="F67" s="24"/>
      <c r="G67" s="24"/>
      <c r="H67" s="24"/>
      <c r="J67" s="24"/>
      <c r="K67" s="27"/>
    </row>
    <row r="68" spans="2:12" s="6" customFormat="1" ht="7.5" customHeight="1" x14ac:dyDescent="0.3">
      <c r="B68" s="38"/>
      <c r="C68" s="39"/>
      <c r="D68" s="39"/>
      <c r="E68" s="39"/>
      <c r="F68" s="39"/>
      <c r="G68" s="39"/>
      <c r="H68" s="39"/>
      <c r="I68" s="101"/>
      <c r="J68" s="39"/>
      <c r="K68" s="40"/>
    </row>
    <row r="72" spans="2:12" s="6" customFormat="1" ht="7.5" customHeight="1" x14ac:dyDescent="0.3">
      <c r="B72" s="41"/>
      <c r="C72" s="42"/>
      <c r="D72" s="42"/>
      <c r="E72" s="42"/>
      <c r="F72" s="42"/>
      <c r="G72" s="42"/>
      <c r="H72" s="42"/>
      <c r="I72" s="103"/>
      <c r="J72" s="42"/>
      <c r="K72" s="42"/>
      <c r="L72" s="43"/>
    </row>
    <row r="73" spans="2:12" s="6" customFormat="1" ht="37.5" customHeight="1" x14ac:dyDescent="0.3">
      <c r="B73" s="23"/>
      <c r="C73" s="12" t="s">
        <v>142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12" s="6" customFormat="1" ht="15" customHeight="1" x14ac:dyDescent="0.3">
      <c r="B75" s="23"/>
      <c r="C75" s="19" t="s">
        <v>16</v>
      </c>
      <c r="D75" s="24"/>
      <c r="E75" s="24"/>
      <c r="F75" s="24"/>
      <c r="G75" s="24"/>
      <c r="H75" s="24"/>
      <c r="J75" s="24"/>
      <c r="K75" s="24"/>
      <c r="L75" s="43"/>
    </row>
    <row r="76" spans="2:12" s="6" customFormat="1" ht="16.5" customHeight="1" x14ac:dyDescent="0.3">
      <c r="B76" s="23"/>
      <c r="C76" s="24"/>
      <c r="D76" s="24"/>
      <c r="E76" s="314" t="str">
        <f>$E$7</f>
        <v>Boletice - Podvoří - ekologizace kotleny</v>
      </c>
      <c r="F76" s="294"/>
      <c r="G76" s="294"/>
      <c r="H76" s="294"/>
      <c r="J76" s="24"/>
      <c r="K76" s="24"/>
      <c r="L76" s="43"/>
    </row>
    <row r="77" spans="2:12" s="6" customFormat="1" ht="15" customHeight="1" x14ac:dyDescent="0.3">
      <c r="B77" s="23"/>
      <c r="C77" s="19" t="s">
        <v>115</v>
      </c>
      <c r="D77" s="24"/>
      <c r="E77" s="24"/>
      <c r="F77" s="24"/>
      <c r="G77" s="24"/>
      <c r="H77" s="24"/>
      <c r="J77" s="24"/>
      <c r="K77" s="24"/>
      <c r="L77" s="43"/>
    </row>
    <row r="78" spans="2:12" s="6" customFormat="1" ht="19.5" customHeight="1" x14ac:dyDescent="0.3">
      <c r="B78" s="23"/>
      <c r="C78" s="24"/>
      <c r="D78" s="24"/>
      <c r="E78" s="291" t="str">
        <f>$E$9</f>
        <v>11 - Plyn o.č. 002 - Jídelna a kuchyně (statek)</v>
      </c>
      <c r="F78" s="294"/>
      <c r="G78" s="294"/>
      <c r="H78" s="294"/>
      <c r="J78" s="24"/>
      <c r="K78" s="24"/>
      <c r="L78" s="43"/>
    </row>
    <row r="79" spans="2:12" s="6" customFormat="1" ht="7.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12" s="6" customFormat="1" ht="18.75" customHeight="1" x14ac:dyDescent="0.3">
      <c r="B80" s="23"/>
      <c r="C80" s="19" t="s">
        <v>22</v>
      </c>
      <c r="D80" s="24"/>
      <c r="E80" s="24"/>
      <c r="F80" s="17" t="str">
        <f>$F$12</f>
        <v xml:space="preserve"> </v>
      </c>
      <c r="G80" s="24"/>
      <c r="H80" s="24"/>
      <c r="I80" s="88" t="s">
        <v>24</v>
      </c>
      <c r="J80" s="52" t="str">
        <f>IF($J$12="","",$J$12)</f>
        <v>08.06.2015</v>
      </c>
      <c r="K80" s="24"/>
      <c r="L80" s="43"/>
    </row>
    <row r="81" spans="2:65" s="6" customFormat="1" ht="7.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6" customFormat="1" ht="15.75" customHeight="1" x14ac:dyDescent="0.3">
      <c r="B82" s="23"/>
      <c r="C82" s="19" t="s">
        <v>28</v>
      </c>
      <c r="D82" s="24"/>
      <c r="E82" s="24"/>
      <c r="F82" s="17" t="str">
        <f>$E$15</f>
        <v xml:space="preserve"> </v>
      </c>
      <c r="G82" s="24"/>
      <c r="H82" s="24"/>
      <c r="I82" s="88" t="s">
        <v>33</v>
      </c>
      <c r="J82" s="17" t="str">
        <f>$E$21</f>
        <v xml:space="preserve"> </v>
      </c>
      <c r="K82" s="24"/>
      <c r="L82" s="43"/>
    </row>
    <row r="83" spans="2:65" s="6" customFormat="1" ht="15" customHeight="1" x14ac:dyDescent="0.3">
      <c r="B83" s="23"/>
      <c r="C83" s="19" t="s">
        <v>31</v>
      </c>
      <c r="D83" s="24"/>
      <c r="E83" s="24"/>
      <c r="F83" s="17" t="str">
        <f>IF($E$18="","",$E$18)</f>
        <v/>
      </c>
      <c r="G83" s="24"/>
      <c r="H83" s="24"/>
      <c r="J83" s="24"/>
      <c r="K83" s="24"/>
      <c r="L83" s="43"/>
    </row>
    <row r="84" spans="2:65" s="6" customFormat="1" ht="11.25" customHeight="1" x14ac:dyDescent="0.3">
      <c r="B84" s="23"/>
      <c r="C84" s="24"/>
      <c r="D84" s="24"/>
      <c r="E84" s="24"/>
      <c r="F84" s="24"/>
      <c r="G84" s="24"/>
      <c r="H84" s="24"/>
      <c r="J84" s="24"/>
      <c r="K84" s="24"/>
      <c r="L84" s="43"/>
    </row>
    <row r="85" spans="2:65" s="114" customFormat="1" ht="30" customHeight="1" x14ac:dyDescent="0.3">
      <c r="B85" s="115"/>
      <c r="C85" s="116" t="s">
        <v>143</v>
      </c>
      <c r="D85" s="117" t="s">
        <v>55</v>
      </c>
      <c r="E85" s="117" t="s">
        <v>51</v>
      </c>
      <c r="F85" s="117" t="s">
        <v>144</v>
      </c>
      <c r="G85" s="117" t="s">
        <v>145</v>
      </c>
      <c r="H85" s="117" t="s">
        <v>146</v>
      </c>
      <c r="I85" s="118" t="s">
        <v>147</v>
      </c>
      <c r="J85" s="117" t="s">
        <v>148</v>
      </c>
      <c r="K85" s="119" t="s">
        <v>149</v>
      </c>
      <c r="L85" s="120"/>
      <c r="M85" s="59" t="s">
        <v>150</v>
      </c>
      <c r="N85" s="60" t="s">
        <v>40</v>
      </c>
      <c r="O85" s="60" t="s">
        <v>151</v>
      </c>
      <c r="P85" s="60" t="s">
        <v>152</v>
      </c>
      <c r="Q85" s="60" t="s">
        <v>153</v>
      </c>
      <c r="R85" s="60" t="s">
        <v>154</v>
      </c>
      <c r="S85" s="60" t="s">
        <v>155</v>
      </c>
      <c r="T85" s="61" t="s">
        <v>156</v>
      </c>
    </row>
    <row r="86" spans="2:65" s="6" customFormat="1" ht="30" customHeight="1" x14ac:dyDescent="0.35">
      <c r="B86" s="23"/>
      <c r="C86" s="66" t="s">
        <v>120</v>
      </c>
      <c r="D86" s="24"/>
      <c r="E86" s="24"/>
      <c r="F86" s="24"/>
      <c r="G86" s="24"/>
      <c r="H86" s="24"/>
      <c r="J86" s="121">
        <f>$BK$86</f>
        <v>0</v>
      </c>
      <c r="K86" s="24"/>
      <c r="L86" s="43"/>
      <c r="M86" s="63"/>
      <c r="N86" s="64"/>
      <c r="O86" s="64"/>
      <c r="P86" s="122">
        <f>$P$87+$P$148+$P$151+$P$160+$P$179+$P$184+$P$191+$P$194+$P$265+$P$280</f>
        <v>0</v>
      </c>
      <c r="Q86" s="64"/>
      <c r="R86" s="122">
        <f>$R$87+$R$148+$R$151+$R$160+$R$179+$R$184+$R$191+$R$194+$R$265+$R$280</f>
        <v>0</v>
      </c>
      <c r="S86" s="64"/>
      <c r="T86" s="123">
        <f>$T$87+$T$148+$T$151+$T$160+$T$179+$T$184+$T$191+$T$194+$T$265+$T$280</f>
        <v>0</v>
      </c>
      <c r="AT86" s="6" t="s">
        <v>69</v>
      </c>
      <c r="AU86" s="6" t="s">
        <v>121</v>
      </c>
      <c r="BK86" s="124">
        <f>$BK$87+$BK$148+$BK$151+$BK$160+$BK$179+$BK$184+$BK$191+$BK$194+$BK$265+$BK$280</f>
        <v>0</v>
      </c>
    </row>
    <row r="87" spans="2:65" s="125" customFormat="1" ht="37.5" customHeight="1" x14ac:dyDescent="0.35">
      <c r="B87" s="126"/>
      <c r="C87" s="127"/>
      <c r="D87" s="127" t="s">
        <v>69</v>
      </c>
      <c r="E87" s="128" t="s">
        <v>21</v>
      </c>
      <c r="F87" s="128" t="s">
        <v>157</v>
      </c>
      <c r="G87" s="127"/>
      <c r="H87" s="127"/>
      <c r="J87" s="129">
        <f>$BK$87</f>
        <v>0</v>
      </c>
      <c r="K87" s="127"/>
      <c r="L87" s="130"/>
      <c r="M87" s="131"/>
      <c r="N87" s="127"/>
      <c r="O87" s="127"/>
      <c r="P87" s="132">
        <f>SUM($P$88:$P$147)</f>
        <v>0</v>
      </c>
      <c r="Q87" s="127"/>
      <c r="R87" s="132">
        <f>SUM($R$88:$R$147)</f>
        <v>0</v>
      </c>
      <c r="S87" s="127"/>
      <c r="T87" s="133">
        <f>SUM($T$88:$T$147)</f>
        <v>0</v>
      </c>
      <c r="AR87" s="134" t="s">
        <v>21</v>
      </c>
      <c r="AT87" s="134" t="s">
        <v>69</v>
      </c>
      <c r="AU87" s="134" t="s">
        <v>70</v>
      </c>
      <c r="AY87" s="134" t="s">
        <v>158</v>
      </c>
      <c r="BK87" s="135">
        <f>SUM($BK$88:$BK$147)</f>
        <v>0</v>
      </c>
    </row>
    <row r="88" spans="2:65" s="6" customFormat="1" ht="15.75" customHeight="1" x14ac:dyDescent="0.3">
      <c r="B88" s="23"/>
      <c r="C88" s="136" t="s">
        <v>21</v>
      </c>
      <c r="D88" s="136" t="s">
        <v>159</v>
      </c>
      <c r="E88" s="137" t="s">
        <v>1064</v>
      </c>
      <c r="F88" s="138" t="s">
        <v>1065</v>
      </c>
      <c r="G88" s="139" t="s">
        <v>177</v>
      </c>
      <c r="H88" s="140">
        <v>0.4</v>
      </c>
      <c r="I88" s="141"/>
      <c r="J88" s="142">
        <f>ROUND($I$88*$H$88,2)</f>
        <v>0</v>
      </c>
      <c r="K88" s="138"/>
      <c r="L88" s="43"/>
      <c r="M88" s="143"/>
      <c r="N88" s="144" t="s">
        <v>41</v>
      </c>
      <c r="O88" s="24"/>
      <c r="P88" s="145">
        <f>$O$88*$H$88</f>
        <v>0</v>
      </c>
      <c r="Q88" s="145">
        <v>0</v>
      </c>
      <c r="R88" s="145">
        <f>$Q$88*$H$88</f>
        <v>0</v>
      </c>
      <c r="S88" s="145">
        <v>0</v>
      </c>
      <c r="T88" s="146">
        <f>$S$88*$H$88</f>
        <v>0</v>
      </c>
      <c r="AR88" s="89" t="s">
        <v>163</v>
      </c>
      <c r="AT88" s="89" t="s">
        <v>159</v>
      </c>
      <c r="AU88" s="89" t="s">
        <v>21</v>
      </c>
      <c r="AY88" s="6" t="s">
        <v>158</v>
      </c>
      <c r="BE88" s="147">
        <f>IF($N$88="základní",$J$88,0)</f>
        <v>0</v>
      </c>
      <c r="BF88" s="147">
        <f>IF($N$88="snížená",$J$88,0)</f>
        <v>0</v>
      </c>
      <c r="BG88" s="147">
        <f>IF($N$88="zákl. přenesená",$J$88,0)</f>
        <v>0</v>
      </c>
      <c r="BH88" s="147">
        <f>IF($N$88="sníž. přenesená",$J$88,0)</f>
        <v>0</v>
      </c>
      <c r="BI88" s="147">
        <f>IF($N$88="nulová",$J$88,0)</f>
        <v>0</v>
      </c>
      <c r="BJ88" s="89" t="s">
        <v>21</v>
      </c>
      <c r="BK88" s="147">
        <f>ROUND($I$88*$H$88,2)</f>
        <v>0</v>
      </c>
      <c r="BL88" s="89" t="s">
        <v>163</v>
      </c>
      <c r="BM88" s="89" t="s">
        <v>21</v>
      </c>
    </row>
    <row r="89" spans="2:65" s="6" customFormat="1" ht="16.5" customHeight="1" x14ac:dyDescent="0.3">
      <c r="B89" s="23"/>
      <c r="C89" s="24"/>
      <c r="D89" s="148" t="s">
        <v>164</v>
      </c>
      <c r="E89" s="24"/>
      <c r="F89" s="149" t="s">
        <v>1065</v>
      </c>
      <c r="G89" s="24"/>
      <c r="H89" s="24"/>
      <c r="J89" s="24"/>
      <c r="K89" s="24"/>
      <c r="L89" s="43"/>
      <c r="M89" s="56"/>
      <c r="N89" s="24"/>
      <c r="O89" s="24"/>
      <c r="P89" s="24"/>
      <c r="Q89" s="24"/>
      <c r="R89" s="24"/>
      <c r="S89" s="24"/>
      <c r="T89" s="57"/>
      <c r="AT89" s="6" t="s">
        <v>164</v>
      </c>
      <c r="AU89" s="6" t="s">
        <v>21</v>
      </c>
    </row>
    <row r="90" spans="2:65" s="6" customFormat="1" ht="15.75" customHeight="1" x14ac:dyDescent="0.3">
      <c r="B90" s="150"/>
      <c r="C90" s="151"/>
      <c r="D90" s="152" t="s">
        <v>165</v>
      </c>
      <c r="E90" s="151"/>
      <c r="F90" s="153" t="s">
        <v>1375</v>
      </c>
      <c r="G90" s="151"/>
      <c r="H90" s="154">
        <v>0.4</v>
      </c>
      <c r="J90" s="151"/>
      <c r="K90" s="151"/>
      <c r="L90" s="155"/>
      <c r="M90" s="156"/>
      <c r="N90" s="151"/>
      <c r="O90" s="151"/>
      <c r="P90" s="151"/>
      <c r="Q90" s="151"/>
      <c r="R90" s="151"/>
      <c r="S90" s="151"/>
      <c r="T90" s="157"/>
      <c r="AT90" s="158" t="s">
        <v>165</v>
      </c>
      <c r="AU90" s="158" t="s">
        <v>21</v>
      </c>
      <c r="AV90" s="158" t="s">
        <v>78</v>
      </c>
      <c r="AW90" s="158" t="s">
        <v>121</v>
      </c>
      <c r="AX90" s="158" t="s">
        <v>70</v>
      </c>
      <c r="AY90" s="158" t="s">
        <v>158</v>
      </c>
    </row>
    <row r="91" spans="2:65" s="6" customFormat="1" ht="15.75" customHeight="1" x14ac:dyDescent="0.3">
      <c r="B91" s="159"/>
      <c r="C91" s="160"/>
      <c r="D91" s="152" t="s">
        <v>165</v>
      </c>
      <c r="E91" s="160"/>
      <c r="F91" s="161" t="s">
        <v>170</v>
      </c>
      <c r="G91" s="160"/>
      <c r="H91" s="162">
        <v>0.4</v>
      </c>
      <c r="J91" s="160"/>
      <c r="K91" s="160"/>
      <c r="L91" s="163"/>
      <c r="M91" s="164"/>
      <c r="N91" s="160"/>
      <c r="O91" s="160"/>
      <c r="P91" s="160"/>
      <c r="Q91" s="160"/>
      <c r="R91" s="160"/>
      <c r="S91" s="160"/>
      <c r="T91" s="165"/>
      <c r="AT91" s="166" t="s">
        <v>165</v>
      </c>
      <c r="AU91" s="166" t="s">
        <v>21</v>
      </c>
      <c r="AV91" s="166" t="s">
        <v>163</v>
      </c>
      <c r="AW91" s="166" t="s">
        <v>121</v>
      </c>
      <c r="AX91" s="166" t="s">
        <v>21</v>
      </c>
      <c r="AY91" s="166" t="s">
        <v>158</v>
      </c>
    </row>
    <row r="92" spans="2:65" s="6" customFormat="1" ht="15.75" customHeight="1" x14ac:dyDescent="0.3">
      <c r="B92" s="23"/>
      <c r="C92" s="136" t="s">
        <v>78</v>
      </c>
      <c r="D92" s="136" t="s">
        <v>159</v>
      </c>
      <c r="E92" s="137" t="s">
        <v>1376</v>
      </c>
      <c r="F92" s="138" t="s">
        <v>1377</v>
      </c>
      <c r="G92" s="139" t="s">
        <v>177</v>
      </c>
      <c r="H92" s="140">
        <v>4.4800000000000004</v>
      </c>
      <c r="I92" s="141"/>
      <c r="J92" s="142">
        <f>ROUND($I$92*$H$92,2)</f>
        <v>0</v>
      </c>
      <c r="K92" s="138"/>
      <c r="L92" s="43"/>
      <c r="M92" s="143"/>
      <c r="N92" s="144" t="s">
        <v>41</v>
      </c>
      <c r="O92" s="24"/>
      <c r="P92" s="145">
        <f>$O$92*$H$92</f>
        <v>0</v>
      </c>
      <c r="Q92" s="145">
        <v>0</v>
      </c>
      <c r="R92" s="145">
        <f>$Q$92*$H$92</f>
        <v>0</v>
      </c>
      <c r="S92" s="145">
        <v>0</v>
      </c>
      <c r="T92" s="146">
        <f>$S$92*$H$92</f>
        <v>0</v>
      </c>
      <c r="AR92" s="89" t="s">
        <v>163</v>
      </c>
      <c r="AT92" s="89" t="s">
        <v>159</v>
      </c>
      <c r="AU92" s="89" t="s">
        <v>21</v>
      </c>
      <c r="AY92" s="6" t="s">
        <v>158</v>
      </c>
      <c r="BE92" s="147">
        <f>IF($N$92="základní",$J$92,0)</f>
        <v>0</v>
      </c>
      <c r="BF92" s="147">
        <f>IF($N$92="snížená",$J$92,0)</f>
        <v>0</v>
      </c>
      <c r="BG92" s="147">
        <f>IF($N$92="zákl. přenesená",$J$92,0)</f>
        <v>0</v>
      </c>
      <c r="BH92" s="147">
        <f>IF($N$92="sníž. přenesená",$J$92,0)</f>
        <v>0</v>
      </c>
      <c r="BI92" s="147">
        <f>IF($N$92="nulová",$J$92,0)</f>
        <v>0</v>
      </c>
      <c r="BJ92" s="89" t="s">
        <v>21</v>
      </c>
      <c r="BK92" s="147">
        <f>ROUND($I$92*$H$92,2)</f>
        <v>0</v>
      </c>
      <c r="BL92" s="89" t="s">
        <v>163</v>
      </c>
      <c r="BM92" s="89" t="s">
        <v>78</v>
      </c>
    </row>
    <row r="93" spans="2:65" s="6" customFormat="1" ht="16.5" customHeight="1" x14ac:dyDescent="0.3">
      <c r="B93" s="23"/>
      <c r="C93" s="24"/>
      <c r="D93" s="148" t="s">
        <v>164</v>
      </c>
      <c r="E93" s="24"/>
      <c r="F93" s="149" t="s">
        <v>1377</v>
      </c>
      <c r="G93" s="24"/>
      <c r="H93" s="24"/>
      <c r="J93" s="24"/>
      <c r="K93" s="24"/>
      <c r="L93" s="43"/>
      <c r="M93" s="56"/>
      <c r="N93" s="24"/>
      <c r="O93" s="24"/>
      <c r="P93" s="24"/>
      <c r="Q93" s="24"/>
      <c r="R93" s="24"/>
      <c r="S93" s="24"/>
      <c r="T93" s="57"/>
      <c r="AT93" s="6" t="s">
        <v>164</v>
      </c>
      <c r="AU93" s="6" t="s">
        <v>21</v>
      </c>
    </row>
    <row r="94" spans="2:65" s="6" customFormat="1" ht="15.75" customHeight="1" x14ac:dyDescent="0.3">
      <c r="B94" s="150"/>
      <c r="C94" s="151"/>
      <c r="D94" s="152" t="s">
        <v>165</v>
      </c>
      <c r="E94" s="151"/>
      <c r="F94" s="153" t="s">
        <v>1378</v>
      </c>
      <c r="G94" s="151"/>
      <c r="H94" s="154">
        <v>4.4800000000000004</v>
      </c>
      <c r="J94" s="151"/>
      <c r="K94" s="151"/>
      <c r="L94" s="155"/>
      <c r="M94" s="156"/>
      <c r="N94" s="151"/>
      <c r="O94" s="151"/>
      <c r="P94" s="151"/>
      <c r="Q94" s="151"/>
      <c r="R94" s="151"/>
      <c r="S94" s="151"/>
      <c r="T94" s="157"/>
      <c r="AT94" s="158" t="s">
        <v>165</v>
      </c>
      <c r="AU94" s="158" t="s">
        <v>21</v>
      </c>
      <c r="AV94" s="158" t="s">
        <v>78</v>
      </c>
      <c r="AW94" s="158" t="s">
        <v>121</v>
      </c>
      <c r="AX94" s="158" t="s">
        <v>70</v>
      </c>
      <c r="AY94" s="158" t="s">
        <v>158</v>
      </c>
    </row>
    <row r="95" spans="2:65" s="6" customFormat="1" ht="15.75" customHeight="1" x14ac:dyDescent="0.3">
      <c r="B95" s="159"/>
      <c r="C95" s="160"/>
      <c r="D95" s="152" t="s">
        <v>165</v>
      </c>
      <c r="E95" s="160"/>
      <c r="F95" s="161" t="s">
        <v>170</v>
      </c>
      <c r="G95" s="160"/>
      <c r="H95" s="162">
        <v>4.4800000000000004</v>
      </c>
      <c r="J95" s="160"/>
      <c r="K95" s="160"/>
      <c r="L95" s="163"/>
      <c r="M95" s="164"/>
      <c r="N95" s="160"/>
      <c r="O95" s="160"/>
      <c r="P95" s="160"/>
      <c r="Q95" s="160"/>
      <c r="R95" s="160"/>
      <c r="S95" s="160"/>
      <c r="T95" s="165"/>
      <c r="AT95" s="166" t="s">
        <v>165</v>
      </c>
      <c r="AU95" s="166" t="s">
        <v>21</v>
      </c>
      <c r="AV95" s="166" t="s">
        <v>163</v>
      </c>
      <c r="AW95" s="166" t="s">
        <v>121</v>
      </c>
      <c r="AX95" s="166" t="s">
        <v>21</v>
      </c>
      <c r="AY95" s="166" t="s">
        <v>158</v>
      </c>
    </row>
    <row r="96" spans="2:65" s="6" customFormat="1" ht="15.75" customHeight="1" x14ac:dyDescent="0.3">
      <c r="B96" s="23"/>
      <c r="C96" s="136" t="s">
        <v>174</v>
      </c>
      <c r="D96" s="136" t="s">
        <v>159</v>
      </c>
      <c r="E96" s="137" t="s">
        <v>1067</v>
      </c>
      <c r="F96" s="138" t="s">
        <v>1068</v>
      </c>
      <c r="G96" s="139" t="s">
        <v>177</v>
      </c>
      <c r="H96" s="140">
        <v>0.4</v>
      </c>
      <c r="I96" s="141"/>
      <c r="J96" s="142">
        <f>ROUND($I$96*$H$96,2)</f>
        <v>0</v>
      </c>
      <c r="K96" s="138"/>
      <c r="L96" s="43"/>
      <c r="M96" s="143"/>
      <c r="N96" s="144" t="s">
        <v>41</v>
      </c>
      <c r="O96" s="24"/>
      <c r="P96" s="145">
        <f>$O$96*$H$96</f>
        <v>0</v>
      </c>
      <c r="Q96" s="145">
        <v>0</v>
      </c>
      <c r="R96" s="145">
        <f>$Q$96*$H$96</f>
        <v>0</v>
      </c>
      <c r="S96" s="145">
        <v>0</v>
      </c>
      <c r="T96" s="146">
        <f>$S$96*$H$96</f>
        <v>0</v>
      </c>
      <c r="AR96" s="89" t="s">
        <v>163</v>
      </c>
      <c r="AT96" s="89" t="s">
        <v>159</v>
      </c>
      <c r="AU96" s="89" t="s">
        <v>21</v>
      </c>
      <c r="AY96" s="6" t="s">
        <v>158</v>
      </c>
      <c r="BE96" s="147">
        <f>IF($N$96="základní",$J$96,0)</f>
        <v>0</v>
      </c>
      <c r="BF96" s="147">
        <f>IF($N$96="snížená",$J$96,0)</f>
        <v>0</v>
      </c>
      <c r="BG96" s="147">
        <f>IF($N$96="zákl. přenesená",$J$96,0)</f>
        <v>0</v>
      </c>
      <c r="BH96" s="147">
        <f>IF($N$96="sníž. přenesená",$J$96,0)</f>
        <v>0</v>
      </c>
      <c r="BI96" s="147">
        <f>IF($N$96="nulová",$J$96,0)</f>
        <v>0</v>
      </c>
      <c r="BJ96" s="89" t="s">
        <v>21</v>
      </c>
      <c r="BK96" s="147">
        <f>ROUND($I$96*$H$96,2)</f>
        <v>0</v>
      </c>
      <c r="BL96" s="89" t="s">
        <v>163</v>
      </c>
      <c r="BM96" s="89" t="s">
        <v>174</v>
      </c>
    </row>
    <row r="97" spans="2:65" s="6" customFormat="1" ht="16.5" customHeight="1" x14ac:dyDescent="0.3">
      <c r="B97" s="23"/>
      <c r="C97" s="24"/>
      <c r="D97" s="148" t="s">
        <v>164</v>
      </c>
      <c r="E97" s="24"/>
      <c r="F97" s="149" t="s">
        <v>1068</v>
      </c>
      <c r="G97" s="24"/>
      <c r="H97" s="24"/>
      <c r="J97" s="24"/>
      <c r="K97" s="24"/>
      <c r="L97" s="43"/>
      <c r="M97" s="56"/>
      <c r="N97" s="24"/>
      <c r="O97" s="24"/>
      <c r="P97" s="24"/>
      <c r="Q97" s="24"/>
      <c r="R97" s="24"/>
      <c r="S97" s="24"/>
      <c r="T97" s="57"/>
      <c r="AT97" s="6" t="s">
        <v>164</v>
      </c>
      <c r="AU97" s="6" t="s">
        <v>21</v>
      </c>
    </row>
    <row r="98" spans="2:65" s="6" customFormat="1" ht="15.75" customHeight="1" x14ac:dyDescent="0.3">
      <c r="B98" s="150"/>
      <c r="C98" s="151"/>
      <c r="D98" s="152" t="s">
        <v>165</v>
      </c>
      <c r="E98" s="151"/>
      <c r="F98" s="153" t="s">
        <v>1375</v>
      </c>
      <c r="G98" s="151"/>
      <c r="H98" s="154">
        <v>0.4</v>
      </c>
      <c r="J98" s="151"/>
      <c r="K98" s="151"/>
      <c r="L98" s="155"/>
      <c r="M98" s="156"/>
      <c r="N98" s="151"/>
      <c r="O98" s="151"/>
      <c r="P98" s="151"/>
      <c r="Q98" s="151"/>
      <c r="R98" s="151"/>
      <c r="S98" s="151"/>
      <c r="T98" s="157"/>
      <c r="AT98" s="158" t="s">
        <v>165</v>
      </c>
      <c r="AU98" s="158" t="s">
        <v>21</v>
      </c>
      <c r="AV98" s="158" t="s">
        <v>78</v>
      </c>
      <c r="AW98" s="158" t="s">
        <v>121</v>
      </c>
      <c r="AX98" s="158" t="s">
        <v>70</v>
      </c>
      <c r="AY98" s="158" t="s">
        <v>158</v>
      </c>
    </row>
    <row r="99" spans="2:65" s="6" customFormat="1" ht="15.75" customHeight="1" x14ac:dyDescent="0.3">
      <c r="B99" s="159"/>
      <c r="C99" s="160"/>
      <c r="D99" s="152" t="s">
        <v>165</v>
      </c>
      <c r="E99" s="160"/>
      <c r="F99" s="161" t="s">
        <v>170</v>
      </c>
      <c r="G99" s="160"/>
      <c r="H99" s="162">
        <v>0.4</v>
      </c>
      <c r="J99" s="160"/>
      <c r="K99" s="160"/>
      <c r="L99" s="163"/>
      <c r="M99" s="164"/>
      <c r="N99" s="160"/>
      <c r="O99" s="160"/>
      <c r="P99" s="160"/>
      <c r="Q99" s="160"/>
      <c r="R99" s="160"/>
      <c r="S99" s="160"/>
      <c r="T99" s="165"/>
      <c r="AT99" s="166" t="s">
        <v>165</v>
      </c>
      <c r="AU99" s="166" t="s">
        <v>21</v>
      </c>
      <c r="AV99" s="166" t="s">
        <v>163</v>
      </c>
      <c r="AW99" s="166" t="s">
        <v>121</v>
      </c>
      <c r="AX99" s="166" t="s">
        <v>21</v>
      </c>
      <c r="AY99" s="166" t="s">
        <v>158</v>
      </c>
    </row>
    <row r="100" spans="2:65" s="6" customFormat="1" ht="15.75" customHeight="1" x14ac:dyDescent="0.3">
      <c r="B100" s="23"/>
      <c r="C100" s="136" t="s">
        <v>163</v>
      </c>
      <c r="D100" s="136" t="s">
        <v>159</v>
      </c>
      <c r="E100" s="137" t="s">
        <v>1379</v>
      </c>
      <c r="F100" s="138" t="s">
        <v>1380</v>
      </c>
      <c r="G100" s="139" t="s">
        <v>177</v>
      </c>
      <c r="H100" s="140">
        <v>4.4800000000000004</v>
      </c>
      <c r="I100" s="141"/>
      <c r="J100" s="142">
        <f>ROUND($I$100*$H$100,2)</f>
        <v>0</v>
      </c>
      <c r="K100" s="138"/>
      <c r="L100" s="43"/>
      <c r="M100" s="143"/>
      <c r="N100" s="144" t="s">
        <v>41</v>
      </c>
      <c r="O100" s="24"/>
      <c r="P100" s="145">
        <f>$O$100*$H$100</f>
        <v>0</v>
      </c>
      <c r="Q100" s="145">
        <v>0</v>
      </c>
      <c r="R100" s="145">
        <f>$Q$100*$H$100</f>
        <v>0</v>
      </c>
      <c r="S100" s="145">
        <v>0</v>
      </c>
      <c r="T100" s="146">
        <f>$S$100*$H$100</f>
        <v>0</v>
      </c>
      <c r="AR100" s="89" t="s">
        <v>163</v>
      </c>
      <c r="AT100" s="89" t="s">
        <v>159</v>
      </c>
      <c r="AU100" s="89" t="s">
        <v>21</v>
      </c>
      <c r="AY100" s="6" t="s">
        <v>158</v>
      </c>
      <c r="BE100" s="147">
        <f>IF($N$100="základní",$J$100,0)</f>
        <v>0</v>
      </c>
      <c r="BF100" s="147">
        <f>IF($N$100="snížená",$J$100,0)</f>
        <v>0</v>
      </c>
      <c r="BG100" s="147">
        <f>IF($N$100="zákl. přenesená",$J$100,0)</f>
        <v>0</v>
      </c>
      <c r="BH100" s="147">
        <f>IF($N$100="sníž. přenesená",$J$100,0)</f>
        <v>0</v>
      </c>
      <c r="BI100" s="147">
        <f>IF($N$100="nulová",$J$100,0)</f>
        <v>0</v>
      </c>
      <c r="BJ100" s="89" t="s">
        <v>21</v>
      </c>
      <c r="BK100" s="147">
        <f>ROUND($I$100*$H$100,2)</f>
        <v>0</v>
      </c>
      <c r="BL100" s="89" t="s">
        <v>163</v>
      </c>
      <c r="BM100" s="89" t="s">
        <v>163</v>
      </c>
    </row>
    <row r="101" spans="2:65" s="6" customFormat="1" ht="16.5" customHeight="1" x14ac:dyDescent="0.3">
      <c r="B101" s="23"/>
      <c r="C101" s="24"/>
      <c r="D101" s="148" t="s">
        <v>164</v>
      </c>
      <c r="E101" s="24"/>
      <c r="F101" s="149" t="s">
        <v>1380</v>
      </c>
      <c r="G101" s="24"/>
      <c r="H101" s="24"/>
      <c r="J101" s="24"/>
      <c r="K101" s="24"/>
      <c r="L101" s="43"/>
      <c r="M101" s="56"/>
      <c r="N101" s="24"/>
      <c r="O101" s="24"/>
      <c r="P101" s="24"/>
      <c r="Q101" s="24"/>
      <c r="R101" s="24"/>
      <c r="S101" s="24"/>
      <c r="T101" s="57"/>
      <c r="AT101" s="6" t="s">
        <v>164</v>
      </c>
      <c r="AU101" s="6" t="s">
        <v>21</v>
      </c>
    </row>
    <row r="102" spans="2:65" s="6" customFormat="1" ht="15.75" customHeight="1" x14ac:dyDescent="0.3">
      <c r="B102" s="150"/>
      <c r="C102" s="151"/>
      <c r="D102" s="152" t="s">
        <v>165</v>
      </c>
      <c r="E102" s="151"/>
      <c r="F102" s="153" t="s">
        <v>1378</v>
      </c>
      <c r="G102" s="151"/>
      <c r="H102" s="154">
        <v>4.4800000000000004</v>
      </c>
      <c r="J102" s="151"/>
      <c r="K102" s="151"/>
      <c r="L102" s="155"/>
      <c r="M102" s="156"/>
      <c r="N102" s="151"/>
      <c r="O102" s="151"/>
      <c r="P102" s="151"/>
      <c r="Q102" s="151"/>
      <c r="R102" s="151"/>
      <c r="S102" s="151"/>
      <c r="T102" s="157"/>
      <c r="AT102" s="158" t="s">
        <v>165</v>
      </c>
      <c r="AU102" s="158" t="s">
        <v>21</v>
      </c>
      <c r="AV102" s="158" t="s">
        <v>78</v>
      </c>
      <c r="AW102" s="158" t="s">
        <v>121</v>
      </c>
      <c r="AX102" s="158" t="s">
        <v>70</v>
      </c>
      <c r="AY102" s="158" t="s">
        <v>158</v>
      </c>
    </row>
    <row r="103" spans="2:65" s="6" customFormat="1" ht="15.75" customHeight="1" x14ac:dyDescent="0.3">
      <c r="B103" s="159"/>
      <c r="C103" s="160"/>
      <c r="D103" s="152" t="s">
        <v>165</v>
      </c>
      <c r="E103" s="160"/>
      <c r="F103" s="161" t="s">
        <v>170</v>
      </c>
      <c r="G103" s="160"/>
      <c r="H103" s="162">
        <v>4.4800000000000004</v>
      </c>
      <c r="J103" s="160"/>
      <c r="K103" s="160"/>
      <c r="L103" s="163"/>
      <c r="M103" s="164"/>
      <c r="N103" s="160"/>
      <c r="O103" s="160"/>
      <c r="P103" s="160"/>
      <c r="Q103" s="160"/>
      <c r="R103" s="160"/>
      <c r="S103" s="160"/>
      <c r="T103" s="165"/>
      <c r="AT103" s="166" t="s">
        <v>165</v>
      </c>
      <c r="AU103" s="166" t="s">
        <v>21</v>
      </c>
      <c r="AV103" s="166" t="s">
        <v>163</v>
      </c>
      <c r="AW103" s="166" t="s">
        <v>121</v>
      </c>
      <c r="AX103" s="166" t="s">
        <v>21</v>
      </c>
      <c r="AY103" s="166" t="s">
        <v>158</v>
      </c>
    </row>
    <row r="104" spans="2:65" s="6" customFormat="1" ht="15.75" customHeight="1" x14ac:dyDescent="0.3">
      <c r="B104" s="23"/>
      <c r="C104" s="136" t="s">
        <v>180</v>
      </c>
      <c r="D104" s="136" t="s">
        <v>159</v>
      </c>
      <c r="E104" s="137" t="s">
        <v>1381</v>
      </c>
      <c r="F104" s="138" t="s">
        <v>1382</v>
      </c>
      <c r="G104" s="139" t="s">
        <v>177</v>
      </c>
      <c r="H104" s="140">
        <v>4.4800000000000004</v>
      </c>
      <c r="I104" s="141"/>
      <c r="J104" s="142">
        <f>ROUND($I$104*$H$104,2)</f>
        <v>0</v>
      </c>
      <c r="K104" s="138"/>
      <c r="L104" s="43"/>
      <c r="M104" s="143"/>
      <c r="N104" s="144" t="s">
        <v>41</v>
      </c>
      <c r="O104" s="24"/>
      <c r="P104" s="145">
        <f>$O$104*$H$104</f>
        <v>0</v>
      </c>
      <c r="Q104" s="145">
        <v>0</v>
      </c>
      <c r="R104" s="145">
        <f>$Q$104*$H$104</f>
        <v>0</v>
      </c>
      <c r="S104" s="145">
        <v>0</v>
      </c>
      <c r="T104" s="146">
        <f>$S$104*$H$104</f>
        <v>0</v>
      </c>
      <c r="AR104" s="89" t="s">
        <v>163</v>
      </c>
      <c r="AT104" s="89" t="s">
        <v>159</v>
      </c>
      <c r="AU104" s="89" t="s">
        <v>21</v>
      </c>
      <c r="AY104" s="6" t="s">
        <v>158</v>
      </c>
      <c r="BE104" s="147">
        <f>IF($N$104="základní",$J$104,0)</f>
        <v>0</v>
      </c>
      <c r="BF104" s="147">
        <f>IF($N$104="snížená",$J$104,0)</f>
        <v>0</v>
      </c>
      <c r="BG104" s="147">
        <f>IF($N$104="zákl. přenesená",$J$104,0)</f>
        <v>0</v>
      </c>
      <c r="BH104" s="147">
        <f>IF($N$104="sníž. přenesená",$J$104,0)</f>
        <v>0</v>
      </c>
      <c r="BI104" s="147">
        <f>IF($N$104="nulová",$J$104,0)</f>
        <v>0</v>
      </c>
      <c r="BJ104" s="89" t="s">
        <v>21</v>
      </c>
      <c r="BK104" s="147">
        <f>ROUND($I$104*$H$104,2)</f>
        <v>0</v>
      </c>
      <c r="BL104" s="89" t="s">
        <v>163</v>
      </c>
      <c r="BM104" s="89" t="s">
        <v>180</v>
      </c>
    </row>
    <row r="105" spans="2:65" s="6" customFormat="1" ht="16.5" customHeight="1" x14ac:dyDescent="0.3">
      <c r="B105" s="23"/>
      <c r="C105" s="24"/>
      <c r="D105" s="148" t="s">
        <v>164</v>
      </c>
      <c r="E105" s="24"/>
      <c r="F105" s="149" t="s">
        <v>1382</v>
      </c>
      <c r="G105" s="24"/>
      <c r="H105" s="24"/>
      <c r="J105" s="24"/>
      <c r="K105" s="24"/>
      <c r="L105" s="43"/>
      <c r="M105" s="56"/>
      <c r="N105" s="24"/>
      <c r="O105" s="24"/>
      <c r="P105" s="24"/>
      <c r="Q105" s="24"/>
      <c r="R105" s="24"/>
      <c r="S105" s="24"/>
      <c r="T105" s="57"/>
      <c r="AT105" s="6" t="s">
        <v>164</v>
      </c>
      <c r="AU105" s="6" t="s">
        <v>21</v>
      </c>
    </row>
    <row r="106" spans="2:65" s="6" customFormat="1" ht="15.75" customHeight="1" x14ac:dyDescent="0.3">
      <c r="B106" s="150"/>
      <c r="C106" s="151"/>
      <c r="D106" s="152" t="s">
        <v>165</v>
      </c>
      <c r="E106" s="151"/>
      <c r="F106" s="153" t="s">
        <v>1378</v>
      </c>
      <c r="G106" s="151"/>
      <c r="H106" s="154">
        <v>4.4800000000000004</v>
      </c>
      <c r="J106" s="151"/>
      <c r="K106" s="151"/>
      <c r="L106" s="155"/>
      <c r="M106" s="156"/>
      <c r="N106" s="151"/>
      <c r="O106" s="151"/>
      <c r="P106" s="151"/>
      <c r="Q106" s="151"/>
      <c r="R106" s="151"/>
      <c r="S106" s="151"/>
      <c r="T106" s="157"/>
      <c r="AT106" s="158" t="s">
        <v>165</v>
      </c>
      <c r="AU106" s="158" t="s">
        <v>21</v>
      </c>
      <c r="AV106" s="158" t="s">
        <v>78</v>
      </c>
      <c r="AW106" s="158" t="s">
        <v>121</v>
      </c>
      <c r="AX106" s="158" t="s">
        <v>70</v>
      </c>
      <c r="AY106" s="158" t="s">
        <v>158</v>
      </c>
    </row>
    <row r="107" spans="2:65" s="6" customFormat="1" ht="15.75" customHeight="1" x14ac:dyDescent="0.3">
      <c r="B107" s="159"/>
      <c r="C107" s="160"/>
      <c r="D107" s="152" t="s">
        <v>165</v>
      </c>
      <c r="E107" s="160"/>
      <c r="F107" s="161" t="s">
        <v>170</v>
      </c>
      <c r="G107" s="160"/>
      <c r="H107" s="162">
        <v>4.4800000000000004</v>
      </c>
      <c r="J107" s="160"/>
      <c r="K107" s="160"/>
      <c r="L107" s="163"/>
      <c r="M107" s="164"/>
      <c r="N107" s="160"/>
      <c r="O107" s="160"/>
      <c r="P107" s="160"/>
      <c r="Q107" s="160"/>
      <c r="R107" s="160"/>
      <c r="S107" s="160"/>
      <c r="T107" s="165"/>
      <c r="AT107" s="166" t="s">
        <v>165</v>
      </c>
      <c r="AU107" s="166" t="s">
        <v>21</v>
      </c>
      <c r="AV107" s="166" t="s">
        <v>163</v>
      </c>
      <c r="AW107" s="166" t="s">
        <v>121</v>
      </c>
      <c r="AX107" s="166" t="s">
        <v>21</v>
      </c>
      <c r="AY107" s="166" t="s">
        <v>158</v>
      </c>
    </row>
    <row r="108" spans="2:65" s="6" customFormat="1" ht="15.75" customHeight="1" x14ac:dyDescent="0.3">
      <c r="B108" s="23"/>
      <c r="C108" s="136" t="s">
        <v>184</v>
      </c>
      <c r="D108" s="136" t="s">
        <v>159</v>
      </c>
      <c r="E108" s="137" t="s">
        <v>1069</v>
      </c>
      <c r="F108" s="138" t="s">
        <v>1070</v>
      </c>
      <c r="G108" s="139" t="s">
        <v>447</v>
      </c>
      <c r="H108" s="140">
        <v>1</v>
      </c>
      <c r="I108" s="141"/>
      <c r="J108" s="142">
        <f>ROUND($I$108*$H$108,2)</f>
        <v>0</v>
      </c>
      <c r="K108" s="138"/>
      <c r="L108" s="43"/>
      <c r="M108" s="143"/>
      <c r="N108" s="144" t="s">
        <v>41</v>
      </c>
      <c r="O108" s="24"/>
      <c r="P108" s="145">
        <f>$O$108*$H$108</f>
        <v>0</v>
      </c>
      <c r="Q108" s="145">
        <v>0</v>
      </c>
      <c r="R108" s="145">
        <f>$Q$108*$H$108</f>
        <v>0</v>
      </c>
      <c r="S108" s="145">
        <v>0</v>
      </c>
      <c r="T108" s="146">
        <f>$S$108*$H$108</f>
        <v>0</v>
      </c>
      <c r="AR108" s="89" t="s">
        <v>163</v>
      </c>
      <c r="AT108" s="89" t="s">
        <v>159</v>
      </c>
      <c r="AU108" s="89" t="s">
        <v>21</v>
      </c>
      <c r="AY108" s="6" t="s">
        <v>158</v>
      </c>
      <c r="BE108" s="147">
        <f>IF($N$108="základní",$J$108,0)</f>
        <v>0</v>
      </c>
      <c r="BF108" s="147">
        <f>IF($N$108="snížená",$J$108,0)</f>
        <v>0</v>
      </c>
      <c r="BG108" s="147">
        <f>IF($N$108="zákl. přenesená",$J$108,0)</f>
        <v>0</v>
      </c>
      <c r="BH108" s="147">
        <f>IF($N$108="sníž. přenesená",$J$108,0)</f>
        <v>0</v>
      </c>
      <c r="BI108" s="147">
        <f>IF($N$108="nulová",$J$108,0)</f>
        <v>0</v>
      </c>
      <c r="BJ108" s="89" t="s">
        <v>21</v>
      </c>
      <c r="BK108" s="147">
        <f>ROUND($I$108*$H$108,2)</f>
        <v>0</v>
      </c>
      <c r="BL108" s="89" t="s">
        <v>163</v>
      </c>
      <c r="BM108" s="89" t="s">
        <v>184</v>
      </c>
    </row>
    <row r="109" spans="2:65" s="6" customFormat="1" ht="16.5" customHeight="1" x14ac:dyDescent="0.3">
      <c r="B109" s="23"/>
      <c r="C109" s="24"/>
      <c r="D109" s="148" t="s">
        <v>164</v>
      </c>
      <c r="E109" s="24"/>
      <c r="F109" s="149" t="s">
        <v>1070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164</v>
      </c>
      <c r="AU109" s="6" t="s">
        <v>21</v>
      </c>
    </row>
    <row r="110" spans="2:65" s="6" customFormat="1" ht="15.75" customHeight="1" x14ac:dyDescent="0.3">
      <c r="B110" s="23"/>
      <c r="C110" s="136" t="s">
        <v>188</v>
      </c>
      <c r="D110" s="136" t="s">
        <v>159</v>
      </c>
      <c r="E110" s="137" t="s">
        <v>1071</v>
      </c>
      <c r="F110" s="138" t="s">
        <v>1072</v>
      </c>
      <c r="G110" s="139" t="s">
        <v>447</v>
      </c>
      <c r="H110" s="140">
        <v>1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188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1072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23"/>
      <c r="C112" s="136" t="s">
        <v>192</v>
      </c>
      <c r="D112" s="136" t="s">
        <v>159</v>
      </c>
      <c r="E112" s="137" t="s">
        <v>160</v>
      </c>
      <c r="F112" s="138" t="s">
        <v>161</v>
      </c>
      <c r="G112" s="139" t="s">
        <v>162</v>
      </c>
      <c r="H112" s="140">
        <v>5.2930000000000001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163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163</v>
      </c>
      <c r="BM112" s="89" t="s">
        <v>192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161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150"/>
      <c r="C114" s="151"/>
      <c r="D114" s="152" t="s">
        <v>165</v>
      </c>
      <c r="E114" s="151"/>
      <c r="F114" s="153" t="s">
        <v>1383</v>
      </c>
      <c r="G114" s="151"/>
      <c r="H114" s="154">
        <v>2.448</v>
      </c>
      <c r="J114" s="151"/>
      <c r="K114" s="151"/>
      <c r="L114" s="155"/>
      <c r="M114" s="156"/>
      <c r="N114" s="151"/>
      <c r="O114" s="151"/>
      <c r="P114" s="151"/>
      <c r="Q114" s="151"/>
      <c r="R114" s="151"/>
      <c r="S114" s="151"/>
      <c r="T114" s="157"/>
      <c r="AT114" s="158" t="s">
        <v>165</v>
      </c>
      <c r="AU114" s="158" t="s">
        <v>21</v>
      </c>
      <c r="AV114" s="158" t="s">
        <v>78</v>
      </c>
      <c r="AW114" s="158" t="s">
        <v>121</v>
      </c>
      <c r="AX114" s="158" t="s">
        <v>70</v>
      </c>
      <c r="AY114" s="158" t="s">
        <v>158</v>
      </c>
    </row>
    <row r="115" spans="2:65" s="6" customFormat="1" ht="15.75" customHeight="1" x14ac:dyDescent="0.3">
      <c r="B115" s="150"/>
      <c r="C115" s="151"/>
      <c r="D115" s="152" t="s">
        <v>165</v>
      </c>
      <c r="E115" s="151"/>
      <c r="F115" s="153" t="s">
        <v>1384</v>
      </c>
      <c r="G115" s="151"/>
      <c r="H115" s="154">
        <v>2.8450000000000002</v>
      </c>
      <c r="J115" s="151"/>
      <c r="K115" s="151"/>
      <c r="L115" s="155"/>
      <c r="M115" s="156"/>
      <c r="N115" s="151"/>
      <c r="O115" s="151"/>
      <c r="P115" s="151"/>
      <c r="Q115" s="151"/>
      <c r="R115" s="151"/>
      <c r="S115" s="151"/>
      <c r="T115" s="157"/>
      <c r="AT115" s="158" t="s">
        <v>165</v>
      </c>
      <c r="AU115" s="158" t="s">
        <v>21</v>
      </c>
      <c r="AV115" s="158" t="s">
        <v>78</v>
      </c>
      <c r="AW115" s="158" t="s">
        <v>121</v>
      </c>
      <c r="AX115" s="158" t="s">
        <v>70</v>
      </c>
      <c r="AY115" s="158" t="s">
        <v>158</v>
      </c>
    </row>
    <row r="116" spans="2:65" s="6" customFormat="1" ht="15.75" customHeight="1" x14ac:dyDescent="0.3">
      <c r="B116" s="159"/>
      <c r="C116" s="160"/>
      <c r="D116" s="152" t="s">
        <v>165</v>
      </c>
      <c r="E116" s="160"/>
      <c r="F116" s="161" t="s">
        <v>170</v>
      </c>
      <c r="G116" s="160"/>
      <c r="H116" s="162">
        <v>5.2930000000000001</v>
      </c>
      <c r="J116" s="160"/>
      <c r="K116" s="160"/>
      <c r="L116" s="163"/>
      <c r="M116" s="164"/>
      <c r="N116" s="160"/>
      <c r="O116" s="160"/>
      <c r="P116" s="160"/>
      <c r="Q116" s="160"/>
      <c r="R116" s="160"/>
      <c r="S116" s="160"/>
      <c r="T116" s="165"/>
      <c r="AT116" s="166" t="s">
        <v>165</v>
      </c>
      <c r="AU116" s="166" t="s">
        <v>21</v>
      </c>
      <c r="AV116" s="166" t="s">
        <v>163</v>
      </c>
      <c r="AW116" s="166" t="s">
        <v>121</v>
      </c>
      <c r="AX116" s="166" t="s">
        <v>21</v>
      </c>
      <c r="AY116" s="166" t="s">
        <v>158</v>
      </c>
    </row>
    <row r="117" spans="2:65" s="6" customFormat="1" ht="15.75" customHeight="1" x14ac:dyDescent="0.3">
      <c r="B117" s="23"/>
      <c r="C117" s="136" t="s">
        <v>195</v>
      </c>
      <c r="D117" s="136" t="s">
        <v>159</v>
      </c>
      <c r="E117" s="137" t="s">
        <v>1075</v>
      </c>
      <c r="F117" s="138" t="s">
        <v>1076</v>
      </c>
      <c r="G117" s="139" t="s">
        <v>177</v>
      </c>
      <c r="H117" s="140">
        <v>20.16</v>
      </c>
      <c r="I117" s="141"/>
      <c r="J117" s="142">
        <f>ROUND($I$117*$H$117,2)</f>
        <v>0</v>
      </c>
      <c r="K117" s="138"/>
      <c r="L117" s="43"/>
      <c r="M117" s="143"/>
      <c r="N117" s="144" t="s">
        <v>41</v>
      </c>
      <c r="O117" s="24"/>
      <c r="P117" s="145">
        <f>$O$117*$H$117</f>
        <v>0</v>
      </c>
      <c r="Q117" s="145">
        <v>0</v>
      </c>
      <c r="R117" s="145">
        <f>$Q$117*$H$117</f>
        <v>0</v>
      </c>
      <c r="S117" s="145">
        <v>0</v>
      </c>
      <c r="T117" s="146">
        <f>$S$117*$H$117</f>
        <v>0</v>
      </c>
      <c r="AR117" s="89" t="s">
        <v>163</v>
      </c>
      <c r="AT117" s="89" t="s">
        <v>159</v>
      </c>
      <c r="AU117" s="89" t="s">
        <v>21</v>
      </c>
      <c r="AY117" s="6" t="s">
        <v>158</v>
      </c>
      <c r="BE117" s="147">
        <f>IF($N$117="základní",$J$117,0)</f>
        <v>0</v>
      </c>
      <c r="BF117" s="147">
        <f>IF($N$117="snížená",$J$117,0)</f>
        <v>0</v>
      </c>
      <c r="BG117" s="147">
        <f>IF($N$117="zákl. přenesená",$J$117,0)</f>
        <v>0</v>
      </c>
      <c r="BH117" s="147">
        <f>IF($N$117="sníž. přenesená",$J$117,0)</f>
        <v>0</v>
      </c>
      <c r="BI117" s="147">
        <f>IF($N$117="nulová",$J$117,0)</f>
        <v>0</v>
      </c>
      <c r="BJ117" s="89" t="s">
        <v>21</v>
      </c>
      <c r="BK117" s="147">
        <f>ROUND($I$117*$H$117,2)</f>
        <v>0</v>
      </c>
      <c r="BL117" s="89" t="s">
        <v>163</v>
      </c>
      <c r="BM117" s="89" t="s">
        <v>195</v>
      </c>
    </row>
    <row r="118" spans="2:65" s="6" customFormat="1" ht="16.5" customHeight="1" x14ac:dyDescent="0.3">
      <c r="B118" s="23"/>
      <c r="C118" s="24"/>
      <c r="D118" s="148" t="s">
        <v>164</v>
      </c>
      <c r="E118" s="24"/>
      <c r="F118" s="149" t="s">
        <v>1076</v>
      </c>
      <c r="G118" s="24"/>
      <c r="H118" s="24"/>
      <c r="J118" s="24"/>
      <c r="K118" s="24"/>
      <c r="L118" s="43"/>
      <c r="M118" s="56"/>
      <c r="N118" s="24"/>
      <c r="O118" s="24"/>
      <c r="P118" s="24"/>
      <c r="Q118" s="24"/>
      <c r="R118" s="24"/>
      <c r="S118" s="24"/>
      <c r="T118" s="57"/>
      <c r="AT118" s="6" t="s">
        <v>164</v>
      </c>
      <c r="AU118" s="6" t="s">
        <v>21</v>
      </c>
    </row>
    <row r="119" spans="2:65" s="6" customFormat="1" ht="15.75" customHeight="1" x14ac:dyDescent="0.3">
      <c r="B119" s="150"/>
      <c r="C119" s="151"/>
      <c r="D119" s="152" t="s">
        <v>165</v>
      </c>
      <c r="E119" s="151"/>
      <c r="F119" s="153" t="s">
        <v>1385</v>
      </c>
      <c r="G119" s="151"/>
      <c r="H119" s="154">
        <v>20.16</v>
      </c>
      <c r="J119" s="151"/>
      <c r="K119" s="151"/>
      <c r="L119" s="155"/>
      <c r="M119" s="156"/>
      <c r="N119" s="151"/>
      <c r="O119" s="151"/>
      <c r="P119" s="151"/>
      <c r="Q119" s="151"/>
      <c r="R119" s="151"/>
      <c r="S119" s="151"/>
      <c r="T119" s="157"/>
      <c r="AT119" s="158" t="s">
        <v>165</v>
      </c>
      <c r="AU119" s="158" t="s">
        <v>21</v>
      </c>
      <c r="AV119" s="158" t="s">
        <v>78</v>
      </c>
      <c r="AW119" s="158" t="s">
        <v>121</v>
      </c>
      <c r="AX119" s="158" t="s">
        <v>70</v>
      </c>
      <c r="AY119" s="158" t="s">
        <v>158</v>
      </c>
    </row>
    <row r="120" spans="2:65" s="6" customFormat="1" ht="15.75" customHeight="1" x14ac:dyDescent="0.3">
      <c r="B120" s="159"/>
      <c r="C120" s="160"/>
      <c r="D120" s="152" t="s">
        <v>165</v>
      </c>
      <c r="E120" s="160"/>
      <c r="F120" s="161" t="s">
        <v>170</v>
      </c>
      <c r="G120" s="160"/>
      <c r="H120" s="162">
        <v>20.16</v>
      </c>
      <c r="J120" s="160"/>
      <c r="K120" s="160"/>
      <c r="L120" s="163"/>
      <c r="M120" s="164"/>
      <c r="N120" s="160"/>
      <c r="O120" s="160"/>
      <c r="P120" s="160"/>
      <c r="Q120" s="160"/>
      <c r="R120" s="160"/>
      <c r="S120" s="160"/>
      <c r="T120" s="165"/>
      <c r="AT120" s="166" t="s">
        <v>165</v>
      </c>
      <c r="AU120" s="166" t="s">
        <v>21</v>
      </c>
      <c r="AV120" s="166" t="s">
        <v>163</v>
      </c>
      <c r="AW120" s="166" t="s">
        <v>121</v>
      </c>
      <c r="AX120" s="166" t="s">
        <v>21</v>
      </c>
      <c r="AY120" s="166" t="s">
        <v>158</v>
      </c>
    </row>
    <row r="121" spans="2:65" s="6" customFormat="1" ht="15.75" customHeight="1" x14ac:dyDescent="0.3">
      <c r="B121" s="23"/>
      <c r="C121" s="136" t="s">
        <v>26</v>
      </c>
      <c r="D121" s="136" t="s">
        <v>159</v>
      </c>
      <c r="E121" s="137" t="s">
        <v>1078</v>
      </c>
      <c r="F121" s="138" t="s">
        <v>1079</v>
      </c>
      <c r="G121" s="139" t="s">
        <v>177</v>
      </c>
      <c r="H121" s="140">
        <v>20.16</v>
      </c>
      <c r="I121" s="141"/>
      <c r="J121" s="142">
        <f>ROUND($I$121*$H$121,2)</f>
        <v>0</v>
      </c>
      <c r="K121" s="138"/>
      <c r="L121" s="43"/>
      <c r="M121" s="143"/>
      <c r="N121" s="144" t="s">
        <v>41</v>
      </c>
      <c r="O121" s="24"/>
      <c r="P121" s="145">
        <f>$O$121*$H$121</f>
        <v>0</v>
      </c>
      <c r="Q121" s="145">
        <v>0</v>
      </c>
      <c r="R121" s="145">
        <f>$Q$121*$H$121</f>
        <v>0</v>
      </c>
      <c r="S121" s="145">
        <v>0</v>
      </c>
      <c r="T121" s="146">
        <f>$S$121*$H$121</f>
        <v>0</v>
      </c>
      <c r="AR121" s="89" t="s">
        <v>163</v>
      </c>
      <c r="AT121" s="89" t="s">
        <v>159</v>
      </c>
      <c r="AU121" s="89" t="s">
        <v>21</v>
      </c>
      <c r="AY121" s="6" t="s">
        <v>158</v>
      </c>
      <c r="BE121" s="147">
        <f>IF($N$121="základní",$J$121,0)</f>
        <v>0</v>
      </c>
      <c r="BF121" s="147">
        <f>IF($N$121="snížená",$J$121,0)</f>
        <v>0</v>
      </c>
      <c r="BG121" s="147">
        <f>IF($N$121="zákl. přenesená",$J$121,0)</f>
        <v>0</v>
      </c>
      <c r="BH121" s="147">
        <f>IF($N$121="sníž. přenesená",$J$121,0)</f>
        <v>0</v>
      </c>
      <c r="BI121" s="147">
        <f>IF($N$121="nulová",$J$121,0)</f>
        <v>0</v>
      </c>
      <c r="BJ121" s="89" t="s">
        <v>21</v>
      </c>
      <c r="BK121" s="147">
        <f>ROUND($I$121*$H$121,2)</f>
        <v>0</v>
      </c>
      <c r="BL121" s="89" t="s">
        <v>163</v>
      </c>
      <c r="BM121" s="89" t="s">
        <v>26</v>
      </c>
    </row>
    <row r="122" spans="2:65" s="6" customFormat="1" ht="16.5" customHeight="1" x14ac:dyDescent="0.3">
      <c r="B122" s="23"/>
      <c r="C122" s="24"/>
      <c r="D122" s="148" t="s">
        <v>164</v>
      </c>
      <c r="E122" s="24"/>
      <c r="F122" s="149" t="s">
        <v>1079</v>
      </c>
      <c r="G122" s="24"/>
      <c r="H122" s="24"/>
      <c r="J122" s="24"/>
      <c r="K122" s="24"/>
      <c r="L122" s="43"/>
      <c r="M122" s="56"/>
      <c r="N122" s="24"/>
      <c r="O122" s="24"/>
      <c r="P122" s="24"/>
      <c r="Q122" s="24"/>
      <c r="R122" s="24"/>
      <c r="S122" s="24"/>
      <c r="T122" s="57"/>
      <c r="AT122" s="6" t="s">
        <v>164</v>
      </c>
      <c r="AU122" s="6" t="s">
        <v>21</v>
      </c>
    </row>
    <row r="123" spans="2:65" s="6" customFormat="1" ht="15.75" customHeight="1" x14ac:dyDescent="0.3">
      <c r="B123" s="150"/>
      <c r="C123" s="151"/>
      <c r="D123" s="152" t="s">
        <v>165</v>
      </c>
      <c r="E123" s="151"/>
      <c r="F123" s="153" t="s">
        <v>1385</v>
      </c>
      <c r="G123" s="151"/>
      <c r="H123" s="154">
        <v>20.16</v>
      </c>
      <c r="J123" s="151"/>
      <c r="K123" s="151"/>
      <c r="L123" s="155"/>
      <c r="M123" s="156"/>
      <c r="N123" s="151"/>
      <c r="O123" s="151"/>
      <c r="P123" s="151"/>
      <c r="Q123" s="151"/>
      <c r="R123" s="151"/>
      <c r="S123" s="151"/>
      <c r="T123" s="157"/>
      <c r="AT123" s="158" t="s">
        <v>165</v>
      </c>
      <c r="AU123" s="158" t="s">
        <v>21</v>
      </c>
      <c r="AV123" s="158" t="s">
        <v>78</v>
      </c>
      <c r="AW123" s="158" t="s">
        <v>121</v>
      </c>
      <c r="AX123" s="158" t="s">
        <v>70</v>
      </c>
      <c r="AY123" s="158" t="s">
        <v>158</v>
      </c>
    </row>
    <row r="124" spans="2:65" s="6" customFormat="1" ht="15.75" customHeight="1" x14ac:dyDescent="0.3">
      <c r="B124" s="159"/>
      <c r="C124" s="160"/>
      <c r="D124" s="152" t="s">
        <v>165</v>
      </c>
      <c r="E124" s="160"/>
      <c r="F124" s="161" t="s">
        <v>170</v>
      </c>
      <c r="G124" s="160"/>
      <c r="H124" s="162">
        <v>20.16</v>
      </c>
      <c r="J124" s="160"/>
      <c r="K124" s="160"/>
      <c r="L124" s="163"/>
      <c r="M124" s="164"/>
      <c r="N124" s="160"/>
      <c r="O124" s="160"/>
      <c r="P124" s="160"/>
      <c r="Q124" s="160"/>
      <c r="R124" s="160"/>
      <c r="S124" s="160"/>
      <c r="T124" s="165"/>
      <c r="AT124" s="166" t="s">
        <v>165</v>
      </c>
      <c r="AU124" s="166" t="s">
        <v>21</v>
      </c>
      <c r="AV124" s="166" t="s">
        <v>163</v>
      </c>
      <c r="AW124" s="166" t="s">
        <v>121</v>
      </c>
      <c r="AX124" s="166" t="s">
        <v>21</v>
      </c>
      <c r="AY124" s="166" t="s">
        <v>158</v>
      </c>
    </row>
    <row r="125" spans="2:65" s="6" customFormat="1" ht="15.75" customHeight="1" x14ac:dyDescent="0.3">
      <c r="B125" s="23"/>
      <c r="C125" s="136" t="s">
        <v>104</v>
      </c>
      <c r="D125" s="136" t="s">
        <v>159</v>
      </c>
      <c r="E125" s="137" t="s">
        <v>1082</v>
      </c>
      <c r="F125" s="138" t="s">
        <v>1083</v>
      </c>
      <c r="G125" s="139" t="s">
        <v>162</v>
      </c>
      <c r="H125" s="140">
        <v>2.7519999999999998</v>
      </c>
      <c r="I125" s="141"/>
      <c r="J125" s="142">
        <f>ROUND($I$125*$H$125,2)</f>
        <v>0</v>
      </c>
      <c r="K125" s="138"/>
      <c r="L125" s="43"/>
      <c r="M125" s="143"/>
      <c r="N125" s="144" t="s">
        <v>41</v>
      </c>
      <c r="O125" s="24"/>
      <c r="P125" s="145">
        <f>$O$125*$H$125</f>
        <v>0</v>
      </c>
      <c r="Q125" s="145">
        <v>0</v>
      </c>
      <c r="R125" s="145">
        <f>$Q$125*$H$125</f>
        <v>0</v>
      </c>
      <c r="S125" s="145">
        <v>0</v>
      </c>
      <c r="T125" s="146">
        <f>$S$125*$H$125</f>
        <v>0</v>
      </c>
      <c r="AR125" s="89" t="s">
        <v>163</v>
      </c>
      <c r="AT125" s="89" t="s">
        <v>159</v>
      </c>
      <c r="AU125" s="89" t="s">
        <v>21</v>
      </c>
      <c r="AY125" s="6" t="s">
        <v>158</v>
      </c>
      <c r="BE125" s="147">
        <f>IF($N$125="základní",$J$125,0)</f>
        <v>0</v>
      </c>
      <c r="BF125" s="147">
        <f>IF($N$125="snížená",$J$125,0)</f>
        <v>0</v>
      </c>
      <c r="BG125" s="147">
        <f>IF($N$125="zákl. přenesená",$J$125,0)</f>
        <v>0</v>
      </c>
      <c r="BH125" s="147">
        <f>IF($N$125="sníž. přenesená",$J$125,0)</f>
        <v>0</v>
      </c>
      <c r="BI125" s="147">
        <f>IF($N$125="nulová",$J$125,0)</f>
        <v>0</v>
      </c>
      <c r="BJ125" s="89" t="s">
        <v>21</v>
      </c>
      <c r="BK125" s="147">
        <f>ROUND($I$125*$H$125,2)</f>
        <v>0</v>
      </c>
      <c r="BL125" s="89" t="s">
        <v>163</v>
      </c>
      <c r="BM125" s="89" t="s">
        <v>104</v>
      </c>
    </row>
    <row r="126" spans="2:65" s="6" customFormat="1" ht="16.5" customHeight="1" x14ac:dyDescent="0.3">
      <c r="B126" s="23"/>
      <c r="C126" s="24"/>
      <c r="D126" s="148" t="s">
        <v>164</v>
      </c>
      <c r="E126" s="24"/>
      <c r="F126" s="149" t="s">
        <v>1083</v>
      </c>
      <c r="G126" s="24"/>
      <c r="H126" s="24"/>
      <c r="J126" s="24"/>
      <c r="K126" s="24"/>
      <c r="L126" s="43"/>
      <c r="M126" s="56"/>
      <c r="N126" s="24"/>
      <c r="O126" s="24"/>
      <c r="P126" s="24"/>
      <c r="Q126" s="24"/>
      <c r="R126" s="24"/>
      <c r="S126" s="24"/>
      <c r="T126" s="57"/>
      <c r="AT126" s="6" t="s">
        <v>164</v>
      </c>
      <c r="AU126" s="6" t="s">
        <v>21</v>
      </c>
    </row>
    <row r="127" spans="2:65" s="6" customFormat="1" ht="15.75" customHeight="1" x14ac:dyDescent="0.3">
      <c r="B127" s="150"/>
      <c r="C127" s="151"/>
      <c r="D127" s="152" t="s">
        <v>165</v>
      </c>
      <c r="E127" s="151"/>
      <c r="F127" s="153" t="s">
        <v>1386</v>
      </c>
      <c r="G127" s="151"/>
      <c r="H127" s="154">
        <v>2.7519999999999998</v>
      </c>
      <c r="J127" s="151"/>
      <c r="K127" s="151"/>
      <c r="L127" s="155"/>
      <c r="M127" s="156"/>
      <c r="N127" s="151"/>
      <c r="O127" s="151"/>
      <c r="P127" s="151"/>
      <c r="Q127" s="151"/>
      <c r="R127" s="151"/>
      <c r="S127" s="151"/>
      <c r="T127" s="157"/>
      <c r="AT127" s="158" t="s">
        <v>165</v>
      </c>
      <c r="AU127" s="158" t="s">
        <v>21</v>
      </c>
      <c r="AV127" s="158" t="s">
        <v>78</v>
      </c>
      <c r="AW127" s="158" t="s">
        <v>121</v>
      </c>
      <c r="AX127" s="158" t="s">
        <v>70</v>
      </c>
      <c r="AY127" s="158" t="s">
        <v>158</v>
      </c>
    </row>
    <row r="128" spans="2:65" s="6" customFormat="1" ht="15.75" customHeight="1" x14ac:dyDescent="0.3">
      <c r="B128" s="159"/>
      <c r="C128" s="160"/>
      <c r="D128" s="152" t="s">
        <v>165</v>
      </c>
      <c r="E128" s="160"/>
      <c r="F128" s="161" t="s">
        <v>170</v>
      </c>
      <c r="G128" s="160"/>
      <c r="H128" s="162">
        <v>2.7519999999999998</v>
      </c>
      <c r="J128" s="160"/>
      <c r="K128" s="160"/>
      <c r="L128" s="163"/>
      <c r="M128" s="164"/>
      <c r="N128" s="160"/>
      <c r="O128" s="160"/>
      <c r="P128" s="160"/>
      <c r="Q128" s="160"/>
      <c r="R128" s="160"/>
      <c r="S128" s="160"/>
      <c r="T128" s="165"/>
      <c r="AT128" s="166" t="s">
        <v>165</v>
      </c>
      <c r="AU128" s="166" t="s">
        <v>21</v>
      </c>
      <c r="AV128" s="166" t="s">
        <v>163</v>
      </c>
      <c r="AW128" s="166" t="s">
        <v>121</v>
      </c>
      <c r="AX128" s="166" t="s">
        <v>21</v>
      </c>
      <c r="AY128" s="166" t="s">
        <v>158</v>
      </c>
    </row>
    <row r="129" spans="2:65" s="6" customFormat="1" ht="15.75" customHeight="1" x14ac:dyDescent="0.3">
      <c r="B129" s="23"/>
      <c r="C129" s="136" t="s">
        <v>107</v>
      </c>
      <c r="D129" s="136" t="s">
        <v>159</v>
      </c>
      <c r="E129" s="137" t="s">
        <v>1085</v>
      </c>
      <c r="F129" s="138" t="s">
        <v>1086</v>
      </c>
      <c r="G129" s="139" t="s">
        <v>162</v>
      </c>
      <c r="H129" s="140">
        <v>27.5</v>
      </c>
      <c r="I129" s="141"/>
      <c r="J129" s="142">
        <f>ROUND($I$129*$H$129,2)</f>
        <v>0</v>
      </c>
      <c r="K129" s="138"/>
      <c r="L129" s="43"/>
      <c r="M129" s="143"/>
      <c r="N129" s="144" t="s">
        <v>41</v>
      </c>
      <c r="O129" s="24"/>
      <c r="P129" s="145">
        <f>$O$129*$H$129</f>
        <v>0</v>
      </c>
      <c r="Q129" s="145">
        <v>0</v>
      </c>
      <c r="R129" s="145">
        <f>$Q$129*$H$129</f>
        <v>0</v>
      </c>
      <c r="S129" s="145">
        <v>0</v>
      </c>
      <c r="T129" s="146">
        <f>$S$129*$H$129</f>
        <v>0</v>
      </c>
      <c r="AR129" s="89" t="s">
        <v>163</v>
      </c>
      <c r="AT129" s="89" t="s">
        <v>159</v>
      </c>
      <c r="AU129" s="89" t="s">
        <v>21</v>
      </c>
      <c r="AY129" s="6" t="s">
        <v>158</v>
      </c>
      <c r="BE129" s="147">
        <f>IF($N$129="základní",$J$129,0)</f>
        <v>0</v>
      </c>
      <c r="BF129" s="147">
        <f>IF($N$129="snížená",$J$129,0)</f>
        <v>0</v>
      </c>
      <c r="BG129" s="147">
        <f>IF($N$129="zákl. přenesená",$J$129,0)</f>
        <v>0</v>
      </c>
      <c r="BH129" s="147">
        <f>IF($N$129="sníž. přenesená",$J$129,0)</f>
        <v>0</v>
      </c>
      <c r="BI129" s="147">
        <f>IF($N$129="nulová",$J$129,0)</f>
        <v>0</v>
      </c>
      <c r="BJ129" s="89" t="s">
        <v>21</v>
      </c>
      <c r="BK129" s="147">
        <f>ROUND($I$129*$H$129,2)</f>
        <v>0</v>
      </c>
      <c r="BL129" s="89" t="s">
        <v>163</v>
      </c>
      <c r="BM129" s="89" t="s">
        <v>107</v>
      </c>
    </row>
    <row r="130" spans="2:65" s="6" customFormat="1" ht="16.5" customHeight="1" x14ac:dyDescent="0.3">
      <c r="B130" s="23"/>
      <c r="C130" s="24"/>
      <c r="D130" s="148" t="s">
        <v>164</v>
      </c>
      <c r="E130" s="24"/>
      <c r="F130" s="149" t="s">
        <v>1086</v>
      </c>
      <c r="G130" s="24"/>
      <c r="H130" s="24"/>
      <c r="J130" s="24"/>
      <c r="K130" s="24"/>
      <c r="L130" s="43"/>
      <c r="M130" s="56"/>
      <c r="N130" s="24"/>
      <c r="O130" s="24"/>
      <c r="P130" s="24"/>
      <c r="Q130" s="24"/>
      <c r="R130" s="24"/>
      <c r="S130" s="24"/>
      <c r="T130" s="57"/>
      <c r="AT130" s="6" t="s">
        <v>164</v>
      </c>
      <c r="AU130" s="6" t="s">
        <v>21</v>
      </c>
    </row>
    <row r="131" spans="2:65" s="6" customFormat="1" ht="15.75" customHeight="1" x14ac:dyDescent="0.3">
      <c r="B131" s="150"/>
      <c r="C131" s="151"/>
      <c r="D131" s="152" t="s">
        <v>165</v>
      </c>
      <c r="E131" s="151"/>
      <c r="F131" s="153" t="s">
        <v>1387</v>
      </c>
      <c r="G131" s="151"/>
      <c r="H131" s="154">
        <v>27.5</v>
      </c>
      <c r="J131" s="151"/>
      <c r="K131" s="151"/>
      <c r="L131" s="155"/>
      <c r="M131" s="156"/>
      <c r="N131" s="151"/>
      <c r="O131" s="151"/>
      <c r="P131" s="151"/>
      <c r="Q131" s="151"/>
      <c r="R131" s="151"/>
      <c r="S131" s="151"/>
      <c r="T131" s="157"/>
      <c r="AT131" s="158" t="s">
        <v>165</v>
      </c>
      <c r="AU131" s="158" t="s">
        <v>21</v>
      </c>
      <c r="AV131" s="158" t="s">
        <v>78</v>
      </c>
      <c r="AW131" s="158" t="s">
        <v>121</v>
      </c>
      <c r="AX131" s="158" t="s">
        <v>70</v>
      </c>
      <c r="AY131" s="158" t="s">
        <v>158</v>
      </c>
    </row>
    <row r="132" spans="2:65" s="6" customFormat="1" ht="15.75" customHeight="1" x14ac:dyDescent="0.3">
      <c r="B132" s="159"/>
      <c r="C132" s="160"/>
      <c r="D132" s="152" t="s">
        <v>165</v>
      </c>
      <c r="E132" s="160"/>
      <c r="F132" s="161" t="s">
        <v>170</v>
      </c>
      <c r="G132" s="160"/>
      <c r="H132" s="162">
        <v>27.5</v>
      </c>
      <c r="J132" s="160"/>
      <c r="K132" s="160"/>
      <c r="L132" s="163"/>
      <c r="M132" s="164"/>
      <c r="N132" s="160"/>
      <c r="O132" s="160"/>
      <c r="P132" s="160"/>
      <c r="Q132" s="160"/>
      <c r="R132" s="160"/>
      <c r="S132" s="160"/>
      <c r="T132" s="165"/>
      <c r="AT132" s="166" t="s">
        <v>165</v>
      </c>
      <c r="AU132" s="166" t="s">
        <v>21</v>
      </c>
      <c r="AV132" s="166" t="s">
        <v>163</v>
      </c>
      <c r="AW132" s="166" t="s">
        <v>121</v>
      </c>
      <c r="AX132" s="166" t="s">
        <v>21</v>
      </c>
      <c r="AY132" s="166" t="s">
        <v>158</v>
      </c>
    </row>
    <row r="133" spans="2:65" s="6" customFormat="1" ht="15.75" customHeight="1" x14ac:dyDescent="0.3">
      <c r="B133" s="23"/>
      <c r="C133" s="136" t="s">
        <v>110</v>
      </c>
      <c r="D133" s="136" t="s">
        <v>159</v>
      </c>
      <c r="E133" s="137" t="s">
        <v>1080</v>
      </c>
      <c r="F133" s="138" t="s">
        <v>1081</v>
      </c>
      <c r="G133" s="139" t="s">
        <v>162</v>
      </c>
      <c r="H133" s="140">
        <v>5.2930000000000001</v>
      </c>
      <c r="I133" s="141"/>
      <c r="J133" s="142">
        <f>ROUND($I$133*$H$133,2)</f>
        <v>0</v>
      </c>
      <c r="K133" s="138"/>
      <c r="L133" s="43"/>
      <c r="M133" s="143"/>
      <c r="N133" s="144" t="s">
        <v>41</v>
      </c>
      <c r="O133" s="24"/>
      <c r="P133" s="145">
        <f>$O$133*$H$133</f>
        <v>0</v>
      </c>
      <c r="Q133" s="145">
        <v>0</v>
      </c>
      <c r="R133" s="145">
        <f>$Q$133*$H$133</f>
        <v>0</v>
      </c>
      <c r="S133" s="145">
        <v>0</v>
      </c>
      <c r="T133" s="146">
        <f>$S$133*$H$133</f>
        <v>0</v>
      </c>
      <c r="AR133" s="89" t="s">
        <v>163</v>
      </c>
      <c r="AT133" s="89" t="s">
        <v>159</v>
      </c>
      <c r="AU133" s="89" t="s">
        <v>21</v>
      </c>
      <c r="AY133" s="6" t="s">
        <v>158</v>
      </c>
      <c r="BE133" s="147">
        <f>IF($N$133="základní",$J$133,0)</f>
        <v>0</v>
      </c>
      <c r="BF133" s="147">
        <f>IF($N$133="snížená",$J$133,0)</f>
        <v>0</v>
      </c>
      <c r="BG133" s="147">
        <f>IF($N$133="zákl. přenesená",$J$133,0)</f>
        <v>0</v>
      </c>
      <c r="BH133" s="147">
        <f>IF($N$133="sníž. přenesená",$J$133,0)</f>
        <v>0</v>
      </c>
      <c r="BI133" s="147">
        <f>IF($N$133="nulová",$J$133,0)</f>
        <v>0</v>
      </c>
      <c r="BJ133" s="89" t="s">
        <v>21</v>
      </c>
      <c r="BK133" s="147">
        <f>ROUND($I$133*$H$133,2)</f>
        <v>0</v>
      </c>
      <c r="BL133" s="89" t="s">
        <v>163</v>
      </c>
      <c r="BM133" s="89" t="s">
        <v>110</v>
      </c>
    </row>
    <row r="134" spans="2:65" s="6" customFormat="1" ht="16.5" customHeight="1" x14ac:dyDescent="0.3">
      <c r="B134" s="23"/>
      <c r="C134" s="24"/>
      <c r="D134" s="148" t="s">
        <v>164</v>
      </c>
      <c r="E134" s="24"/>
      <c r="F134" s="149" t="s">
        <v>1081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164</v>
      </c>
      <c r="AU134" s="6" t="s">
        <v>21</v>
      </c>
    </row>
    <row r="135" spans="2:65" s="6" customFormat="1" ht="15.75" customHeight="1" x14ac:dyDescent="0.3">
      <c r="B135" s="150"/>
      <c r="C135" s="151"/>
      <c r="D135" s="152" t="s">
        <v>165</v>
      </c>
      <c r="E135" s="151"/>
      <c r="F135" s="153" t="s">
        <v>1383</v>
      </c>
      <c r="G135" s="151"/>
      <c r="H135" s="154">
        <v>2.448</v>
      </c>
      <c r="J135" s="151"/>
      <c r="K135" s="151"/>
      <c r="L135" s="155"/>
      <c r="M135" s="156"/>
      <c r="N135" s="151"/>
      <c r="O135" s="151"/>
      <c r="P135" s="151"/>
      <c r="Q135" s="151"/>
      <c r="R135" s="151"/>
      <c r="S135" s="151"/>
      <c r="T135" s="157"/>
      <c r="AT135" s="158" t="s">
        <v>165</v>
      </c>
      <c r="AU135" s="158" t="s">
        <v>21</v>
      </c>
      <c r="AV135" s="158" t="s">
        <v>78</v>
      </c>
      <c r="AW135" s="158" t="s">
        <v>121</v>
      </c>
      <c r="AX135" s="158" t="s">
        <v>70</v>
      </c>
      <c r="AY135" s="158" t="s">
        <v>158</v>
      </c>
    </row>
    <row r="136" spans="2:65" s="6" customFormat="1" ht="15.75" customHeight="1" x14ac:dyDescent="0.3">
      <c r="B136" s="150"/>
      <c r="C136" s="151"/>
      <c r="D136" s="152" t="s">
        <v>165</v>
      </c>
      <c r="E136" s="151"/>
      <c r="F136" s="153" t="s">
        <v>1384</v>
      </c>
      <c r="G136" s="151"/>
      <c r="H136" s="154">
        <v>2.8450000000000002</v>
      </c>
      <c r="J136" s="151"/>
      <c r="K136" s="151"/>
      <c r="L136" s="155"/>
      <c r="M136" s="156"/>
      <c r="N136" s="151"/>
      <c r="O136" s="151"/>
      <c r="P136" s="151"/>
      <c r="Q136" s="151"/>
      <c r="R136" s="151"/>
      <c r="S136" s="151"/>
      <c r="T136" s="157"/>
      <c r="AT136" s="158" t="s">
        <v>165</v>
      </c>
      <c r="AU136" s="158" t="s">
        <v>21</v>
      </c>
      <c r="AV136" s="158" t="s">
        <v>78</v>
      </c>
      <c r="AW136" s="158" t="s">
        <v>121</v>
      </c>
      <c r="AX136" s="158" t="s">
        <v>70</v>
      </c>
      <c r="AY136" s="158" t="s">
        <v>158</v>
      </c>
    </row>
    <row r="137" spans="2:65" s="6" customFormat="1" ht="15.75" customHeight="1" x14ac:dyDescent="0.3">
      <c r="B137" s="159"/>
      <c r="C137" s="160"/>
      <c r="D137" s="152" t="s">
        <v>165</v>
      </c>
      <c r="E137" s="160"/>
      <c r="F137" s="161" t="s">
        <v>170</v>
      </c>
      <c r="G137" s="160"/>
      <c r="H137" s="162">
        <v>5.2930000000000001</v>
      </c>
      <c r="J137" s="160"/>
      <c r="K137" s="160"/>
      <c r="L137" s="163"/>
      <c r="M137" s="164"/>
      <c r="N137" s="160"/>
      <c r="O137" s="160"/>
      <c r="P137" s="160"/>
      <c r="Q137" s="160"/>
      <c r="R137" s="160"/>
      <c r="S137" s="160"/>
      <c r="T137" s="165"/>
      <c r="AT137" s="166" t="s">
        <v>165</v>
      </c>
      <c r="AU137" s="166" t="s">
        <v>21</v>
      </c>
      <c r="AV137" s="166" t="s">
        <v>163</v>
      </c>
      <c r="AW137" s="166" t="s">
        <v>121</v>
      </c>
      <c r="AX137" s="166" t="s">
        <v>21</v>
      </c>
      <c r="AY137" s="166" t="s">
        <v>158</v>
      </c>
    </row>
    <row r="138" spans="2:65" s="6" customFormat="1" ht="15.75" customHeight="1" x14ac:dyDescent="0.3">
      <c r="B138" s="23"/>
      <c r="C138" s="136" t="s">
        <v>210</v>
      </c>
      <c r="D138" s="136" t="s">
        <v>159</v>
      </c>
      <c r="E138" s="137" t="s">
        <v>1088</v>
      </c>
      <c r="F138" s="138" t="s">
        <v>1089</v>
      </c>
      <c r="G138" s="139" t="s">
        <v>162</v>
      </c>
      <c r="H138" s="140">
        <v>2.5409999999999999</v>
      </c>
      <c r="I138" s="141"/>
      <c r="J138" s="142">
        <f>ROUND($I$138*$H$138,2)</f>
        <v>0</v>
      </c>
      <c r="K138" s="138"/>
      <c r="L138" s="43"/>
      <c r="M138" s="143"/>
      <c r="N138" s="144" t="s">
        <v>41</v>
      </c>
      <c r="O138" s="24"/>
      <c r="P138" s="145">
        <f>$O$138*$H$138</f>
        <v>0</v>
      </c>
      <c r="Q138" s="145">
        <v>0</v>
      </c>
      <c r="R138" s="145">
        <f>$Q$138*$H$138</f>
        <v>0</v>
      </c>
      <c r="S138" s="145">
        <v>0</v>
      </c>
      <c r="T138" s="146">
        <f>$S$138*$H$138</f>
        <v>0</v>
      </c>
      <c r="AR138" s="89" t="s">
        <v>163</v>
      </c>
      <c r="AT138" s="89" t="s">
        <v>159</v>
      </c>
      <c r="AU138" s="89" t="s">
        <v>21</v>
      </c>
      <c r="AY138" s="6" t="s">
        <v>158</v>
      </c>
      <c r="BE138" s="147">
        <f>IF($N$138="základní",$J$138,0)</f>
        <v>0</v>
      </c>
      <c r="BF138" s="147">
        <f>IF($N$138="snížená",$J$138,0)</f>
        <v>0</v>
      </c>
      <c r="BG138" s="147">
        <f>IF($N$138="zákl. přenesená",$J$138,0)</f>
        <v>0</v>
      </c>
      <c r="BH138" s="147">
        <f>IF($N$138="sníž. přenesená",$J$138,0)</f>
        <v>0</v>
      </c>
      <c r="BI138" s="147">
        <f>IF($N$138="nulová",$J$138,0)</f>
        <v>0</v>
      </c>
      <c r="BJ138" s="89" t="s">
        <v>21</v>
      </c>
      <c r="BK138" s="147">
        <f>ROUND($I$138*$H$138,2)</f>
        <v>0</v>
      </c>
      <c r="BL138" s="89" t="s">
        <v>163</v>
      </c>
      <c r="BM138" s="89" t="s">
        <v>210</v>
      </c>
    </row>
    <row r="139" spans="2:65" s="6" customFormat="1" ht="16.5" customHeight="1" x14ac:dyDescent="0.3">
      <c r="B139" s="23"/>
      <c r="C139" s="24"/>
      <c r="D139" s="148" t="s">
        <v>164</v>
      </c>
      <c r="E139" s="24"/>
      <c r="F139" s="149" t="s">
        <v>1089</v>
      </c>
      <c r="G139" s="24"/>
      <c r="H139" s="24"/>
      <c r="J139" s="24"/>
      <c r="K139" s="24"/>
      <c r="L139" s="43"/>
      <c r="M139" s="56"/>
      <c r="N139" s="24"/>
      <c r="O139" s="24"/>
      <c r="P139" s="24"/>
      <c r="Q139" s="24"/>
      <c r="R139" s="24"/>
      <c r="S139" s="24"/>
      <c r="T139" s="57"/>
      <c r="AT139" s="6" t="s">
        <v>164</v>
      </c>
      <c r="AU139" s="6" t="s">
        <v>21</v>
      </c>
    </row>
    <row r="140" spans="2:65" s="6" customFormat="1" ht="15.75" customHeight="1" x14ac:dyDescent="0.3">
      <c r="B140" s="150"/>
      <c r="C140" s="151"/>
      <c r="D140" s="152" t="s">
        <v>165</v>
      </c>
      <c r="E140" s="151"/>
      <c r="F140" s="153" t="s">
        <v>1383</v>
      </c>
      <c r="G140" s="151"/>
      <c r="H140" s="154">
        <v>2.448</v>
      </c>
      <c r="J140" s="151"/>
      <c r="K140" s="151"/>
      <c r="L140" s="155"/>
      <c r="M140" s="156"/>
      <c r="N140" s="151"/>
      <c r="O140" s="151"/>
      <c r="P140" s="151"/>
      <c r="Q140" s="151"/>
      <c r="R140" s="151"/>
      <c r="S140" s="151"/>
      <c r="T140" s="157"/>
      <c r="AT140" s="158" t="s">
        <v>165</v>
      </c>
      <c r="AU140" s="158" t="s">
        <v>21</v>
      </c>
      <c r="AV140" s="158" t="s">
        <v>78</v>
      </c>
      <c r="AW140" s="158" t="s">
        <v>121</v>
      </c>
      <c r="AX140" s="158" t="s">
        <v>70</v>
      </c>
      <c r="AY140" s="158" t="s">
        <v>158</v>
      </c>
    </row>
    <row r="141" spans="2:65" s="6" customFormat="1" ht="15.75" customHeight="1" x14ac:dyDescent="0.3">
      <c r="B141" s="150"/>
      <c r="C141" s="151"/>
      <c r="D141" s="152" t="s">
        <v>165</v>
      </c>
      <c r="E141" s="151"/>
      <c r="F141" s="153" t="s">
        <v>1384</v>
      </c>
      <c r="G141" s="151"/>
      <c r="H141" s="154">
        <v>2.8450000000000002</v>
      </c>
      <c r="J141" s="151"/>
      <c r="K141" s="151"/>
      <c r="L141" s="155"/>
      <c r="M141" s="156"/>
      <c r="N141" s="151"/>
      <c r="O141" s="151"/>
      <c r="P141" s="151"/>
      <c r="Q141" s="151"/>
      <c r="R141" s="151"/>
      <c r="S141" s="151"/>
      <c r="T141" s="157"/>
      <c r="AT141" s="158" t="s">
        <v>165</v>
      </c>
      <c r="AU141" s="158" t="s">
        <v>21</v>
      </c>
      <c r="AV141" s="158" t="s">
        <v>78</v>
      </c>
      <c r="AW141" s="158" t="s">
        <v>121</v>
      </c>
      <c r="AX141" s="158" t="s">
        <v>70</v>
      </c>
      <c r="AY141" s="158" t="s">
        <v>158</v>
      </c>
    </row>
    <row r="142" spans="2:65" s="6" customFormat="1" ht="15.75" customHeight="1" x14ac:dyDescent="0.3">
      <c r="B142" s="150"/>
      <c r="C142" s="151"/>
      <c r="D142" s="152" t="s">
        <v>165</v>
      </c>
      <c r="E142" s="151"/>
      <c r="F142" s="153" t="s">
        <v>1388</v>
      </c>
      <c r="G142" s="151"/>
      <c r="H142" s="154">
        <v>-2.7519999999999998</v>
      </c>
      <c r="J142" s="151"/>
      <c r="K142" s="151"/>
      <c r="L142" s="155"/>
      <c r="M142" s="156"/>
      <c r="N142" s="151"/>
      <c r="O142" s="151"/>
      <c r="P142" s="151"/>
      <c r="Q142" s="151"/>
      <c r="R142" s="151"/>
      <c r="S142" s="151"/>
      <c r="T142" s="157"/>
      <c r="AT142" s="158" t="s">
        <v>165</v>
      </c>
      <c r="AU142" s="158" t="s">
        <v>21</v>
      </c>
      <c r="AV142" s="158" t="s">
        <v>78</v>
      </c>
      <c r="AW142" s="158" t="s">
        <v>121</v>
      </c>
      <c r="AX142" s="158" t="s">
        <v>70</v>
      </c>
      <c r="AY142" s="158" t="s">
        <v>158</v>
      </c>
    </row>
    <row r="143" spans="2:65" s="6" customFormat="1" ht="15.75" customHeight="1" x14ac:dyDescent="0.3">
      <c r="B143" s="159"/>
      <c r="C143" s="160"/>
      <c r="D143" s="152" t="s">
        <v>165</v>
      </c>
      <c r="E143" s="160"/>
      <c r="F143" s="161" t="s">
        <v>170</v>
      </c>
      <c r="G143" s="160"/>
      <c r="H143" s="162">
        <v>2.5409999999999999</v>
      </c>
      <c r="J143" s="160"/>
      <c r="K143" s="160"/>
      <c r="L143" s="163"/>
      <c r="M143" s="164"/>
      <c r="N143" s="160"/>
      <c r="O143" s="160"/>
      <c r="P143" s="160"/>
      <c r="Q143" s="160"/>
      <c r="R143" s="160"/>
      <c r="S143" s="160"/>
      <c r="T143" s="165"/>
      <c r="AT143" s="166" t="s">
        <v>165</v>
      </c>
      <c r="AU143" s="166" t="s">
        <v>21</v>
      </c>
      <c r="AV143" s="166" t="s">
        <v>163</v>
      </c>
      <c r="AW143" s="166" t="s">
        <v>121</v>
      </c>
      <c r="AX143" s="166" t="s">
        <v>21</v>
      </c>
      <c r="AY143" s="166" t="s">
        <v>158</v>
      </c>
    </row>
    <row r="144" spans="2:65" s="6" customFormat="1" ht="15.75" customHeight="1" x14ac:dyDescent="0.3">
      <c r="B144" s="23"/>
      <c r="C144" s="136" t="s">
        <v>8</v>
      </c>
      <c r="D144" s="136" t="s">
        <v>159</v>
      </c>
      <c r="E144" s="137" t="s">
        <v>1091</v>
      </c>
      <c r="F144" s="138" t="s">
        <v>1092</v>
      </c>
      <c r="G144" s="139" t="s">
        <v>162</v>
      </c>
      <c r="H144" s="140">
        <v>2.7519999999999998</v>
      </c>
      <c r="I144" s="141"/>
      <c r="J144" s="142">
        <f>ROUND($I$144*$H$144,2)</f>
        <v>0</v>
      </c>
      <c r="K144" s="138"/>
      <c r="L144" s="43"/>
      <c r="M144" s="143"/>
      <c r="N144" s="144" t="s">
        <v>41</v>
      </c>
      <c r="O144" s="24"/>
      <c r="P144" s="145">
        <f>$O$144*$H$144</f>
        <v>0</v>
      </c>
      <c r="Q144" s="145">
        <v>0</v>
      </c>
      <c r="R144" s="145">
        <f>$Q$144*$H$144</f>
        <v>0</v>
      </c>
      <c r="S144" s="145">
        <v>0</v>
      </c>
      <c r="T144" s="146">
        <f>$S$144*$H$144</f>
        <v>0</v>
      </c>
      <c r="AR144" s="89" t="s">
        <v>163</v>
      </c>
      <c r="AT144" s="89" t="s">
        <v>159</v>
      </c>
      <c r="AU144" s="89" t="s">
        <v>21</v>
      </c>
      <c r="AY144" s="6" t="s">
        <v>158</v>
      </c>
      <c r="BE144" s="147">
        <f>IF($N$144="základní",$J$144,0)</f>
        <v>0</v>
      </c>
      <c r="BF144" s="147">
        <f>IF($N$144="snížená",$J$144,0)</f>
        <v>0</v>
      </c>
      <c r="BG144" s="147">
        <f>IF($N$144="zákl. přenesená",$J$144,0)</f>
        <v>0</v>
      </c>
      <c r="BH144" s="147">
        <f>IF($N$144="sníž. přenesená",$J$144,0)</f>
        <v>0</v>
      </c>
      <c r="BI144" s="147">
        <f>IF($N$144="nulová",$J$144,0)</f>
        <v>0</v>
      </c>
      <c r="BJ144" s="89" t="s">
        <v>21</v>
      </c>
      <c r="BK144" s="147">
        <f>ROUND($I$144*$H$144,2)</f>
        <v>0</v>
      </c>
      <c r="BL144" s="89" t="s">
        <v>163</v>
      </c>
      <c r="BM144" s="89" t="s">
        <v>8</v>
      </c>
    </row>
    <row r="145" spans="2:65" s="6" customFormat="1" ht="16.5" customHeight="1" x14ac:dyDescent="0.3">
      <c r="B145" s="23"/>
      <c r="C145" s="24"/>
      <c r="D145" s="148" t="s">
        <v>164</v>
      </c>
      <c r="E145" s="24"/>
      <c r="F145" s="149" t="s">
        <v>1092</v>
      </c>
      <c r="G145" s="24"/>
      <c r="H145" s="24"/>
      <c r="J145" s="24"/>
      <c r="K145" s="24"/>
      <c r="L145" s="43"/>
      <c r="M145" s="56"/>
      <c r="N145" s="24"/>
      <c r="O145" s="24"/>
      <c r="P145" s="24"/>
      <c r="Q145" s="24"/>
      <c r="R145" s="24"/>
      <c r="S145" s="24"/>
      <c r="T145" s="57"/>
      <c r="AT145" s="6" t="s">
        <v>164</v>
      </c>
      <c r="AU145" s="6" t="s">
        <v>21</v>
      </c>
    </row>
    <row r="146" spans="2:65" s="6" customFormat="1" ht="15.75" customHeight="1" x14ac:dyDescent="0.3">
      <c r="B146" s="150"/>
      <c r="C146" s="151"/>
      <c r="D146" s="152" t="s">
        <v>165</v>
      </c>
      <c r="E146" s="151"/>
      <c r="F146" s="153" t="s">
        <v>1386</v>
      </c>
      <c r="G146" s="151"/>
      <c r="H146" s="154">
        <v>2.7519999999999998</v>
      </c>
      <c r="J146" s="151"/>
      <c r="K146" s="151"/>
      <c r="L146" s="155"/>
      <c r="M146" s="156"/>
      <c r="N146" s="151"/>
      <c r="O146" s="151"/>
      <c r="P146" s="151"/>
      <c r="Q146" s="151"/>
      <c r="R146" s="151"/>
      <c r="S146" s="151"/>
      <c r="T146" s="157"/>
      <c r="AT146" s="158" t="s">
        <v>165</v>
      </c>
      <c r="AU146" s="158" t="s">
        <v>21</v>
      </c>
      <c r="AV146" s="158" t="s">
        <v>78</v>
      </c>
      <c r="AW146" s="158" t="s">
        <v>121</v>
      </c>
      <c r="AX146" s="158" t="s">
        <v>70</v>
      </c>
      <c r="AY146" s="158" t="s">
        <v>158</v>
      </c>
    </row>
    <row r="147" spans="2:65" s="6" customFormat="1" ht="15.75" customHeight="1" x14ac:dyDescent="0.3">
      <c r="B147" s="159"/>
      <c r="C147" s="160"/>
      <c r="D147" s="152" t="s">
        <v>165</v>
      </c>
      <c r="E147" s="160"/>
      <c r="F147" s="161" t="s">
        <v>170</v>
      </c>
      <c r="G147" s="160"/>
      <c r="H147" s="162">
        <v>2.7519999999999998</v>
      </c>
      <c r="J147" s="160"/>
      <c r="K147" s="160"/>
      <c r="L147" s="163"/>
      <c r="M147" s="164"/>
      <c r="N147" s="160"/>
      <c r="O147" s="160"/>
      <c r="P147" s="160"/>
      <c r="Q147" s="160"/>
      <c r="R147" s="160"/>
      <c r="S147" s="160"/>
      <c r="T147" s="165"/>
      <c r="AT147" s="166" t="s">
        <v>165</v>
      </c>
      <c r="AU147" s="166" t="s">
        <v>21</v>
      </c>
      <c r="AV147" s="166" t="s">
        <v>163</v>
      </c>
      <c r="AW147" s="166" t="s">
        <v>121</v>
      </c>
      <c r="AX147" s="166" t="s">
        <v>21</v>
      </c>
      <c r="AY147" s="166" t="s">
        <v>158</v>
      </c>
    </row>
    <row r="148" spans="2:65" s="125" customFormat="1" ht="37.5" customHeight="1" x14ac:dyDescent="0.35">
      <c r="B148" s="126"/>
      <c r="C148" s="127"/>
      <c r="D148" s="127" t="s">
        <v>69</v>
      </c>
      <c r="E148" s="128" t="s">
        <v>78</v>
      </c>
      <c r="F148" s="128" t="s">
        <v>171</v>
      </c>
      <c r="G148" s="127"/>
      <c r="H148" s="127"/>
      <c r="J148" s="129">
        <f>$BK$148</f>
        <v>0</v>
      </c>
      <c r="K148" s="127"/>
      <c r="L148" s="130"/>
      <c r="M148" s="131"/>
      <c r="N148" s="127"/>
      <c r="O148" s="127"/>
      <c r="P148" s="132">
        <f>SUM($P$149:$P$150)</f>
        <v>0</v>
      </c>
      <c r="Q148" s="127"/>
      <c r="R148" s="132">
        <f>SUM($R$149:$R$150)</f>
        <v>0</v>
      </c>
      <c r="S148" s="127"/>
      <c r="T148" s="133">
        <f>SUM($T$149:$T$150)</f>
        <v>0</v>
      </c>
      <c r="AR148" s="134" t="s">
        <v>21</v>
      </c>
      <c r="AT148" s="134" t="s">
        <v>69</v>
      </c>
      <c r="AU148" s="134" t="s">
        <v>70</v>
      </c>
      <c r="AY148" s="134" t="s">
        <v>158</v>
      </c>
      <c r="BK148" s="135">
        <f>SUM($BK$149:$BK$150)</f>
        <v>0</v>
      </c>
    </row>
    <row r="149" spans="2:65" s="6" customFormat="1" ht="15.75" customHeight="1" x14ac:dyDescent="0.3">
      <c r="B149" s="23"/>
      <c r="C149" s="136" t="s">
        <v>215</v>
      </c>
      <c r="D149" s="136" t="s">
        <v>159</v>
      </c>
      <c r="E149" s="137" t="s">
        <v>1093</v>
      </c>
      <c r="F149" s="138" t="s">
        <v>1389</v>
      </c>
      <c r="G149" s="139" t="s">
        <v>162</v>
      </c>
      <c r="H149" s="140">
        <v>1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163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163</v>
      </c>
      <c r="BM149" s="89" t="s">
        <v>215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1389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125" customFormat="1" ht="37.5" customHeight="1" x14ac:dyDescent="0.35">
      <c r="B151" s="126"/>
      <c r="C151" s="127"/>
      <c r="D151" s="127" t="s">
        <v>69</v>
      </c>
      <c r="E151" s="128" t="s">
        <v>339</v>
      </c>
      <c r="F151" s="128" t="s">
        <v>1095</v>
      </c>
      <c r="G151" s="127"/>
      <c r="H151" s="127"/>
      <c r="J151" s="129">
        <f>$BK$151</f>
        <v>0</v>
      </c>
      <c r="K151" s="127"/>
      <c r="L151" s="130"/>
      <c r="M151" s="131"/>
      <c r="N151" s="127"/>
      <c r="O151" s="127"/>
      <c r="P151" s="132">
        <f>SUM($P$152:$P$159)</f>
        <v>0</v>
      </c>
      <c r="Q151" s="127"/>
      <c r="R151" s="132">
        <f>SUM($R$152:$R$159)</f>
        <v>0</v>
      </c>
      <c r="S151" s="127"/>
      <c r="T151" s="133">
        <f>SUM($T$152:$T$159)</f>
        <v>0</v>
      </c>
      <c r="AR151" s="134" t="s">
        <v>21</v>
      </c>
      <c r="AT151" s="134" t="s">
        <v>69</v>
      </c>
      <c r="AU151" s="134" t="s">
        <v>70</v>
      </c>
      <c r="AY151" s="134" t="s">
        <v>158</v>
      </c>
      <c r="BK151" s="135">
        <f>SUM($BK$152:$BK$159)</f>
        <v>0</v>
      </c>
    </row>
    <row r="152" spans="2:65" s="6" customFormat="1" ht="15.75" customHeight="1" x14ac:dyDescent="0.3">
      <c r="B152" s="23"/>
      <c r="C152" s="136" t="s">
        <v>219</v>
      </c>
      <c r="D152" s="136" t="s">
        <v>159</v>
      </c>
      <c r="E152" s="137" t="s">
        <v>1096</v>
      </c>
      <c r="F152" s="138" t="s">
        <v>1097</v>
      </c>
      <c r="G152" s="139" t="s">
        <v>162</v>
      </c>
      <c r="H152" s="140">
        <v>0.68799999999999994</v>
      </c>
      <c r="I152" s="141"/>
      <c r="J152" s="142">
        <f>ROUND($I$152*$H$152,2)</f>
        <v>0</v>
      </c>
      <c r="K152" s="138"/>
      <c r="L152" s="43"/>
      <c r="M152" s="143"/>
      <c r="N152" s="144" t="s">
        <v>41</v>
      </c>
      <c r="O152" s="24"/>
      <c r="P152" s="145">
        <f>$O$152*$H$152</f>
        <v>0</v>
      </c>
      <c r="Q152" s="145">
        <v>0</v>
      </c>
      <c r="R152" s="145">
        <f>$Q$152*$H$152</f>
        <v>0</v>
      </c>
      <c r="S152" s="145">
        <v>0</v>
      </c>
      <c r="T152" s="146">
        <f>$S$152*$H$152</f>
        <v>0</v>
      </c>
      <c r="AR152" s="89" t="s">
        <v>163</v>
      </c>
      <c r="AT152" s="89" t="s">
        <v>159</v>
      </c>
      <c r="AU152" s="89" t="s">
        <v>21</v>
      </c>
      <c r="AY152" s="6" t="s">
        <v>158</v>
      </c>
      <c r="BE152" s="147">
        <f>IF($N$152="základní",$J$152,0)</f>
        <v>0</v>
      </c>
      <c r="BF152" s="147">
        <f>IF($N$152="snížená",$J$152,0)</f>
        <v>0</v>
      </c>
      <c r="BG152" s="147">
        <f>IF($N$152="zákl. přenesená",$J$152,0)</f>
        <v>0</v>
      </c>
      <c r="BH152" s="147">
        <f>IF($N$152="sníž. přenesená",$J$152,0)</f>
        <v>0</v>
      </c>
      <c r="BI152" s="147">
        <f>IF($N$152="nulová",$J$152,0)</f>
        <v>0</v>
      </c>
      <c r="BJ152" s="89" t="s">
        <v>21</v>
      </c>
      <c r="BK152" s="147">
        <f>ROUND($I$152*$H$152,2)</f>
        <v>0</v>
      </c>
      <c r="BL152" s="89" t="s">
        <v>163</v>
      </c>
      <c r="BM152" s="89" t="s">
        <v>219</v>
      </c>
    </row>
    <row r="153" spans="2:65" s="6" customFormat="1" ht="16.5" customHeight="1" x14ac:dyDescent="0.3">
      <c r="B153" s="23"/>
      <c r="C153" s="24"/>
      <c r="D153" s="148" t="s">
        <v>164</v>
      </c>
      <c r="E153" s="24"/>
      <c r="F153" s="149" t="s">
        <v>1097</v>
      </c>
      <c r="G153" s="24"/>
      <c r="H153" s="24"/>
      <c r="J153" s="24"/>
      <c r="K153" s="24"/>
      <c r="L153" s="43"/>
      <c r="M153" s="56"/>
      <c r="N153" s="24"/>
      <c r="O153" s="24"/>
      <c r="P153" s="24"/>
      <c r="Q153" s="24"/>
      <c r="R153" s="24"/>
      <c r="S153" s="24"/>
      <c r="T153" s="57"/>
      <c r="AT153" s="6" t="s">
        <v>164</v>
      </c>
      <c r="AU153" s="6" t="s">
        <v>21</v>
      </c>
    </row>
    <row r="154" spans="2:65" s="6" customFormat="1" ht="15.75" customHeight="1" x14ac:dyDescent="0.3">
      <c r="B154" s="150"/>
      <c r="C154" s="151"/>
      <c r="D154" s="152" t="s">
        <v>165</v>
      </c>
      <c r="E154" s="151"/>
      <c r="F154" s="153" t="s">
        <v>1390</v>
      </c>
      <c r="G154" s="151"/>
      <c r="H154" s="154">
        <v>0.68799999999999994</v>
      </c>
      <c r="J154" s="151"/>
      <c r="K154" s="151"/>
      <c r="L154" s="155"/>
      <c r="M154" s="156"/>
      <c r="N154" s="151"/>
      <c r="O154" s="151"/>
      <c r="P154" s="151"/>
      <c r="Q154" s="151"/>
      <c r="R154" s="151"/>
      <c r="S154" s="151"/>
      <c r="T154" s="157"/>
      <c r="AT154" s="158" t="s">
        <v>165</v>
      </c>
      <c r="AU154" s="158" t="s">
        <v>21</v>
      </c>
      <c r="AV154" s="158" t="s">
        <v>78</v>
      </c>
      <c r="AW154" s="158" t="s">
        <v>121</v>
      </c>
      <c r="AX154" s="158" t="s">
        <v>70</v>
      </c>
      <c r="AY154" s="158" t="s">
        <v>158</v>
      </c>
    </row>
    <row r="155" spans="2:65" s="6" customFormat="1" ht="15.75" customHeight="1" x14ac:dyDescent="0.3">
      <c r="B155" s="159"/>
      <c r="C155" s="160"/>
      <c r="D155" s="152" t="s">
        <v>165</v>
      </c>
      <c r="E155" s="160"/>
      <c r="F155" s="161" t="s">
        <v>170</v>
      </c>
      <c r="G155" s="160"/>
      <c r="H155" s="162">
        <v>0.68799999999999994</v>
      </c>
      <c r="J155" s="160"/>
      <c r="K155" s="160"/>
      <c r="L155" s="163"/>
      <c r="M155" s="164"/>
      <c r="N155" s="160"/>
      <c r="O155" s="160"/>
      <c r="P155" s="160"/>
      <c r="Q155" s="160"/>
      <c r="R155" s="160"/>
      <c r="S155" s="160"/>
      <c r="T155" s="165"/>
      <c r="AT155" s="166" t="s">
        <v>165</v>
      </c>
      <c r="AU155" s="166" t="s">
        <v>21</v>
      </c>
      <c r="AV155" s="166" t="s">
        <v>163</v>
      </c>
      <c r="AW155" s="166" t="s">
        <v>121</v>
      </c>
      <c r="AX155" s="166" t="s">
        <v>21</v>
      </c>
      <c r="AY155" s="166" t="s">
        <v>158</v>
      </c>
    </row>
    <row r="156" spans="2:65" s="6" customFormat="1" ht="15.75" customHeight="1" x14ac:dyDescent="0.3">
      <c r="B156" s="23"/>
      <c r="C156" s="136" t="s">
        <v>224</v>
      </c>
      <c r="D156" s="136" t="s">
        <v>159</v>
      </c>
      <c r="E156" s="137" t="s">
        <v>1099</v>
      </c>
      <c r="F156" s="138" t="s">
        <v>1100</v>
      </c>
      <c r="G156" s="139" t="s">
        <v>162</v>
      </c>
      <c r="H156" s="140">
        <v>2.0640000000000001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224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1100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6" customFormat="1" ht="15.75" customHeight="1" x14ac:dyDescent="0.3">
      <c r="B158" s="150"/>
      <c r="C158" s="151"/>
      <c r="D158" s="152" t="s">
        <v>165</v>
      </c>
      <c r="E158" s="151"/>
      <c r="F158" s="153" t="s">
        <v>1391</v>
      </c>
      <c r="G158" s="151"/>
      <c r="H158" s="154">
        <v>2.0640000000000001</v>
      </c>
      <c r="J158" s="151"/>
      <c r="K158" s="151"/>
      <c r="L158" s="155"/>
      <c r="M158" s="156"/>
      <c r="N158" s="151"/>
      <c r="O158" s="151"/>
      <c r="P158" s="151"/>
      <c r="Q158" s="151"/>
      <c r="R158" s="151"/>
      <c r="S158" s="151"/>
      <c r="T158" s="157"/>
      <c r="AT158" s="158" t="s">
        <v>165</v>
      </c>
      <c r="AU158" s="158" t="s">
        <v>21</v>
      </c>
      <c r="AV158" s="158" t="s">
        <v>78</v>
      </c>
      <c r="AW158" s="158" t="s">
        <v>121</v>
      </c>
      <c r="AX158" s="158" t="s">
        <v>70</v>
      </c>
      <c r="AY158" s="158" t="s">
        <v>158</v>
      </c>
    </row>
    <row r="159" spans="2:65" s="6" customFormat="1" ht="15.75" customHeight="1" x14ac:dyDescent="0.3">
      <c r="B159" s="159"/>
      <c r="C159" s="160"/>
      <c r="D159" s="152" t="s">
        <v>165</v>
      </c>
      <c r="E159" s="160"/>
      <c r="F159" s="161" t="s">
        <v>170</v>
      </c>
      <c r="G159" s="160"/>
      <c r="H159" s="162">
        <v>2.0640000000000001</v>
      </c>
      <c r="J159" s="160"/>
      <c r="K159" s="160"/>
      <c r="L159" s="163"/>
      <c r="M159" s="164"/>
      <c r="N159" s="160"/>
      <c r="O159" s="160"/>
      <c r="P159" s="160"/>
      <c r="Q159" s="160"/>
      <c r="R159" s="160"/>
      <c r="S159" s="160"/>
      <c r="T159" s="165"/>
      <c r="AT159" s="166" t="s">
        <v>165</v>
      </c>
      <c r="AU159" s="166" t="s">
        <v>21</v>
      </c>
      <c r="AV159" s="166" t="s">
        <v>163</v>
      </c>
      <c r="AW159" s="166" t="s">
        <v>121</v>
      </c>
      <c r="AX159" s="166" t="s">
        <v>21</v>
      </c>
      <c r="AY159" s="166" t="s">
        <v>158</v>
      </c>
    </row>
    <row r="160" spans="2:65" s="125" customFormat="1" ht="37.5" customHeight="1" x14ac:dyDescent="0.35">
      <c r="B160" s="126"/>
      <c r="C160" s="127"/>
      <c r="D160" s="127" t="s">
        <v>69</v>
      </c>
      <c r="E160" s="128" t="s">
        <v>180</v>
      </c>
      <c r="F160" s="128" t="s">
        <v>207</v>
      </c>
      <c r="G160" s="127"/>
      <c r="H160" s="127"/>
      <c r="J160" s="129">
        <f>$BK$160</f>
        <v>0</v>
      </c>
      <c r="K160" s="127"/>
      <c r="L160" s="130"/>
      <c r="M160" s="131"/>
      <c r="N160" s="127"/>
      <c r="O160" s="127"/>
      <c r="P160" s="132">
        <f>SUM($P$161:$P$178)</f>
        <v>0</v>
      </c>
      <c r="Q160" s="127"/>
      <c r="R160" s="132">
        <f>SUM($R$161:$R$178)</f>
        <v>0</v>
      </c>
      <c r="S160" s="127"/>
      <c r="T160" s="133">
        <f>SUM($T$161:$T$178)</f>
        <v>0</v>
      </c>
      <c r="AR160" s="134" t="s">
        <v>21</v>
      </c>
      <c r="AT160" s="134" t="s">
        <v>69</v>
      </c>
      <c r="AU160" s="134" t="s">
        <v>70</v>
      </c>
      <c r="AY160" s="134" t="s">
        <v>158</v>
      </c>
      <c r="BK160" s="135">
        <f>SUM($BK$161:$BK$178)</f>
        <v>0</v>
      </c>
    </row>
    <row r="161" spans="2:65" s="6" customFormat="1" ht="15.75" customHeight="1" x14ac:dyDescent="0.3">
      <c r="B161" s="23"/>
      <c r="C161" s="136" t="s">
        <v>229</v>
      </c>
      <c r="D161" s="136" t="s">
        <v>159</v>
      </c>
      <c r="E161" s="137" t="s">
        <v>1392</v>
      </c>
      <c r="F161" s="138" t="s">
        <v>1393</v>
      </c>
      <c r="G161" s="139" t="s">
        <v>177</v>
      </c>
      <c r="H161" s="140">
        <v>4.4800000000000004</v>
      </c>
      <c r="I161" s="141"/>
      <c r="J161" s="142">
        <f>ROUND($I$161*$H$161,2)</f>
        <v>0</v>
      </c>
      <c r="K161" s="138"/>
      <c r="L161" s="43"/>
      <c r="M161" s="143"/>
      <c r="N161" s="144" t="s">
        <v>41</v>
      </c>
      <c r="O161" s="24"/>
      <c r="P161" s="145">
        <f>$O$161*$H$161</f>
        <v>0</v>
      </c>
      <c r="Q161" s="145">
        <v>0</v>
      </c>
      <c r="R161" s="145">
        <f>$Q$161*$H$161</f>
        <v>0</v>
      </c>
      <c r="S161" s="145">
        <v>0</v>
      </c>
      <c r="T161" s="146">
        <f>$S$161*$H$161</f>
        <v>0</v>
      </c>
      <c r="AR161" s="89" t="s">
        <v>163</v>
      </c>
      <c r="AT161" s="89" t="s">
        <v>159</v>
      </c>
      <c r="AU161" s="89" t="s">
        <v>21</v>
      </c>
      <c r="AY161" s="6" t="s">
        <v>158</v>
      </c>
      <c r="BE161" s="147">
        <f>IF($N$161="základní",$J$161,0)</f>
        <v>0</v>
      </c>
      <c r="BF161" s="147">
        <f>IF($N$161="snížená",$J$161,0)</f>
        <v>0</v>
      </c>
      <c r="BG161" s="147">
        <f>IF($N$161="zákl. přenesená",$J$161,0)</f>
        <v>0</v>
      </c>
      <c r="BH161" s="147">
        <f>IF($N$161="sníž. přenesená",$J$161,0)</f>
        <v>0</v>
      </c>
      <c r="BI161" s="147">
        <f>IF($N$161="nulová",$J$161,0)</f>
        <v>0</v>
      </c>
      <c r="BJ161" s="89" t="s">
        <v>21</v>
      </c>
      <c r="BK161" s="147">
        <f>ROUND($I$161*$H$161,2)</f>
        <v>0</v>
      </c>
      <c r="BL161" s="89" t="s">
        <v>163</v>
      </c>
      <c r="BM161" s="89" t="s">
        <v>229</v>
      </c>
    </row>
    <row r="162" spans="2:65" s="6" customFormat="1" ht="16.5" customHeight="1" x14ac:dyDescent="0.3">
      <c r="B162" s="23"/>
      <c r="C162" s="24"/>
      <c r="D162" s="148" t="s">
        <v>164</v>
      </c>
      <c r="E162" s="24"/>
      <c r="F162" s="149" t="s">
        <v>1393</v>
      </c>
      <c r="G162" s="24"/>
      <c r="H162" s="24"/>
      <c r="J162" s="24"/>
      <c r="K162" s="24"/>
      <c r="L162" s="43"/>
      <c r="M162" s="56"/>
      <c r="N162" s="24"/>
      <c r="O162" s="24"/>
      <c r="P162" s="24"/>
      <c r="Q162" s="24"/>
      <c r="R162" s="24"/>
      <c r="S162" s="24"/>
      <c r="T162" s="57"/>
      <c r="AT162" s="6" t="s">
        <v>164</v>
      </c>
      <c r="AU162" s="6" t="s">
        <v>21</v>
      </c>
    </row>
    <row r="163" spans="2:65" s="6" customFormat="1" ht="15.75" customHeight="1" x14ac:dyDescent="0.3">
      <c r="B163" s="150"/>
      <c r="C163" s="151"/>
      <c r="D163" s="152" t="s">
        <v>165</v>
      </c>
      <c r="E163" s="151"/>
      <c r="F163" s="153" t="s">
        <v>1378</v>
      </c>
      <c r="G163" s="151"/>
      <c r="H163" s="154">
        <v>4.4800000000000004</v>
      </c>
      <c r="J163" s="151"/>
      <c r="K163" s="151"/>
      <c r="L163" s="155"/>
      <c r="M163" s="156"/>
      <c r="N163" s="151"/>
      <c r="O163" s="151"/>
      <c r="P163" s="151"/>
      <c r="Q163" s="151"/>
      <c r="R163" s="151"/>
      <c r="S163" s="151"/>
      <c r="T163" s="157"/>
      <c r="AT163" s="158" t="s">
        <v>165</v>
      </c>
      <c r="AU163" s="158" t="s">
        <v>21</v>
      </c>
      <c r="AV163" s="158" t="s">
        <v>78</v>
      </c>
      <c r="AW163" s="158" t="s">
        <v>121</v>
      </c>
      <c r="AX163" s="158" t="s">
        <v>70</v>
      </c>
      <c r="AY163" s="158" t="s">
        <v>158</v>
      </c>
    </row>
    <row r="164" spans="2:65" s="6" customFormat="1" ht="15.75" customHeight="1" x14ac:dyDescent="0.3">
      <c r="B164" s="159"/>
      <c r="C164" s="160"/>
      <c r="D164" s="152" t="s">
        <v>165</v>
      </c>
      <c r="E164" s="160"/>
      <c r="F164" s="161" t="s">
        <v>170</v>
      </c>
      <c r="G164" s="160"/>
      <c r="H164" s="162">
        <v>4.4800000000000004</v>
      </c>
      <c r="J164" s="160"/>
      <c r="K164" s="160"/>
      <c r="L164" s="163"/>
      <c r="M164" s="164"/>
      <c r="N164" s="160"/>
      <c r="O164" s="160"/>
      <c r="P164" s="160"/>
      <c r="Q164" s="160"/>
      <c r="R164" s="160"/>
      <c r="S164" s="160"/>
      <c r="T164" s="165"/>
      <c r="AT164" s="166" t="s">
        <v>165</v>
      </c>
      <c r="AU164" s="166" t="s">
        <v>21</v>
      </c>
      <c r="AV164" s="166" t="s">
        <v>163</v>
      </c>
      <c r="AW164" s="166" t="s">
        <v>121</v>
      </c>
      <c r="AX164" s="166" t="s">
        <v>21</v>
      </c>
      <c r="AY164" s="166" t="s">
        <v>158</v>
      </c>
    </row>
    <row r="165" spans="2:65" s="6" customFormat="1" ht="15.75" customHeight="1" x14ac:dyDescent="0.3">
      <c r="B165" s="23"/>
      <c r="C165" s="136" t="s">
        <v>232</v>
      </c>
      <c r="D165" s="136" t="s">
        <v>159</v>
      </c>
      <c r="E165" s="137" t="s">
        <v>1394</v>
      </c>
      <c r="F165" s="138" t="s">
        <v>1395</v>
      </c>
      <c r="G165" s="139" t="s">
        <v>177</v>
      </c>
      <c r="H165" s="140">
        <v>4.4800000000000004</v>
      </c>
      <c r="I165" s="141"/>
      <c r="J165" s="142">
        <f>ROUND($I$165*$H$165,2)</f>
        <v>0</v>
      </c>
      <c r="K165" s="138"/>
      <c r="L165" s="43"/>
      <c r="M165" s="143"/>
      <c r="N165" s="144" t="s">
        <v>41</v>
      </c>
      <c r="O165" s="24"/>
      <c r="P165" s="145">
        <f>$O$165*$H$165</f>
        <v>0</v>
      </c>
      <c r="Q165" s="145">
        <v>0</v>
      </c>
      <c r="R165" s="145">
        <f>$Q$165*$H$165</f>
        <v>0</v>
      </c>
      <c r="S165" s="145">
        <v>0</v>
      </c>
      <c r="T165" s="146">
        <f>$S$165*$H$165</f>
        <v>0</v>
      </c>
      <c r="AR165" s="89" t="s">
        <v>163</v>
      </c>
      <c r="AT165" s="89" t="s">
        <v>159</v>
      </c>
      <c r="AU165" s="89" t="s">
        <v>21</v>
      </c>
      <c r="AY165" s="6" t="s">
        <v>158</v>
      </c>
      <c r="BE165" s="147">
        <f>IF($N$165="základní",$J$165,0)</f>
        <v>0</v>
      </c>
      <c r="BF165" s="147">
        <f>IF($N$165="snížená",$J$165,0)</f>
        <v>0</v>
      </c>
      <c r="BG165" s="147">
        <f>IF($N$165="zákl. přenesená",$J$165,0)</f>
        <v>0</v>
      </c>
      <c r="BH165" s="147">
        <f>IF($N$165="sníž. přenesená",$J$165,0)</f>
        <v>0</v>
      </c>
      <c r="BI165" s="147">
        <f>IF($N$165="nulová",$J$165,0)</f>
        <v>0</v>
      </c>
      <c r="BJ165" s="89" t="s">
        <v>21</v>
      </c>
      <c r="BK165" s="147">
        <f>ROUND($I$165*$H$165,2)</f>
        <v>0</v>
      </c>
      <c r="BL165" s="89" t="s">
        <v>163</v>
      </c>
      <c r="BM165" s="89" t="s">
        <v>232</v>
      </c>
    </row>
    <row r="166" spans="2:65" s="6" customFormat="1" ht="16.5" customHeight="1" x14ac:dyDescent="0.3">
      <c r="B166" s="23"/>
      <c r="C166" s="24"/>
      <c r="D166" s="148" t="s">
        <v>164</v>
      </c>
      <c r="E166" s="24"/>
      <c r="F166" s="149" t="s">
        <v>1395</v>
      </c>
      <c r="G166" s="24"/>
      <c r="H166" s="24"/>
      <c r="J166" s="24"/>
      <c r="K166" s="24"/>
      <c r="L166" s="43"/>
      <c r="M166" s="56"/>
      <c r="N166" s="24"/>
      <c r="O166" s="24"/>
      <c r="P166" s="24"/>
      <c r="Q166" s="24"/>
      <c r="R166" s="24"/>
      <c r="S166" s="24"/>
      <c r="T166" s="57"/>
      <c r="AT166" s="6" t="s">
        <v>164</v>
      </c>
      <c r="AU166" s="6" t="s">
        <v>21</v>
      </c>
    </row>
    <row r="167" spans="2:65" s="6" customFormat="1" ht="15.75" customHeight="1" x14ac:dyDescent="0.3">
      <c r="B167" s="150"/>
      <c r="C167" s="151"/>
      <c r="D167" s="152" t="s">
        <v>165</v>
      </c>
      <c r="E167" s="151"/>
      <c r="F167" s="153" t="s">
        <v>1378</v>
      </c>
      <c r="G167" s="151"/>
      <c r="H167" s="154">
        <v>4.4800000000000004</v>
      </c>
      <c r="J167" s="151"/>
      <c r="K167" s="151"/>
      <c r="L167" s="155"/>
      <c r="M167" s="156"/>
      <c r="N167" s="151"/>
      <c r="O167" s="151"/>
      <c r="P167" s="151"/>
      <c r="Q167" s="151"/>
      <c r="R167" s="151"/>
      <c r="S167" s="151"/>
      <c r="T167" s="157"/>
      <c r="AT167" s="158" t="s">
        <v>165</v>
      </c>
      <c r="AU167" s="158" t="s">
        <v>21</v>
      </c>
      <c r="AV167" s="158" t="s">
        <v>78</v>
      </c>
      <c r="AW167" s="158" t="s">
        <v>121</v>
      </c>
      <c r="AX167" s="158" t="s">
        <v>70</v>
      </c>
      <c r="AY167" s="158" t="s">
        <v>158</v>
      </c>
    </row>
    <row r="168" spans="2:65" s="6" customFormat="1" ht="15.75" customHeight="1" x14ac:dyDescent="0.3">
      <c r="B168" s="159"/>
      <c r="C168" s="160"/>
      <c r="D168" s="152" t="s">
        <v>165</v>
      </c>
      <c r="E168" s="160"/>
      <c r="F168" s="161" t="s">
        <v>170</v>
      </c>
      <c r="G168" s="160"/>
      <c r="H168" s="162">
        <v>4.4800000000000004</v>
      </c>
      <c r="J168" s="160"/>
      <c r="K168" s="160"/>
      <c r="L168" s="163"/>
      <c r="M168" s="164"/>
      <c r="N168" s="160"/>
      <c r="O168" s="160"/>
      <c r="P168" s="160"/>
      <c r="Q168" s="160"/>
      <c r="R168" s="160"/>
      <c r="S168" s="160"/>
      <c r="T168" s="165"/>
      <c r="AT168" s="166" t="s">
        <v>165</v>
      </c>
      <c r="AU168" s="166" t="s">
        <v>21</v>
      </c>
      <c r="AV168" s="166" t="s">
        <v>163</v>
      </c>
      <c r="AW168" s="166" t="s">
        <v>121</v>
      </c>
      <c r="AX168" s="166" t="s">
        <v>21</v>
      </c>
      <c r="AY168" s="166" t="s">
        <v>158</v>
      </c>
    </row>
    <row r="169" spans="2:65" s="6" customFormat="1" ht="15.75" customHeight="1" x14ac:dyDescent="0.3">
      <c r="B169" s="23"/>
      <c r="C169" s="136" t="s">
        <v>7</v>
      </c>
      <c r="D169" s="136" t="s">
        <v>159</v>
      </c>
      <c r="E169" s="137" t="s">
        <v>1396</v>
      </c>
      <c r="F169" s="138" t="s">
        <v>1397</v>
      </c>
      <c r="G169" s="139" t="s">
        <v>177</v>
      </c>
      <c r="H169" s="140">
        <v>4.4800000000000004</v>
      </c>
      <c r="I169" s="141"/>
      <c r="J169" s="142">
        <f>ROUND($I$169*$H$169,2)</f>
        <v>0</v>
      </c>
      <c r="K169" s="138"/>
      <c r="L169" s="43"/>
      <c r="M169" s="143"/>
      <c r="N169" s="144" t="s">
        <v>41</v>
      </c>
      <c r="O169" s="24"/>
      <c r="P169" s="145">
        <f>$O$169*$H$169</f>
        <v>0</v>
      </c>
      <c r="Q169" s="145">
        <v>0</v>
      </c>
      <c r="R169" s="145">
        <f>$Q$169*$H$169</f>
        <v>0</v>
      </c>
      <c r="S169" s="145">
        <v>0</v>
      </c>
      <c r="T169" s="146">
        <f>$S$169*$H$169</f>
        <v>0</v>
      </c>
      <c r="AR169" s="89" t="s">
        <v>163</v>
      </c>
      <c r="AT169" s="89" t="s">
        <v>159</v>
      </c>
      <c r="AU169" s="89" t="s">
        <v>21</v>
      </c>
      <c r="AY169" s="6" t="s">
        <v>158</v>
      </c>
      <c r="BE169" s="147">
        <f>IF($N$169="základní",$J$169,0)</f>
        <v>0</v>
      </c>
      <c r="BF169" s="147">
        <f>IF($N$169="snížená",$J$169,0)</f>
        <v>0</v>
      </c>
      <c r="BG169" s="147">
        <f>IF($N$169="zákl. přenesená",$J$169,0)</f>
        <v>0</v>
      </c>
      <c r="BH169" s="147">
        <f>IF($N$169="sníž. přenesená",$J$169,0)</f>
        <v>0</v>
      </c>
      <c r="BI169" s="147">
        <f>IF($N$169="nulová",$J$169,0)</f>
        <v>0</v>
      </c>
      <c r="BJ169" s="89" t="s">
        <v>21</v>
      </c>
      <c r="BK169" s="147">
        <f>ROUND($I$169*$H$169,2)</f>
        <v>0</v>
      </c>
      <c r="BL169" s="89" t="s">
        <v>163</v>
      </c>
      <c r="BM169" s="89" t="s">
        <v>7</v>
      </c>
    </row>
    <row r="170" spans="2:65" s="6" customFormat="1" ht="16.5" customHeight="1" x14ac:dyDescent="0.3">
      <c r="B170" s="23"/>
      <c r="C170" s="24"/>
      <c r="D170" s="148" t="s">
        <v>164</v>
      </c>
      <c r="E170" s="24"/>
      <c r="F170" s="149" t="s">
        <v>1397</v>
      </c>
      <c r="G170" s="24"/>
      <c r="H170" s="24"/>
      <c r="J170" s="24"/>
      <c r="K170" s="24"/>
      <c r="L170" s="43"/>
      <c r="M170" s="56"/>
      <c r="N170" s="24"/>
      <c r="O170" s="24"/>
      <c r="P170" s="24"/>
      <c r="Q170" s="24"/>
      <c r="R170" s="24"/>
      <c r="S170" s="24"/>
      <c r="T170" s="57"/>
      <c r="AT170" s="6" t="s">
        <v>164</v>
      </c>
      <c r="AU170" s="6" t="s">
        <v>21</v>
      </c>
    </row>
    <row r="171" spans="2:65" s="6" customFormat="1" ht="15.75" customHeight="1" x14ac:dyDescent="0.3">
      <c r="B171" s="150"/>
      <c r="C171" s="151"/>
      <c r="D171" s="152" t="s">
        <v>165</v>
      </c>
      <c r="E171" s="151"/>
      <c r="F171" s="153" t="s">
        <v>1378</v>
      </c>
      <c r="G171" s="151"/>
      <c r="H171" s="154">
        <v>4.4800000000000004</v>
      </c>
      <c r="J171" s="151"/>
      <c r="K171" s="151"/>
      <c r="L171" s="155"/>
      <c r="M171" s="156"/>
      <c r="N171" s="151"/>
      <c r="O171" s="151"/>
      <c r="P171" s="151"/>
      <c r="Q171" s="151"/>
      <c r="R171" s="151"/>
      <c r="S171" s="151"/>
      <c r="T171" s="157"/>
      <c r="AT171" s="158" t="s">
        <v>165</v>
      </c>
      <c r="AU171" s="158" t="s">
        <v>21</v>
      </c>
      <c r="AV171" s="158" t="s">
        <v>78</v>
      </c>
      <c r="AW171" s="158" t="s">
        <v>121</v>
      </c>
      <c r="AX171" s="158" t="s">
        <v>70</v>
      </c>
      <c r="AY171" s="158" t="s">
        <v>158</v>
      </c>
    </row>
    <row r="172" spans="2:65" s="6" customFormat="1" ht="15.75" customHeight="1" x14ac:dyDescent="0.3">
      <c r="B172" s="159"/>
      <c r="C172" s="160"/>
      <c r="D172" s="152" t="s">
        <v>165</v>
      </c>
      <c r="E172" s="160"/>
      <c r="F172" s="161" t="s">
        <v>170</v>
      </c>
      <c r="G172" s="160"/>
      <c r="H172" s="162">
        <v>4.4800000000000004</v>
      </c>
      <c r="J172" s="160"/>
      <c r="K172" s="160"/>
      <c r="L172" s="163"/>
      <c r="M172" s="164"/>
      <c r="N172" s="160"/>
      <c r="O172" s="160"/>
      <c r="P172" s="160"/>
      <c r="Q172" s="160"/>
      <c r="R172" s="160"/>
      <c r="S172" s="160"/>
      <c r="T172" s="165"/>
      <c r="AT172" s="166" t="s">
        <v>165</v>
      </c>
      <c r="AU172" s="166" t="s">
        <v>21</v>
      </c>
      <c r="AV172" s="166" t="s">
        <v>163</v>
      </c>
      <c r="AW172" s="166" t="s">
        <v>121</v>
      </c>
      <c r="AX172" s="166" t="s">
        <v>21</v>
      </c>
      <c r="AY172" s="166" t="s">
        <v>158</v>
      </c>
    </row>
    <row r="173" spans="2:65" s="6" customFormat="1" ht="15.75" customHeight="1" x14ac:dyDescent="0.3">
      <c r="B173" s="23"/>
      <c r="C173" s="136" t="s">
        <v>242</v>
      </c>
      <c r="D173" s="136" t="s">
        <v>159</v>
      </c>
      <c r="E173" s="137" t="s">
        <v>1398</v>
      </c>
      <c r="F173" s="138" t="s">
        <v>1399</v>
      </c>
      <c r="G173" s="139" t="s">
        <v>177</v>
      </c>
      <c r="H173" s="140">
        <v>4.4800000000000004</v>
      </c>
      <c r="I173" s="141"/>
      <c r="J173" s="142">
        <f>ROUND($I$173*$H$173,2)</f>
        <v>0</v>
      </c>
      <c r="K173" s="138"/>
      <c r="L173" s="43"/>
      <c r="M173" s="143"/>
      <c r="N173" s="144" t="s">
        <v>41</v>
      </c>
      <c r="O173" s="24"/>
      <c r="P173" s="145">
        <f>$O$173*$H$173</f>
        <v>0</v>
      </c>
      <c r="Q173" s="145">
        <v>0</v>
      </c>
      <c r="R173" s="145">
        <f>$Q$173*$H$173</f>
        <v>0</v>
      </c>
      <c r="S173" s="145">
        <v>0</v>
      </c>
      <c r="T173" s="146">
        <f>$S$173*$H$173</f>
        <v>0</v>
      </c>
      <c r="AR173" s="89" t="s">
        <v>163</v>
      </c>
      <c r="AT173" s="89" t="s">
        <v>159</v>
      </c>
      <c r="AU173" s="89" t="s">
        <v>21</v>
      </c>
      <c r="AY173" s="6" t="s">
        <v>158</v>
      </c>
      <c r="BE173" s="147">
        <f>IF($N$173="základní",$J$173,0)</f>
        <v>0</v>
      </c>
      <c r="BF173" s="147">
        <f>IF($N$173="snížená",$J$173,0)</f>
        <v>0</v>
      </c>
      <c r="BG173" s="147">
        <f>IF($N$173="zákl. přenesená",$J$173,0)</f>
        <v>0</v>
      </c>
      <c r="BH173" s="147">
        <f>IF($N$173="sníž. přenesená",$J$173,0)</f>
        <v>0</v>
      </c>
      <c r="BI173" s="147">
        <f>IF($N$173="nulová",$J$173,0)</f>
        <v>0</v>
      </c>
      <c r="BJ173" s="89" t="s">
        <v>21</v>
      </c>
      <c r="BK173" s="147">
        <f>ROUND($I$173*$H$173,2)</f>
        <v>0</v>
      </c>
      <c r="BL173" s="89" t="s">
        <v>163</v>
      </c>
      <c r="BM173" s="89" t="s">
        <v>242</v>
      </c>
    </row>
    <row r="174" spans="2:65" s="6" customFormat="1" ht="16.5" customHeight="1" x14ac:dyDescent="0.3">
      <c r="B174" s="23"/>
      <c r="C174" s="24"/>
      <c r="D174" s="148" t="s">
        <v>164</v>
      </c>
      <c r="E174" s="24"/>
      <c r="F174" s="149" t="s">
        <v>1399</v>
      </c>
      <c r="G174" s="24"/>
      <c r="H174" s="24"/>
      <c r="J174" s="24"/>
      <c r="K174" s="24"/>
      <c r="L174" s="43"/>
      <c r="M174" s="56"/>
      <c r="N174" s="24"/>
      <c r="O174" s="24"/>
      <c r="P174" s="24"/>
      <c r="Q174" s="24"/>
      <c r="R174" s="24"/>
      <c r="S174" s="24"/>
      <c r="T174" s="57"/>
      <c r="AT174" s="6" t="s">
        <v>164</v>
      </c>
      <c r="AU174" s="6" t="s">
        <v>21</v>
      </c>
    </row>
    <row r="175" spans="2:65" s="6" customFormat="1" ht="15.75" customHeight="1" x14ac:dyDescent="0.3">
      <c r="B175" s="150"/>
      <c r="C175" s="151"/>
      <c r="D175" s="152" t="s">
        <v>165</v>
      </c>
      <c r="E175" s="151"/>
      <c r="F175" s="153" t="s">
        <v>1378</v>
      </c>
      <c r="G175" s="151"/>
      <c r="H175" s="154">
        <v>4.4800000000000004</v>
      </c>
      <c r="J175" s="151"/>
      <c r="K175" s="151"/>
      <c r="L175" s="155"/>
      <c r="M175" s="156"/>
      <c r="N175" s="151"/>
      <c r="O175" s="151"/>
      <c r="P175" s="151"/>
      <c r="Q175" s="151"/>
      <c r="R175" s="151"/>
      <c r="S175" s="151"/>
      <c r="T175" s="157"/>
      <c r="AT175" s="158" t="s">
        <v>165</v>
      </c>
      <c r="AU175" s="158" t="s">
        <v>21</v>
      </c>
      <c r="AV175" s="158" t="s">
        <v>78</v>
      </c>
      <c r="AW175" s="158" t="s">
        <v>121</v>
      </c>
      <c r="AX175" s="158" t="s">
        <v>70</v>
      </c>
      <c r="AY175" s="158" t="s">
        <v>158</v>
      </c>
    </row>
    <row r="176" spans="2:65" s="6" customFormat="1" ht="15.75" customHeight="1" x14ac:dyDescent="0.3">
      <c r="B176" s="159"/>
      <c r="C176" s="160"/>
      <c r="D176" s="152" t="s">
        <v>165</v>
      </c>
      <c r="E176" s="160"/>
      <c r="F176" s="161" t="s">
        <v>170</v>
      </c>
      <c r="G176" s="160"/>
      <c r="H176" s="162">
        <v>4.4800000000000004</v>
      </c>
      <c r="J176" s="160"/>
      <c r="K176" s="160"/>
      <c r="L176" s="163"/>
      <c r="M176" s="164"/>
      <c r="N176" s="160"/>
      <c r="O176" s="160"/>
      <c r="P176" s="160"/>
      <c r="Q176" s="160"/>
      <c r="R176" s="160"/>
      <c r="S176" s="160"/>
      <c r="T176" s="165"/>
      <c r="AT176" s="166" t="s">
        <v>165</v>
      </c>
      <c r="AU176" s="166" t="s">
        <v>21</v>
      </c>
      <c r="AV176" s="166" t="s">
        <v>163</v>
      </c>
      <c r="AW176" s="166" t="s">
        <v>121</v>
      </c>
      <c r="AX176" s="166" t="s">
        <v>21</v>
      </c>
      <c r="AY176" s="166" t="s">
        <v>158</v>
      </c>
    </row>
    <row r="177" spans="2:65" s="6" customFormat="1" ht="15.75" customHeight="1" x14ac:dyDescent="0.3">
      <c r="B177" s="23"/>
      <c r="C177" s="136" t="s">
        <v>246</v>
      </c>
      <c r="D177" s="136" t="s">
        <v>159</v>
      </c>
      <c r="E177" s="137" t="s">
        <v>1107</v>
      </c>
      <c r="F177" s="138" t="s">
        <v>1108</v>
      </c>
      <c r="G177" s="139" t="s">
        <v>177</v>
      </c>
      <c r="H177" s="140">
        <v>0.4</v>
      </c>
      <c r="I177" s="141"/>
      <c r="J177" s="142">
        <f>ROUND($I$177*$H$177,2)</f>
        <v>0</v>
      </c>
      <c r="K177" s="138"/>
      <c r="L177" s="43"/>
      <c r="M177" s="143"/>
      <c r="N177" s="144" t="s">
        <v>41</v>
      </c>
      <c r="O177" s="24"/>
      <c r="P177" s="145">
        <f>$O$177*$H$177</f>
        <v>0</v>
      </c>
      <c r="Q177" s="145">
        <v>0</v>
      </c>
      <c r="R177" s="145">
        <f>$Q$177*$H$177</f>
        <v>0</v>
      </c>
      <c r="S177" s="145">
        <v>0</v>
      </c>
      <c r="T177" s="146">
        <f>$S$177*$H$177</f>
        <v>0</v>
      </c>
      <c r="AR177" s="89" t="s">
        <v>163</v>
      </c>
      <c r="AT177" s="89" t="s">
        <v>159</v>
      </c>
      <c r="AU177" s="89" t="s">
        <v>21</v>
      </c>
      <c r="AY177" s="6" t="s">
        <v>158</v>
      </c>
      <c r="BE177" s="147">
        <f>IF($N$177="základní",$J$177,0)</f>
        <v>0</v>
      </c>
      <c r="BF177" s="147">
        <f>IF($N$177="snížená",$J$177,0)</f>
        <v>0</v>
      </c>
      <c r="BG177" s="147">
        <f>IF($N$177="zákl. přenesená",$J$177,0)</f>
        <v>0</v>
      </c>
      <c r="BH177" s="147">
        <f>IF($N$177="sníž. přenesená",$J$177,0)</f>
        <v>0</v>
      </c>
      <c r="BI177" s="147">
        <f>IF($N$177="nulová",$J$177,0)</f>
        <v>0</v>
      </c>
      <c r="BJ177" s="89" t="s">
        <v>21</v>
      </c>
      <c r="BK177" s="147">
        <f>ROUND($I$177*$H$177,2)</f>
        <v>0</v>
      </c>
      <c r="BL177" s="89" t="s">
        <v>163</v>
      </c>
      <c r="BM177" s="89" t="s">
        <v>246</v>
      </c>
    </row>
    <row r="178" spans="2:65" s="6" customFormat="1" ht="16.5" customHeight="1" x14ac:dyDescent="0.3">
      <c r="B178" s="23"/>
      <c r="C178" s="24"/>
      <c r="D178" s="148" t="s">
        <v>164</v>
      </c>
      <c r="E178" s="24"/>
      <c r="F178" s="149" t="s">
        <v>1108</v>
      </c>
      <c r="G178" s="24"/>
      <c r="H178" s="24"/>
      <c r="J178" s="24"/>
      <c r="K178" s="24"/>
      <c r="L178" s="43"/>
      <c r="M178" s="56"/>
      <c r="N178" s="24"/>
      <c r="O178" s="24"/>
      <c r="P178" s="24"/>
      <c r="Q178" s="24"/>
      <c r="R178" s="24"/>
      <c r="S178" s="24"/>
      <c r="T178" s="57"/>
      <c r="AT178" s="6" t="s">
        <v>164</v>
      </c>
      <c r="AU178" s="6" t="s">
        <v>21</v>
      </c>
    </row>
    <row r="179" spans="2:65" s="125" customFormat="1" ht="37.5" customHeight="1" x14ac:dyDescent="0.35">
      <c r="B179" s="126"/>
      <c r="C179" s="127"/>
      <c r="D179" s="127" t="s">
        <v>69</v>
      </c>
      <c r="E179" s="128" t="s">
        <v>1400</v>
      </c>
      <c r="F179" s="128" t="s">
        <v>1401</v>
      </c>
      <c r="G179" s="127"/>
      <c r="H179" s="127"/>
      <c r="J179" s="129">
        <f>$BK$179</f>
        <v>0</v>
      </c>
      <c r="K179" s="127"/>
      <c r="L179" s="130"/>
      <c r="M179" s="131"/>
      <c r="N179" s="127"/>
      <c r="O179" s="127"/>
      <c r="P179" s="132">
        <f>SUM($P$180:$P$183)</f>
        <v>0</v>
      </c>
      <c r="Q179" s="127"/>
      <c r="R179" s="132">
        <f>SUM($R$180:$R$183)</f>
        <v>0</v>
      </c>
      <c r="S179" s="127"/>
      <c r="T179" s="133">
        <f>SUM($T$180:$T$183)</f>
        <v>0</v>
      </c>
      <c r="AR179" s="134" t="s">
        <v>21</v>
      </c>
      <c r="AT179" s="134" t="s">
        <v>69</v>
      </c>
      <c r="AU179" s="134" t="s">
        <v>70</v>
      </c>
      <c r="AY179" s="134" t="s">
        <v>158</v>
      </c>
      <c r="BK179" s="135">
        <f>SUM($BK$180:$BK$183)</f>
        <v>0</v>
      </c>
    </row>
    <row r="180" spans="2:65" s="6" customFormat="1" ht="15.75" customHeight="1" x14ac:dyDescent="0.3">
      <c r="B180" s="23"/>
      <c r="C180" s="136" t="s">
        <v>250</v>
      </c>
      <c r="D180" s="136" t="s">
        <v>159</v>
      </c>
      <c r="E180" s="137" t="s">
        <v>1402</v>
      </c>
      <c r="F180" s="138" t="s">
        <v>1403</v>
      </c>
      <c r="G180" s="139" t="s">
        <v>447</v>
      </c>
      <c r="H180" s="140">
        <v>13.6</v>
      </c>
      <c r="I180" s="141"/>
      <c r="J180" s="142">
        <f>ROUND($I$180*$H$180,2)</f>
        <v>0</v>
      </c>
      <c r="K180" s="138"/>
      <c r="L180" s="43"/>
      <c r="M180" s="143"/>
      <c r="N180" s="144" t="s">
        <v>41</v>
      </c>
      <c r="O180" s="24"/>
      <c r="P180" s="145">
        <f>$O$180*$H$180</f>
        <v>0</v>
      </c>
      <c r="Q180" s="145">
        <v>0</v>
      </c>
      <c r="R180" s="145">
        <f>$Q$180*$H$180</f>
        <v>0</v>
      </c>
      <c r="S180" s="145">
        <v>0</v>
      </c>
      <c r="T180" s="146">
        <f>$S$180*$H$180</f>
        <v>0</v>
      </c>
      <c r="AR180" s="89" t="s">
        <v>163</v>
      </c>
      <c r="AT180" s="89" t="s">
        <v>159</v>
      </c>
      <c r="AU180" s="89" t="s">
        <v>21</v>
      </c>
      <c r="AY180" s="6" t="s">
        <v>158</v>
      </c>
      <c r="BE180" s="147">
        <f>IF($N$180="základní",$J$180,0)</f>
        <v>0</v>
      </c>
      <c r="BF180" s="147">
        <f>IF($N$180="snížená",$J$180,0)</f>
        <v>0</v>
      </c>
      <c r="BG180" s="147">
        <f>IF($N$180="zákl. přenesená",$J$180,0)</f>
        <v>0</v>
      </c>
      <c r="BH180" s="147">
        <f>IF($N$180="sníž. přenesená",$J$180,0)</f>
        <v>0</v>
      </c>
      <c r="BI180" s="147">
        <f>IF($N$180="nulová",$J$180,0)</f>
        <v>0</v>
      </c>
      <c r="BJ180" s="89" t="s">
        <v>21</v>
      </c>
      <c r="BK180" s="147">
        <f>ROUND($I$180*$H$180,2)</f>
        <v>0</v>
      </c>
      <c r="BL180" s="89" t="s">
        <v>163</v>
      </c>
      <c r="BM180" s="89" t="s">
        <v>250</v>
      </c>
    </row>
    <row r="181" spans="2:65" s="6" customFormat="1" ht="16.5" customHeight="1" x14ac:dyDescent="0.3">
      <c r="B181" s="23"/>
      <c r="C181" s="24"/>
      <c r="D181" s="148" t="s">
        <v>164</v>
      </c>
      <c r="E181" s="24"/>
      <c r="F181" s="149" t="s">
        <v>1403</v>
      </c>
      <c r="G181" s="24"/>
      <c r="H181" s="24"/>
      <c r="J181" s="24"/>
      <c r="K181" s="24"/>
      <c r="L181" s="43"/>
      <c r="M181" s="56"/>
      <c r="N181" s="24"/>
      <c r="O181" s="24"/>
      <c r="P181" s="24"/>
      <c r="Q181" s="24"/>
      <c r="R181" s="24"/>
      <c r="S181" s="24"/>
      <c r="T181" s="57"/>
      <c r="AT181" s="6" t="s">
        <v>164</v>
      </c>
      <c r="AU181" s="6" t="s">
        <v>21</v>
      </c>
    </row>
    <row r="182" spans="2:65" s="6" customFormat="1" ht="15.75" customHeight="1" x14ac:dyDescent="0.3">
      <c r="B182" s="150"/>
      <c r="C182" s="151"/>
      <c r="D182" s="152" t="s">
        <v>165</v>
      </c>
      <c r="E182" s="151"/>
      <c r="F182" s="153" t="s">
        <v>1404</v>
      </c>
      <c r="G182" s="151"/>
      <c r="H182" s="154">
        <v>13.6</v>
      </c>
      <c r="J182" s="151"/>
      <c r="K182" s="151"/>
      <c r="L182" s="155"/>
      <c r="M182" s="156"/>
      <c r="N182" s="151"/>
      <c r="O182" s="151"/>
      <c r="P182" s="151"/>
      <c r="Q182" s="151"/>
      <c r="R182" s="151"/>
      <c r="S182" s="151"/>
      <c r="T182" s="157"/>
      <c r="AT182" s="158" t="s">
        <v>165</v>
      </c>
      <c r="AU182" s="158" t="s">
        <v>21</v>
      </c>
      <c r="AV182" s="158" t="s">
        <v>78</v>
      </c>
      <c r="AW182" s="158" t="s">
        <v>121</v>
      </c>
      <c r="AX182" s="158" t="s">
        <v>70</v>
      </c>
      <c r="AY182" s="158" t="s">
        <v>158</v>
      </c>
    </row>
    <row r="183" spans="2:65" s="6" customFormat="1" ht="15.75" customHeight="1" x14ac:dyDescent="0.3">
      <c r="B183" s="159"/>
      <c r="C183" s="160"/>
      <c r="D183" s="152" t="s">
        <v>165</v>
      </c>
      <c r="E183" s="160"/>
      <c r="F183" s="161" t="s">
        <v>170</v>
      </c>
      <c r="G183" s="160"/>
      <c r="H183" s="162">
        <v>13.6</v>
      </c>
      <c r="J183" s="160"/>
      <c r="K183" s="160"/>
      <c r="L183" s="163"/>
      <c r="M183" s="164"/>
      <c r="N183" s="160"/>
      <c r="O183" s="160"/>
      <c r="P183" s="160"/>
      <c r="Q183" s="160"/>
      <c r="R183" s="160"/>
      <c r="S183" s="160"/>
      <c r="T183" s="165"/>
      <c r="AT183" s="166" t="s">
        <v>165</v>
      </c>
      <c r="AU183" s="166" t="s">
        <v>21</v>
      </c>
      <c r="AV183" s="166" t="s">
        <v>163</v>
      </c>
      <c r="AW183" s="166" t="s">
        <v>121</v>
      </c>
      <c r="AX183" s="166" t="s">
        <v>21</v>
      </c>
      <c r="AY183" s="166" t="s">
        <v>158</v>
      </c>
    </row>
    <row r="184" spans="2:65" s="125" customFormat="1" ht="37.5" customHeight="1" x14ac:dyDescent="0.35">
      <c r="B184" s="126"/>
      <c r="C184" s="127"/>
      <c r="D184" s="127" t="s">
        <v>69</v>
      </c>
      <c r="E184" s="128" t="s">
        <v>240</v>
      </c>
      <c r="F184" s="128" t="s">
        <v>241</v>
      </c>
      <c r="G184" s="127"/>
      <c r="H184" s="127"/>
      <c r="J184" s="129">
        <f>$BK$184</f>
        <v>0</v>
      </c>
      <c r="K184" s="127"/>
      <c r="L184" s="130"/>
      <c r="M184" s="131"/>
      <c r="N184" s="127"/>
      <c r="O184" s="127"/>
      <c r="P184" s="132">
        <f>SUM($P$185:$P$190)</f>
        <v>0</v>
      </c>
      <c r="Q184" s="127"/>
      <c r="R184" s="132">
        <f>SUM($R$185:$R$190)</f>
        <v>0</v>
      </c>
      <c r="S184" s="127"/>
      <c r="T184" s="133">
        <f>SUM($T$185:$T$190)</f>
        <v>0</v>
      </c>
      <c r="AR184" s="134" t="s">
        <v>21</v>
      </c>
      <c r="AT184" s="134" t="s">
        <v>69</v>
      </c>
      <c r="AU184" s="134" t="s">
        <v>70</v>
      </c>
      <c r="AY184" s="134" t="s">
        <v>158</v>
      </c>
      <c r="BK184" s="135">
        <f>SUM($BK$185:$BK$190)</f>
        <v>0</v>
      </c>
    </row>
    <row r="185" spans="2:65" s="6" customFormat="1" ht="15.75" customHeight="1" x14ac:dyDescent="0.3">
      <c r="B185" s="23"/>
      <c r="C185" s="136" t="s">
        <v>259</v>
      </c>
      <c r="D185" s="136" t="s">
        <v>159</v>
      </c>
      <c r="E185" s="137" t="s">
        <v>402</v>
      </c>
      <c r="F185" s="138" t="s">
        <v>403</v>
      </c>
      <c r="G185" s="139" t="s">
        <v>183</v>
      </c>
      <c r="H185" s="140">
        <v>3.7850000000000001</v>
      </c>
      <c r="I185" s="141"/>
      <c r="J185" s="142">
        <f>ROUND($I$185*$H$185,2)</f>
        <v>0</v>
      </c>
      <c r="K185" s="138"/>
      <c r="L185" s="43"/>
      <c r="M185" s="143"/>
      <c r="N185" s="144" t="s">
        <v>41</v>
      </c>
      <c r="O185" s="24"/>
      <c r="P185" s="145">
        <f>$O$185*$H$185</f>
        <v>0</v>
      </c>
      <c r="Q185" s="145">
        <v>0</v>
      </c>
      <c r="R185" s="145">
        <f>$Q$185*$H$185</f>
        <v>0</v>
      </c>
      <c r="S185" s="145">
        <v>0</v>
      </c>
      <c r="T185" s="146">
        <f>$S$185*$H$185</f>
        <v>0</v>
      </c>
      <c r="AR185" s="89" t="s">
        <v>163</v>
      </c>
      <c r="AT185" s="89" t="s">
        <v>159</v>
      </c>
      <c r="AU185" s="89" t="s">
        <v>21</v>
      </c>
      <c r="AY185" s="6" t="s">
        <v>158</v>
      </c>
      <c r="BE185" s="147">
        <f>IF($N$185="základní",$J$185,0)</f>
        <v>0</v>
      </c>
      <c r="BF185" s="147">
        <f>IF($N$185="snížená",$J$185,0)</f>
        <v>0</v>
      </c>
      <c r="BG185" s="147">
        <f>IF($N$185="zákl. přenesená",$J$185,0)</f>
        <v>0</v>
      </c>
      <c r="BH185" s="147">
        <f>IF($N$185="sníž. přenesená",$J$185,0)</f>
        <v>0</v>
      </c>
      <c r="BI185" s="147">
        <f>IF($N$185="nulová",$J$185,0)</f>
        <v>0</v>
      </c>
      <c r="BJ185" s="89" t="s">
        <v>21</v>
      </c>
      <c r="BK185" s="147">
        <f>ROUND($I$185*$H$185,2)</f>
        <v>0</v>
      </c>
      <c r="BL185" s="89" t="s">
        <v>163</v>
      </c>
      <c r="BM185" s="89" t="s">
        <v>259</v>
      </c>
    </row>
    <row r="186" spans="2:65" s="6" customFormat="1" ht="16.5" customHeight="1" x14ac:dyDescent="0.3">
      <c r="B186" s="23"/>
      <c r="C186" s="24"/>
      <c r="D186" s="148" t="s">
        <v>164</v>
      </c>
      <c r="E186" s="24"/>
      <c r="F186" s="149" t="s">
        <v>403</v>
      </c>
      <c r="G186" s="24"/>
      <c r="H186" s="24"/>
      <c r="J186" s="24"/>
      <c r="K186" s="24"/>
      <c r="L186" s="43"/>
      <c r="M186" s="56"/>
      <c r="N186" s="24"/>
      <c r="O186" s="24"/>
      <c r="P186" s="24"/>
      <c r="Q186" s="24"/>
      <c r="R186" s="24"/>
      <c r="S186" s="24"/>
      <c r="T186" s="57"/>
      <c r="AT186" s="6" t="s">
        <v>164</v>
      </c>
      <c r="AU186" s="6" t="s">
        <v>21</v>
      </c>
    </row>
    <row r="187" spans="2:65" s="6" customFormat="1" ht="15.75" customHeight="1" x14ac:dyDescent="0.3">
      <c r="B187" s="23"/>
      <c r="C187" s="136" t="s">
        <v>263</v>
      </c>
      <c r="D187" s="136" t="s">
        <v>159</v>
      </c>
      <c r="E187" s="137" t="s">
        <v>405</v>
      </c>
      <c r="F187" s="138" t="s">
        <v>406</v>
      </c>
      <c r="G187" s="139" t="s">
        <v>183</v>
      </c>
      <c r="H187" s="140">
        <v>71.92</v>
      </c>
      <c r="I187" s="141"/>
      <c r="J187" s="142">
        <f>ROUND($I$187*$H$187,2)</f>
        <v>0</v>
      </c>
      <c r="K187" s="138"/>
      <c r="L187" s="43"/>
      <c r="M187" s="143"/>
      <c r="N187" s="144" t="s">
        <v>41</v>
      </c>
      <c r="O187" s="24"/>
      <c r="P187" s="145">
        <f>$O$187*$H$187</f>
        <v>0</v>
      </c>
      <c r="Q187" s="145">
        <v>0</v>
      </c>
      <c r="R187" s="145">
        <f>$Q$187*$H$187</f>
        <v>0</v>
      </c>
      <c r="S187" s="145">
        <v>0</v>
      </c>
      <c r="T187" s="146">
        <f>$S$187*$H$187</f>
        <v>0</v>
      </c>
      <c r="AR187" s="89" t="s">
        <v>163</v>
      </c>
      <c r="AT187" s="89" t="s">
        <v>159</v>
      </c>
      <c r="AU187" s="89" t="s">
        <v>21</v>
      </c>
      <c r="AY187" s="6" t="s">
        <v>158</v>
      </c>
      <c r="BE187" s="147">
        <f>IF($N$187="základní",$J$187,0)</f>
        <v>0</v>
      </c>
      <c r="BF187" s="147">
        <f>IF($N$187="snížená",$J$187,0)</f>
        <v>0</v>
      </c>
      <c r="BG187" s="147">
        <f>IF($N$187="zákl. přenesená",$J$187,0)</f>
        <v>0</v>
      </c>
      <c r="BH187" s="147">
        <f>IF($N$187="sníž. přenesená",$J$187,0)</f>
        <v>0</v>
      </c>
      <c r="BI187" s="147">
        <f>IF($N$187="nulová",$J$187,0)</f>
        <v>0</v>
      </c>
      <c r="BJ187" s="89" t="s">
        <v>21</v>
      </c>
      <c r="BK187" s="147">
        <f>ROUND($I$187*$H$187,2)</f>
        <v>0</v>
      </c>
      <c r="BL187" s="89" t="s">
        <v>163</v>
      </c>
      <c r="BM187" s="89" t="s">
        <v>263</v>
      </c>
    </row>
    <row r="188" spans="2:65" s="6" customFormat="1" ht="16.5" customHeight="1" x14ac:dyDescent="0.3">
      <c r="B188" s="23"/>
      <c r="C188" s="24"/>
      <c r="D188" s="148" t="s">
        <v>164</v>
      </c>
      <c r="E188" s="24"/>
      <c r="F188" s="149" t="s">
        <v>406</v>
      </c>
      <c r="G188" s="24"/>
      <c r="H188" s="24"/>
      <c r="J188" s="24"/>
      <c r="K188" s="24"/>
      <c r="L188" s="43"/>
      <c r="M188" s="56"/>
      <c r="N188" s="24"/>
      <c r="O188" s="24"/>
      <c r="P188" s="24"/>
      <c r="Q188" s="24"/>
      <c r="R188" s="24"/>
      <c r="S188" s="24"/>
      <c r="T188" s="57"/>
      <c r="AT188" s="6" t="s">
        <v>164</v>
      </c>
      <c r="AU188" s="6" t="s">
        <v>21</v>
      </c>
    </row>
    <row r="189" spans="2:65" s="6" customFormat="1" ht="15.75" customHeight="1" x14ac:dyDescent="0.3">
      <c r="B189" s="23"/>
      <c r="C189" s="136" t="s">
        <v>267</v>
      </c>
      <c r="D189" s="136" t="s">
        <v>159</v>
      </c>
      <c r="E189" s="137" t="s">
        <v>407</v>
      </c>
      <c r="F189" s="138" t="s">
        <v>408</v>
      </c>
      <c r="G189" s="139" t="s">
        <v>183</v>
      </c>
      <c r="H189" s="140">
        <v>3.7850000000000001</v>
      </c>
      <c r="I189" s="141"/>
      <c r="J189" s="142">
        <f>ROUND($I$189*$H$189,2)</f>
        <v>0</v>
      </c>
      <c r="K189" s="138"/>
      <c r="L189" s="43"/>
      <c r="M189" s="143"/>
      <c r="N189" s="144" t="s">
        <v>41</v>
      </c>
      <c r="O189" s="24"/>
      <c r="P189" s="145">
        <f>$O$189*$H$189</f>
        <v>0</v>
      </c>
      <c r="Q189" s="145">
        <v>0</v>
      </c>
      <c r="R189" s="145">
        <f>$Q$189*$H$189</f>
        <v>0</v>
      </c>
      <c r="S189" s="145">
        <v>0</v>
      </c>
      <c r="T189" s="146">
        <f>$S$189*$H$189</f>
        <v>0</v>
      </c>
      <c r="AR189" s="89" t="s">
        <v>163</v>
      </c>
      <c r="AT189" s="89" t="s">
        <v>159</v>
      </c>
      <c r="AU189" s="89" t="s">
        <v>21</v>
      </c>
      <c r="AY189" s="6" t="s">
        <v>158</v>
      </c>
      <c r="BE189" s="147">
        <f>IF($N$189="základní",$J$189,0)</f>
        <v>0</v>
      </c>
      <c r="BF189" s="147">
        <f>IF($N$189="snížená",$J$189,0)</f>
        <v>0</v>
      </c>
      <c r="BG189" s="147">
        <f>IF($N$189="zákl. přenesená",$J$189,0)</f>
        <v>0</v>
      </c>
      <c r="BH189" s="147">
        <f>IF($N$189="sníž. přenesená",$J$189,0)</f>
        <v>0</v>
      </c>
      <c r="BI189" s="147">
        <f>IF($N$189="nulová",$J$189,0)</f>
        <v>0</v>
      </c>
      <c r="BJ189" s="89" t="s">
        <v>21</v>
      </c>
      <c r="BK189" s="147">
        <f>ROUND($I$189*$H$189,2)</f>
        <v>0</v>
      </c>
      <c r="BL189" s="89" t="s">
        <v>163</v>
      </c>
      <c r="BM189" s="89" t="s">
        <v>267</v>
      </c>
    </row>
    <row r="190" spans="2:65" s="6" customFormat="1" ht="16.5" customHeight="1" x14ac:dyDescent="0.3">
      <c r="B190" s="23"/>
      <c r="C190" s="24"/>
      <c r="D190" s="148" t="s">
        <v>164</v>
      </c>
      <c r="E190" s="24"/>
      <c r="F190" s="149" t="s">
        <v>408</v>
      </c>
      <c r="G190" s="24"/>
      <c r="H190" s="24"/>
      <c r="J190" s="24"/>
      <c r="K190" s="24"/>
      <c r="L190" s="43"/>
      <c r="M190" s="56"/>
      <c r="N190" s="24"/>
      <c r="O190" s="24"/>
      <c r="P190" s="24"/>
      <c r="Q190" s="24"/>
      <c r="R190" s="24"/>
      <c r="S190" s="24"/>
      <c r="T190" s="57"/>
      <c r="AT190" s="6" t="s">
        <v>164</v>
      </c>
      <c r="AU190" s="6" t="s">
        <v>21</v>
      </c>
    </row>
    <row r="191" spans="2:65" s="125" customFormat="1" ht="37.5" customHeight="1" x14ac:dyDescent="0.35">
      <c r="B191" s="126"/>
      <c r="C191" s="127"/>
      <c r="D191" s="127" t="s">
        <v>69</v>
      </c>
      <c r="E191" s="128" t="s">
        <v>275</v>
      </c>
      <c r="F191" s="128" t="s">
        <v>276</v>
      </c>
      <c r="G191" s="127"/>
      <c r="H191" s="127"/>
      <c r="J191" s="129">
        <f>$BK$191</f>
        <v>0</v>
      </c>
      <c r="K191" s="127"/>
      <c r="L191" s="130"/>
      <c r="M191" s="131"/>
      <c r="N191" s="127"/>
      <c r="O191" s="127"/>
      <c r="P191" s="132">
        <f>SUM($P$192:$P$193)</f>
        <v>0</v>
      </c>
      <c r="Q191" s="127"/>
      <c r="R191" s="132">
        <f>SUM($R$192:$R$193)</f>
        <v>0</v>
      </c>
      <c r="S191" s="127"/>
      <c r="T191" s="133">
        <f>SUM($T$192:$T$193)</f>
        <v>0</v>
      </c>
      <c r="AR191" s="134" t="s">
        <v>21</v>
      </c>
      <c r="AT191" s="134" t="s">
        <v>69</v>
      </c>
      <c r="AU191" s="134" t="s">
        <v>70</v>
      </c>
      <c r="AY191" s="134" t="s">
        <v>158</v>
      </c>
      <c r="BK191" s="135">
        <f>SUM($BK$192:$BK$193)</f>
        <v>0</v>
      </c>
    </row>
    <row r="192" spans="2:65" s="6" customFormat="1" ht="15.75" customHeight="1" x14ac:dyDescent="0.3">
      <c r="B192" s="23"/>
      <c r="C192" s="136" t="s">
        <v>271</v>
      </c>
      <c r="D192" s="136" t="s">
        <v>159</v>
      </c>
      <c r="E192" s="137" t="s">
        <v>278</v>
      </c>
      <c r="F192" s="138" t="s">
        <v>279</v>
      </c>
      <c r="G192" s="139" t="s">
        <v>183</v>
      </c>
      <c r="H192" s="140">
        <v>9.9329999999999998</v>
      </c>
      <c r="I192" s="141"/>
      <c r="J192" s="142">
        <f>ROUND($I$192*$H$192,2)</f>
        <v>0</v>
      </c>
      <c r="K192" s="138"/>
      <c r="L192" s="43"/>
      <c r="M192" s="143"/>
      <c r="N192" s="144" t="s">
        <v>41</v>
      </c>
      <c r="O192" s="24"/>
      <c r="P192" s="145">
        <f>$O$192*$H$192</f>
        <v>0</v>
      </c>
      <c r="Q192" s="145">
        <v>0</v>
      </c>
      <c r="R192" s="145">
        <f>$Q$192*$H$192</f>
        <v>0</v>
      </c>
      <c r="S192" s="145">
        <v>0</v>
      </c>
      <c r="T192" s="146">
        <f>$S$192*$H$192</f>
        <v>0</v>
      </c>
      <c r="AR192" s="89" t="s">
        <v>163</v>
      </c>
      <c r="AT192" s="89" t="s">
        <v>159</v>
      </c>
      <c r="AU192" s="89" t="s">
        <v>21</v>
      </c>
      <c r="AY192" s="6" t="s">
        <v>158</v>
      </c>
      <c r="BE192" s="147">
        <f>IF($N$192="základní",$J$192,0)</f>
        <v>0</v>
      </c>
      <c r="BF192" s="147">
        <f>IF($N$192="snížená",$J$192,0)</f>
        <v>0</v>
      </c>
      <c r="BG192" s="147">
        <f>IF($N$192="zákl. přenesená",$J$192,0)</f>
        <v>0</v>
      </c>
      <c r="BH192" s="147">
        <f>IF($N$192="sníž. přenesená",$J$192,0)</f>
        <v>0</v>
      </c>
      <c r="BI192" s="147">
        <f>IF($N$192="nulová",$J$192,0)</f>
        <v>0</v>
      </c>
      <c r="BJ192" s="89" t="s">
        <v>21</v>
      </c>
      <c r="BK192" s="147">
        <f>ROUND($I$192*$H$192,2)</f>
        <v>0</v>
      </c>
      <c r="BL192" s="89" t="s">
        <v>163</v>
      </c>
      <c r="BM192" s="89" t="s">
        <v>271</v>
      </c>
    </row>
    <row r="193" spans="2:65" s="6" customFormat="1" ht="16.5" customHeight="1" x14ac:dyDescent="0.3">
      <c r="B193" s="23"/>
      <c r="C193" s="24"/>
      <c r="D193" s="148" t="s">
        <v>164</v>
      </c>
      <c r="E193" s="24"/>
      <c r="F193" s="149" t="s">
        <v>279</v>
      </c>
      <c r="G193" s="24"/>
      <c r="H193" s="24"/>
      <c r="J193" s="24"/>
      <c r="K193" s="24"/>
      <c r="L193" s="43"/>
      <c r="M193" s="56"/>
      <c r="N193" s="24"/>
      <c r="O193" s="24"/>
      <c r="P193" s="24"/>
      <c r="Q193" s="24"/>
      <c r="R193" s="24"/>
      <c r="S193" s="24"/>
      <c r="T193" s="57"/>
      <c r="AT193" s="6" t="s">
        <v>164</v>
      </c>
      <c r="AU193" s="6" t="s">
        <v>21</v>
      </c>
    </row>
    <row r="194" spans="2:65" s="125" customFormat="1" ht="37.5" customHeight="1" x14ac:dyDescent="0.35">
      <c r="B194" s="126"/>
      <c r="C194" s="127"/>
      <c r="D194" s="127" t="s">
        <v>69</v>
      </c>
      <c r="E194" s="128" t="s">
        <v>1109</v>
      </c>
      <c r="F194" s="128" t="s">
        <v>1110</v>
      </c>
      <c r="G194" s="127"/>
      <c r="H194" s="127"/>
      <c r="J194" s="129">
        <f>$BK$194</f>
        <v>0</v>
      </c>
      <c r="K194" s="127"/>
      <c r="L194" s="130"/>
      <c r="M194" s="131"/>
      <c r="N194" s="127"/>
      <c r="O194" s="127"/>
      <c r="P194" s="132">
        <f>SUM($P$195:$P$264)</f>
        <v>0</v>
      </c>
      <c r="Q194" s="127"/>
      <c r="R194" s="132">
        <f>SUM($R$195:$R$264)</f>
        <v>0</v>
      </c>
      <c r="S194" s="127"/>
      <c r="T194" s="133">
        <f>SUM($T$195:$T$264)</f>
        <v>0</v>
      </c>
      <c r="AR194" s="134" t="s">
        <v>21</v>
      </c>
      <c r="AT194" s="134" t="s">
        <v>69</v>
      </c>
      <c r="AU194" s="134" t="s">
        <v>70</v>
      </c>
      <c r="AY194" s="134" t="s">
        <v>158</v>
      </c>
      <c r="BK194" s="135">
        <f>SUM($BK$195:$BK$264)</f>
        <v>0</v>
      </c>
    </row>
    <row r="195" spans="2:65" s="6" customFormat="1" ht="15.75" customHeight="1" x14ac:dyDescent="0.3">
      <c r="B195" s="23"/>
      <c r="C195" s="136" t="s">
        <v>277</v>
      </c>
      <c r="D195" s="136" t="s">
        <v>159</v>
      </c>
      <c r="E195" s="137" t="s">
        <v>1111</v>
      </c>
      <c r="F195" s="138" t="s">
        <v>1112</v>
      </c>
      <c r="G195" s="139" t="s">
        <v>329</v>
      </c>
      <c r="H195" s="140">
        <v>0</v>
      </c>
      <c r="I195" s="141"/>
      <c r="J195" s="142">
        <f>ROUND($I$195*$H$195,2)</f>
        <v>0</v>
      </c>
      <c r="K195" s="138"/>
      <c r="L195" s="43"/>
      <c r="M195" s="143"/>
      <c r="N195" s="144" t="s">
        <v>41</v>
      </c>
      <c r="O195" s="24"/>
      <c r="P195" s="145">
        <f>$O$195*$H$195</f>
        <v>0</v>
      </c>
      <c r="Q195" s="145">
        <v>0</v>
      </c>
      <c r="R195" s="145">
        <f>$Q$195*$H$195</f>
        <v>0</v>
      </c>
      <c r="S195" s="145">
        <v>0</v>
      </c>
      <c r="T195" s="146">
        <f>$S$195*$H$195</f>
        <v>0</v>
      </c>
      <c r="AR195" s="89" t="s">
        <v>163</v>
      </c>
      <c r="AT195" s="89" t="s">
        <v>159</v>
      </c>
      <c r="AU195" s="89" t="s">
        <v>21</v>
      </c>
      <c r="AY195" s="6" t="s">
        <v>158</v>
      </c>
      <c r="BE195" s="147">
        <f>IF($N$195="základní",$J$195,0)</f>
        <v>0</v>
      </c>
      <c r="BF195" s="147">
        <f>IF($N$195="snížená",$J$195,0)</f>
        <v>0</v>
      </c>
      <c r="BG195" s="147">
        <f>IF($N$195="zákl. přenesená",$J$195,0)</f>
        <v>0</v>
      </c>
      <c r="BH195" s="147">
        <f>IF($N$195="sníž. přenesená",$J$195,0)</f>
        <v>0</v>
      </c>
      <c r="BI195" s="147">
        <f>IF($N$195="nulová",$J$195,0)</f>
        <v>0</v>
      </c>
      <c r="BJ195" s="89" t="s">
        <v>21</v>
      </c>
      <c r="BK195" s="147">
        <f>ROUND($I$195*$H$195,2)</f>
        <v>0</v>
      </c>
      <c r="BL195" s="89" t="s">
        <v>163</v>
      </c>
      <c r="BM195" s="89" t="s">
        <v>277</v>
      </c>
    </row>
    <row r="196" spans="2:65" s="6" customFormat="1" ht="16.5" customHeight="1" x14ac:dyDescent="0.3">
      <c r="B196" s="23"/>
      <c r="C196" s="24"/>
      <c r="D196" s="148" t="s">
        <v>164</v>
      </c>
      <c r="E196" s="24"/>
      <c r="F196" s="149" t="s">
        <v>1112</v>
      </c>
      <c r="G196" s="24"/>
      <c r="H196" s="24"/>
      <c r="J196" s="24"/>
      <c r="K196" s="24"/>
      <c r="L196" s="43"/>
      <c r="M196" s="56"/>
      <c r="N196" s="24"/>
      <c r="O196" s="24"/>
      <c r="P196" s="24"/>
      <c r="Q196" s="24"/>
      <c r="R196" s="24"/>
      <c r="S196" s="24"/>
      <c r="T196" s="57"/>
      <c r="AT196" s="6" t="s">
        <v>164</v>
      </c>
      <c r="AU196" s="6" t="s">
        <v>21</v>
      </c>
    </row>
    <row r="197" spans="2:65" s="6" customFormat="1" ht="15.75" customHeight="1" x14ac:dyDescent="0.3">
      <c r="B197" s="23"/>
      <c r="C197" s="136" t="s">
        <v>282</v>
      </c>
      <c r="D197" s="136" t="s">
        <v>159</v>
      </c>
      <c r="E197" s="137" t="s">
        <v>1405</v>
      </c>
      <c r="F197" s="138" t="s">
        <v>1406</v>
      </c>
      <c r="G197" s="139" t="s">
        <v>447</v>
      </c>
      <c r="H197" s="140">
        <v>11</v>
      </c>
      <c r="I197" s="141"/>
      <c r="J197" s="142">
        <f>ROUND($I$197*$H$197,2)</f>
        <v>0</v>
      </c>
      <c r="K197" s="138"/>
      <c r="L197" s="43"/>
      <c r="M197" s="143"/>
      <c r="N197" s="144" t="s">
        <v>41</v>
      </c>
      <c r="O197" s="24"/>
      <c r="P197" s="145">
        <f>$O$197*$H$197</f>
        <v>0</v>
      </c>
      <c r="Q197" s="145">
        <v>0</v>
      </c>
      <c r="R197" s="145">
        <f>$Q$197*$H$197</f>
        <v>0</v>
      </c>
      <c r="S197" s="145">
        <v>0</v>
      </c>
      <c r="T197" s="146">
        <f>$S$197*$H$197</f>
        <v>0</v>
      </c>
      <c r="AR197" s="89" t="s">
        <v>163</v>
      </c>
      <c r="AT197" s="89" t="s">
        <v>159</v>
      </c>
      <c r="AU197" s="89" t="s">
        <v>21</v>
      </c>
      <c r="AY197" s="6" t="s">
        <v>158</v>
      </c>
      <c r="BE197" s="147">
        <f>IF($N$197="základní",$J$197,0)</f>
        <v>0</v>
      </c>
      <c r="BF197" s="147">
        <f>IF($N$197="snížená",$J$197,0)</f>
        <v>0</v>
      </c>
      <c r="BG197" s="147">
        <f>IF($N$197="zákl. přenesená",$J$197,0)</f>
        <v>0</v>
      </c>
      <c r="BH197" s="147">
        <f>IF($N$197="sníž. přenesená",$J$197,0)</f>
        <v>0</v>
      </c>
      <c r="BI197" s="147">
        <f>IF($N$197="nulová",$J$197,0)</f>
        <v>0</v>
      </c>
      <c r="BJ197" s="89" t="s">
        <v>21</v>
      </c>
      <c r="BK197" s="147">
        <f>ROUND($I$197*$H$197,2)</f>
        <v>0</v>
      </c>
      <c r="BL197" s="89" t="s">
        <v>163</v>
      </c>
      <c r="BM197" s="89" t="s">
        <v>282</v>
      </c>
    </row>
    <row r="198" spans="2:65" s="6" customFormat="1" ht="16.5" customHeight="1" x14ac:dyDescent="0.3">
      <c r="B198" s="23"/>
      <c r="C198" s="24"/>
      <c r="D198" s="148" t="s">
        <v>164</v>
      </c>
      <c r="E198" s="24"/>
      <c r="F198" s="149" t="s">
        <v>1406</v>
      </c>
      <c r="G198" s="24"/>
      <c r="H198" s="24"/>
      <c r="J198" s="24"/>
      <c r="K198" s="24"/>
      <c r="L198" s="43"/>
      <c r="M198" s="56"/>
      <c r="N198" s="24"/>
      <c r="O198" s="24"/>
      <c r="P198" s="24"/>
      <c r="Q198" s="24"/>
      <c r="R198" s="24"/>
      <c r="S198" s="24"/>
      <c r="T198" s="57"/>
      <c r="AT198" s="6" t="s">
        <v>164</v>
      </c>
      <c r="AU198" s="6" t="s">
        <v>21</v>
      </c>
    </row>
    <row r="199" spans="2:65" s="6" customFormat="1" ht="15.75" customHeight="1" x14ac:dyDescent="0.3">
      <c r="B199" s="150"/>
      <c r="C199" s="151"/>
      <c r="D199" s="152" t="s">
        <v>165</v>
      </c>
      <c r="E199" s="151"/>
      <c r="F199" s="153" t="s">
        <v>104</v>
      </c>
      <c r="G199" s="151"/>
      <c r="H199" s="154">
        <v>11</v>
      </c>
      <c r="J199" s="151"/>
      <c r="K199" s="151"/>
      <c r="L199" s="155"/>
      <c r="M199" s="156"/>
      <c r="N199" s="151"/>
      <c r="O199" s="151"/>
      <c r="P199" s="151"/>
      <c r="Q199" s="151"/>
      <c r="R199" s="151"/>
      <c r="S199" s="151"/>
      <c r="T199" s="157"/>
      <c r="AT199" s="158" t="s">
        <v>165</v>
      </c>
      <c r="AU199" s="158" t="s">
        <v>21</v>
      </c>
      <c r="AV199" s="158" t="s">
        <v>78</v>
      </c>
      <c r="AW199" s="158" t="s">
        <v>121</v>
      </c>
      <c r="AX199" s="158" t="s">
        <v>70</v>
      </c>
      <c r="AY199" s="158" t="s">
        <v>158</v>
      </c>
    </row>
    <row r="200" spans="2:65" s="6" customFormat="1" ht="15.75" customHeight="1" x14ac:dyDescent="0.3">
      <c r="B200" s="159"/>
      <c r="C200" s="160"/>
      <c r="D200" s="152" t="s">
        <v>165</v>
      </c>
      <c r="E200" s="160"/>
      <c r="F200" s="161" t="s">
        <v>170</v>
      </c>
      <c r="G200" s="160"/>
      <c r="H200" s="162">
        <v>11</v>
      </c>
      <c r="J200" s="160"/>
      <c r="K200" s="160"/>
      <c r="L200" s="163"/>
      <c r="M200" s="164"/>
      <c r="N200" s="160"/>
      <c r="O200" s="160"/>
      <c r="P200" s="160"/>
      <c r="Q200" s="160"/>
      <c r="R200" s="160"/>
      <c r="S200" s="160"/>
      <c r="T200" s="165"/>
      <c r="AT200" s="166" t="s">
        <v>165</v>
      </c>
      <c r="AU200" s="166" t="s">
        <v>21</v>
      </c>
      <c r="AV200" s="166" t="s">
        <v>163</v>
      </c>
      <c r="AW200" s="166" t="s">
        <v>121</v>
      </c>
      <c r="AX200" s="166" t="s">
        <v>21</v>
      </c>
      <c r="AY200" s="166" t="s">
        <v>158</v>
      </c>
    </row>
    <row r="201" spans="2:65" s="6" customFormat="1" ht="15.75" customHeight="1" x14ac:dyDescent="0.3">
      <c r="B201" s="23"/>
      <c r="C201" s="136" t="s">
        <v>286</v>
      </c>
      <c r="D201" s="136" t="s">
        <v>159</v>
      </c>
      <c r="E201" s="137" t="s">
        <v>1115</v>
      </c>
      <c r="F201" s="138" t="s">
        <v>1116</v>
      </c>
      <c r="G201" s="139" t="s">
        <v>191</v>
      </c>
      <c r="H201" s="140">
        <v>2</v>
      </c>
      <c r="I201" s="141"/>
      <c r="J201" s="142">
        <f>ROUND($I$201*$H$201,2)</f>
        <v>0</v>
      </c>
      <c r="K201" s="138"/>
      <c r="L201" s="43"/>
      <c r="M201" s="143"/>
      <c r="N201" s="144" t="s">
        <v>41</v>
      </c>
      <c r="O201" s="24"/>
      <c r="P201" s="145">
        <f>$O$201*$H$201</f>
        <v>0</v>
      </c>
      <c r="Q201" s="145">
        <v>0</v>
      </c>
      <c r="R201" s="145">
        <f>$Q$201*$H$201</f>
        <v>0</v>
      </c>
      <c r="S201" s="145">
        <v>0</v>
      </c>
      <c r="T201" s="146">
        <f>$S$201*$H$201</f>
        <v>0</v>
      </c>
      <c r="AR201" s="89" t="s">
        <v>163</v>
      </c>
      <c r="AT201" s="89" t="s">
        <v>159</v>
      </c>
      <c r="AU201" s="89" t="s">
        <v>21</v>
      </c>
      <c r="AY201" s="6" t="s">
        <v>158</v>
      </c>
      <c r="BE201" s="147">
        <f>IF($N$201="základní",$J$201,0)</f>
        <v>0</v>
      </c>
      <c r="BF201" s="147">
        <f>IF($N$201="snížená",$J$201,0)</f>
        <v>0</v>
      </c>
      <c r="BG201" s="147">
        <f>IF($N$201="zákl. přenesená",$J$201,0)</f>
        <v>0</v>
      </c>
      <c r="BH201" s="147">
        <f>IF($N$201="sníž. přenesená",$J$201,0)</f>
        <v>0</v>
      </c>
      <c r="BI201" s="147">
        <f>IF($N$201="nulová",$J$201,0)</f>
        <v>0</v>
      </c>
      <c r="BJ201" s="89" t="s">
        <v>21</v>
      </c>
      <c r="BK201" s="147">
        <f>ROUND($I$201*$H$201,2)</f>
        <v>0</v>
      </c>
      <c r="BL201" s="89" t="s">
        <v>163</v>
      </c>
      <c r="BM201" s="89" t="s">
        <v>286</v>
      </c>
    </row>
    <row r="202" spans="2:65" s="6" customFormat="1" ht="16.5" customHeight="1" x14ac:dyDescent="0.3">
      <c r="B202" s="23"/>
      <c r="C202" s="24"/>
      <c r="D202" s="148" t="s">
        <v>164</v>
      </c>
      <c r="E202" s="24"/>
      <c r="F202" s="149" t="s">
        <v>1116</v>
      </c>
      <c r="G202" s="24"/>
      <c r="H202" s="24"/>
      <c r="J202" s="24"/>
      <c r="K202" s="24"/>
      <c r="L202" s="43"/>
      <c r="M202" s="56"/>
      <c r="N202" s="24"/>
      <c r="O202" s="24"/>
      <c r="P202" s="24"/>
      <c r="Q202" s="24"/>
      <c r="R202" s="24"/>
      <c r="S202" s="24"/>
      <c r="T202" s="57"/>
      <c r="AT202" s="6" t="s">
        <v>164</v>
      </c>
      <c r="AU202" s="6" t="s">
        <v>21</v>
      </c>
    </row>
    <row r="203" spans="2:65" s="6" customFormat="1" ht="15.75" customHeight="1" x14ac:dyDescent="0.3">
      <c r="B203" s="23"/>
      <c r="C203" s="136" t="s">
        <v>289</v>
      </c>
      <c r="D203" s="136" t="s">
        <v>159</v>
      </c>
      <c r="E203" s="137" t="s">
        <v>1117</v>
      </c>
      <c r="F203" s="138" t="s">
        <v>1118</v>
      </c>
      <c r="G203" s="139" t="s">
        <v>447</v>
      </c>
      <c r="H203" s="140">
        <v>4</v>
      </c>
      <c r="I203" s="141"/>
      <c r="J203" s="142">
        <f>ROUND($I$203*$H$203,2)</f>
        <v>0</v>
      </c>
      <c r="K203" s="138"/>
      <c r="L203" s="43"/>
      <c r="M203" s="143"/>
      <c r="N203" s="144" t="s">
        <v>41</v>
      </c>
      <c r="O203" s="24"/>
      <c r="P203" s="145">
        <f>$O$203*$H$203</f>
        <v>0</v>
      </c>
      <c r="Q203" s="145">
        <v>0</v>
      </c>
      <c r="R203" s="145">
        <f>$Q$203*$H$203</f>
        <v>0</v>
      </c>
      <c r="S203" s="145">
        <v>0</v>
      </c>
      <c r="T203" s="146">
        <f>$S$203*$H$203</f>
        <v>0</v>
      </c>
      <c r="AR203" s="89" t="s">
        <v>163</v>
      </c>
      <c r="AT203" s="89" t="s">
        <v>159</v>
      </c>
      <c r="AU203" s="89" t="s">
        <v>21</v>
      </c>
      <c r="AY203" s="6" t="s">
        <v>158</v>
      </c>
      <c r="BE203" s="147">
        <f>IF($N$203="základní",$J$203,0)</f>
        <v>0</v>
      </c>
      <c r="BF203" s="147">
        <f>IF($N$203="snížená",$J$203,0)</f>
        <v>0</v>
      </c>
      <c r="BG203" s="147">
        <f>IF($N$203="zákl. přenesená",$J$203,0)</f>
        <v>0</v>
      </c>
      <c r="BH203" s="147">
        <f>IF($N$203="sníž. přenesená",$J$203,0)</f>
        <v>0</v>
      </c>
      <c r="BI203" s="147">
        <f>IF($N$203="nulová",$J$203,0)</f>
        <v>0</v>
      </c>
      <c r="BJ203" s="89" t="s">
        <v>21</v>
      </c>
      <c r="BK203" s="147">
        <f>ROUND($I$203*$H$203,2)</f>
        <v>0</v>
      </c>
      <c r="BL203" s="89" t="s">
        <v>163</v>
      </c>
      <c r="BM203" s="89" t="s">
        <v>289</v>
      </c>
    </row>
    <row r="204" spans="2:65" s="6" customFormat="1" ht="16.5" customHeight="1" x14ac:dyDescent="0.3">
      <c r="B204" s="23"/>
      <c r="C204" s="24"/>
      <c r="D204" s="148" t="s">
        <v>164</v>
      </c>
      <c r="E204" s="24"/>
      <c r="F204" s="149" t="s">
        <v>1118</v>
      </c>
      <c r="G204" s="24"/>
      <c r="H204" s="24"/>
      <c r="J204" s="24"/>
      <c r="K204" s="24"/>
      <c r="L204" s="43"/>
      <c r="M204" s="56"/>
      <c r="N204" s="24"/>
      <c r="O204" s="24"/>
      <c r="P204" s="24"/>
      <c r="Q204" s="24"/>
      <c r="R204" s="24"/>
      <c r="S204" s="24"/>
      <c r="T204" s="57"/>
      <c r="AT204" s="6" t="s">
        <v>164</v>
      </c>
      <c r="AU204" s="6" t="s">
        <v>21</v>
      </c>
    </row>
    <row r="205" spans="2:65" s="6" customFormat="1" ht="15.75" customHeight="1" x14ac:dyDescent="0.3">
      <c r="B205" s="150"/>
      <c r="C205" s="151"/>
      <c r="D205" s="152" t="s">
        <v>165</v>
      </c>
      <c r="E205" s="151"/>
      <c r="F205" s="153" t="s">
        <v>21</v>
      </c>
      <c r="G205" s="151"/>
      <c r="H205" s="154">
        <v>1</v>
      </c>
      <c r="J205" s="151"/>
      <c r="K205" s="151"/>
      <c r="L205" s="155"/>
      <c r="M205" s="156"/>
      <c r="N205" s="151"/>
      <c r="O205" s="151"/>
      <c r="P205" s="151"/>
      <c r="Q205" s="151"/>
      <c r="R205" s="151"/>
      <c r="S205" s="151"/>
      <c r="T205" s="157"/>
      <c r="AT205" s="158" t="s">
        <v>165</v>
      </c>
      <c r="AU205" s="158" t="s">
        <v>21</v>
      </c>
      <c r="AV205" s="158" t="s">
        <v>78</v>
      </c>
      <c r="AW205" s="158" t="s">
        <v>121</v>
      </c>
      <c r="AX205" s="158" t="s">
        <v>70</v>
      </c>
      <c r="AY205" s="158" t="s">
        <v>158</v>
      </c>
    </row>
    <row r="206" spans="2:65" s="6" customFormat="1" ht="15.75" customHeight="1" x14ac:dyDescent="0.3">
      <c r="B206" s="150"/>
      <c r="C206" s="151"/>
      <c r="D206" s="152" t="s">
        <v>165</v>
      </c>
      <c r="E206" s="151"/>
      <c r="F206" s="153" t="s">
        <v>78</v>
      </c>
      <c r="G206" s="151"/>
      <c r="H206" s="154">
        <v>2</v>
      </c>
      <c r="J206" s="151"/>
      <c r="K206" s="151"/>
      <c r="L206" s="155"/>
      <c r="M206" s="156"/>
      <c r="N206" s="151"/>
      <c r="O206" s="151"/>
      <c r="P206" s="151"/>
      <c r="Q206" s="151"/>
      <c r="R206" s="151"/>
      <c r="S206" s="151"/>
      <c r="T206" s="157"/>
      <c r="AT206" s="158" t="s">
        <v>165</v>
      </c>
      <c r="AU206" s="158" t="s">
        <v>21</v>
      </c>
      <c r="AV206" s="158" t="s">
        <v>78</v>
      </c>
      <c r="AW206" s="158" t="s">
        <v>121</v>
      </c>
      <c r="AX206" s="158" t="s">
        <v>70</v>
      </c>
      <c r="AY206" s="158" t="s">
        <v>158</v>
      </c>
    </row>
    <row r="207" spans="2:65" s="6" customFormat="1" ht="15.75" customHeight="1" x14ac:dyDescent="0.3">
      <c r="B207" s="150"/>
      <c r="C207" s="151"/>
      <c r="D207" s="152" t="s">
        <v>165</v>
      </c>
      <c r="E207" s="151"/>
      <c r="F207" s="153" t="s">
        <v>21</v>
      </c>
      <c r="G207" s="151"/>
      <c r="H207" s="154">
        <v>1</v>
      </c>
      <c r="J207" s="151"/>
      <c r="K207" s="151"/>
      <c r="L207" s="155"/>
      <c r="M207" s="156"/>
      <c r="N207" s="151"/>
      <c r="O207" s="151"/>
      <c r="P207" s="151"/>
      <c r="Q207" s="151"/>
      <c r="R207" s="151"/>
      <c r="S207" s="151"/>
      <c r="T207" s="157"/>
      <c r="AT207" s="158" t="s">
        <v>165</v>
      </c>
      <c r="AU207" s="158" t="s">
        <v>21</v>
      </c>
      <c r="AV207" s="158" t="s">
        <v>78</v>
      </c>
      <c r="AW207" s="158" t="s">
        <v>121</v>
      </c>
      <c r="AX207" s="158" t="s">
        <v>70</v>
      </c>
      <c r="AY207" s="158" t="s">
        <v>158</v>
      </c>
    </row>
    <row r="208" spans="2:65" s="6" customFormat="1" ht="15.75" customHeight="1" x14ac:dyDescent="0.3">
      <c r="B208" s="159"/>
      <c r="C208" s="160"/>
      <c r="D208" s="152" t="s">
        <v>165</v>
      </c>
      <c r="E208" s="160"/>
      <c r="F208" s="161" t="s">
        <v>170</v>
      </c>
      <c r="G208" s="160"/>
      <c r="H208" s="162">
        <v>4</v>
      </c>
      <c r="J208" s="160"/>
      <c r="K208" s="160"/>
      <c r="L208" s="163"/>
      <c r="M208" s="164"/>
      <c r="N208" s="160"/>
      <c r="O208" s="160"/>
      <c r="P208" s="160"/>
      <c r="Q208" s="160"/>
      <c r="R208" s="160"/>
      <c r="S208" s="160"/>
      <c r="T208" s="165"/>
      <c r="AT208" s="166" t="s">
        <v>165</v>
      </c>
      <c r="AU208" s="166" t="s">
        <v>21</v>
      </c>
      <c r="AV208" s="166" t="s">
        <v>163</v>
      </c>
      <c r="AW208" s="166" t="s">
        <v>121</v>
      </c>
      <c r="AX208" s="166" t="s">
        <v>21</v>
      </c>
      <c r="AY208" s="166" t="s">
        <v>158</v>
      </c>
    </row>
    <row r="209" spans="2:65" s="6" customFormat="1" ht="15.75" customHeight="1" x14ac:dyDescent="0.3">
      <c r="B209" s="23"/>
      <c r="C209" s="136" t="s">
        <v>292</v>
      </c>
      <c r="D209" s="136" t="s">
        <v>159</v>
      </c>
      <c r="E209" s="137" t="s">
        <v>1120</v>
      </c>
      <c r="F209" s="138" t="s">
        <v>1121</v>
      </c>
      <c r="G209" s="139" t="s">
        <v>447</v>
      </c>
      <c r="H209" s="140">
        <v>6</v>
      </c>
      <c r="I209" s="141"/>
      <c r="J209" s="142">
        <f>ROUND($I$209*$H$209,2)</f>
        <v>0</v>
      </c>
      <c r="K209" s="138"/>
      <c r="L209" s="43"/>
      <c r="M209" s="143"/>
      <c r="N209" s="144" t="s">
        <v>41</v>
      </c>
      <c r="O209" s="24"/>
      <c r="P209" s="145">
        <f>$O$209*$H$209</f>
        <v>0</v>
      </c>
      <c r="Q209" s="145">
        <v>0</v>
      </c>
      <c r="R209" s="145">
        <f>$Q$209*$H$209</f>
        <v>0</v>
      </c>
      <c r="S209" s="145">
        <v>0</v>
      </c>
      <c r="T209" s="146">
        <f>$S$209*$H$209</f>
        <v>0</v>
      </c>
      <c r="AR209" s="89" t="s">
        <v>163</v>
      </c>
      <c r="AT209" s="89" t="s">
        <v>159</v>
      </c>
      <c r="AU209" s="89" t="s">
        <v>21</v>
      </c>
      <c r="AY209" s="6" t="s">
        <v>158</v>
      </c>
      <c r="BE209" s="147">
        <f>IF($N$209="základní",$J$209,0)</f>
        <v>0</v>
      </c>
      <c r="BF209" s="147">
        <f>IF($N$209="snížená",$J$209,0)</f>
        <v>0</v>
      </c>
      <c r="BG209" s="147">
        <f>IF($N$209="zákl. přenesená",$J$209,0)</f>
        <v>0</v>
      </c>
      <c r="BH209" s="147">
        <f>IF($N$209="sníž. přenesená",$J$209,0)</f>
        <v>0</v>
      </c>
      <c r="BI209" s="147">
        <f>IF($N$209="nulová",$J$209,0)</f>
        <v>0</v>
      </c>
      <c r="BJ209" s="89" t="s">
        <v>21</v>
      </c>
      <c r="BK209" s="147">
        <f>ROUND($I$209*$H$209,2)</f>
        <v>0</v>
      </c>
      <c r="BL209" s="89" t="s">
        <v>163</v>
      </c>
      <c r="BM209" s="89" t="s">
        <v>292</v>
      </c>
    </row>
    <row r="210" spans="2:65" s="6" customFormat="1" ht="16.5" customHeight="1" x14ac:dyDescent="0.3">
      <c r="B210" s="23"/>
      <c r="C210" s="24"/>
      <c r="D210" s="148" t="s">
        <v>164</v>
      </c>
      <c r="E210" s="24"/>
      <c r="F210" s="149" t="s">
        <v>1121</v>
      </c>
      <c r="G210" s="24"/>
      <c r="H210" s="24"/>
      <c r="J210" s="24"/>
      <c r="K210" s="24"/>
      <c r="L210" s="43"/>
      <c r="M210" s="56"/>
      <c r="N210" s="24"/>
      <c r="O210" s="24"/>
      <c r="P210" s="24"/>
      <c r="Q210" s="24"/>
      <c r="R210" s="24"/>
      <c r="S210" s="24"/>
      <c r="T210" s="57"/>
      <c r="AT210" s="6" t="s">
        <v>164</v>
      </c>
      <c r="AU210" s="6" t="s">
        <v>21</v>
      </c>
    </row>
    <row r="211" spans="2:65" s="6" customFormat="1" ht="15.75" customHeight="1" x14ac:dyDescent="0.3">
      <c r="B211" s="150"/>
      <c r="C211" s="151"/>
      <c r="D211" s="152" t="s">
        <v>165</v>
      </c>
      <c r="E211" s="151"/>
      <c r="F211" s="153" t="s">
        <v>163</v>
      </c>
      <c r="G211" s="151"/>
      <c r="H211" s="154">
        <v>4</v>
      </c>
      <c r="J211" s="151"/>
      <c r="K211" s="151"/>
      <c r="L211" s="155"/>
      <c r="M211" s="156"/>
      <c r="N211" s="151"/>
      <c r="O211" s="151"/>
      <c r="P211" s="151"/>
      <c r="Q211" s="151"/>
      <c r="R211" s="151"/>
      <c r="S211" s="151"/>
      <c r="T211" s="157"/>
      <c r="AT211" s="158" t="s">
        <v>165</v>
      </c>
      <c r="AU211" s="158" t="s">
        <v>21</v>
      </c>
      <c r="AV211" s="158" t="s">
        <v>78</v>
      </c>
      <c r="AW211" s="158" t="s">
        <v>121</v>
      </c>
      <c r="AX211" s="158" t="s">
        <v>70</v>
      </c>
      <c r="AY211" s="158" t="s">
        <v>158</v>
      </c>
    </row>
    <row r="212" spans="2:65" s="6" customFormat="1" ht="15.75" customHeight="1" x14ac:dyDescent="0.3">
      <c r="B212" s="150"/>
      <c r="C212" s="151"/>
      <c r="D212" s="152" t="s">
        <v>165</v>
      </c>
      <c r="E212" s="151"/>
      <c r="F212" s="153" t="s">
        <v>78</v>
      </c>
      <c r="G212" s="151"/>
      <c r="H212" s="154">
        <v>2</v>
      </c>
      <c r="J212" s="151"/>
      <c r="K212" s="151"/>
      <c r="L212" s="155"/>
      <c r="M212" s="156"/>
      <c r="N212" s="151"/>
      <c r="O212" s="151"/>
      <c r="P212" s="151"/>
      <c r="Q212" s="151"/>
      <c r="R212" s="151"/>
      <c r="S212" s="151"/>
      <c r="T212" s="157"/>
      <c r="AT212" s="158" t="s">
        <v>165</v>
      </c>
      <c r="AU212" s="158" t="s">
        <v>21</v>
      </c>
      <c r="AV212" s="158" t="s">
        <v>78</v>
      </c>
      <c r="AW212" s="158" t="s">
        <v>121</v>
      </c>
      <c r="AX212" s="158" t="s">
        <v>70</v>
      </c>
      <c r="AY212" s="158" t="s">
        <v>158</v>
      </c>
    </row>
    <row r="213" spans="2:65" s="6" customFormat="1" ht="15.75" customHeight="1" x14ac:dyDescent="0.3">
      <c r="B213" s="159"/>
      <c r="C213" s="160"/>
      <c r="D213" s="152" t="s">
        <v>165</v>
      </c>
      <c r="E213" s="160"/>
      <c r="F213" s="161" t="s">
        <v>170</v>
      </c>
      <c r="G213" s="160"/>
      <c r="H213" s="162">
        <v>6</v>
      </c>
      <c r="J213" s="160"/>
      <c r="K213" s="160"/>
      <c r="L213" s="163"/>
      <c r="M213" s="164"/>
      <c r="N213" s="160"/>
      <c r="O213" s="160"/>
      <c r="P213" s="160"/>
      <c r="Q213" s="160"/>
      <c r="R213" s="160"/>
      <c r="S213" s="160"/>
      <c r="T213" s="165"/>
      <c r="AT213" s="166" t="s">
        <v>165</v>
      </c>
      <c r="AU213" s="166" t="s">
        <v>21</v>
      </c>
      <c r="AV213" s="166" t="s">
        <v>163</v>
      </c>
      <c r="AW213" s="166" t="s">
        <v>121</v>
      </c>
      <c r="AX213" s="166" t="s">
        <v>21</v>
      </c>
      <c r="AY213" s="166" t="s">
        <v>158</v>
      </c>
    </row>
    <row r="214" spans="2:65" s="6" customFormat="1" ht="15.75" customHeight="1" x14ac:dyDescent="0.3">
      <c r="B214" s="23"/>
      <c r="C214" s="136" t="s">
        <v>295</v>
      </c>
      <c r="D214" s="136" t="s">
        <v>159</v>
      </c>
      <c r="E214" s="137" t="s">
        <v>1122</v>
      </c>
      <c r="F214" s="138" t="s">
        <v>1123</v>
      </c>
      <c r="G214" s="139" t="s">
        <v>447</v>
      </c>
      <c r="H214" s="140">
        <v>14</v>
      </c>
      <c r="I214" s="141"/>
      <c r="J214" s="142">
        <f>ROUND($I$214*$H$214,2)</f>
        <v>0</v>
      </c>
      <c r="K214" s="138"/>
      <c r="L214" s="43"/>
      <c r="M214" s="143"/>
      <c r="N214" s="144" t="s">
        <v>41</v>
      </c>
      <c r="O214" s="24"/>
      <c r="P214" s="145">
        <f>$O$214*$H$214</f>
        <v>0</v>
      </c>
      <c r="Q214" s="145">
        <v>0</v>
      </c>
      <c r="R214" s="145">
        <f>$Q$214*$H$214</f>
        <v>0</v>
      </c>
      <c r="S214" s="145">
        <v>0</v>
      </c>
      <c r="T214" s="146">
        <f>$S$214*$H$214</f>
        <v>0</v>
      </c>
      <c r="AR214" s="89" t="s">
        <v>163</v>
      </c>
      <c r="AT214" s="89" t="s">
        <v>159</v>
      </c>
      <c r="AU214" s="89" t="s">
        <v>21</v>
      </c>
      <c r="AY214" s="6" t="s">
        <v>158</v>
      </c>
      <c r="BE214" s="147">
        <f>IF($N$214="základní",$J$214,0)</f>
        <v>0</v>
      </c>
      <c r="BF214" s="147">
        <f>IF($N$214="snížená",$J$214,0)</f>
        <v>0</v>
      </c>
      <c r="BG214" s="147">
        <f>IF($N$214="zákl. přenesená",$J$214,0)</f>
        <v>0</v>
      </c>
      <c r="BH214" s="147">
        <f>IF($N$214="sníž. přenesená",$J$214,0)</f>
        <v>0</v>
      </c>
      <c r="BI214" s="147">
        <f>IF($N$214="nulová",$J$214,0)</f>
        <v>0</v>
      </c>
      <c r="BJ214" s="89" t="s">
        <v>21</v>
      </c>
      <c r="BK214" s="147">
        <f>ROUND($I$214*$H$214,2)</f>
        <v>0</v>
      </c>
      <c r="BL214" s="89" t="s">
        <v>163</v>
      </c>
      <c r="BM214" s="89" t="s">
        <v>295</v>
      </c>
    </row>
    <row r="215" spans="2:65" s="6" customFormat="1" ht="16.5" customHeight="1" x14ac:dyDescent="0.3">
      <c r="B215" s="23"/>
      <c r="C215" s="24"/>
      <c r="D215" s="148" t="s">
        <v>164</v>
      </c>
      <c r="E215" s="24"/>
      <c r="F215" s="149" t="s">
        <v>1123</v>
      </c>
      <c r="G215" s="24"/>
      <c r="H215" s="24"/>
      <c r="J215" s="24"/>
      <c r="K215" s="24"/>
      <c r="L215" s="43"/>
      <c r="M215" s="56"/>
      <c r="N215" s="24"/>
      <c r="O215" s="24"/>
      <c r="P215" s="24"/>
      <c r="Q215" s="24"/>
      <c r="R215" s="24"/>
      <c r="S215" s="24"/>
      <c r="T215" s="57"/>
      <c r="AT215" s="6" t="s">
        <v>164</v>
      </c>
      <c r="AU215" s="6" t="s">
        <v>21</v>
      </c>
    </row>
    <row r="216" spans="2:65" s="6" customFormat="1" ht="15.75" customHeight="1" x14ac:dyDescent="0.3">
      <c r="B216" s="23"/>
      <c r="C216" s="136" t="s">
        <v>300</v>
      </c>
      <c r="D216" s="136" t="s">
        <v>159</v>
      </c>
      <c r="E216" s="137" t="s">
        <v>1407</v>
      </c>
      <c r="F216" s="138" t="s">
        <v>1408</v>
      </c>
      <c r="G216" s="139" t="s">
        <v>447</v>
      </c>
      <c r="H216" s="140">
        <v>1</v>
      </c>
      <c r="I216" s="141"/>
      <c r="J216" s="142">
        <f>ROUND($I$216*$H$216,2)</f>
        <v>0</v>
      </c>
      <c r="K216" s="138"/>
      <c r="L216" s="43"/>
      <c r="M216" s="143"/>
      <c r="N216" s="144" t="s">
        <v>41</v>
      </c>
      <c r="O216" s="24"/>
      <c r="P216" s="145">
        <f>$O$216*$H$216</f>
        <v>0</v>
      </c>
      <c r="Q216" s="145">
        <v>0</v>
      </c>
      <c r="R216" s="145">
        <f>$Q$216*$H$216</f>
        <v>0</v>
      </c>
      <c r="S216" s="145">
        <v>0</v>
      </c>
      <c r="T216" s="146">
        <f>$S$216*$H$216</f>
        <v>0</v>
      </c>
      <c r="AR216" s="89" t="s">
        <v>163</v>
      </c>
      <c r="AT216" s="89" t="s">
        <v>159</v>
      </c>
      <c r="AU216" s="89" t="s">
        <v>21</v>
      </c>
      <c r="AY216" s="6" t="s">
        <v>158</v>
      </c>
      <c r="BE216" s="147">
        <f>IF($N$216="základní",$J$216,0)</f>
        <v>0</v>
      </c>
      <c r="BF216" s="147">
        <f>IF($N$216="snížená",$J$216,0)</f>
        <v>0</v>
      </c>
      <c r="BG216" s="147">
        <f>IF($N$216="zákl. přenesená",$J$216,0)</f>
        <v>0</v>
      </c>
      <c r="BH216" s="147">
        <f>IF($N$216="sníž. přenesená",$J$216,0)</f>
        <v>0</v>
      </c>
      <c r="BI216" s="147">
        <f>IF($N$216="nulová",$J$216,0)</f>
        <v>0</v>
      </c>
      <c r="BJ216" s="89" t="s">
        <v>21</v>
      </c>
      <c r="BK216" s="147">
        <f>ROUND($I$216*$H$216,2)</f>
        <v>0</v>
      </c>
      <c r="BL216" s="89" t="s">
        <v>163</v>
      </c>
      <c r="BM216" s="89" t="s">
        <v>300</v>
      </c>
    </row>
    <row r="217" spans="2:65" s="6" customFormat="1" ht="16.5" customHeight="1" x14ac:dyDescent="0.3">
      <c r="B217" s="23"/>
      <c r="C217" s="24"/>
      <c r="D217" s="148" t="s">
        <v>164</v>
      </c>
      <c r="E217" s="24"/>
      <c r="F217" s="149" t="s">
        <v>1408</v>
      </c>
      <c r="G217" s="24"/>
      <c r="H217" s="24"/>
      <c r="J217" s="24"/>
      <c r="K217" s="24"/>
      <c r="L217" s="43"/>
      <c r="M217" s="56"/>
      <c r="N217" s="24"/>
      <c r="O217" s="24"/>
      <c r="P217" s="24"/>
      <c r="Q217" s="24"/>
      <c r="R217" s="24"/>
      <c r="S217" s="24"/>
      <c r="T217" s="57"/>
      <c r="AT217" s="6" t="s">
        <v>164</v>
      </c>
      <c r="AU217" s="6" t="s">
        <v>21</v>
      </c>
    </row>
    <row r="218" spans="2:65" s="6" customFormat="1" ht="15.75" customHeight="1" x14ac:dyDescent="0.3">
      <c r="B218" s="23"/>
      <c r="C218" s="136" t="s">
        <v>303</v>
      </c>
      <c r="D218" s="136" t="s">
        <v>159</v>
      </c>
      <c r="E218" s="137" t="s">
        <v>1138</v>
      </c>
      <c r="F218" s="138" t="s">
        <v>1139</v>
      </c>
      <c r="G218" s="139" t="s">
        <v>447</v>
      </c>
      <c r="H218" s="140">
        <v>5.6</v>
      </c>
      <c r="I218" s="141"/>
      <c r="J218" s="142">
        <f>ROUND($I$218*$H$218,2)</f>
        <v>0</v>
      </c>
      <c r="K218" s="138"/>
      <c r="L218" s="43"/>
      <c r="M218" s="143"/>
      <c r="N218" s="144" t="s">
        <v>41</v>
      </c>
      <c r="O218" s="24"/>
      <c r="P218" s="145">
        <f>$O$218*$H$218</f>
        <v>0</v>
      </c>
      <c r="Q218" s="145">
        <v>0</v>
      </c>
      <c r="R218" s="145">
        <f>$Q$218*$H$218</f>
        <v>0</v>
      </c>
      <c r="S218" s="145">
        <v>0</v>
      </c>
      <c r="T218" s="146">
        <f>$S$218*$H$218</f>
        <v>0</v>
      </c>
      <c r="AR218" s="89" t="s">
        <v>163</v>
      </c>
      <c r="AT218" s="89" t="s">
        <v>159</v>
      </c>
      <c r="AU218" s="89" t="s">
        <v>21</v>
      </c>
      <c r="AY218" s="6" t="s">
        <v>158</v>
      </c>
      <c r="BE218" s="147">
        <f>IF($N$218="základní",$J$218,0)</f>
        <v>0</v>
      </c>
      <c r="BF218" s="147">
        <f>IF($N$218="snížená",$J$218,0)</f>
        <v>0</v>
      </c>
      <c r="BG218" s="147">
        <f>IF($N$218="zákl. přenesená",$J$218,0)</f>
        <v>0</v>
      </c>
      <c r="BH218" s="147">
        <f>IF($N$218="sníž. přenesená",$J$218,0)</f>
        <v>0</v>
      </c>
      <c r="BI218" s="147">
        <f>IF($N$218="nulová",$J$218,0)</f>
        <v>0</v>
      </c>
      <c r="BJ218" s="89" t="s">
        <v>21</v>
      </c>
      <c r="BK218" s="147">
        <f>ROUND($I$218*$H$218,2)</f>
        <v>0</v>
      </c>
      <c r="BL218" s="89" t="s">
        <v>163</v>
      </c>
      <c r="BM218" s="89" t="s">
        <v>303</v>
      </c>
    </row>
    <row r="219" spans="2:65" s="6" customFormat="1" ht="16.5" customHeight="1" x14ac:dyDescent="0.3">
      <c r="B219" s="23"/>
      <c r="C219" s="24"/>
      <c r="D219" s="148" t="s">
        <v>164</v>
      </c>
      <c r="E219" s="24"/>
      <c r="F219" s="149" t="s">
        <v>1139</v>
      </c>
      <c r="G219" s="24"/>
      <c r="H219" s="24"/>
      <c r="J219" s="24"/>
      <c r="K219" s="24"/>
      <c r="L219" s="43"/>
      <c r="M219" s="56"/>
      <c r="N219" s="24"/>
      <c r="O219" s="24"/>
      <c r="P219" s="24"/>
      <c r="Q219" s="24"/>
      <c r="R219" s="24"/>
      <c r="S219" s="24"/>
      <c r="T219" s="57"/>
      <c r="AT219" s="6" t="s">
        <v>164</v>
      </c>
      <c r="AU219" s="6" t="s">
        <v>21</v>
      </c>
    </row>
    <row r="220" spans="2:65" s="6" customFormat="1" ht="15.75" customHeight="1" x14ac:dyDescent="0.3">
      <c r="B220" s="23"/>
      <c r="C220" s="136" t="s">
        <v>307</v>
      </c>
      <c r="D220" s="136" t="s">
        <v>159</v>
      </c>
      <c r="E220" s="137" t="s">
        <v>1409</v>
      </c>
      <c r="F220" s="138" t="s">
        <v>1410</v>
      </c>
      <c r="G220" s="139" t="s">
        <v>329</v>
      </c>
      <c r="H220" s="140">
        <v>3</v>
      </c>
      <c r="I220" s="141"/>
      <c r="J220" s="142">
        <f>ROUND($I$220*$H$220,2)</f>
        <v>0</v>
      </c>
      <c r="K220" s="138"/>
      <c r="L220" s="43"/>
      <c r="M220" s="143"/>
      <c r="N220" s="144" t="s">
        <v>41</v>
      </c>
      <c r="O220" s="24"/>
      <c r="P220" s="145">
        <f>$O$220*$H$220</f>
        <v>0</v>
      </c>
      <c r="Q220" s="145">
        <v>0</v>
      </c>
      <c r="R220" s="145">
        <f>$Q$220*$H$220</f>
        <v>0</v>
      </c>
      <c r="S220" s="145">
        <v>0</v>
      </c>
      <c r="T220" s="146">
        <f>$S$220*$H$220</f>
        <v>0</v>
      </c>
      <c r="AR220" s="89" t="s">
        <v>163</v>
      </c>
      <c r="AT220" s="89" t="s">
        <v>159</v>
      </c>
      <c r="AU220" s="89" t="s">
        <v>21</v>
      </c>
      <c r="AY220" s="6" t="s">
        <v>158</v>
      </c>
      <c r="BE220" s="147">
        <f>IF($N$220="základní",$J$220,0)</f>
        <v>0</v>
      </c>
      <c r="BF220" s="147">
        <f>IF($N$220="snížená",$J$220,0)</f>
        <v>0</v>
      </c>
      <c r="BG220" s="147">
        <f>IF($N$220="zákl. přenesená",$J$220,0)</f>
        <v>0</v>
      </c>
      <c r="BH220" s="147">
        <f>IF($N$220="sníž. přenesená",$J$220,0)</f>
        <v>0</v>
      </c>
      <c r="BI220" s="147">
        <f>IF($N$220="nulová",$J$220,0)</f>
        <v>0</v>
      </c>
      <c r="BJ220" s="89" t="s">
        <v>21</v>
      </c>
      <c r="BK220" s="147">
        <f>ROUND($I$220*$H$220,2)</f>
        <v>0</v>
      </c>
      <c r="BL220" s="89" t="s">
        <v>163</v>
      </c>
      <c r="BM220" s="89" t="s">
        <v>307</v>
      </c>
    </row>
    <row r="221" spans="2:65" s="6" customFormat="1" ht="16.5" customHeight="1" x14ac:dyDescent="0.3">
      <c r="B221" s="23"/>
      <c r="C221" s="24"/>
      <c r="D221" s="148" t="s">
        <v>164</v>
      </c>
      <c r="E221" s="24"/>
      <c r="F221" s="149" t="s">
        <v>1410</v>
      </c>
      <c r="G221" s="24"/>
      <c r="H221" s="24"/>
      <c r="J221" s="24"/>
      <c r="K221" s="24"/>
      <c r="L221" s="43"/>
      <c r="M221" s="56"/>
      <c r="N221" s="24"/>
      <c r="O221" s="24"/>
      <c r="P221" s="24"/>
      <c r="Q221" s="24"/>
      <c r="R221" s="24"/>
      <c r="S221" s="24"/>
      <c r="T221" s="57"/>
      <c r="AT221" s="6" t="s">
        <v>164</v>
      </c>
      <c r="AU221" s="6" t="s">
        <v>21</v>
      </c>
    </row>
    <row r="222" spans="2:65" s="6" customFormat="1" ht="15.75" customHeight="1" x14ac:dyDescent="0.3">
      <c r="B222" s="150"/>
      <c r="C222" s="151"/>
      <c r="D222" s="152" t="s">
        <v>165</v>
      </c>
      <c r="E222" s="151"/>
      <c r="F222" s="153" t="s">
        <v>174</v>
      </c>
      <c r="G222" s="151"/>
      <c r="H222" s="154">
        <v>3</v>
      </c>
      <c r="J222" s="151"/>
      <c r="K222" s="151"/>
      <c r="L222" s="155"/>
      <c r="M222" s="156"/>
      <c r="N222" s="151"/>
      <c r="O222" s="151"/>
      <c r="P222" s="151"/>
      <c r="Q222" s="151"/>
      <c r="R222" s="151"/>
      <c r="S222" s="151"/>
      <c r="T222" s="157"/>
      <c r="AT222" s="158" t="s">
        <v>165</v>
      </c>
      <c r="AU222" s="158" t="s">
        <v>21</v>
      </c>
      <c r="AV222" s="158" t="s">
        <v>78</v>
      </c>
      <c r="AW222" s="158" t="s">
        <v>121</v>
      </c>
      <c r="AX222" s="158" t="s">
        <v>70</v>
      </c>
      <c r="AY222" s="158" t="s">
        <v>158</v>
      </c>
    </row>
    <row r="223" spans="2:65" s="6" customFormat="1" ht="15.75" customHeight="1" x14ac:dyDescent="0.3">
      <c r="B223" s="159"/>
      <c r="C223" s="160"/>
      <c r="D223" s="152" t="s">
        <v>165</v>
      </c>
      <c r="E223" s="160"/>
      <c r="F223" s="161" t="s">
        <v>170</v>
      </c>
      <c r="G223" s="160"/>
      <c r="H223" s="162">
        <v>3</v>
      </c>
      <c r="J223" s="160"/>
      <c r="K223" s="160"/>
      <c r="L223" s="163"/>
      <c r="M223" s="164"/>
      <c r="N223" s="160"/>
      <c r="O223" s="160"/>
      <c r="P223" s="160"/>
      <c r="Q223" s="160"/>
      <c r="R223" s="160"/>
      <c r="S223" s="160"/>
      <c r="T223" s="165"/>
      <c r="AT223" s="166" t="s">
        <v>165</v>
      </c>
      <c r="AU223" s="166" t="s">
        <v>21</v>
      </c>
      <c r="AV223" s="166" t="s">
        <v>163</v>
      </c>
      <c r="AW223" s="166" t="s">
        <v>121</v>
      </c>
      <c r="AX223" s="166" t="s">
        <v>21</v>
      </c>
      <c r="AY223" s="166" t="s">
        <v>158</v>
      </c>
    </row>
    <row r="224" spans="2:65" s="6" customFormat="1" ht="15.75" customHeight="1" x14ac:dyDescent="0.3">
      <c r="B224" s="23"/>
      <c r="C224" s="136" t="s">
        <v>312</v>
      </c>
      <c r="D224" s="136" t="s">
        <v>159</v>
      </c>
      <c r="E224" s="137" t="s">
        <v>1142</v>
      </c>
      <c r="F224" s="138" t="s">
        <v>1143</v>
      </c>
      <c r="G224" s="139" t="s">
        <v>191</v>
      </c>
      <c r="H224" s="140">
        <v>10</v>
      </c>
      <c r="I224" s="141"/>
      <c r="J224" s="142">
        <f>ROUND($I$224*$H$224,2)</f>
        <v>0</v>
      </c>
      <c r="K224" s="138"/>
      <c r="L224" s="43"/>
      <c r="M224" s="143"/>
      <c r="N224" s="144" t="s">
        <v>41</v>
      </c>
      <c r="O224" s="24"/>
      <c r="P224" s="145">
        <f>$O$224*$H$224</f>
        <v>0</v>
      </c>
      <c r="Q224" s="145">
        <v>0</v>
      </c>
      <c r="R224" s="145">
        <f>$Q$224*$H$224</f>
        <v>0</v>
      </c>
      <c r="S224" s="145">
        <v>0</v>
      </c>
      <c r="T224" s="146">
        <f>$S$224*$H$224</f>
        <v>0</v>
      </c>
      <c r="AR224" s="89" t="s">
        <v>163</v>
      </c>
      <c r="AT224" s="89" t="s">
        <v>159</v>
      </c>
      <c r="AU224" s="89" t="s">
        <v>21</v>
      </c>
      <c r="AY224" s="6" t="s">
        <v>158</v>
      </c>
      <c r="BE224" s="147">
        <f>IF($N$224="základní",$J$224,0)</f>
        <v>0</v>
      </c>
      <c r="BF224" s="147">
        <f>IF($N$224="snížená",$J$224,0)</f>
        <v>0</v>
      </c>
      <c r="BG224" s="147">
        <f>IF($N$224="zákl. přenesená",$J$224,0)</f>
        <v>0</v>
      </c>
      <c r="BH224" s="147">
        <f>IF($N$224="sníž. přenesená",$J$224,0)</f>
        <v>0</v>
      </c>
      <c r="BI224" s="147">
        <f>IF($N$224="nulová",$J$224,0)</f>
        <v>0</v>
      </c>
      <c r="BJ224" s="89" t="s">
        <v>21</v>
      </c>
      <c r="BK224" s="147">
        <f>ROUND($I$224*$H$224,2)</f>
        <v>0</v>
      </c>
      <c r="BL224" s="89" t="s">
        <v>163</v>
      </c>
      <c r="BM224" s="89" t="s">
        <v>312</v>
      </c>
    </row>
    <row r="225" spans="2:65" s="6" customFormat="1" ht="16.5" customHeight="1" x14ac:dyDescent="0.3">
      <c r="B225" s="23"/>
      <c r="C225" s="24"/>
      <c r="D225" s="148" t="s">
        <v>164</v>
      </c>
      <c r="E225" s="24"/>
      <c r="F225" s="149" t="s">
        <v>1143</v>
      </c>
      <c r="G225" s="24"/>
      <c r="H225" s="24"/>
      <c r="J225" s="24"/>
      <c r="K225" s="24"/>
      <c r="L225" s="43"/>
      <c r="M225" s="56"/>
      <c r="N225" s="24"/>
      <c r="O225" s="24"/>
      <c r="P225" s="24"/>
      <c r="Q225" s="24"/>
      <c r="R225" s="24"/>
      <c r="S225" s="24"/>
      <c r="T225" s="57"/>
      <c r="AT225" s="6" t="s">
        <v>164</v>
      </c>
      <c r="AU225" s="6" t="s">
        <v>21</v>
      </c>
    </row>
    <row r="226" spans="2:65" s="6" customFormat="1" ht="15.75" customHeight="1" x14ac:dyDescent="0.3">
      <c r="B226" s="23"/>
      <c r="C226" s="136" t="s">
        <v>318</v>
      </c>
      <c r="D226" s="136" t="s">
        <v>159</v>
      </c>
      <c r="E226" s="137" t="s">
        <v>1144</v>
      </c>
      <c r="F226" s="138" t="s">
        <v>1145</v>
      </c>
      <c r="G226" s="139" t="s">
        <v>447</v>
      </c>
      <c r="H226" s="140">
        <v>35</v>
      </c>
      <c r="I226" s="141"/>
      <c r="J226" s="142">
        <f>ROUND($I$226*$H$226,2)</f>
        <v>0</v>
      </c>
      <c r="K226" s="138"/>
      <c r="L226" s="43"/>
      <c r="M226" s="143"/>
      <c r="N226" s="144" t="s">
        <v>41</v>
      </c>
      <c r="O226" s="24"/>
      <c r="P226" s="145">
        <f>$O$226*$H$226</f>
        <v>0</v>
      </c>
      <c r="Q226" s="145">
        <v>0</v>
      </c>
      <c r="R226" s="145">
        <f>$Q$226*$H$226</f>
        <v>0</v>
      </c>
      <c r="S226" s="145">
        <v>0</v>
      </c>
      <c r="T226" s="146">
        <f>$S$226*$H$226</f>
        <v>0</v>
      </c>
      <c r="AR226" s="89" t="s">
        <v>163</v>
      </c>
      <c r="AT226" s="89" t="s">
        <v>159</v>
      </c>
      <c r="AU226" s="89" t="s">
        <v>21</v>
      </c>
      <c r="AY226" s="6" t="s">
        <v>158</v>
      </c>
      <c r="BE226" s="147">
        <f>IF($N$226="základní",$J$226,0)</f>
        <v>0</v>
      </c>
      <c r="BF226" s="147">
        <f>IF($N$226="snížená",$J$226,0)</f>
        <v>0</v>
      </c>
      <c r="BG226" s="147">
        <f>IF($N$226="zákl. přenesená",$J$226,0)</f>
        <v>0</v>
      </c>
      <c r="BH226" s="147">
        <f>IF($N$226="sníž. přenesená",$J$226,0)</f>
        <v>0</v>
      </c>
      <c r="BI226" s="147">
        <f>IF($N$226="nulová",$J$226,0)</f>
        <v>0</v>
      </c>
      <c r="BJ226" s="89" t="s">
        <v>21</v>
      </c>
      <c r="BK226" s="147">
        <f>ROUND($I$226*$H$226,2)</f>
        <v>0</v>
      </c>
      <c r="BL226" s="89" t="s">
        <v>163</v>
      </c>
      <c r="BM226" s="89" t="s">
        <v>318</v>
      </c>
    </row>
    <row r="227" spans="2:65" s="6" customFormat="1" ht="16.5" customHeight="1" x14ac:dyDescent="0.3">
      <c r="B227" s="23"/>
      <c r="C227" s="24"/>
      <c r="D227" s="148" t="s">
        <v>164</v>
      </c>
      <c r="E227" s="24"/>
      <c r="F227" s="149" t="s">
        <v>1145</v>
      </c>
      <c r="G227" s="24"/>
      <c r="H227" s="24"/>
      <c r="J227" s="24"/>
      <c r="K227" s="24"/>
      <c r="L227" s="43"/>
      <c r="M227" s="56"/>
      <c r="N227" s="24"/>
      <c r="O227" s="24"/>
      <c r="P227" s="24"/>
      <c r="Q227" s="24"/>
      <c r="R227" s="24"/>
      <c r="S227" s="24"/>
      <c r="T227" s="57"/>
      <c r="AT227" s="6" t="s">
        <v>164</v>
      </c>
      <c r="AU227" s="6" t="s">
        <v>21</v>
      </c>
    </row>
    <row r="228" spans="2:65" s="6" customFormat="1" ht="15.75" customHeight="1" x14ac:dyDescent="0.3">
      <c r="B228" s="23"/>
      <c r="C228" s="136" t="s">
        <v>323</v>
      </c>
      <c r="D228" s="136" t="s">
        <v>159</v>
      </c>
      <c r="E228" s="137" t="s">
        <v>1146</v>
      </c>
      <c r="F228" s="138" t="s">
        <v>1147</v>
      </c>
      <c r="G228" s="139" t="s">
        <v>910</v>
      </c>
      <c r="H228" s="140">
        <v>35</v>
      </c>
      <c r="I228" s="141"/>
      <c r="J228" s="142">
        <f>ROUND($I$228*$H$228,2)</f>
        <v>0</v>
      </c>
      <c r="K228" s="138"/>
      <c r="L228" s="43"/>
      <c r="M228" s="143"/>
      <c r="N228" s="144" t="s">
        <v>41</v>
      </c>
      <c r="O228" s="24"/>
      <c r="P228" s="145">
        <f>$O$228*$H$228</f>
        <v>0</v>
      </c>
      <c r="Q228" s="145">
        <v>0</v>
      </c>
      <c r="R228" s="145">
        <f>$Q$228*$H$228</f>
        <v>0</v>
      </c>
      <c r="S228" s="145">
        <v>0</v>
      </c>
      <c r="T228" s="146">
        <f>$S$228*$H$228</f>
        <v>0</v>
      </c>
      <c r="AR228" s="89" t="s">
        <v>163</v>
      </c>
      <c r="AT228" s="89" t="s">
        <v>159</v>
      </c>
      <c r="AU228" s="89" t="s">
        <v>21</v>
      </c>
      <c r="AY228" s="6" t="s">
        <v>158</v>
      </c>
      <c r="BE228" s="147">
        <f>IF($N$228="základní",$J$228,0)</f>
        <v>0</v>
      </c>
      <c r="BF228" s="147">
        <f>IF($N$228="snížená",$J$228,0)</f>
        <v>0</v>
      </c>
      <c r="BG228" s="147">
        <f>IF($N$228="zákl. přenesená",$J$228,0)</f>
        <v>0</v>
      </c>
      <c r="BH228" s="147">
        <f>IF($N$228="sníž. přenesená",$J$228,0)</f>
        <v>0</v>
      </c>
      <c r="BI228" s="147">
        <f>IF($N$228="nulová",$J$228,0)</f>
        <v>0</v>
      </c>
      <c r="BJ228" s="89" t="s">
        <v>21</v>
      </c>
      <c r="BK228" s="147">
        <f>ROUND($I$228*$H$228,2)</f>
        <v>0</v>
      </c>
      <c r="BL228" s="89" t="s">
        <v>163</v>
      </c>
      <c r="BM228" s="89" t="s">
        <v>323</v>
      </c>
    </row>
    <row r="229" spans="2:65" s="6" customFormat="1" ht="16.5" customHeight="1" x14ac:dyDescent="0.3">
      <c r="B229" s="23"/>
      <c r="C229" s="24"/>
      <c r="D229" s="148" t="s">
        <v>164</v>
      </c>
      <c r="E229" s="24"/>
      <c r="F229" s="149" t="s">
        <v>1147</v>
      </c>
      <c r="G229" s="24"/>
      <c r="H229" s="24"/>
      <c r="J229" s="24"/>
      <c r="K229" s="24"/>
      <c r="L229" s="43"/>
      <c r="M229" s="56"/>
      <c r="N229" s="24"/>
      <c r="O229" s="24"/>
      <c r="P229" s="24"/>
      <c r="Q229" s="24"/>
      <c r="R229" s="24"/>
      <c r="S229" s="24"/>
      <c r="T229" s="57"/>
      <c r="AT229" s="6" t="s">
        <v>164</v>
      </c>
      <c r="AU229" s="6" t="s">
        <v>21</v>
      </c>
    </row>
    <row r="230" spans="2:65" s="6" customFormat="1" ht="15.75" customHeight="1" x14ac:dyDescent="0.3">
      <c r="B230" s="150"/>
      <c r="C230" s="151"/>
      <c r="D230" s="152" t="s">
        <v>165</v>
      </c>
      <c r="E230" s="151"/>
      <c r="F230" s="153" t="s">
        <v>1411</v>
      </c>
      <c r="G230" s="151"/>
      <c r="H230" s="154">
        <v>35</v>
      </c>
      <c r="J230" s="151"/>
      <c r="K230" s="151"/>
      <c r="L230" s="155"/>
      <c r="M230" s="156"/>
      <c r="N230" s="151"/>
      <c r="O230" s="151"/>
      <c r="P230" s="151"/>
      <c r="Q230" s="151"/>
      <c r="R230" s="151"/>
      <c r="S230" s="151"/>
      <c r="T230" s="157"/>
      <c r="AT230" s="158" t="s">
        <v>165</v>
      </c>
      <c r="AU230" s="158" t="s">
        <v>21</v>
      </c>
      <c r="AV230" s="158" t="s">
        <v>78</v>
      </c>
      <c r="AW230" s="158" t="s">
        <v>121</v>
      </c>
      <c r="AX230" s="158" t="s">
        <v>70</v>
      </c>
      <c r="AY230" s="158" t="s">
        <v>158</v>
      </c>
    </row>
    <row r="231" spans="2:65" s="6" customFormat="1" ht="15.75" customHeight="1" x14ac:dyDescent="0.3">
      <c r="B231" s="159"/>
      <c r="C231" s="160"/>
      <c r="D231" s="152" t="s">
        <v>165</v>
      </c>
      <c r="E231" s="160"/>
      <c r="F231" s="161" t="s">
        <v>170</v>
      </c>
      <c r="G231" s="160"/>
      <c r="H231" s="162">
        <v>35</v>
      </c>
      <c r="J231" s="160"/>
      <c r="K231" s="160"/>
      <c r="L231" s="163"/>
      <c r="M231" s="164"/>
      <c r="N231" s="160"/>
      <c r="O231" s="160"/>
      <c r="P231" s="160"/>
      <c r="Q231" s="160"/>
      <c r="R231" s="160"/>
      <c r="S231" s="160"/>
      <c r="T231" s="165"/>
      <c r="AT231" s="166" t="s">
        <v>165</v>
      </c>
      <c r="AU231" s="166" t="s">
        <v>21</v>
      </c>
      <c r="AV231" s="166" t="s">
        <v>163</v>
      </c>
      <c r="AW231" s="166" t="s">
        <v>121</v>
      </c>
      <c r="AX231" s="166" t="s">
        <v>21</v>
      </c>
      <c r="AY231" s="166" t="s">
        <v>158</v>
      </c>
    </row>
    <row r="232" spans="2:65" s="6" customFormat="1" ht="15.75" customHeight="1" x14ac:dyDescent="0.3">
      <c r="B232" s="23"/>
      <c r="C232" s="136" t="s">
        <v>326</v>
      </c>
      <c r="D232" s="136" t="s">
        <v>159</v>
      </c>
      <c r="E232" s="137" t="s">
        <v>1412</v>
      </c>
      <c r="F232" s="138" t="s">
        <v>1150</v>
      </c>
      <c r="G232" s="139" t="s">
        <v>191</v>
      </c>
      <c r="H232" s="140">
        <v>1</v>
      </c>
      <c r="I232" s="141"/>
      <c r="J232" s="142">
        <f>ROUND($I$232*$H$232,2)</f>
        <v>0</v>
      </c>
      <c r="K232" s="138"/>
      <c r="L232" s="43"/>
      <c r="M232" s="143"/>
      <c r="N232" s="144" t="s">
        <v>41</v>
      </c>
      <c r="O232" s="24"/>
      <c r="P232" s="145">
        <f>$O$232*$H$232</f>
        <v>0</v>
      </c>
      <c r="Q232" s="145">
        <v>0</v>
      </c>
      <c r="R232" s="145">
        <f>$Q$232*$H$232</f>
        <v>0</v>
      </c>
      <c r="S232" s="145">
        <v>0</v>
      </c>
      <c r="T232" s="146">
        <f>$S$232*$H$232</f>
        <v>0</v>
      </c>
      <c r="AR232" s="89" t="s">
        <v>163</v>
      </c>
      <c r="AT232" s="89" t="s">
        <v>159</v>
      </c>
      <c r="AU232" s="89" t="s">
        <v>21</v>
      </c>
      <c r="AY232" s="6" t="s">
        <v>158</v>
      </c>
      <c r="BE232" s="147">
        <f>IF($N$232="základní",$J$232,0)</f>
        <v>0</v>
      </c>
      <c r="BF232" s="147">
        <f>IF($N$232="snížená",$J$232,0)</f>
        <v>0</v>
      </c>
      <c r="BG232" s="147">
        <f>IF($N$232="zákl. přenesená",$J$232,0)</f>
        <v>0</v>
      </c>
      <c r="BH232" s="147">
        <f>IF($N$232="sníž. přenesená",$J$232,0)</f>
        <v>0</v>
      </c>
      <c r="BI232" s="147">
        <f>IF($N$232="nulová",$J$232,0)</f>
        <v>0</v>
      </c>
      <c r="BJ232" s="89" t="s">
        <v>21</v>
      </c>
      <c r="BK232" s="147">
        <f>ROUND($I$232*$H$232,2)</f>
        <v>0</v>
      </c>
      <c r="BL232" s="89" t="s">
        <v>163</v>
      </c>
      <c r="BM232" s="89" t="s">
        <v>326</v>
      </c>
    </row>
    <row r="233" spans="2:65" s="6" customFormat="1" ht="16.5" customHeight="1" x14ac:dyDescent="0.3">
      <c r="B233" s="23"/>
      <c r="C233" s="24"/>
      <c r="D233" s="148" t="s">
        <v>164</v>
      </c>
      <c r="E233" s="24"/>
      <c r="F233" s="149" t="s">
        <v>1150</v>
      </c>
      <c r="G233" s="24"/>
      <c r="H233" s="24"/>
      <c r="J233" s="24"/>
      <c r="K233" s="24"/>
      <c r="L233" s="43"/>
      <c r="M233" s="56"/>
      <c r="N233" s="24"/>
      <c r="O233" s="24"/>
      <c r="P233" s="24"/>
      <c r="Q233" s="24"/>
      <c r="R233" s="24"/>
      <c r="S233" s="24"/>
      <c r="T233" s="57"/>
      <c r="AT233" s="6" t="s">
        <v>164</v>
      </c>
      <c r="AU233" s="6" t="s">
        <v>21</v>
      </c>
    </row>
    <row r="234" spans="2:65" s="6" customFormat="1" ht="15.75" customHeight="1" x14ac:dyDescent="0.3">
      <c r="B234" s="23"/>
      <c r="C234" s="136" t="s">
        <v>330</v>
      </c>
      <c r="D234" s="136" t="s">
        <v>159</v>
      </c>
      <c r="E234" s="137" t="s">
        <v>1413</v>
      </c>
      <c r="F234" s="138" t="s">
        <v>1414</v>
      </c>
      <c r="G234" s="139" t="s">
        <v>329</v>
      </c>
      <c r="H234" s="140">
        <v>2</v>
      </c>
      <c r="I234" s="141"/>
      <c r="J234" s="142">
        <f>ROUND($I$234*$H$234,2)</f>
        <v>0</v>
      </c>
      <c r="K234" s="138"/>
      <c r="L234" s="43"/>
      <c r="M234" s="143"/>
      <c r="N234" s="144" t="s">
        <v>41</v>
      </c>
      <c r="O234" s="24"/>
      <c r="P234" s="145">
        <f>$O$234*$H$234</f>
        <v>0</v>
      </c>
      <c r="Q234" s="145">
        <v>0</v>
      </c>
      <c r="R234" s="145">
        <f>$Q$234*$H$234</f>
        <v>0</v>
      </c>
      <c r="S234" s="145">
        <v>0</v>
      </c>
      <c r="T234" s="146">
        <f>$S$234*$H$234</f>
        <v>0</v>
      </c>
      <c r="AR234" s="89" t="s">
        <v>163</v>
      </c>
      <c r="AT234" s="89" t="s">
        <v>159</v>
      </c>
      <c r="AU234" s="89" t="s">
        <v>21</v>
      </c>
      <c r="AY234" s="6" t="s">
        <v>158</v>
      </c>
      <c r="BE234" s="147">
        <f>IF($N$234="základní",$J$234,0)</f>
        <v>0</v>
      </c>
      <c r="BF234" s="147">
        <f>IF($N$234="snížená",$J$234,0)</f>
        <v>0</v>
      </c>
      <c r="BG234" s="147">
        <f>IF($N$234="zákl. přenesená",$J$234,0)</f>
        <v>0</v>
      </c>
      <c r="BH234" s="147">
        <f>IF($N$234="sníž. přenesená",$J$234,0)</f>
        <v>0</v>
      </c>
      <c r="BI234" s="147">
        <f>IF($N$234="nulová",$J$234,0)</f>
        <v>0</v>
      </c>
      <c r="BJ234" s="89" t="s">
        <v>21</v>
      </c>
      <c r="BK234" s="147">
        <f>ROUND($I$234*$H$234,2)</f>
        <v>0</v>
      </c>
      <c r="BL234" s="89" t="s">
        <v>163</v>
      </c>
      <c r="BM234" s="89" t="s">
        <v>330</v>
      </c>
    </row>
    <row r="235" spans="2:65" s="6" customFormat="1" ht="16.5" customHeight="1" x14ac:dyDescent="0.3">
      <c r="B235" s="23"/>
      <c r="C235" s="24"/>
      <c r="D235" s="148" t="s">
        <v>164</v>
      </c>
      <c r="E235" s="24"/>
      <c r="F235" s="149" t="s">
        <v>1414</v>
      </c>
      <c r="G235" s="24"/>
      <c r="H235" s="24"/>
      <c r="J235" s="24"/>
      <c r="K235" s="24"/>
      <c r="L235" s="43"/>
      <c r="M235" s="56"/>
      <c r="N235" s="24"/>
      <c r="O235" s="24"/>
      <c r="P235" s="24"/>
      <c r="Q235" s="24"/>
      <c r="R235" s="24"/>
      <c r="S235" s="24"/>
      <c r="T235" s="57"/>
      <c r="AT235" s="6" t="s">
        <v>164</v>
      </c>
      <c r="AU235" s="6" t="s">
        <v>21</v>
      </c>
    </row>
    <row r="236" spans="2:65" s="6" customFormat="1" ht="15.75" customHeight="1" x14ac:dyDescent="0.3">
      <c r="B236" s="23"/>
      <c r="C236" s="136" t="s">
        <v>333</v>
      </c>
      <c r="D236" s="136" t="s">
        <v>159</v>
      </c>
      <c r="E236" s="137" t="s">
        <v>1415</v>
      </c>
      <c r="F236" s="138" t="s">
        <v>1416</v>
      </c>
      <c r="G236" s="139" t="s">
        <v>329</v>
      </c>
      <c r="H236" s="140">
        <v>2</v>
      </c>
      <c r="I236" s="141"/>
      <c r="J236" s="142">
        <f>ROUND($I$236*$H$236,2)</f>
        <v>0</v>
      </c>
      <c r="K236" s="138"/>
      <c r="L236" s="43"/>
      <c r="M236" s="143"/>
      <c r="N236" s="144" t="s">
        <v>41</v>
      </c>
      <c r="O236" s="24"/>
      <c r="P236" s="145">
        <f>$O$236*$H$236</f>
        <v>0</v>
      </c>
      <c r="Q236" s="145">
        <v>0</v>
      </c>
      <c r="R236" s="145">
        <f>$Q$236*$H$236</f>
        <v>0</v>
      </c>
      <c r="S236" s="145">
        <v>0</v>
      </c>
      <c r="T236" s="146">
        <f>$S$236*$H$236</f>
        <v>0</v>
      </c>
      <c r="AR236" s="89" t="s">
        <v>163</v>
      </c>
      <c r="AT236" s="89" t="s">
        <v>159</v>
      </c>
      <c r="AU236" s="89" t="s">
        <v>21</v>
      </c>
      <c r="AY236" s="6" t="s">
        <v>158</v>
      </c>
      <c r="BE236" s="147">
        <f>IF($N$236="základní",$J$236,0)</f>
        <v>0</v>
      </c>
      <c r="BF236" s="147">
        <f>IF($N$236="snížená",$J$236,0)</f>
        <v>0</v>
      </c>
      <c r="BG236" s="147">
        <f>IF($N$236="zákl. přenesená",$J$236,0)</f>
        <v>0</v>
      </c>
      <c r="BH236" s="147">
        <f>IF($N$236="sníž. přenesená",$J$236,0)</f>
        <v>0</v>
      </c>
      <c r="BI236" s="147">
        <f>IF($N$236="nulová",$J$236,0)</f>
        <v>0</v>
      </c>
      <c r="BJ236" s="89" t="s">
        <v>21</v>
      </c>
      <c r="BK236" s="147">
        <f>ROUND($I$236*$H$236,2)</f>
        <v>0</v>
      </c>
      <c r="BL236" s="89" t="s">
        <v>163</v>
      </c>
      <c r="BM236" s="89" t="s">
        <v>333</v>
      </c>
    </row>
    <row r="237" spans="2:65" s="6" customFormat="1" ht="16.5" customHeight="1" x14ac:dyDescent="0.3">
      <c r="B237" s="23"/>
      <c r="C237" s="24"/>
      <c r="D237" s="148" t="s">
        <v>164</v>
      </c>
      <c r="E237" s="24"/>
      <c r="F237" s="149" t="s">
        <v>1416</v>
      </c>
      <c r="G237" s="24"/>
      <c r="H237" s="24"/>
      <c r="J237" s="24"/>
      <c r="K237" s="24"/>
      <c r="L237" s="43"/>
      <c r="M237" s="56"/>
      <c r="N237" s="24"/>
      <c r="O237" s="24"/>
      <c r="P237" s="24"/>
      <c r="Q237" s="24"/>
      <c r="R237" s="24"/>
      <c r="S237" s="24"/>
      <c r="T237" s="57"/>
      <c r="AT237" s="6" t="s">
        <v>164</v>
      </c>
      <c r="AU237" s="6" t="s">
        <v>21</v>
      </c>
    </row>
    <row r="238" spans="2:65" s="6" customFormat="1" ht="15.75" customHeight="1" x14ac:dyDescent="0.3">
      <c r="B238" s="23"/>
      <c r="C238" s="136" t="s">
        <v>336</v>
      </c>
      <c r="D238" s="136" t="s">
        <v>159</v>
      </c>
      <c r="E238" s="137" t="s">
        <v>1161</v>
      </c>
      <c r="F238" s="138" t="s">
        <v>1162</v>
      </c>
      <c r="G238" s="139" t="s">
        <v>329</v>
      </c>
      <c r="H238" s="140">
        <v>1</v>
      </c>
      <c r="I238" s="141"/>
      <c r="J238" s="142">
        <f>ROUND($I$238*$H$238,2)</f>
        <v>0</v>
      </c>
      <c r="K238" s="138"/>
      <c r="L238" s="43"/>
      <c r="M238" s="143"/>
      <c r="N238" s="144" t="s">
        <v>41</v>
      </c>
      <c r="O238" s="24"/>
      <c r="P238" s="145">
        <f>$O$238*$H$238</f>
        <v>0</v>
      </c>
      <c r="Q238" s="145">
        <v>0</v>
      </c>
      <c r="R238" s="145">
        <f>$Q$238*$H$238</f>
        <v>0</v>
      </c>
      <c r="S238" s="145">
        <v>0</v>
      </c>
      <c r="T238" s="146">
        <f>$S$238*$H$238</f>
        <v>0</v>
      </c>
      <c r="AR238" s="89" t="s">
        <v>163</v>
      </c>
      <c r="AT238" s="89" t="s">
        <v>159</v>
      </c>
      <c r="AU238" s="89" t="s">
        <v>21</v>
      </c>
      <c r="AY238" s="6" t="s">
        <v>158</v>
      </c>
      <c r="BE238" s="147">
        <f>IF($N$238="základní",$J$238,0)</f>
        <v>0</v>
      </c>
      <c r="BF238" s="147">
        <f>IF($N$238="snížená",$J$238,0)</f>
        <v>0</v>
      </c>
      <c r="BG238" s="147">
        <f>IF($N$238="zákl. přenesená",$J$238,0)</f>
        <v>0</v>
      </c>
      <c r="BH238" s="147">
        <f>IF($N$238="sníž. přenesená",$J$238,0)</f>
        <v>0</v>
      </c>
      <c r="BI238" s="147">
        <f>IF($N$238="nulová",$J$238,0)</f>
        <v>0</v>
      </c>
      <c r="BJ238" s="89" t="s">
        <v>21</v>
      </c>
      <c r="BK238" s="147">
        <f>ROUND($I$238*$H$238,2)</f>
        <v>0</v>
      </c>
      <c r="BL238" s="89" t="s">
        <v>163</v>
      </c>
      <c r="BM238" s="89" t="s">
        <v>336</v>
      </c>
    </row>
    <row r="239" spans="2:65" s="6" customFormat="1" ht="16.5" customHeight="1" x14ac:dyDescent="0.3">
      <c r="B239" s="23"/>
      <c r="C239" s="24"/>
      <c r="D239" s="148" t="s">
        <v>164</v>
      </c>
      <c r="E239" s="24"/>
      <c r="F239" s="149" t="s">
        <v>1162</v>
      </c>
      <c r="G239" s="24"/>
      <c r="H239" s="24"/>
      <c r="J239" s="24"/>
      <c r="K239" s="24"/>
      <c r="L239" s="43"/>
      <c r="M239" s="56"/>
      <c r="N239" s="24"/>
      <c r="O239" s="24"/>
      <c r="P239" s="24"/>
      <c r="Q239" s="24"/>
      <c r="R239" s="24"/>
      <c r="S239" s="24"/>
      <c r="T239" s="57"/>
      <c r="AT239" s="6" t="s">
        <v>164</v>
      </c>
      <c r="AU239" s="6" t="s">
        <v>21</v>
      </c>
    </row>
    <row r="240" spans="2:65" s="6" customFormat="1" ht="15.75" customHeight="1" x14ac:dyDescent="0.3">
      <c r="B240" s="23"/>
      <c r="C240" s="136" t="s">
        <v>339</v>
      </c>
      <c r="D240" s="136" t="s">
        <v>159</v>
      </c>
      <c r="E240" s="137" t="s">
        <v>1169</v>
      </c>
      <c r="F240" s="138" t="s">
        <v>1170</v>
      </c>
      <c r="G240" s="139" t="s">
        <v>191</v>
      </c>
      <c r="H240" s="140">
        <v>2</v>
      </c>
      <c r="I240" s="141"/>
      <c r="J240" s="142">
        <f>ROUND($I$240*$H$240,2)</f>
        <v>0</v>
      </c>
      <c r="K240" s="138"/>
      <c r="L240" s="43"/>
      <c r="M240" s="143"/>
      <c r="N240" s="144" t="s">
        <v>41</v>
      </c>
      <c r="O240" s="24"/>
      <c r="P240" s="145">
        <f>$O$240*$H$240</f>
        <v>0</v>
      </c>
      <c r="Q240" s="145">
        <v>0</v>
      </c>
      <c r="R240" s="145">
        <f>$Q$240*$H$240</f>
        <v>0</v>
      </c>
      <c r="S240" s="145">
        <v>0</v>
      </c>
      <c r="T240" s="146">
        <f>$S$240*$H$240</f>
        <v>0</v>
      </c>
      <c r="AR240" s="89" t="s">
        <v>163</v>
      </c>
      <c r="AT240" s="89" t="s">
        <v>159</v>
      </c>
      <c r="AU240" s="89" t="s">
        <v>21</v>
      </c>
      <c r="AY240" s="6" t="s">
        <v>158</v>
      </c>
      <c r="BE240" s="147">
        <f>IF($N$240="základní",$J$240,0)</f>
        <v>0</v>
      </c>
      <c r="BF240" s="147">
        <f>IF($N$240="snížená",$J$240,0)</f>
        <v>0</v>
      </c>
      <c r="BG240" s="147">
        <f>IF($N$240="zákl. přenesená",$J$240,0)</f>
        <v>0</v>
      </c>
      <c r="BH240" s="147">
        <f>IF($N$240="sníž. přenesená",$J$240,0)</f>
        <v>0</v>
      </c>
      <c r="BI240" s="147">
        <f>IF($N$240="nulová",$J$240,0)</f>
        <v>0</v>
      </c>
      <c r="BJ240" s="89" t="s">
        <v>21</v>
      </c>
      <c r="BK240" s="147">
        <f>ROUND($I$240*$H$240,2)</f>
        <v>0</v>
      </c>
      <c r="BL240" s="89" t="s">
        <v>163</v>
      </c>
      <c r="BM240" s="89" t="s">
        <v>339</v>
      </c>
    </row>
    <row r="241" spans="2:65" s="6" customFormat="1" ht="16.5" customHeight="1" x14ac:dyDescent="0.3">
      <c r="B241" s="23"/>
      <c r="C241" s="24"/>
      <c r="D241" s="148" t="s">
        <v>164</v>
      </c>
      <c r="E241" s="24"/>
      <c r="F241" s="149" t="s">
        <v>1170</v>
      </c>
      <c r="G241" s="24"/>
      <c r="H241" s="24"/>
      <c r="J241" s="24"/>
      <c r="K241" s="24"/>
      <c r="L241" s="43"/>
      <c r="M241" s="56"/>
      <c r="N241" s="24"/>
      <c r="O241" s="24"/>
      <c r="P241" s="24"/>
      <c r="Q241" s="24"/>
      <c r="R241" s="24"/>
      <c r="S241" s="24"/>
      <c r="T241" s="57"/>
      <c r="AT241" s="6" t="s">
        <v>164</v>
      </c>
      <c r="AU241" s="6" t="s">
        <v>21</v>
      </c>
    </row>
    <row r="242" spans="2:65" s="6" customFormat="1" ht="15.75" customHeight="1" x14ac:dyDescent="0.3">
      <c r="B242" s="150"/>
      <c r="C242" s="151"/>
      <c r="D242" s="152" t="s">
        <v>165</v>
      </c>
      <c r="E242" s="151"/>
      <c r="F242" s="153" t="s">
        <v>21</v>
      </c>
      <c r="G242" s="151"/>
      <c r="H242" s="154">
        <v>1</v>
      </c>
      <c r="J242" s="151"/>
      <c r="K242" s="151"/>
      <c r="L242" s="155"/>
      <c r="M242" s="156"/>
      <c r="N242" s="151"/>
      <c r="O242" s="151"/>
      <c r="P242" s="151"/>
      <c r="Q242" s="151"/>
      <c r="R242" s="151"/>
      <c r="S242" s="151"/>
      <c r="T242" s="157"/>
      <c r="AT242" s="158" t="s">
        <v>165</v>
      </c>
      <c r="AU242" s="158" t="s">
        <v>21</v>
      </c>
      <c r="AV242" s="158" t="s">
        <v>78</v>
      </c>
      <c r="AW242" s="158" t="s">
        <v>121</v>
      </c>
      <c r="AX242" s="158" t="s">
        <v>70</v>
      </c>
      <c r="AY242" s="158" t="s">
        <v>158</v>
      </c>
    </row>
    <row r="243" spans="2:65" s="6" customFormat="1" ht="15.75" customHeight="1" x14ac:dyDescent="0.3">
      <c r="B243" s="150"/>
      <c r="C243" s="151"/>
      <c r="D243" s="152" t="s">
        <v>165</v>
      </c>
      <c r="E243" s="151"/>
      <c r="F243" s="153" t="s">
        <v>21</v>
      </c>
      <c r="G243" s="151"/>
      <c r="H243" s="154">
        <v>1</v>
      </c>
      <c r="J243" s="151"/>
      <c r="K243" s="151"/>
      <c r="L243" s="155"/>
      <c r="M243" s="156"/>
      <c r="N243" s="151"/>
      <c r="O243" s="151"/>
      <c r="P243" s="151"/>
      <c r="Q243" s="151"/>
      <c r="R243" s="151"/>
      <c r="S243" s="151"/>
      <c r="T243" s="157"/>
      <c r="AT243" s="158" t="s">
        <v>165</v>
      </c>
      <c r="AU243" s="158" t="s">
        <v>21</v>
      </c>
      <c r="AV243" s="158" t="s">
        <v>78</v>
      </c>
      <c r="AW243" s="158" t="s">
        <v>121</v>
      </c>
      <c r="AX243" s="158" t="s">
        <v>70</v>
      </c>
      <c r="AY243" s="158" t="s">
        <v>158</v>
      </c>
    </row>
    <row r="244" spans="2:65" s="6" customFormat="1" ht="15.75" customHeight="1" x14ac:dyDescent="0.3">
      <c r="B244" s="159"/>
      <c r="C244" s="160"/>
      <c r="D244" s="152" t="s">
        <v>165</v>
      </c>
      <c r="E244" s="160"/>
      <c r="F244" s="161" t="s">
        <v>170</v>
      </c>
      <c r="G244" s="160"/>
      <c r="H244" s="162">
        <v>2</v>
      </c>
      <c r="J244" s="160"/>
      <c r="K244" s="160"/>
      <c r="L244" s="163"/>
      <c r="M244" s="164"/>
      <c r="N244" s="160"/>
      <c r="O244" s="160"/>
      <c r="P244" s="160"/>
      <c r="Q244" s="160"/>
      <c r="R244" s="160"/>
      <c r="S244" s="160"/>
      <c r="T244" s="165"/>
      <c r="AT244" s="166" t="s">
        <v>165</v>
      </c>
      <c r="AU244" s="166" t="s">
        <v>21</v>
      </c>
      <c r="AV244" s="166" t="s">
        <v>163</v>
      </c>
      <c r="AW244" s="166" t="s">
        <v>121</v>
      </c>
      <c r="AX244" s="166" t="s">
        <v>21</v>
      </c>
      <c r="AY244" s="166" t="s">
        <v>158</v>
      </c>
    </row>
    <row r="245" spans="2:65" s="6" customFormat="1" ht="15.75" customHeight="1" x14ac:dyDescent="0.3">
      <c r="B245" s="23"/>
      <c r="C245" s="136" t="s">
        <v>344</v>
      </c>
      <c r="D245" s="136" t="s">
        <v>159</v>
      </c>
      <c r="E245" s="137" t="s">
        <v>1417</v>
      </c>
      <c r="F245" s="138" t="s">
        <v>1418</v>
      </c>
      <c r="G245" s="139" t="s">
        <v>191</v>
      </c>
      <c r="H245" s="140">
        <v>1</v>
      </c>
      <c r="I245" s="141"/>
      <c r="J245" s="142">
        <f>ROUND($I$245*$H$245,2)</f>
        <v>0</v>
      </c>
      <c r="K245" s="138"/>
      <c r="L245" s="43"/>
      <c r="M245" s="143"/>
      <c r="N245" s="144" t="s">
        <v>41</v>
      </c>
      <c r="O245" s="24"/>
      <c r="P245" s="145">
        <f>$O$245*$H$245</f>
        <v>0</v>
      </c>
      <c r="Q245" s="145">
        <v>0</v>
      </c>
      <c r="R245" s="145">
        <f>$Q$245*$H$245</f>
        <v>0</v>
      </c>
      <c r="S245" s="145">
        <v>0</v>
      </c>
      <c r="T245" s="146">
        <f>$S$245*$H$245</f>
        <v>0</v>
      </c>
      <c r="AR245" s="89" t="s">
        <v>163</v>
      </c>
      <c r="AT245" s="89" t="s">
        <v>159</v>
      </c>
      <c r="AU245" s="89" t="s">
        <v>21</v>
      </c>
      <c r="AY245" s="6" t="s">
        <v>158</v>
      </c>
      <c r="BE245" s="147">
        <f>IF($N$245="základní",$J$245,0)</f>
        <v>0</v>
      </c>
      <c r="BF245" s="147">
        <f>IF($N$245="snížená",$J$245,0)</f>
        <v>0</v>
      </c>
      <c r="BG245" s="147">
        <f>IF($N$245="zákl. přenesená",$J$245,0)</f>
        <v>0</v>
      </c>
      <c r="BH245" s="147">
        <f>IF($N$245="sníž. přenesená",$J$245,0)</f>
        <v>0</v>
      </c>
      <c r="BI245" s="147">
        <f>IF($N$245="nulová",$J$245,0)</f>
        <v>0</v>
      </c>
      <c r="BJ245" s="89" t="s">
        <v>21</v>
      </c>
      <c r="BK245" s="147">
        <f>ROUND($I$245*$H$245,2)</f>
        <v>0</v>
      </c>
      <c r="BL245" s="89" t="s">
        <v>163</v>
      </c>
      <c r="BM245" s="89" t="s">
        <v>344</v>
      </c>
    </row>
    <row r="246" spans="2:65" s="6" customFormat="1" ht="16.5" customHeight="1" x14ac:dyDescent="0.3">
      <c r="B246" s="23"/>
      <c r="C246" s="24"/>
      <c r="D246" s="148" t="s">
        <v>164</v>
      </c>
      <c r="E246" s="24"/>
      <c r="F246" s="149" t="s">
        <v>1418</v>
      </c>
      <c r="G246" s="24"/>
      <c r="H246" s="24"/>
      <c r="J246" s="24"/>
      <c r="K246" s="24"/>
      <c r="L246" s="43"/>
      <c r="M246" s="56"/>
      <c r="N246" s="24"/>
      <c r="O246" s="24"/>
      <c r="P246" s="24"/>
      <c r="Q246" s="24"/>
      <c r="R246" s="24"/>
      <c r="S246" s="24"/>
      <c r="T246" s="57"/>
      <c r="AT246" s="6" t="s">
        <v>164</v>
      </c>
      <c r="AU246" s="6" t="s">
        <v>21</v>
      </c>
    </row>
    <row r="247" spans="2:65" s="6" customFormat="1" ht="15.75" customHeight="1" x14ac:dyDescent="0.3">
      <c r="B247" s="23"/>
      <c r="C247" s="136" t="s">
        <v>350</v>
      </c>
      <c r="D247" s="136" t="s">
        <v>159</v>
      </c>
      <c r="E247" s="137" t="s">
        <v>1175</v>
      </c>
      <c r="F247" s="138" t="s">
        <v>1176</v>
      </c>
      <c r="G247" s="139" t="s">
        <v>191</v>
      </c>
      <c r="H247" s="140">
        <v>1</v>
      </c>
      <c r="I247" s="141"/>
      <c r="J247" s="142">
        <f>ROUND($I$247*$H$247,2)</f>
        <v>0</v>
      </c>
      <c r="K247" s="138"/>
      <c r="L247" s="43"/>
      <c r="M247" s="143"/>
      <c r="N247" s="144" t="s">
        <v>41</v>
      </c>
      <c r="O247" s="24"/>
      <c r="P247" s="145">
        <f>$O$247*$H$247</f>
        <v>0</v>
      </c>
      <c r="Q247" s="145">
        <v>0</v>
      </c>
      <c r="R247" s="145">
        <f>$Q$247*$H$247</f>
        <v>0</v>
      </c>
      <c r="S247" s="145">
        <v>0</v>
      </c>
      <c r="T247" s="146">
        <f>$S$247*$H$247</f>
        <v>0</v>
      </c>
      <c r="AR247" s="89" t="s">
        <v>163</v>
      </c>
      <c r="AT247" s="89" t="s">
        <v>159</v>
      </c>
      <c r="AU247" s="89" t="s">
        <v>21</v>
      </c>
      <c r="AY247" s="6" t="s">
        <v>158</v>
      </c>
      <c r="BE247" s="147">
        <f>IF($N$247="základní",$J$247,0)</f>
        <v>0</v>
      </c>
      <c r="BF247" s="147">
        <f>IF($N$247="snížená",$J$247,0)</f>
        <v>0</v>
      </c>
      <c r="BG247" s="147">
        <f>IF($N$247="zákl. přenesená",$J$247,0)</f>
        <v>0</v>
      </c>
      <c r="BH247" s="147">
        <f>IF($N$247="sníž. přenesená",$J$247,0)</f>
        <v>0</v>
      </c>
      <c r="BI247" s="147">
        <f>IF($N$247="nulová",$J$247,0)</f>
        <v>0</v>
      </c>
      <c r="BJ247" s="89" t="s">
        <v>21</v>
      </c>
      <c r="BK247" s="147">
        <f>ROUND($I$247*$H$247,2)</f>
        <v>0</v>
      </c>
      <c r="BL247" s="89" t="s">
        <v>163</v>
      </c>
      <c r="BM247" s="89" t="s">
        <v>350</v>
      </c>
    </row>
    <row r="248" spans="2:65" s="6" customFormat="1" ht="16.5" customHeight="1" x14ac:dyDescent="0.3">
      <c r="B248" s="23"/>
      <c r="C248" s="24"/>
      <c r="D248" s="148" t="s">
        <v>164</v>
      </c>
      <c r="E248" s="24"/>
      <c r="F248" s="149" t="s">
        <v>1176</v>
      </c>
      <c r="G248" s="24"/>
      <c r="H248" s="24"/>
      <c r="J248" s="24"/>
      <c r="K248" s="24"/>
      <c r="L248" s="43"/>
      <c r="M248" s="56"/>
      <c r="N248" s="24"/>
      <c r="O248" s="24"/>
      <c r="P248" s="24"/>
      <c r="Q248" s="24"/>
      <c r="R248" s="24"/>
      <c r="S248" s="24"/>
      <c r="T248" s="57"/>
      <c r="AT248" s="6" t="s">
        <v>164</v>
      </c>
      <c r="AU248" s="6" t="s">
        <v>21</v>
      </c>
    </row>
    <row r="249" spans="2:65" s="6" customFormat="1" ht="15.75" customHeight="1" x14ac:dyDescent="0.3">
      <c r="B249" s="23"/>
      <c r="C249" s="136" t="s">
        <v>353</v>
      </c>
      <c r="D249" s="136" t="s">
        <v>159</v>
      </c>
      <c r="E249" s="137" t="s">
        <v>1419</v>
      </c>
      <c r="F249" s="138" t="s">
        <v>1187</v>
      </c>
      <c r="G249" s="139" t="s">
        <v>329</v>
      </c>
      <c r="H249" s="140">
        <v>1</v>
      </c>
      <c r="I249" s="141"/>
      <c r="J249" s="142">
        <f>ROUND($I$249*$H$249,2)</f>
        <v>0</v>
      </c>
      <c r="K249" s="138"/>
      <c r="L249" s="43"/>
      <c r="M249" s="143"/>
      <c r="N249" s="144" t="s">
        <v>41</v>
      </c>
      <c r="O249" s="24"/>
      <c r="P249" s="145">
        <f>$O$249*$H$249</f>
        <v>0</v>
      </c>
      <c r="Q249" s="145">
        <v>0</v>
      </c>
      <c r="R249" s="145">
        <f>$Q$249*$H$249</f>
        <v>0</v>
      </c>
      <c r="S249" s="145">
        <v>0</v>
      </c>
      <c r="T249" s="146">
        <f>$S$249*$H$249</f>
        <v>0</v>
      </c>
      <c r="AR249" s="89" t="s">
        <v>163</v>
      </c>
      <c r="AT249" s="89" t="s">
        <v>159</v>
      </c>
      <c r="AU249" s="89" t="s">
        <v>21</v>
      </c>
      <c r="AY249" s="6" t="s">
        <v>158</v>
      </c>
      <c r="BE249" s="147">
        <f>IF($N$249="základní",$J$249,0)</f>
        <v>0</v>
      </c>
      <c r="BF249" s="147">
        <f>IF($N$249="snížená",$J$249,0)</f>
        <v>0</v>
      </c>
      <c r="BG249" s="147">
        <f>IF($N$249="zákl. přenesená",$J$249,0)</f>
        <v>0</v>
      </c>
      <c r="BH249" s="147">
        <f>IF($N$249="sníž. přenesená",$J$249,0)</f>
        <v>0</v>
      </c>
      <c r="BI249" s="147">
        <f>IF($N$249="nulová",$J$249,0)</f>
        <v>0</v>
      </c>
      <c r="BJ249" s="89" t="s">
        <v>21</v>
      </c>
      <c r="BK249" s="147">
        <f>ROUND($I$249*$H$249,2)</f>
        <v>0</v>
      </c>
      <c r="BL249" s="89" t="s">
        <v>163</v>
      </c>
      <c r="BM249" s="89" t="s">
        <v>353</v>
      </c>
    </row>
    <row r="250" spans="2:65" s="6" customFormat="1" ht="16.5" customHeight="1" x14ac:dyDescent="0.3">
      <c r="B250" s="23"/>
      <c r="C250" s="24"/>
      <c r="D250" s="148" t="s">
        <v>164</v>
      </c>
      <c r="E250" s="24"/>
      <c r="F250" s="149" t="s">
        <v>1187</v>
      </c>
      <c r="G250" s="24"/>
      <c r="H250" s="24"/>
      <c r="J250" s="24"/>
      <c r="K250" s="24"/>
      <c r="L250" s="43"/>
      <c r="M250" s="56"/>
      <c r="N250" s="24"/>
      <c r="O250" s="24"/>
      <c r="P250" s="24"/>
      <c r="Q250" s="24"/>
      <c r="R250" s="24"/>
      <c r="S250" s="24"/>
      <c r="T250" s="57"/>
      <c r="AT250" s="6" t="s">
        <v>164</v>
      </c>
      <c r="AU250" s="6" t="s">
        <v>21</v>
      </c>
    </row>
    <row r="251" spans="2:65" s="6" customFormat="1" ht="15.75" customHeight="1" x14ac:dyDescent="0.3">
      <c r="B251" s="23"/>
      <c r="C251" s="136" t="s">
        <v>357</v>
      </c>
      <c r="D251" s="136" t="s">
        <v>159</v>
      </c>
      <c r="E251" s="137" t="s">
        <v>1180</v>
      </c>
      <c r="F251" s="138" t="s">
        <v>1181</v>
      </c>
      <c r="G251" s="139" t="s">
        <v>191</v>
      </c>
      <c r="H251" s="140">
        <v>1</v>
      </c>
      <c r="I251" s="141"/>
      <c r="J251" s="142">
        <f>ROUND($I$251*$H$251,2)</f>
        <v>0</v>
      </c>
      <c r="K251" s="138"/>
      <c r="L251" s="43"/>
      <c r="M251" s="143"/>
      <c r="N251" s="144" t="s">
        <v>41</v>
      </c>
      <c r="O251" s="24"/>
      <c r="P251" s="145">
        <f>$O$251*$H$251</f>
        <v>0</v>
      </c>
      <c r="Q251" s="145">
        <v>0</v>
      </c>
      <c r="R251" s="145">
        <f>$Q$251*$H$251</f>
        <v>0</v>
      </c>
      <c r="S251" s="145">
        <v>0</v>
      </c>
      <c r="T251" s="146">
        <f>$S$251*$H$251</f>
        <v>0</v>
      </c>
      <c r="AR251" s="89" t="s">
        <v>163</v>
      </c>
      <c r="AT251" s="89" t="s">
        <v>159</v>
      </c>
      <c r="AU251" s="89" t="s">
        <v>21</v>
      </c>
      <c r="AY251" s="6" t="s">
        <v>158</v>
      </c>
      <c r="BE251" s="147">
        <f>IF($N$251="základní",$J$251,0)</f>
        <v>0</v>
      </c>
      <c r="BF251" s="147">
        <f>IF($N$251="snížená",$J$251,0)</f>
        <v>0</v>
      </c>
      <c r="BG251" s="147">
        <f>IF($N$251="zákl. přenesená",$J$251,0)</f>
        <v>0</v>
      </c>
      <c r="BH251" s="147">
        <f>IF($N$251="sníž. přenesená",$J$251,0)</f>
        <v>0</v>
      </c>
      <c r="BI251" s="147">
        <f>IF($N$251="nulová",$J$251,0)</f>
        <v>0</v>
      </c>
      <c r="BJ251" s="89" t="s">
        <v>21</v>
      </c>
      <c r="BK251" s="147">
        <f>ROUND($I$251*$H$251,2)</f>
        <v>0</v>
      </c>
      <c r="BL251" s="89" t="s">
        <v>163</v>
      </c>
      <c r="BM251" s="89" t="s">
        <v>357</v>
      </c>
    </row>
    <row r="252" spans="2:65" s="6" customFormat="1" ht="16.5" customHeight="1" x14ac:dyDescent="0.3">
      <c r="B252" s="23"/>
      <c r="C252" s="24"/>
      <c r="D252" s="148" t="s">
        <v>164</v>
      </c>
      <c r="E252" s="24"/>
      <c r="F252" s="149" t="s">
        <v>1181</v>
      </c>
      <c r="G252" s="24"/>
      <c r="H252" s="24"/>
      <c r="J252" s="24"/>
      <c r="K252" s="24"/>
      <c r="L252" s="43"/>
      <c r="M252" s="56"/>
      <c r="N252" s="24"/>
      <c r="O252" s="24"/>
      <c r="P252" s="24"/>
      <c r="Q252" s="24"/>
      <c r="R252" s="24"/>
      <c r="S252" s="24"/>
      <c r="T252" s="57"/>
      <c r="AT252" s="6" t="s">
        <v>164</v>
      </c>
      <c r="AU252" s="6" t="s">
        <v>21</v>
      </c>
    </row>
    <row r="253" spans="2:65" s="6" customFormat="1" ht="15.75" customHeight="1" x14ac:dyDescent="0.3">
      <c r="B253" s="23"/>
      <c r="C253" s="136" t="s">
        <v>360</v>
      </c>
      <c r="D253" s="136" t="s">
        <v>159</v>
      </c>
      <c r="E253" s="137" t="s">
        <v>1420</v>
      </c>
      <c r="F253" s="138" t="s">
        <v>1168</v>
      </c>
      <c r="G253" s="139" t="s">
        <v>191</v>
      </c>
      <c r="H253" s="140">
        <v>4</v>
      </c>
      <c r="I253" s="141"/>
      <c r="J253" s="142">
        <f>ROUND($I$253*$H$253,2)</f>
        <v>0</v>
      </c>
      <c r="K253" s="138"/>
      <c r="L253" s="43"/>
      <c r="M253" s="143"/>
      <c r="N253" s="144" t="s">
        <v>41</v>
      </c>
      <c r="O253" s="24"/>
      <c r="P253" s="145">
        <f>$O$253*$H$253</f>
        <v>0</v>
      </c>
      <c r="Q253" s="145">
        <v>0</v>
      </c>
      <c r="R253" s="145">
        <f>$Q$253*$H$253</f>
        <v>0</v>
      </c>
      <c r="S253" s="145">
        <v>0</v>
      </c>
      <c r="T253" s="146">
        <f>$S$253*$H$253</f>
        <v>0</v>
      </c>
      <c r="AR253" s="89" t="s">
        <v>163</v>
      </c>
      <c r="AT253" s="89" t="s">
        <v>159</v>
      </c>
      <c r="AU253" s="89" t="s">
        <v>21</v>
      </c>
      <c r="AY253" s="6" t="s">
        <v>158</v>
      </c>
      <c r="BE253" s="147">
        <f>IF($N$253="základní",$J$253,0)</f>
        <v>0</v>
      </c>
      <c r="BF253" s="147">
        <f>IF($N$253="snížená",$J$253,0)</f>
        <v>0</v>
      </c>
      <c r="BG253" s="147">
        <f>IF($N$253="zákl. přenesená",$J$253,0)</f>
        <v>0</v>
      </c>
      <c r="BH253" s="147">
        <f>IF($N$253="sníž. přenesená",$J$253,0)</f>
        <v>0</v>
      </c>
      <c r="BI253" s="147">
        <f>IF($N$253="nulová",$J$253,0)</f>
        <v>0</v>
      </c>
      <c r="BJ253" s="89" t="s">
        <v>21</v>
      </c>
      <c r="BK253" s="147">
        <f>ROUND($I$253*$H$253,2)</f>
        <v>0</v>
      </c>
      <c r="BL253" s="89" t="s">
        <v>163</v>
      </c>
      <c r="BM253" s="89" t="s">
        <v>360</v>
      </c>
    </row>
    <row r="254" spans="2:65" s="6" customFormat="1" ht="16.5" customHeight="1" x14ac:dyDescent="0.3">
      <c r="B254" s="23"/>
      <c r="C254" s="24"/>
      <c r="D254" s="148" t="s">
        <v>164</v>
      </c>
      <c r="E254" s="24"/>
      <c r="F254" s="149" t="s">
        <v>1168</v>
      </c>
      <c r="G254" s="24"/>
      <c r="H254" s="24"/>
      <c r="J254" s="24"/>
      <c r="K254" s="24"/>
      <c r="L254" s="43"/>
      <c r="M254" s="56"/>
      <c r="N254" s="24"/>
      <c r="O254" s="24"/>
      <c r="P254" s="24"/>
      <c r="Q254" s="24"/>
      <c r="R254" s="24"/>
      <c r="S254" s="24"/>
      <c r="T254" s="57"/>
      <c r="AT254" s="6" t="s">
        <v>164</v>
      </c>
      <c r="AU254" s="6" t="s">
        <v>21</v>
      </c>
    </row>
    <row r="255" spans="2:65" s="6" customFormat="1" ht="15.75" customHeight="1" x14ac:dyDescent="0.3">
      <c r="B255" s="23"/>
      <c r="C255" s="136" t="s">
        <v>365</v>
      </c>
      <c r="D255" s="136" t="s">
        <v>159</v>
      </c>
      <c r="E255" s="137" t="s">
        <v>1421</v>
      </c>
      <c r="F255" s="138" t="s">
        <v>1422</v>
      </c>
      <c r="G255" s="139" t="s">
        <v>191</v>
      </c>
      <c r="H255" s="140">
        <v>1</v>
      </c>
      <c r="I255" s="141"/>
      <c r="J255" s="142">
        <f>ROUND($I$255*$H$255,2)</f>
        <v>0</v>
      </c>
      <c r="K255" s="138"/>
      <c r="L255" s="43"/>
      <c r="M255" s="143"/>
      <c r="N255" s="144" t="s">
        <v>41</v>
      </c>
      <c r="O255" s="24"/>
      <c r="P255" s="145">
        <f>$O$255*$H$255</f>
        <v>0</v>
      </c>
      <c r="Q255" s="145">
        <v>0</v>
      </c>
      <c r="R255" s="145">
        <f>$Q$255*$H$255</f>
        <v>0</v>
      </c>
      <c r="S255" s="145">
        <v>0</v>
      </c>
      <c r="T255" s="146">
        <f>$S$255*$H$255</f>
        <v>0</v>
      </c>
      <c r="AR255" s="89" t="s">
        <v>163</v>
      </c>
      <c r="AT255" s="89" t="s">
        <v>159</v>
      </c>
      <c r="AU255" s="89" t="s">
        <v>21</v>
      </c>
      <c r="AY255" s="6" t="s">
        <v>158</v>
      </c>
      <c r="BE255" s="147">
        <f>IF($N$255="základní",$J$255,0)</f>
        <v>0</v>
      </c>
      <c r="BF255" s="147">
        <f>IF($N$255="snížená",$J$255,0)</f>
        <v>0</v>
      </c>
      <c r="BG255" s="147">
        <f>IF($N$255="zákl. přenesená",$J$255,0)</f>
        <v>0</v>
      </c>
      <c r="BH255" s="147">
        <f>IF($N$255="sníž. přenesená",$J$255,0)</f>
        <v>0</v>
      </c>
      <c r="BI255" s="147">
        <f>IF($N$255="nulová",$J$255,0)</f>
        <v>0</v>
      </c>
      <c r="BJ255" s="89" t="s">
        <v>21</v>
      </c>
      <c r="BK255" s="147">
        <f>ROUND($I$255*$H$255,2)</f>
        <v>0</v>
      </c>
      <c r="BL255" s="89" t="s">
        <v>163</v>
      </c>
      <c r="BM255" s="89" t="s">
        <v>365</v>
      </c>
    </row>
    <row r="256" spans="2:65" s="6" customFormat="1" ht="16.5" customHeight="1" x14ac:dyDescent="0.3">
      <c r="B256" s="23"/>
      <c r="C256" s="24"/>
      <c r="D256" s="148" t="s">
        <v>164</v>
      </c>
      <c r="E256" s="24"/>
      <c r="F256" s="149" t="s">
        <v>1422</v>
      </c>
      <c r="G256" s="24"/>
      <c r="H256" s="24"/>
      <c r="J256" s="24"/>
      <c r="K256" s="24"/>
      <c r="L256" s="43"/>
      <c r="M256" s="56"/>
      <c r="N256" s="24"/>
      <c r="O256" s="24"/>
      <c r="P256" s="24"/>
      <c r="Q256" s="24"/>
      <c r="R256" s="24"/>
      <c r="S256" s="24"/>
      <c r="T256" s="57"/>
      <c r="AT256" s="6" t="s">
        <v>164</v>
      </c>
      <c r="AU256" s="6" t="s">
        <v>21</v>
      </c>
    </row>
    <row r="257" spans="2:65" s="6" customFormat="1" ht="15.75" customHeight="1" x14ac:dyDescent="0.3">
      <c r="B257" s="23"/>
      <c r="C257" s="136" t="s">
        <v>369</v>
      </c>
      <c r="D257" s="136" t="s">
        <v>159</v>
      </c>
      <c r="E257" s="137" t="s">
        <v>1173</v>
      </c>
      <c r="F257" s="138" t="s">
        <v>1174</v>
      </c>
      <c r="G257" s="139" t="s">
        <v>191</v>
      </c>
      <c r="H257" s="140">
        <v>1</v>
      </c>
      <c r="I257" s="141"/>
      <c r="J257" s="142">
        <f>ROUND($I$257*$H$257,2)</f>
        <v>0</v>
      </c>
      <c r="K257" s="138"/>
      <c r="L257" s="43"/>
      <c r="M257" s="143"/>
      <c r="N257" s="144" t="s">
        <v>41</v>
      </c>
      <c r="O257" s="24"/>
      <c r="P257" s="145">
        <f>$O$257*$H$257</f>
        <v>0</v>
      </c>
      <c r="Q257" s="145">
        <v>0</v>
      </c>
      <c r="R257" s="145">
        <f>$Q$257*$H$257</f>
        <v>0</v>
      </c>
      <c r="S257" s="145">
        <v>0</v>
      </c>
      <c r="T257" s="146">
        <f>$S$257*$H$257</f>
        <v>0</v>
      </c>
      <c r="AR257" s="89" t="s">
        <v>163</v>
      </c>
      <c r="AT257" s="89" t="s">
        <v>159</v>
      </c>
      <c r="AU257" s="89" t="s">
        <v>21</v>
      </c>
      <c r="AY257" s="6" t="s">
        <v>158</v>
      </c>
      <c r="BE257" s="147">
        <f>IF($N$257="základní",$J$257,0)</f>
        <v>0</v>
      </c>
      <c r="BF257" s="147">
        <f>IF($N$257="snížená",$J$257,0)</f>
        <v>0</v>
      </c>
      <c r="BG257" s="147">
        <f>IF($N$257="zákl. přenesená",$J$257,0)</f>
        <v>0</v>
      </c>
      <c r="BH257" s="147">
        <f>IF($N$257="sníž. přenesená",$J$257,0)</f>
        <v>0</v>
      </c>
      <c r="BI257" s="147">
        <f>IF($N$257="nulová",$J$257,0)</f>
        <v>0</v>
      </c>
      <c r="BJ257" s="89" t="s">
        <v>21</v>
      </c>
      <c r="BK257" s="147">
        <f>ROUND($I$257*$H$257,2)</f>
        <v>0</v>
      </c>
      <c r="BL257" s="89" t="s">
        <v>163</v>
      </c>
      <c r="BM257" s="89" t="s">
        <v>369</v>
      </c>
    </row>
    <row r="258" spans="2:65" s="6" customFormat="1" ht="16.5" customHeight="1" x14ac:dyDescent="0.3">
      <c r="B258" s="23"/>
      <c r="C258" s="24"/>
      <c r="D258" s="148" t="s">
        <v>164</v>
      </c>
      <c r="E258" s="24"/>
      <c r="F258" s="149" t="s">
        <v>1174</v>
      </c>
      <c r="G258" s="24"/>
      <c r="H258" s="24"/>
      <c r="J258" s="24"/>
      <c r="K258" s="24"/>
      <c r="L258" s="43"/>
      <c r="M258" s="56"/>
      <c r="N258" s="24"/>
      <c r="O258" s="24"/>
      <c r="P258" s="24"/>
      <c r="Q258" s="24"/>
      <c r="R258" s="24"/>
      <c r="S258" s="24"/>
      <c r="T258" s="57"/>
      <c r="AT258" s="6" t="s">
        <v>164</v>
      </c>
      <c r="AU258" s="6" t="s">
        <v>21</v>
      </c>
    </row>
    <row r="259" spans="2:65" s="6" customFormat="1" ht="15.75" customHeight="1" x14ac:dyDescent="0.3">
      <c r="B259" s="23"/>
      <c r="C259" s="136" t="s">
        <v>374</v>
      </c>
      <c r="D259" s="136" t="s">
        <v>159</v>
      </c>
      <c r="E259" s="137" t="s">
        <v>1182</v>
      </c>
      <c r="F259" s="138" t="s">
        <v>1183</v>
      </c>
      <c r="G259" s="139" t="s">
        <v>391</v>
      </c>
      <c r="H259" s="140">
        <v>12</v>
      </c>
      <c r="I259" s="141"/>
      <c r="J259" s="142">
        <f>ROUND($I$259*$H$259,2)</f>
        <v>0</v>
      </c>
      <c r="K259" s="138"/>
      <c r="L259" s="43"/>
      <c r="M259" s="143"/>
      <c r="N259" s="144" t="s">
        <v>41</v>
      </c>
      <c r="O259" s="24"/>
      <c r="P259" s="145">
        <f>$O$259*$H$259</f>
        <v>0</v>
      </c>
      <c r="Q259" s="145">
        <v>0</v>
      </c>
      <c r="R259" s="145">
        <f>$Q$259*$H$259</f>
        <v>0</v>
      </c>
      <c r="S259" s="145">
        <v>0</v>
      </c>
      <c r="T259" s="146">
        <f>$S$259*$H$259</f>
        <v>0</v>
      </c>
      <c r="AR259" s="89" t="s">
        <v>163</v>
      </c>
      <c r="AT259" s="89" t="s">
        <v>159</v>
      </c>
      <c r="AU259" s="89" t="s">
        <v>21</v>
      </c>
      <c r="AY259" s="6" t="s">
        <v>158</v>
      </c>
      <c r="BE259" s="147">
        <f>IF($N$259="základní",$J$259,0)</f>
        <v>0</v>
      </c>
      <c r="BF259" s="147">
        <f>IF($N$259="snížená",$J$259,0)</f>
        <v>0</v>
      </c>
      <c r="BG259" s="147">
        <f>IF($N$259="zákl. přenesená",$J$259,0)</f>
        <v>0</v>
      </c>
      <c r="BH259" s="147">
        <f>IF($N$259="sníž. přenesená",$J$259,0)</f>
        <v>0</v>
      </c>
      <c r="BI259" s="147">
        <f>IF($N$259="nulová",$J$259,0)</f>
        <v>0</v>
      </c>
      <c r="BJ259" s="89" t="s">
        <v>21</v>
      </c>
      <c r="BK259" s="147">
        <f>ROUND($I$259*$H$259,2)</f>
        <v>0</v>
      </c>
      <c r="BL259" s="89" t="s">
        <v>163</v>
      </c>
      <c r="BM259" s="89" t="s">
        <v>374</v>
      </c>
    </row>
    <row r="260" spans="2:65" s="6" customFormat="1" ht="16.5" customHeight="1" x14ac:dyDescent="0.3">
      <c r="B260" s="23"/>
      <c r="C260" s="24"/>
      <c r="D260" s="148" t="s">
        <v>164</v>
      </c>
      <c r="E260" s="24"/>
      <c r="F260" s="149" t="s">
        <v>1183</v>
      </c>
      <c r="G260" s="24"/>
      <c r="H260" s="24"/>
      <c r="J260" s="24"/>
      <c r="K260" s="24"/>
      <c r="L260" s="43"/>
      <c r="M260" s="56"/>
      <c r="N260" s="24"/>
      <c r="O260" s="24"/>
      <c r="P260" s="24"/>
      <c r="Q260" s="24"/>
      <c r="R260" s="24"/>
      <c r="S260" s="24"/>
      <c r="T260" s="57"/>
      <c r="AT260" s="6" t="s">
        <v>164</v>
      </c>
      <c r="AU260" s="6" t="s">
        <v>21</v>
      </c>
    </row>
    <row r="261" spans="2:65" s="6" customFormat="1" ht="15.75" customHeight="1" x14ac:dyDescent="0.3">
      <c r="B261" s="23"/>
      <c r="C261" s="136" t="s">
        <v>378</v>
      </c>
      <c r="D261" s="136" t="s">
        <v>159</v>
      </c>
      <c r="E261" s="137" t="s">
        <v>1423</v>
      </c>
      <c r="F261" s="138" t="s">
        <v>1424</v>
      </c>
      <c r="G261" s="139" t="s">
        <v>191</v>
      </c>
      <c r="H261" s="140">
        <v>1</v>
      </c>
      <c r="I261" s="141"/>
      <c r="J261" s="142">
        <f>ROUND($I$261*$H$261,2)</f>
        <v>0</v>
      </c>
      <c r="K261" s="138"/>
      <c r="L261" s="43"/>
      <c r="M261" s="143"/>
      <c r="N261" s="144" t="s">
        <v>41</v>
      </c>
      <c r="O261" s="24"/>
      <c r="P261" s="145">
        <f>$O$261*$H$261</f>
        <v>0</v>
      </c>
      <c r="Q261" s="145">
        <v>0</v>
      </c>
      <c r="R261" s="145">
        <f>$Q$261*$H$261</f>
        <v>0</v>
      </c>
      <c r="S261" s="145">
        <v>0</v>
      </c>
      <c r="T261" s="146">
        <f>$S$261*$H$261</f>
        <v>0</v>
      </c>
      <c r="AR261" s="89" t="s">
        <v>163</v>
      </c>
      <c r="AT261" s="89" t="s">
        <v>159</v>
      </c>
      <c r="AU261" s="89" t="s">
        <v>21</v>
      </c>
      <c r="AY261" s="6" t="s">
        <v>158</v>
      </c>
      <c r="BE261" s="147">
        <f>IF($N$261="základní",$J$261,0)</f>
        <v>0</v>
      </c>
      <c r="BF261" s="147">
        <f>IF($N$261="snížená",$J$261,0)</f>
        <v>0</v>
      </c>
      <c r="BG261" s="147">
        <f>IF($N$261="zákl. přenesená",$J$261,0)</f>
        <v>0</v>
      </c>
      <c r="BH261" s="147">
        <f>IF($N$261="sníž. přenesená",$J$261,0)</f>
        <v>0</v>
      </c>
      <c r="BI261" s="147">
        <f>IF($N$261="nulová",$J$261,0)</f>
        <v>0</v>
      </c>
      <c r="BJ261" s="89" t="s">
        <v>21</v>
      </c>
      <c r="BK261" s="147">
        <f>ROUND($I$261*$H$261,2)</f>
        <v>0</v>
      </c>
      <c r="BL261" s="89" t="s">
        <v>163</v>
      </c>
      <c r="BM261" s="89" t="s">
        <v>378</v>
      </c>
    </row>
    <row r="262" spans="2:65" s="6" customFormat="1" ht="16.5" customHeight="1" x14ac:dyDescent="0.3">
      <c r="B262" s="23"/>
      <c r="C262" s="24"/>
      <c r="D262" s="148" t="s">
        <v>164</v>
      </c>
      <c r="E262" s="24"/>
      <c r="F262" s="149" t="s">
        <v>1424</v>
      </c>
      <c r="G262" s="24"/>
      <c r="H262" s="24"/>
      <c r="J262" s="24"/>
      <c r="K262" s="24"/>
      <c r="L262" s="43"/>
      <c r="M262" s="56"/>
      <c r="N262" s="24"/>
      <c r="O262" s="24"/>
      <c r="P262" s="24"/>
      <c r="Q262" s="24"/>
      <c r="R262" s="24"/>
      <c r="S262" s="24"/>
      <c r="T262" s="57"/>
      <c r="AT262" s="6" t="s">
        <v>164</v>
      </c>
      <c r="AU262" s="6" t="s">
        <v>21</v>
      </c>
    </row>
    <row r="263" spans="2:65" s="6" customFormat="1" ht="15.75" customHeight="1" x14ac:dyDescent="0.3">
      <c r="B263" s="23"/>
      <c r="C263" s="136" t="s">
        <v>383</v>
      </c>
      <c r="D263" s="136" t="s">
        <v>159</v>
      </c>
      <c r="E263" s="137" t="s">
        <v>1188</v>
      </c>
      <c r="F263" s="138" t="s">
        <v>1189</v>
      </c>
      <c r="G263" s="139" t="s">
        <v>183</v>
      </c>
      <c r="H263" s="140">
        <v>0.39</v>
      </c>
      <c r="I263" s="141"/>
      <c r="J263" s="142">
        <f>ROUND($I$263*$H$263,2)</f>
        <v>0</v>
      </c>
      <c r="K263" s="138"/>
      <c r="L263" s="43"/>
      <c r="M263" s="143"/>
      <c r="N263" s="144" t="s">
        <v>41</v>
      </c>
      <c r="O263" s="24"/>
      <c r="P263" s="145">
        <f>$O$263*$H$263</f>
        <v>0</v>
      </c>
      <c r="Q263" s="145">
        <v>0</v>
      </c>
      <c r="R263" s="145">
        <f>$Q$263*$H$263</f>
        <v>0</v>
      </c>
      <c r="S263" s="145">
        <v>0</v>
      </c>
      <c r="T263" s="146">
        <f>$S$263*$H$263</f>
        <v>0</v>
      </c>
      <c r="AR263" s="89" t="s">
        <v>163</v>
      </c>
      <c r="AT263" s="89" t="s">
        <v>159</v>
      </c>
      <c r="AU263" s="89" t="s">
        <v>21</v>
      </c>
      <c r="AY263" s="6" t="s">
        <v>158</v>
      </c>
      <c r="BE263" s="147">
        <f>IF($N$263="základní",$J$263,0)</f>
        <v>0</v>
      </c>
      <c r="BF263" s="147">
        <f>IF($N$263="snížená",$J$263,0)</f>
        <v>0</v>
      </c>
      <c r="BG263" s="147">
        <f>IF($N$263="zákl. přenesená",$J$263,0)</f>
        <v>0</v>
      </c>
      <c r="BH263" s="147">
        <f>IF($N$263="sníž. přenesená",$J$263,0)</f>
        <v>0</v>
      </c>
      <c r="BI263" s="147">
        <f>IF($N$263="nulová",$J$263,0)</f>
        <v>0</v>
      </c>
      <c r="BJ263" s="89" t="s">
        <v>21</v>
      </c>
      <c r="BK263" s="147">
        <f>ROUND($I$263*$H$263,2)</f>
        <v>0</v>
      </c>
      <c r="BL263" s="89" t="s">
        <v>163</v>
      </c>
      <c r="BM263" s="89" t="s">
        <v>383</v>
      </c>
    </row>
    <row r="264" spans="2:65" s="6" customFormat="1" ht="16.5" customHeight="1" x14ac:dyDescent="0.3">
      <c r="B264" s="23"/>
      <c r="C264" s="24"/>
      <c r="D264" s="148" t="s">
        <v>164</v>
      </c>
      <c r="E264" s="24"/>
      <c r="F264" s="149" t="s">
        <v>1189</v>
      </c>
      <c r="G264" s="24"/>
      <c r="H264" s="24"/>
      <c r="J264" s="24"/>
      <c r="K264" s="24"/>
      <c r="L264" s="43"/>
      <c r="M264" s="56"/>
      <c r="N264" s="24"/>
      <c r="O264" s="24"/>
      <c r="P264" s="24"/>
      <c r="Q264" s="24"/>
      <c r="R264" s="24"/>
      <c r="S264" s="24"/>
      <c r="T264" s="57"/>
      <c r="AT264" s="6" t="s">
        <v>164</v>
      </c>
      <c r="AU264" s="6" t="s">
        <v>21</v>
      </c>
    </row>
    <row r="265" spans="2:65" s="125" customFormat="1" ht="37.5" customHeight="1" x14ac:dyDescent="0.35">
      <c r="B265" s="126"/>
      <c r="C265" s="127"/>
      <c r="D265" s="127" t="s">
        <v>69</v>
      </c>
      <c r="E265" s="128" t="s">
        <v>321</v>
      </c>
      <c r="F265" s="128" t="s">
        <v>322</v>
      </c>
      <c r="G265" s="127"/>
      <c r="H265" s="127"/>
      <c r="J265" s="129">
        <f>$BK$265</f>
        <v>0</v>
      </c>
      <c r="K265" s="127"/>
      <c r="L265" s="130"/>
      <c r="M265" s="131"/>
      <c r="N265" s="127"/>
      <c r="O265" s="127"/>
      <c r="P265" s="132">
        <f>SUM($P$266:$P$279)</f>
        <v>0</v>
      </c>
      <c r="Q265" s="127"/>
      <c r="R265" s="132">
        <f>SUM($R$266:$R$279)</f>
        <v>0</v>
      </c>
      <c r="S265" s="127"/>
      <c r="T265" s="133">
        <f>SUM($T$266:$T$279)</f>
        <v>0</v>
      </c>
      <c r="AR265" s="134" t="s">
        <v>21</v>
      </c>
      <c r="AT265" s="134" t="s">
        <v>69</v>
      </c>
      <c r="AU265" s="134" t="s">
        <v>70</v>
      </c>
      <c r="AY265" s="134" t="s">
        <v>158</v>
      </c>
      <c r="BK265" s="135">
        <f>SUM($BK$266:$BK$279)</f>
        <v>0</v>
      </c>
    </row>
    <row r="266" spans="2:65" s="6" customFormat="1" ht="15.75" customHeight="1" x14ac:dyDescent="0.3">
      <c r="B266" s="23"/>
      <c r="C266" s="136" t="s">
        <v>388</v>
      </c>
      <c r="D266" s="136" t="s">
        <v>159</v>
      </c>
      <c r="E266" s="137" t="s">
        <v>1190</v>
      </c>
      <c r="F266" s="138" t="s">
        <v>1191</v>
      </c>
      <c r="G266" s="139" t="s">
        <v>329</v>
      </c>
      <c r="H266" s="140">
        <v>2</v>
      </c>
      <c r="I266" s="141"/>
      <c r="J266" s="142">
        <f>ROUND($I$266*$H$266,2)</f>
        <v>0</v>
      </c>
      <c r="K266" s="138"/>
      <c r="L266" s="43"/>
      <c r="M266" s="143"/>
      <c r="N266" s="144" t="s">
        <v>41</v>
      </c>
      <c r="O266" s="24"/>
      <c r="P266" s="145">
        <f>$O$266*$H$266</f>
        <v>0</v>
      </c>
      <c r="Q266" s="145">
        <v>0</v>
      </c>
      <c r="R266" s="145">
        <f>$Q$266*$H$266</f>
        <v>0</v>
      </c>
      <c r="S266" s="145">
        <v>0</v>
      </c>
      <c r="T266" s="146">
        <f>$S$266*$H$266</f>
        <v>0</v>
      </c>
      <c r="AR266" s="89" t="s">
        <v>163</v>
      </c>
      <c r="AT266" s="89" t="s">
        <v>159</v>
      </c>
      <c r="AU266" s="89" t="s">
        <v>21</v>
      </c>
      <c r="AY266" s="6" t="s">
        <v>158</v>
      </c>
      <c r="BE266" s="147">
        <f>IF($N$266="základní",$J$266,0)</f>
        <v>0</v>
      </c>
      <c r="BF266" s="147">
        <f>IF($N$266="snížená",$J$266,0)</f>
        <v>0</v>
      </c>
      <c r="BG266" s="147">
        <f>IF($N$266="zákl. přenesená",$J$266,0)</f>
        <v>0</v>
      </c>
      <c r="BH266" s="147">
        <f>IF($N$266="sníž. přenesená",$J$266,0)</f>
        <v>0</v>
      </c>
      <c r="BI266" s="147">
        <f>IF($N$266="nulová",$J$266,0)</f>
        <v>0</v>
      </c>
      <c r="BJ266" s="89" t="s">
        <v>21</v>
      </c>
      <c r="BK266" s="147">
        <f>ROUND($I$266*$H$266,2)</f>
        <v>0</v>
      </c>
      <c r="BL266" s="89" t="s">
        <v>163</v>
      </c>
      <c r="BM266" s="89" t="s">
        <v>388</v>
      </c>
    </row>
    <row r="267" spans="2:65" s="6" customFormat="1" ht="16.5" customHeight="1" x14ac:dyDescent="0.3">
      <c r="B267" s="23"/>
      <c r="C267" s="24"/>
      <c r="D267" s="148" t="s">
        <v>164</v>
      </c>
      <c r="E267" s="24"/>
      <c r="F267" s="149" t="s">
        <v>1191</v>
      </c>
      <c r="G267" s="24"/>
      <c r="H267" s="24"/>
      <c r="J267" s="24"/>
      <c r="K267" s="24"/>
      <c r="L267" s="43"/>
      <c r="M267" s="56"/>
      <c r="N267" s="24"/>
      <c r="O267" s="24"/>
      <c r="P267" s="24"/>
      <c r="Q267" s="24"/>
      <c r="R267" s="24"/>
      <c r="S267" s="24"/>
      <c r="T267" s="57"/>
      <c r="AT267" s="6" t="s">
        <v>164</v>
      </c>
      <c r="AU267" s="6" t="s">
        <v>21</v>
      </c>
    </row>
    <row r="268" spans="2:65" s="6" customFormat="1" ht="15.75" customHeight="1" x14ac:dyDescent="0.3">
      <c r="B268" s="23"/>
      <c r="C268" s="136" t="s">
        <v>395</v>
      </c>
      <c r="D268" s="136" t="s">
        <v>159</v>
      </c>
      <c r="E268" s="137" t="s">
        <v>1192</v>
      </c>
      <c r="F268" s="138" t="s">
        <v>1425</v>
      </c>
      <c r="G268" s="139" t="s">
        <v>329</v>
      </c>
      <c r="H268" s="140">
        <v>2</v>
      </c>
      <c r="I268" s="141"/>
      <c r="J268" s="142">
        <f>ROUND($I$268*$H$268,2)</f>
        <v>0</v>
      </c>
      <c r="K268" s="138"/>
      <c r="L268" s="43"/>
      <c r="M268" s="143"/>
      <c r="N268" s="144" t="s">
        <v>41</v>
      </c>
      <c r="O268" s="24"/>
      <c r="P268" s="145">
        <f>$O$268*$H$268</f>
        <v>0</v>
      </c>
      <c r="Q268" s="145">
        <v>0</v>
      </c>
      <c r="R268" s="145">
        <f>$Q$268*$H$268</f>
        <v>0</v>
      </c>
      <c r="S268" s="145">
        <v>0</v>
      </c>
      <c r="T268" s="146">
        <f>$S$268*$H$268</f>
        <v>0</v>
      </c>
      <c r="AR268" s="89" t="s">
        <v>163</v>
      </c>
      <c r="AT268" s="89" t="s">
        <v>159</v>
      </c>
      <c r="AU268" s="89" t="s">
        <v>21</v>
      </c>
      <c r="AY268" s="6" t="s">
        <v>158</v>
      </c>
      <c r="BE268" s="147">
        <f>IF($N$268="základní",$J$268,0)</f>
        <v>0</v>
      </c>
      <c r="BF268" s="147">
        <f>IF($N$268="snížená",$J$268,0)</f>
        <v>0</v>
      </c>
      <c r="BG268" s="147">
        <f>IF($N$268="zákl. přenesená",$J$268,0)</f>
        <v>0</v>
      </c>
      <c r="BH268" s="147">
        <f>IF($N$268="sníž. přenesená",$J$268,0)</f>
        <v>0</v>
      </c>
      <c r="BI268" s="147">
        <f>IF($N$268="nulová",$J$268,0)</f>
        <v>0</v>
      </c>
      <c r="BJ268" s="89" t="s">
        <v>21</v>
      </c>
      <c r="BK268" s="147">
        <f>ROUND($I$268*$H$268,2)</f>
        <v>0</v>
      </c>
      <c r="BL268" s="89" t="s">
        <v>163</v>
      </c>
      <c r="BM268" s="89" t="s">
        <v>395</v>
      </c>
    </row>
    <row r="269" spans="2:65" s="6" customFormat="1" ht="16.5" customHeight="1" x14ac:dyDescent="0.3">
      <c r="B269" s="23"/>
      <c r="C269" s="24"/>
      <c r="D269" s="148" t="s">
        <v>164</v>
      </c>
      <c r="E269" s="24"/>
      <c r="F269" s="149" t="s">
        <v>1425</v>
      </c>
      <c r="G269" s="24"/>
      <c r="H269" s="24"/>
      <c r="J269" s="24"/>
      <c r="K269" s="24"/>
      <c r="L269" s="43"/>
      <c r="M269" s="56"/>
      <c r="N269" s="24"/>
      <c r="O269" s="24"/>
      <c r="P269" s="24"/>
      <c r="Q269" s="24"/>
      <c r="R269" s="24"/>
      <c r="S269" s="24"/>
      <c r="T269" s="57"/>
      <c r="AT269" s="6" t="s">
        <v>164</v>
      </c>
      <c r="AU269" s="6" t="s">
        <v>21</v>
      </c>
    </row>
    <row r="270" spans="2:65" s="6" customFormat="1" ht="15.75" customHeight="1" x14ac:dyDescent="0.3">
      <c r="B270" s="23"/>
      <c r="C270" s="136" t="s">
        <v>398</v>
      </c>
      <c r="D270" s="136" t="s">
        <v>159</v>
      </c>
      <c r="E270" s="137" t="s">
        <v>763</v>
      </c>
      <c r="F270" s="138" t="s">
        <v>764</v>
      </c>
      <c r="G270" s="139" t="s">
        <v>342</v>
      </c>
      <c r="H270" s="140">
        <v>18</v>
      </c>
      <c r="I270" s="141"/>
      <c r="J270" s="142">
        <f>ROUND($I$270*$H$270,2)</f>
        <v>0</v>
      </c>
      <c r="K270" s="138"/>
      <c r="L270" s="43"/>
      <c r="M270" s="143"/>
      <c r="N270" s="144" t="s">
        <v>41</v>
      </c>
      <c r="O270" s="24"/>
      <c r="P270" s="145">
        <f>$O$270*$H$270</f>
        <v>0</v>
      </c>
      <c r="Q270" s="145">
        <v>0</v>
      </c>
      <c r="R270" s="145">
        <f>$Q$270*$H$270</f>
        <v>0</v>
      </c>
      <c r="S270" s="145">
        <v>0</v>
      </c>
      <c r="T270" s="146">
        <f>$S$270*$H$270</f>
        <v>0</v>
      </c>
      <c r="AR270" s="89" t="s">
        <v>163</v>
      </c>
      <c r="AT270" s="89" t="s">
        <v>159</v>
      </c>
      <c r="AU270" s="89" t="s">
        <v>21</v>
      </c>
      <c r="AY270" s="6" t="s">
        <v>158</v>
      </c>
      <c r="BE270" s="147">
        <f>IF($N$270="základní",$J$270,0)</f>
        <v>0</v>
      </c>
      <c r="BF270" s="147">
        <f>IF($N$270="snížená",$J$270,0)</f>
        <v>0</v>
      </c>
      <c r="BG270" s="147">
        <f>IF($N$270="zákl. přenesená",$J$270,0)</f>
        <v>0</v>
      </c>
      <c r="BH270" s="147">
        <f>IF($N$270="sníž. přenesená",$J$270,0)</f>
        <v>0</v>
      </c>
      <c r="BI270" s="147">
        <f>IF($N$270="nulová",$J$270,0)</f>
        <v>0</v>
      </c>
      <c r="BJ270" s="89" t="s">
        <v>21</v>
      </c>
      <c r="BK270" s="147">
        <f>ROUND($I$270*$H$270,2)</f>
        <v>0</v>
      </c>
      <c r="BL270" s="89" t="s">
        <v>163</v>
      </c>
      <c r="BM270" s="89" t="s">
        <v>398</v>
      </c>
    </row>
    <row r="271" spans="2:65" s="6" customFormat="1" ht="16.5" customHeight="1" x14ac:dyDescent="0.3">
      <c r="B271" s="23"/>
      <c r="C271" s="24"/>
      <c r="D271" s="148" t="s">
        <v>164</v>
      </c>
      <c r="E271" s="24"/>
      <c r="F271" s="149" t="s">
        <v>764</v>
      </c>
      <c r="G271" s="24"/>
      <c r="H271" s="24"/>
      <c r="J271" s="24"/>
      <c r="K271" s="24"/>
      <c r="L271" s="43"/>
      <c r="M271" s="56"/>
      <c r="N271" s="24"/>
      <c r="O271" s="24"/>
      <c r="P271" s="24"/>
      <c r="Q271" s="24"/>
      <c r="R271" s="24"/>
      <c r="S271" s="24"/>
      <c r="T271" s="57"/>
      <c r="AT271" s="6" t="s">
        <v>164</v>
      </c>
      <c r="AU271" s="6" t="s">
        <v>21</v>
      </c>
    </row>
    <row r="272" spans="2:65" s="6" customFormat="1" ht="15.75" customHeight="1" x14ac:dyDescent="0.3">
      <c r="B272" s="150"/>
      <c r="C272" s="151"/>
      <c r="D272" s="152" t="s">
        <v>165</v>
      </c>
      <c r="E272" s="151"/>
      <c r="F272" s="153" t="s">
        <v>1426</v>
      </c>
      <c r="G272" s="151"/>
      <c r="H272" s="154">
        <v>18</v>
      </c>
      <c r="J272" s="151"/>
      <c r="K272" s="151"/>
      <c r="L272" s="155"/>
      <c r="M272" s="156"/>
      <c r="N272" s="151"/>
      <c r="O272" s="151"/>
      <c r="P272" s="151"/>
      <c r="Q272" s="151"/>
      <c r="R272" s="151"/>
      <c r="S272" s="151"/>
      <c r="T272" s="157"/>
      <c r="AT272" s="158" t="s">
        <v>165</v>
      </c>
      <c r="AU272" s="158" t="s">
        <v>21</v>
      </c>
      <c r="AV272" s="158" t="s">
        <v>78</v>
      </c>
      <c r="AW272" s="158" t="s">
        <v>121</v>
      </c>
      <c r="AX272" s="158" t="s">
        <v>70</v>
      </c>
      <c r="AY272" s="158" t="s">
        <v>158</v>
      </c>
    </row>
    <row r="273" spans="2:65" s="6" customFormat="1" ht="15.75" customHeight="1" x14ac:dyDescent="0.3">
      <c r="B273" s="159"/>
      <c r="C273" s="160"/>
      <c r="D273" s="152" t="s">
        <v>165</v>
      </c>
      <c r="E273" s="160"/>
      <c r="F273" s="161" t="s">
        <v>170</v>
      </c>
      <c r="G273" s="160"/>
      <c r="H273" s="162">
        <v>18</v>
      </c>
      <c r="J273" s="160"/>
      <c r="K273" s="160"/>
      <c r="L273" s="163"/>
      <c r="M273" s="164"/>
      <c r="N273" s="160"/>
      <c r="O273" s="160"/>
      <c r="P273" s="160"/>
      <c r="Q273" s="160"/>
      <c r="R273" s="160"/>
      <c r="S273" s="160"/>
      <c r="T273" s="165"/>
      <c r="AT273" s="166" t="s">
        <v>165</v>
      </c>
      <c r="AU273" s="166" t="s">
        <v>21</v>
      </c>
      <c r="AV273" s="166" t="s">
        <v>163</v>
      </c>
      <c r="AW273" s="166" t="s">
        <v>121</v>
      </c>
      <c r="AX273" s="166" t="s">
        <v>21</v>
      </c>
      <c r="AY273" s="166" t="s">
        <v>158</v>
      </c>
    </row>
    <row r="274" spans="2:65" s="6" customFormat="1" ht="15.75" customHeight="1" x14ac:dyDescent="0.3">
      <c r="B274" s="23"/>
      <c r="C274" s="136" t="s">
        <v>401</v>
      </c>
      <c r="D274" s="136" t="s">
        <v>159</v>
      </c>
      <c r="E274" s="137" t="s">
        <v>598</v>
      </c>
      <c r="F274" s="138" t="s">
        <v>1427</v>
      </c>
      <c r="G274" s="139" t="s">
        <v>600</v>
      </c>
      <c r="H274" s="140">
        <v>18</v>
      </c>
      <c r="I274" s="141"/>
      <c r="J274" s="142">
        <f>ROUND($I$274*$H$274,2)</f>
        <v>0</v>
      </c>
      <c r="K274" s="138"/>
      <c r="L274" s="43"/>
      <c r="M274" s="143"/>
      <c r="N274" s="144" t="s">
        <v>41</v>
      </c>
      <c r="O274" s="24"/>
      <c r="P274" s="145">
        <f>$O$274*$H$274</f>
        <v>0</v>
      </c>
      <c r="Q274" s="145">
        <v>0</v>
      </c>
      <c r="R274" s="145">
        <f>$Q$274*$H$274</f>
        <v>0</v>
      </c>
      <c r="S274" s="145">
        <v>0</v>
      </c>
      <c r="T274" s="146">
        <f>$S$274*$H$274</f>
        <v>0</v>
      </c>
      <c r="AR274" s="89" t="s">
        <v>163</v>
      </c>
      <c r="AT274" s="89" t="s">
        <v>159</v>
      </c>
      <c r="AU274" s="89" t="s">
        <v>21</v>
      </c>
      <c r="AY274" s="6" t="s">
        <v>158</v>
      </c>
      <c r="BE274" s="147">
        <f>IF($N$274="základní",$J$274,0)</f>
        <v>0</v>
      </c>
      <c r="BF274" s="147">
        <f>IF($N$274="snížená",$J$274,0)</f>
        <v>0</v>
      </c>
      <c r="BG274" s="147">
        <f>IF($N$274="zákl. přenesená",$J$274,0)</f>
        <v>0</v>
      </c>
      <c r="BH274" s="147">
        <f>IF($N$274="sníž. přenesená",$J$274,0)</f>
        <v>0</v>
      </c>
      <c r="BI274" s="147">
        <f>IF($N$274="nulová",$J$274,0)</f>
        <v>0</v>
      </c>
      <c r="BJ274" s="89" t="s">
        <v>21</v>
      </c>
      <c r="BK274" s="147">
        <f>ROUND($I$274*$H$274,2)</f>
        <v>0</v>
      </c>
      <c r="BL274" s="89" t="s">
        <v>163</v>
      </c>
      <c r="BM274" s="89" t="s">
        <v>401</v>
      </c>
    </row>
    <row r="275" spans="2:65" s="6" customFormat="1" ht="16.5" customHeight="1" x14ac:dyDescent="0.3">
      <c r="B275" s="23"/>
      <c r="C275" s="24"/>
      <c r="D275" s="148" t="s">
        <v>164</v>
      </c>
      <c r="E275" s="24"/>
      <c r="F275" s="149" t="s">
        <v>1427</v>
      </c>
      <c r="G275" s="24"/>
      <c r="H275" s="24"/>
      <c r="J275" s="24"/>
      <c r="K275" s="24"/>
      <c r="L275" s="43"/>
      <c r="M275" s="56"/>
      <c r="N275" s="24"/>
      <c r="O275" s="24"/>
      <c r="P275" s="24"/>
      <c r="Q275" s="24"/>
      <c r="R275" s="24"/>
      <c r="S275" s="24"/>
      <c r="T275" s="57"/>
      <c r="AT275" s="6" t="s">
        <v>164</v>
      </c>
      <c r="AU275" s="6" t="s">
        <v>21</v>
      </c>
    </row>
    <row r="276" spans="2:65" s="6" customFormat="1" ht="15.75" customHeight="1" x14ac:dyDescent="0.3">
      <c r="B276" s="150"/>
      <c r="C276" s="151"/>
      <c r="D276" s="152" t="s">
        <v>165</v>
      </c>
      <c r="E276" s="151"/>
      <c r="F276" s="153" t="s">
        <v>224</v>
      </c>
      <c r="G276" s="151"/>
      <c r="H276" s="154">
        <v>18</v>
      </c>
      <c r="J276" s="151"/>
      <c r="K276" s="151"/>
      <c r="L276" s="155"/>
      <c r="M276" s="156"/>
      <c r="N276" s="151"/>
      <c r="O276" s="151"/>
      <c r="P276" s="151"/>
      <c r="Q276" s="151"/>
      <c r="R276" s="151"/>
      <c r="S276" s="151"/>
      <c r="T276" s="157"/>
      <c r="AT276" s="158" t="s">
        <v>165</v>
      </c>
      <c r="AU276" s="158" t="s">
        <v>21</v>
      </c>
      <c r="AV276" s="158" t="s">
        <v>78</v>
      </c>
      <c r="AW276" s="158" t="s">
        <v>121</v>
      </c>
      <c r="AX276" s="158" t="s">
        <v>70</v>
      </c>
      <c r="AY276" s="158" t="s">
        <v>158</v>
      </c>
    </row>
    <row r="277" spans="2:65" s="6" customFormat="1" ht="15.75" customHeight="1" x14ac:dyDescent="0.3">
      <c r="B277" s="159"/>
      <c r="C277" s="160"/>
      <c r="D277" s="152" t="s">
        <v>165</v>
      </c>
      <c r="E277" s="160"/>
      <c r="F277" s="161" t="s">
        <v>170</v>
      </c>
      <c r="G277" s="160"/>
      <c r="H277" s="162">
        <v>18</v>
      </c>
      <c r="J277" s="160"/>
      <c r="K277" s="160"/>
      <c r="L277" s="163"/>
      <c r="M277" s="164"/>
      <c r="N277" s="160"/>
      <c r="O277" s="160"/>
      <c r="P277" s="160"/>
      <c r="Q277" s="160"/>
      <c r="R277" s="160"/>
      <c r="S277" s="160"/>
      <c r="T277" s="165"/>
      <c r="AT277" s="166" t="s">
        <v>165</v>
      </c>
      <c r="AU277" s="166" t="s">
        <v>21</v>
      </c>
      <c r="AV277" s="166" t="s">
        <v>163</v>
      </c>
      <c r="AW277" s="166" t="s">
        <v>121</v>
      </c>
      <c r="AX277" s="166" t="s">
        <v>21</v>
      </c>
      <c r="AY277" s="166" t="s">
        <v>158</v>
      </c>
    </row>
    <row r="278" spans="2:65" s="6" customFormat="1" ht="15.75" customHeight="1" x14ac:dyDescent="0.3">
      <c r="B278" s="23"/>
      <c r="C278" s="136" t="s">
        <v>404</v>
      </c>
      <c r="D278" s="136" t="s">
        <v>159</v>
      </c>
      <c r="E278" s="137" t="s">
        <v>361</v>
      </c>
      <c r="F278" s="138" t="s">
        <v>362</v>
      </c>
      <c r="G278" s="139" t="s">
        <v>183</v>
      </c>
      <c r="H278" s="140">
        <v>0.13600000000000001</v>
      </c>
      <c r="I278" s="141"/>
      <c r="J278" s="142">
        <f>ROUND($I$278*$H$278,2)</f>
        <v>0</v>
      </c>
      <c r="K278" s="138"/>
      <c r="L278" s="43"/>
      <c r="M278" s="143"/>
      <c r="N278" s="144" t="s">
        <v>41</v>
      </c>
      <c r="O278" s="24"/>
      <c r="P278" s="145">
        <f>$O$278*$H$278</f>
        <v>0</v>
      </c>
      <c r="Q278" s="145">
        <v>0</v>
      </c>
      <c r="R278" s="145">
        <f>$Q$278*$H$278</f>
        <v>0</v>
      </c>
      <c r="S278" s="145">
        <v>0</v>
      </c>
      <c r="T278" s="146">
        <f>$S$278*$H$278</f>
        <v>0</v>
      </c>
      <c r="AR278" s="89" t="s">
        <v>163</v>
      </c>
      <c r="AT278" s="89" t="s">
        <v>159</v>
      </c>
      <c r="AU278" s="89" t="s">
        <v>21</v>
      </c>
      <c r="AY278" s="6" t="s">
        <v>158</v>
      </c>
      <c r="BE278" s="147">
        <f>IF($N$278="základní",$J$278,0)</f>
        <v>0</v>
      </c>
      <c r="BF278" s="147">
        <f>IF($N$278="snížená",$J$278,0)</f>
        <v>0</v>
      </c>
      <c r="BG278" s="147">
        <f>IF($N$278="zákl. přenesená",$J$278,0)</f>
        <v>0</v>
      </c>
      <c r="BH278" s="147">
        <f>IF($N$278="sníž. přenesená",$J$278,0)</f>
        <v>0</v>
      </c>
      <c r="BI278" s="147">
        <f>IF($N$278="nulová",$J$278,0)</f>
        <v>0</v>
      </c>
      <c r="BJ278" s="89" t="s">
        <v>21</v>
      </c>
      <c r="BK278" s="147">
        <f>ROUND($I$278*$H$278,2)</f>
        <v>0</v>
      </c>
      <c r="BL278" s="89" t="s">
        <v>163</v>
      </c>
      <c r="BM278" s="89" t="s">
        <v>404</v>
      </c>
    </row>
    <row r="279" spans="2:65" s="6" customFormat="1" ht="16.5" customHeight="1" x14ac:dyDescent="0.3">
      <c r="B279" s="23"/>
      <c r="C279" s="24"/>
      <c r="D279" s="148" t="s">
        <v>164</v>
      </c>
      <c r="E279" s="24"/>
      <c r="F279" s="149" t="s">
        <v>362</v>
      </c>
      <c r="G279" s="24"/>
      <c r="H279" s="24"/>
      <c r="J279" s="24"/>
      <c r="K279" s="24"/>
      <c r="L279" s="43"/>
      <c r="M279" s="56"/>
      <c r="N279" s="24"/>
      <c r="O279" s="24"/>
      <c r="P279" s="24"/>
      <c r="Q279" s="24"/>
      <c r="R279" s="24"/>
      <c r="S279" s="24"/>
      <c r="T279" s="57"/>
      <c r="AT279" s="6" t="s">
        <v>164</v>
      </c>
      <c r="AU279" s="6" t="s">
        <v>21</v>
      </c>
    </row>
    <row r="280" spans="2:65" s="125" customFormat="1" ht="37.5" customHeight="1" x14ac:dyDescent="0.35">
      <c r="B280" s="126"/>
      <c r="C280" s="127"/>
      <c r="D280" s="127" t="s">
        <v>69</v>
      </c>
      <c r="E280" s="128" t="s">
        <v>372</v>
      </c>
      <c r="F280" s="128" t="s">
        <v>373</v>
      </c>
      <c r="G280" s="127"/>
      <c r="H280" s="127"/>
      <c r="J280" s="129">
        <f>$BK$280</f>
        <v>0</v>
      </c>
      <c r="K280" s="127"/>
      <c r="L280" s="130"/>
      <c r="M280" s="131"/>
      <c r="N280" s="127"/>
      <c r="O280" s="127"/>
      <c r="P280" s="132">
        <f>SUM($P$281:$P$286)</f>
        <v>0</v>
      </c>
      <c r="Q280" s="127"/>
      <c r="R280" s="132">
        <f>SUM($R$281:$R$286)</f>
        <v>0</v>
      </c>
      <c r="S280" s="127"/>
      <c r="T280" s="133">
        <f>SUM($T$281:$T$286)</f>
        <v>0</v>
      </c>
      <c r="AR280" s="134" t="s">
        <v>21</v>
      </c>
      <c r="AT280" s="134" t="s">
        <v>69</v>
      </c>
      <c r="AU280" s="134" t="s">
        <v>70</v>
      </c>
      <c r="AY280" s="134" t="s">
        <v>158</v>
      </c>
      <c r="BK280" s="135">
        <f>SUM($BK$281:$BK$286)</f>
        <v>0</v>
      </c>
    </row>
    <row r="281" spans="2:65" s="6" customFormat="1" ht="15.75" customHeight="1" x14ac:dyDescent="0.3">
      <c r="B281" s="23"/>
      <c r="C281" s="136" t="s">
        <v>222</v>
      </c>
      <c r="D281" s="136" t="s">
        <v>159</v>
      </c>
      <c r="E281" s="137" t="s">
        <v>1195</v>
      </c>
      <c r="F281" s="138" t="s">
        <v>1196</v>
      </c>
      <c r="G281" s="139" t="s">
        <v>447</v>
      </c>
      <c r="H281" s="140">
        <v>24</v>
      </c>
      <c r="I281" s="141"/>
      <c r="J281" s="142">
        <f>ROUND($I$281*$H$281,2)</f>
        <v>0</v>
      </c>
      <c r="K281" s="138"/>
      <c r="L281" s="43"/>
      <c r="M281" s="143"/>
      <c r="N281" s="144" t="s">
        <v>41</v>
      </c>
      <c r="O281" s="24"/>
      <c r="P281" s="145">
        <f>$O$281*$H$281</f>
        <v>0</v>
      </c>
      <c r="Q281" s="145">
        <v>0</v>
      </c>
      <c r="R281" s="145">
        <f>$Q$281*$H$281</f>
        <v>0</v>
      </c>
      <c r="S281" s="145">
        <v>0</v>
      </c>
      <c r="T281" s="146">
        <f>$S$281*$H$281</f>
        <v>0</v>
      </c>
      <c r="AR281" s="89" t="s">
        <v>163</v>
      </c>
      <c r="AT281" s="89" t="s">
        <v>159</v>
      </c>
      <c r="AU281" s="89" t="s">
        <v>21</v>
      </c>
      <c r="AY281" s="6" t="s">
        <v>158</v>
      </c>
      <c r="BE281" s="147">
        <f>IF($N$281="základní",$J$281,0)</f>
        <v>0</v>
      </c>
      <c r="BF281" s="147">
        <f>IF($N$281="snížená",$J$281,0)</f>
        <v>0</v>
      </c>
      <c r="BG281" s="147">
        <f>IF($N$281="zákl. přenesená",$J$281,0)</f>
        <v>0</v>
      </c>
      <c r="BH281" s="147">
        <f>IF($N$281="sníž. přenesená",$J$281,0)</f>
        <v>0</v>
      </c>
      <c r="BI281" s="147">
        <f>IF($N$281="nulová",$J$281,0)</f>
        <v>0</v>
      </c>
      <c r="BJ281" s="89" t="s">
        <v>21</v>
      </c>
      <c r="BK281" s="147">
        <f>ROUND($I$281*$H$281,2)</f>
        <v>0</v>
      </c>
      <c r="BL281" s="89" t="s">
        <v>163</v>
      </c>
      <c r="BM281" s="89" t="s">
        <v>222</v>
      </c>
    </row>
    <row r="282" spans="2:65" s="6" customFormat="1" ht="16.5" customHeight="1" x14ac:dyDescent="0.3">
      <c r="B282" s="23"/>
      <c r="C282" s="24"/>
      <c r="D282" s="148" t="s">
        <v>164</v>
      </c>
      <c r="E282" s="24"/>
      <c r="F282" s="149" t="s">
        <v>1196</v>
      </c>
      <c r="G282" s="24"/>
      <c r="H282" s="24"/>
      <c r="J282" s="24"/>
      <c r="K282" s="24"/>
      <c r="L282" s="43"/>
      <c r="M282" s="56"/>
      <c r="N282" s="24"/>
      <c r="O282" s="24"/>
      <c r="P282" s="24"/>
      <c r="Q282" s="24"/>
      <c r="R282" s="24"/>
      <c r="S282" s="24"/>
      <c r="T282" s="57"/>
      <c r="AT282" s="6" t="s">
        <v>164</v>
      </c>
      <c r="AU282" s="6" t="s">
        <v>21</v>
      </c>
    </row>
    <row r="283" spans="2:65" s="6" customFormat="1" ht="15.75" customHeight="1" x14ac:dyDescent="0.3">
      <c r="B283" s="23"/>
      <c r="C283" s="136" t="s">
        <v>556</v>
      </c>
      <c r="D283" s="136" t="s">
        <v>159</v>
      </c>
      <c r="E283" s="137" t="s">
        <v>375</v>
      </c>
      <c r="F283" s="138" t="s">
        <v>376</v>
      </c>
      <c r="G283" s="139" t="s">
        <v>177</v>
      </c>
      <c r="H283" s="140">
        <v>1.35</v>
      </c>
      <c r="I283" s="141"/>
      <c r="J283" s="142">
        <f>ROUND($I$283*$H$283,2)</f>
        <v>0</v>
      </c>
      <c r="K283" s="138"/>
      <c r="L283" s="43"/>
      <c r="M283" s="143"/>
      <c r="N283" s="144" t="s">
        <v>41</v>
      </c>
      <c r="O283" s="24"/>
      <c r="P283" s="145">
        <f>$O$283*$H$283</f>
        <v>0</v>
      </c>
      <c r="Q283" s="145">
        <v>0</v>
      </c>
      <c r="R283" s="145">
        <f>$Q$283*$H$283</f>
        <v>0</v>
      </c>
      <c r="S283" s="145">
        <v>0</v>
      </c>
      <c r="T283" s="146">
        <f>$S$283*$H$283</f>
        <v>0</v>
      </c>
      <c r="AR283" s="89" t="s">
        <v>163</v>
      </c>
      <c r="AT283" s="89" t="s">
        <v>159</v>
      </c>
      <c r="AU283" s="89" t="s">
        <v>21</v>
      </c>
      <c r="AY283" s="6" t="s">
        <v>158</v>
      </c>
      <c r="BE283" s="147">
        <f>IF($N$283="základní",$J$283,0)</f>
        <v>0</v>
      </c>
      <c r="BF283" s="147">
        <f>IF($N$283="snížená",$J$283,0)</f>
        <v>0</v>
      </c>
      <c r="BG283" s="147">
        <f>IF($N$283="zákl. přenesená",$J$283,0)</f>
        <v>0</v>
      </c>
      <c r="BH283" s="147">
        <f>IF($N$283="sníž. přenesená",$J$283,0)</f>
        <v>0</v>
      </c>
      <c r="BI283" s="147">
        <f>IF($N$283="nulová",$J$283,0)</f>
        <v>0</v>
      </c>
      <c r="BJ283" s="89" t="s">
        <v>21</v>
      </c>
      <c r="BK283" s="147">
        <f>ROUND($I$283*$H$283,2)</f>
        <v>0</v>
      </c>
      <c r="BL283" s="89" t="s">
        <v>163</v>
      </c>
      <c r="BM283" s="89" t="s">
        <v>556</v>
      </c>
    </row>
    <row r="284" spans="2:65" s="6" customFormat="1" ht="16.5" customHeight="1" x14ac:dyDescent="0.3">
      <c r="B284" s="23"/>
      <c r="C284" s="24"/>
      <c r="D284" s="148" t="s">
        <v>164</v>
      </c>
      <c r="E284" s="24"/>
      <c r="F284" s="149" t="s">
        <v>376</v>
      </c>
      <c r="G284" s="24"/>
      <c r="H284" s="24"/>
      <c r="J284" s="24"/>
      <c r="K284" s="24"/>
      <c r="L284" s="43"/>
      <c r="M284" s="56"/>
      <c r="N284" s="24"/>
      <c r="O284" s="24"/>
      <c r="P284" s="24"/>
      <c r="Q284" s="24"/>
      <c r="R284" s="24"/>
      <c r="S284" s="24"/>
      <c r="T284" s="57"/>
      <c r="AT284" s="6" t="s">
        <v>164</v>
      </c>
      <c r="AU284" s="6" t="s">
        <v>21</v>
      </c>
    </row>
    <row r="285" spans="2:65" s="6" customFormat="1" ht="15.75" customHeight="1" x14ac:dyDescent="0.3">
      <c r="B285" s="150"/>
      <c r="C285" s="151"/>
      <c r="D285" s="152" t="s">
        <v>165</v>
      </c>
      <c r="E285" s="151"/>
      <c r="F285" s="153" t="s">
        <v>1428</v>
      </c>
      <c r="G285" s="151"/>
      <c r="H285" s="154">
        <v>1.35</v>
      </c>
      <c r="J285" s="151"/>
      <c r="K285" s="151"/>
      <c r="L285" s="155"/>
      <c r="M285" s="156"/>
      <c r="N285" s="151"/>
      <c r="O285" s="151"/>
      <c r="P285" s="151"/>
      <c r="Q285" s="151"/>
      <c r="R285" s="151"/>
      <c r="S285" s="151"/>
      <c r="T285" s="157"/>
      <c r="AT285" s="158" t="s">
        <v>165</v>
      </c>
      <c r="AU285" s="158" t="s">
        <v>21</v>
      </c>
      <c r="AV285" s="158" t="s">
        <v>78</v>
      </c>
      <c r="AW285" s="158" t="s">
        <v>121</v>
      </c>
      <c r="AX285" s="158" t="s">
        <v>70</v>
      </c>
      <c r="AY285" s="158" t="s">
        <v>158</v>
      </c>
    </row>
    <row r="286" spans="2:65" s="6" customFormat="1" ht="15.75" customHeight="1" x14ac:dyDescent="0.3">
      <c r="B286" s="159"/>
      <c r="C286" s="160"/>
      <c r="D286" s="152" t="s">
        <v>165</v>
      </c>
      <c r="E286" s="160"/>
      <c r="F286" s="161" t="s">
        <v>170</v>
      </c>
      <c r="G286" s="160"/>
      <c r="H286" s="162">
        <v>1.35</v>
      </c>
      <c r="J286" s="160"/>
      <c r="K286" s="160"/>
      <c r="L286" s="163"/>
      <c r="M286" s="182"/>
      <c r="N286" s="183"/>
      <c r="O286" s="183"/>
      <c r="P286" s="183"/>
      <c r="Q286" s="183"/>
      <c r="R286" s="183"/>
      <c r="S286" s="183"/>
      <c r="T286" s="184"/>
      <c r="AT286" s="166" t="s">
        <v>165</v>
      </c>
      <c r="AU286" s="166" t="s">
        <v>21</v>
      </c>
      <c r="AV286" s="166" t="s">
        <v>163</v>
      </c>
      <c r="AW286" s="166" t="s">
        <v>121</v>
      </c>
      <c r="AX286" s="166" t="s">
        <v>21</v>
      </c>
      <c r="AY286" s="166" t="s">
        <v>158</v>
      </c>
    </row>
    <row r="287" spans="2:65" s="6" customFormat="1" ht="7.5" customHeight="1" x14ac:dyDescent="0.3">
      <c r="B287" s="38"/>
      <c r="C287" s="39"/>
      <c r="D287" s="39"/>
      <c r="E287" s="39"/>
      <c r="F287" s="39"/>
      <c r="G287" s="39"/>
      <c r="H287" s="39"/>
      <c r="I287" s="101"/>
      <c r="J287" s="39"/>
      <c r="K287" s="39"/>
      <c r="L287" s="43"/>
    </row>
    <row r="303" s="2" customFormat="1" ht="14.25" customHeight="1" x14ac:dyDescent="0.3"/>
  </sheetData>
  <sheetProtection password="CC35" sheet="1" objects="1" scenarios="1" formatColumns="0" formatRows="0" sort="0" autoFilter="0"/>
  <autoFilter ref="C85:K85"/>
  <mergeCells count="9">
    <mergeCell ref="E78:H78"/>
    <mergeCell ref="G1:H1"/>
    <mergeCell ref="L2:V2"/>
    <mergeCell ref="E7:H7"/>
    <mergeCell ref="E9:H9"/>
    <mergeCell ref="E24:H24"/>
    <mergeCell ref="E45:H45"/>
    <mergeCell ref="E47:H47"/>
    <mergeCell ref="E76:H76"/>
  </mergeCells>
  <hyperlinks>
    <hyperlink ref="F1:G1" location="C2" tooltip="Krycí list soupisu" display="1) Krycí list soupisu"/>
    <hyperlink ref="G1:H1" location="C54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109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1429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ROUND($J$81,2)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ROUND(SUM($BE$81:$BE$194),2)</f>
        <v>0</v>
      </c>
      <c r="G30" s="24"/>
      <c r="H30" s="24"/>
      <c r="I30" s="97">
        <v>0.21</v>
      </c>
      <c r="J30" s="96">
        <f>ROUND(ROUND((SUM($BE$81:$BE$194)),2)*$I$30,2)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ROUND(SUM($BF$81:$BF$194),2)</f>
        <v>0</v>
      </c>
      <c r="G31" s="24"/>
      <c r="H31" s="24"/>
      <c r="I31" s="97">
        <v>0.15</v>
      </c>
      <c r="J31" s="96">
        <f>ROUND(ROUND((SUM($BF$81:$BF$194)),2)*$I$31,2)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ROUND(SUM($BG$81:$BG$194),2)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ROUND(SUM($BH$81:$BH$194),2)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ROUND(SUM($BI$81:$BI$194),2)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12 - Elektroinstalace - o.č. 002 - Jídelna a kuchyně (statek)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$J$81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1430</v>
      </c>
      <c r="E57" s="110"/>
      <c r="F57" s="110"/>
      <c r="G57" s="110"/>
      <c r="H57" s="110"/>
      <c r="I57" s="111"/>
      <c r="J57" s="112">
        <f>$J$82</f>
        <v>0</v>
      </c>
      <c r="K57" s="113"/>
    </row>
    <row r="58" spans="2:47" s="73" customFormat="1" ht="25.5" customHeight="1" x14ac:dyDescent="0.3">
      <c r="B58" s="108"/>
      <c r="C58" s="109"/>
      <c r="D58" s="110" t="s">
        <v>1431</v>
      </c>
      <c r="E58" s="110"/>
      <c r="F58" s="110"/>
      <c r="G58" s="110"/>
      <c r="H58" s="110"/>
      <c r="I58" s="111"/>
      <c r="J58" s="112">
        <f>$J$107</f>
        <v>0</v>
      </c>
      <c r="K58" s="113"/>
    </row>
    <row r="59" spans="2:47" s="73" customFormat="1" ht="25.5" customHeight="1" x14ac:dyDescent="0.3">
      <c r="B59" s="108"/>
      <c r="C59" s="109"/>
      <c r="D59" s="110" t="s">
        <v>1432</v>
      </c>
      <c r="E59" s="110"/>
      <c r="F59" s="110"/>
      <c r="G59" s="110"/>
      <c r="H59" s="110"/>
      <c r="I59" s="111"/>
      <c r="J59" s="112">
        <f>$J$132</f>
        <v>0</v>
      </c>
      <c r="K59" s="113"/>
    </row>
    <row r="60" spans="2:47" s="73" customFormat="1" ht="25.5" customHeight="1" x14ac:dyDescent="0.3">
      <c r="B60" s="108"/>
      <c r="C60" s="109"/>
      <c r="D60" s="110" t="s">
        <v>1433</v>
      </c>
      <c r="E60" s="110"/>
      <c r="F60" s="110"/>
      <c r="G60" s="110"/>
      <c r="H60" s="110"/>
      <c r="I60" s="111"/>
      <c r="J60" s="112">
        <f>$J$147</f>
        <v>0</v>
      </c>
      <c r="K60" s="113"/>
    </row>
    <row r="61" spans="2:47" s="73" customFormat="1" ht="25.5" customHeight="1" x14ac:dyDescent="0.3">
      <c r="B61" s="108"/>
      <c r="C61" s="109"/>
      <c r="D61" s="110" t="s">
        <v>1434</v>
      </c>
      <c r="E61" s="110"/>
      <c r="F61" s="110"/>
      <c r="G61" s="110"/>
      <c r="H61" s="110"/>
      <c r="I61" s="111"/>
      <c r="J61" s="112">
        <f>$J$178</f>
        <v>0</v>
      </c>
      <c r="K61" s="113"/>
    </row>
    <row r="62" spans="2:47" s="6" customFormat="1" ht="22.5" customHeight="1" x14ac:dyDescent="0.3">
      <c r="B62" s="23"/>
      <c r="C62" s="24"/>
      <c r="D62" s="24"/>
      <c r="E62" s="24"/>
      <c r="F62" s="24"/>
      <c r="G62" s="24"/>
      <c r="H62" s="24"/>
      <c r="J62" s="24"/>
      <c r="K62" s="27"/>
    </row>
    <row r="63" spans="2:47" s="6" customFormat="1" ht="7.5" customHeight="1" x14ac:dyDescent="0.3">
      <c r="B63" s="38"/>
      <c r="C63" s="39"/>
      <c r="D63" s="39"/>
      <c r="E63" s="39"/>
      <c r="F63" s="39"/>
      <c r="G63" s="39"/>
      <c r="H63" s="39"/>
      <c r="I63" s="101"/>
      <c r="J63" s="39"/>
      <c r="K63" s="40"/>
    </row>
    <row r="67" spans="2:20" s="6" customFormat="1" ht="7.5" customHeight="1" x14ac:dyDescent="0.3">
      <c r="B67" s="41"/>
      <c r="C67" s="42"/>
      <c r="D67" s="42"/>
      <c r="E67" s="42"/>
      <c r="F67" s="42"/>
      <c r="G67" s="42"/>
      <c r="H67" s="42"/>
      <c r="I67" s="103"/>
      <c r="J67" s="42"/>
      <c r="K67" s="42"/>
      <c r="L67" s="43"/>
    </row>
    <row r="68" spans="2:20" s="6" customFormat="1" ht="37.5" customHeight="1" x14ac:dyDescent="0.3">
      <c r="B68" s="23"/>
      <c r="C68" s="12" t="s">
        <v>142</v>
      </c>
      <c r="D68" s="24"/>
      <c r="E68" s="24"/>
      <c r="F68" s="24"/>
      <c r="G68" s="24"/>
      <c r="H68" s="24"/>
      <c r="J68" s="24"/>
      <c r="K68" s="24"/>
      <c r="L68" s="43"/>
    </row>
    <row r="69" spans="2:20" s="6" customFormat="1" ht="7.5" customHeight="1" x14ac:dyDescent="0.3">
      <c r="B69" s="23"/>
      <c r="C69" s="24"/>
      <c r="D69" s="24"/>
      <c r="E69" s="24"/>
      <c r="F69" s="24"/>
      <c r="G69" s="24"/>
      <c r="H69" s="24"/>
      <c r="J69" s="24"/>
      <c r="K69" s="24"/>
      <c r="L69" s="43"/>
    </row>
    <row r="70" spans="2:20" s="6" customFormat="1" ht="15" customHeight="1" x14ac:dyDescent="0.3">
      <c r="B70" s="23"/>
      <c r="C70" s="19" t="s">
        <v>16</v>
      </c>
      <c r="D70" s="24"/>
      <c r="E70" s="24"/>
      <c r="F70" s="24"/>
      <c r="G70" s="24"/>
      <c r="H70" s="24"/>
      <c r="J70" s="24"/>
      <c r="K70" s="24"/>
      <c r="L70" s="43"/>
    </row>
    <row r="71" spans="2:20" s="6" customFormat="1" ht="16.5" customHeight="1" x14ac:dyDescent="0.3">
      <c r="B71" s="23"/>
      <c r="C71" s="24"/>
      <c r="D71" s="24"/>
      <c r="E71" s="314" t="str">
        <f>$E$7</f>
        <v>Boletice - Podvoří - ekologizace kotleny</v>
      </c>
      <c r="F71" s="294"/>
      <c r="G71" s="294"/>
      <c r="H71" s="294"/>
      <c r="J71" s="24"/>
      <c r="K71" s="24"/>
      <c r="L71" s="43"/>
    </row>
    <row r="72" spans="2:20" s="6" customFormat="1" ht="15" customHeight="1" x14ac:dyDescent="0.3">
      <c r="B72" s="23"/>
      <c r="C72" s="19" t="s">
        <v>115</v>
      </c>
      <c r="D72" s="24"/>
      <c r="E72" s="24"/>
      <c r="F72" s="24"/>
      <c r="G72" s="24"/>
      <c r="H72" s="24"/>
      <c r="J72" s="24"/>
      <c r="K72" s="24"/>
      <c r="L72" s="43"/>
    </row>
    <row r="73" spans="2:20" s="6" customFormat="1" ht="19.5" customHeight="1" x14ac:dyDescent="0.3">
      <c r="B73" s="23"/>
      <c r="C73" s="24"/>
      <c r="D73" s="24"/>
      <c r="E73" s="291" t="str">
        <f>$E$9</f>
        <v>12 - Elektroinstalace - o.č. 002 - Jídelna a kuchyně (statek)</v>
      </c>
      <c r="F73" s="294"/>
      <c r="G73" s="294"/>
      <c r="H73" s="294"/>
      <c r="J73" s="24"/>
      <c r="K73" s="24"/>
      <c r="L73" s="43"/>
    </row>
    <row r="74" spans="2:20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20" s="6" customFormat="1" ht="18.75" customHeight="1" x14ac:dyDescent="0.3">
      <c r="B75" s="23"/>
      <c r="C75" s="19" t="s">
        <v>22</v>
      </c>
      <c r="D75" s="24"/>
      <c r="E75" s="24"/>
      <c r="F75" s="17" t="str">
        <f>$F$12</f>
        <v xml:space="preserve"> </v>
      </c>
      <c r="G75" s="24"/>
      <c r="H75" s="24"/>
      <c r="I75" s="88" t="s">
        <v>24</v>
      </c>
      <c r="J75" s="52" t="str">
        <f>IF($J$12="","",$J$12)</f>
        <v>08.06.2015</v>
      </c>
      <c r="K75" s="24"/>
      <c r="L75" s="43"/>
    </row>
    <row r="76" spans="2:20" s="6" customFormat="1" ht="7.5" customHeight="1" x14ac:dyDescent="0.3">
      <c r="B76" s="23"/>
      <c r="C76" s="24"/>
      <c r="D76" s="24"/>
      <c r="E76" s="24"/>
      <c r="F76" s="24"/>
      <c r="G76" s="24"/>
      <c r="H76" s="24"/>
      <c r="J76" s="24"/>
      <c r="K76" s="24"/>
      <c r="L76" s="43"/>
    </row>
    <row r="77" spans="2:20" s="6" customFormat="1" ht="15.75" customHeight="1" x14ac:dyDescent="0.3">
      <c r="B77" s="23"/>
      <c r="C77" s="19" t="s">
        <v>28</v>
      </c>
      <c r="D77" s="24"/>
      <c r="E77" s="24"/>
      <c r="F77" s="17" t="str">
        <f>$E$15</f>
        <v xml:space="preserve"> </v>
      </c>
      <c r="G77" s="24"/>
      <c r="H77" s="24"/>
      <c r="I77" s="88" t="s">
        <v>33</v>
      </c>
      <c r="J77" s="17" t="str">
        <f>$E$21</f>
        <v xml:space="preserve"> </v>
      </c>
      <c r="K77" s="24"/>
      <c r="L77" s="43"/>
    </row>
    <row r="78" spans="2:20" s="6" customFormat="1" ht="15" customHeight="1" x14ac:dyDescent="0.3">
      <c r="B78" s="23"/>
      <c r="C78" s="19" t="s">
        <v>31</v>
      </c>
      <c r="D78" s="24"/>
      <c r="E78" s="24"/>
      <c r="F78" s="17" t="str">
        <f>IF($E$18="","",$E$18)</f>
        <v/>
      </c>
      <c r="G78" s="24"/>
      <c r="H78" s="24"/>
      <c r="J78" s="24"/>
      <c r="K78" s="24"/>
      <c r="L78" s="43"/>
    </row>
    <row r="79" spans="2:20" s="6" customFormat="1" ht="11.2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20" s="114" customFormat="1" ht="30" customHeight="1" x14ac:dyDescent="0.3">
      <c r="B80" s="115"/>
      <c r="C80" s="116" t="s">
        <v>143</v>
      </c>
      <c r="D80" s="117" t="s">
        <v>55</v>
      </c>
      <c r="E80" s="117" t="s">
        <v>51</v>
      </c>
      <c r="F80" s="117" t="s">
        <v>144</v>
      </c>
      <c r="G80" s="117" t="s">
        <v>145</v>
      </c>
      <c r="H80" s="117" t="s">
        <v>146</v>
      </c>
      <c r="I80" s="118" t="s">
        <v>147</v>
      </c>
      <c r="J80" s="117" t="s">
        <v>148</v>
      </c>
      <c r="K80" s="119" t="s">
        <v>149</v>
      </c>
      <c r="L80" s="120"/>
      <c r="M80" s="59" t="s">
        <v>150</v>
      </c>
      <c r="N80" s="60" t="s">
        <v>40</v>
      </c>
      <c r="O80" s="60" t="s">
        <v>151</v>
      </c>
      <c r="P80" s="60" t="s">
        <v>152</v>
      </c>
      <c r="Q80" s="60" t="s">
        <v>153</v>
      </c>
      <c r="R80" s="60" t="s">
        <v>154</v>
      </c>
      <c r="S80" s="60" t="s">
        <v>155</v>
      </c>
      <c r="T80" s="61" t="s">
        <v>156</v>
      </c>
    </row>
    <row r="81" spans="2:65" s="6" customFormat="1" ht="30" customHeight="1" x14ac:dyDescent="0.35">
      <c r="B81" s="23"/>
      <c r="C81" s="66" t="s">
        <v>120</v>
      </c>
      <c r="D81" s="24"/>
      <c r="E81" s="24"/>
      <c r="F81" s="24"/>
      <c r="G81" s="24"/>
      <c r="H81" s="24"/>
      <c r="J81" s="121">
        <f>$BK$81</f>
        <v>0</v>
      </c>
      <c r="K81" s="24"/>
      <c r="L81" s="43"/>
      <c r="M81" s="63"/>
      <c r="N81" s="64"/>
      <c r="O81" s="64"/>
      <c r="P81" s="122">
        <f>$P$82+$P$107+$P$132+$P$147+$P$178</f>
        <v>0</v>
      </c>
      <c r="Q81" s="64"/>
      <c r="R81" s="122">
        <f>$R$82+$R$107+$R$132+$R$147+$R$178</f>
        <v>0</v>
      </c>
      <c r="S81" s="64"/>
      <c r="T81" s="123">
        <f>$T$82+$T$107+$T$132+$T$147+$T$178</f>
        <v>0</v>
      </c>
      <c r="AT81" s="6" t="s">
        <v>69</v>
      </c>
      <c r="AU81" s="6" t="s">
        <v>121</v>
      </c>
      <c r="BK81" s="124">
        <f>$BK$82+$BK$107+$BK$132+$BK$147+$BK$178</f>
        <v>0</v>
      </c>
    </row>
    <row r="82" spans="2:65" s="125" customFormat="1" ht="37.5" customHeight="1" x14ac:dyDescent="0.35">
      <c r="B82" s="126"/>
      <c r="C82" s="127"/>
      <c r="D82" s="127" t="s">
        <v>69</v>
      </c>
      <c r="E82" s="128" t="s">
        <v>776</v>
      </c>
      <c r="F82" s="128" t="s">
        <v>778</v>
      </c>
      <c r="G82" s="127"/>
      <c r="H82" s="127"/>
      <c r="J82" s="129">
        <f>$BK$82</f>
        <v>0</v>
      </c>
      <c r="K82" s="127"/>
      <c r="L82" s="130"/>
      <c r="M82" s="131"/>
      <c r="N82" s="127"/>
      <c r="O82" s="127"/>
      <c r="P82" s="132">
        <f>SUM($P$83:$P$106)</f>
        <v>0</v>
      </c>
      <c r="Q82" s="127"/>
      <c r="R82" s="132">
        <f>SUM($R$83:$R$106)</f>
        <v>0</v>
      </c>
      <c r="S82" s="127"/>
      <c r="T82" s="133">
        <f>SUM($T$83:$T$106)</f>
        <v>0</v>
      </c>
      <c r="AR82" s="134" t="s">
        <v>21</v>
      </c>
      <c r="AT82" s="134" t="s">
        <v>69</v>
      </c>
      <c r="AU82" s="134" t="s">
        <v>70</v>
      </c>
      <c r="AY82" s="134" t="s">
        <v>158</v>
      </c>
      <c r="BK82" s="135">
        <f>SUM($BK$83:$BK$106)</f>
        <v>0</v>
      </c>
    </row>
    <row r="83" spans="2:65" s="6" customFormat="1" ht="15.75" customHeight="1" x14ac:dyDescent="0.3">
      <c r="B83" s="23"/>
      <c r="C83" s="136" t="s">
        <v>21</v>
      </c>
      <c r="D83" s="136" t="s">
        <v>159</v>
      </c>
      <c r="E83" s="137" t="s">
        <v>1435</v>
      </c>
      <c r="F83" s="138" t="s">
        <v>780</v>
      </c>
      <c r="G83" s="139" t="s">
        <v>781</v>
      </c>
      <c r="H83" s="140">
        <v>1</v>
      </c>
      <c r="I83" s="141"/>
      <c r="J83" s="142">
        <f>ROUND($I$83*$H$83,2)</f>
        <v>0</v>
      </c>
      <c r="K83" s="138"/>
      <c r="L83" s="43"/>
      <c r="M83" s="143"/>
      <c r="N83" s="144" t="s">
        <v>41</v>
      </c>
      <c r="O83" s="24"/>
      <c r="P83" s="145">
        <f>$O$83*$H$83</f>
        <v>0</v>
      </c>
      <c r="Q83" s="145">
        <v>0</v>
      </c>
      <c r="R83" s="145">
        <f>$Q$83*$H$83</f>
        <v>0</v>
      </c>
      <c r="S83" s="145">
        <v>0</v>
      </c>
      <c r="T83" s="146">
        <f>$S$83*$H$83</f>
        <v>0</v>
      </c>
      <c r="AR83" s="89" t="s">
        <v>163</v>
      </c>
      <c r="AT83" s="89" t="s">
        <v>159</v>
      </c>
      <c r="AU83" s="89" t="s">
        <v>21</v>
      </c>
      <c r="AY83" s="6" t="s">
        <v>158</v>
      </c>
      <c r="BE83" s="147">
        <f>IF($N$83="základní",$J$83,0)</f>
        <v>0</v>
      </c>
      <c r="BF83" s="147">
        <f>IF($N$83="snížená",$J$83,0)</f>
        <v>0</v>
      </c>
      <c r="BG83" s="147">
        <f>IF($N$83="zákl. přenesená",$J$83,0)</f>
        <v>0</v>
      </c>
      <c r="BH83" s="147">
        <f>IF($N$83="sníž. přenesená",$J$83,0)</f>
        <v>0</v>
      </c>
      <c r="BI83" s="147">
        <f>IF($N$83="nulová",$J$83,0)</f>
        <v>0</v>
      </c>
      <c r="BJ83" s="89" t="s">
        <v>21</v>
      </c>
      <c r="BK83" s="147">
        <f>ROUND($I$83*$H$83,2)</f>
        <v>0</v>
      </c>
      <c r="BL83" s="89" t="s">
        <v>163</v>
      </c>
      <c r="BM83" s="89" t="s">
        <v>21</v>
      </c>
    </row>
    <row r="84" spans="2:65" s="6" customFormat="1" ht="16.5" customHeight="1" x14ac:dyDescent="0.3">
      <c r="B84" s="23"/>
      <c r="C84" s="24"/>
      <c r="D84" s="148" t="s">
        <v>164</v>
      </c>
      <c r="E84" s="24"/>
      <c r="F84" s="149" t="s">
        <v>780</v>
      </c>
      <c r="G84" s="24"/>
      <c r="H84" s="24"/>
      <c r="J84" s="24"/>
      <c r="K84" s="24"/>
      <c r="L84" s="43"/>
      <c r="M84" s="56"/>
      <c r="N84" s="24"/>
      <c r="O84" s="24"/>
      <c r="P84" s="24"/>
      <c r="Q84" s="24"/>
      <c r="R84" s="24"/>
      <c r="S84" s="24"/>
      <c r="T84" s="57"/>
      <c r="AT84" s="6" t="s">
        <v>164</v>
      </c>
      <c r="AU84" s="6" t="s">
        <v>21</v>
      </c>
    </row>
    <row r="85" spans="2:65" s="6" customFormat="1" ht="15.75" customHeight="1" x14ac:dyDescent="0.3">
      <c r="B85" s="23"/>
      <c r="C85" s="136" t="s">
        <v>78</v>
      </c>
      <c r="D85" s="136" t="s">
        <v>159</v>
      </c>
      <c r="E85" s="137" t="s">
        <v>1436</v>
      </c>
      <c r="F85" s="138" t="s">
        <v>783</v>
      </c>
      <c r="G85" s="139" t="s">
        <v>781</v>
      </c>
      <c r="H85" s="140">
        <v>3</v>
      </c>
      <c r="I85" s="141"/>
      <c r="J85" s="142">
        <f>ROUND($I$85*$H$85,2)</f>
        <v>0</v>
      </c>
      <c r="K85" s="138"/>
      <c r="L85" s="43"/>
      <c r="M85" s="143"/>
      <c r="N85" s="144" t="s">
        <v>41</v>
      </c>
      <c r="O85" s="24"/>
      <c r="P85" s="145">
        <f>$O$85*$H$85</f>
        <v>0</v>
      </c>
      <c r="Q85" s="145">
        <v>0</v>
      </c>
      <c r="R85" s="145">
        <f>$Q$85*$H$85</f>
        <v>0</v>
      </c>
      <c r="S85" s="145">
        <v>0</v>
      </c>
      <c r="T85" s="146">
        <f>$S$85*$H$85</f>
        <v>0</v>
      </c>
      <c r="AR85" s="89" t="s">
        <v>163</v>
      </c>
      <c r="AT85" s="89" t="s">
        <v>159</v>
      </c>
      <c r="AU85" s="89" t="s">
        <v>21</v>
      </c>
      <c r="AY85" s="6" t="s">
        <v>158</v>
      </c>
      <c r="BE85" s="147">
        <f>IF($N$85="základní",$J$85,0)</f>
        <v>0</v>
      </c>
      <c r="BF85" s="147">
        <f>IF($N$85="snížená",$J$85,0)</f>
        <v>0</v>
      </c>
      <c r="BG85" s="147">
        <f>IF($N$85="zákl. přenesená",$J$85,0)</f>
        <v>0</v>
      </c>
      <c r="BH85" s="147">
        <f>IF($N$85="sníž. přenesená",$J$85,0)</f>
        <v>0</v>
      </c>
      <c r="BI85" s="147">
        <f>IF($N$85="nulová",$J$85,0)</f>
        <v>0</v>
      </c>
      <c r="BJ85" s="89" t="s">
        <v>21</v>
      </c>
      <c r="BK85" s="147">
        <f>ROUND($I$85*$H$85,2)</f>
        <v>0</v>
      </c>
      <c r="BL85" s="89" t="s">
        <v>163</v>
      </c>
      <c r="BM85" s="89" t="s">
        <v>78</v>
      </c>
    </row>
    <row r="86" spans="2:65" s="6" customFormat="1" ht="16.5" customHeight="1" x14ac:dyDescent="0.3">
      <c r="B86" s="23"/>
      <c r="C86" s="24"/>
      <c r="D86" s="148" t="s">
        <v>164</v>
      </c>
      <c r="E86" s="24"/>
      <c r="F86" s="149" t="s">
        <v>783</v>
      </c>
      <c r="G86" s="24"/>
      <c r="H86" s="24"/>
      <c r="J86" s="24"/>
      <c r="K86" s="24"/>
      <c r="L86" s="43"/>
      <c r="M86" s="56"/>
      <c r="N86" s="24"/>
      <c r="O86" s="24"/>
      <c r="P86" s="24"/>
      <c r="Q86" s="24"/>
      <c r="R86" s="24"/>
      <c r="S86" s="24"/>
      <c r="T86" s="57"/>
      <c r="AT86" s="6" t="s">
        <v>164</v>
      </c>
      <c r="AU86" s="6" t="s">
        <v>21</v>
      </c>
    </row>
    <row r="87" spans="2:65" s="6" customFormat="1" ht="15.75" customHeight="1" x14ac:dyDescent="0.3">
      <c r="B87" s="23"/>
      <c r="C87" s="136" t="s">
        <v>174</v>
      </c>
      <c r="D87" s="136" t="s">
        <v>159</v>
      </c>
      <c r="E87" s="137" t="s">
        <v>1437</v>
      </c>
      <c r="F87" s="138" t="s">
        <v>1438</v>
      </c>
      <c r="G87" s="139" t="s">
        <v>781</v>
      </c>
      <c r="H87" s="140">
        <v>1</v>
      </c>
      <c r="I87" s="141"/>
      <c r="J87" s="142">
        <f>ROUND($I$87*$H$87,2)</f>
        <v>0</v>
      </c>
      <c r="K87" s="138"/>
      <c r="L87" s="43"/>
      <c r="M87" s="143"/>
      <c r="N87" s="144" t="s">
        <v>41</v>
      </c>
      <c r="O87" s="24"/>
      <c r="P87" s="145">
        <f>$O$87*$H$87</f>
        <v>0</v>
      </c>
      <c r="Q87" s="145">
        <v>0</v>
      </c>
      <c r="R87" s="145">
        <f>$Q$87*$H$87</f>
        <v>0</v>
      </c>
      <c r="S87" s="145">
        <v>0</v>
      </c>
      <c r="T87" s="146">
        <f>$S$87*$H$87</f>
        <v>0</v>
      </c>
      <c r="AR87" s="89" t="s">
        <v>163</v>
      </c>
      <c r="AT87" s="89" t="s">
        <v>159</v>
      </c>
      <c r="AU87" s="89" t="s">
        <v>21</v>
      </c>
      <c r="AY87" s="6" t="s">
        <v>158</v>
      </c>
      <c r="BE87" s="147">
        <f>IF($N$87="základní",$J$87,0)</f>
        <v>0</v>
      </c>
      <c r="BF87" s="147">
        <f>IF($N$87="snížená",$J$87,0)</f>
        <v>0</v>
      </c>
      <c r="BG87" s="147">
        <f>IF($N$87="zákl. přenesená",$J$87,0)</f>
        <v>0</v>
      </c>
      <c r="BH87" s="147">
        <f>IF($N$87="sníž. přenesená",$J$87,0)</f>
        <v>0</v>
      </c>
      <c r="BI87" s="147">
        <f>IF($N$87="nulová",$J$87,0)</f>
        <v>0</v>
      </c>
      <c r="BJ87" s="89" t="s">
        <v>21</v>
      </c>
      <c r="BK87" s="147">
        <f>ROUND($I$87*$H$87,2)</f>
        <v>0</v>
      </c>
      <c r="BL87" s="89" t="s">
        <v>163</v>
      </c>
      <c r="BM87" s="89" t="s">
        <v>174</v>
      </c>
    </row>
    <row r="88" spans="2:65" s="6" customFormat="1" ht="16.5" customHeight="1" x14ac:dyDescent="0.3">
      <c r="B88" s="23"/>
      <c r="C88" s="24"/>
      <c r="D88" s="148" t="s">
        <v>164</v>
      </c>
      <c r="E88" s="24"/>
      <c r="F88" s="149" t="s">
        <v>1438</v>
      </c>
      <c r="G88" s="24"/>
      <c r="H88" s="24"/>
      <c r="J88" s="24"/>
      <c r="K88" s="24"/>
      <c r="L88" s="43"/>
      <c r="M88" s="56"/>
      <c r="N88" s="24"/>
      <c r="O88" s="24"/>
      <c r="P88" s="24"/>
      <c r="Q88" s="24"/>
      <c r="R88" s="24"/>
      <c r="S88" s="24"/>
      <c r="T88" s="57"/>
      <c r="AT88" s="6" t="s">
        <v>164</v>
      </c>
      <c r="AU88" s="6" t="s">
        <v>21</v>
      </c>
    </row>
    <row r="89" spans="2:65" s="6" customFormat="1" ht="15.75" customHeight="1" x14ac:dyDescent="0.3">
      <c r="B89" s="23"/>
      <c r="C89" s="136" t="s">
        <v>163</v>
      </c>
      <c r="D89" s="136" t="s">
        <v>159</v>
      </c>
      <c r="E89" s="137" t="s">
        <v>1439</v>
      </c>
      <c r="F89" s="138" t="s">
        <v>787</v>
      </c>
      <c r="G89" s="139" t="s">
        <v>781</v>
      </c>
      <c r="H89" s="140">
        <v>3</v>
      </c>
      <c r="I89" s="141"/>
      <c r="J89" s="142">
        <f>ROUND($I$89*$H$89,2)</f>
        <v>0</v>
      </c>
      <c r="K89" s="138"/>
      <c r="L89" s="43"/>
      <c r="M89" s="143"/>
      <c r="N89" s="144" t="s">
        <v>41</v>
      </c>
      <c r="O89" s="24"/>
      <c r="P89" s="145">
        <f>$O$89*$H$89</f>
        <v>0</v>
      </c>
      <c r="Q89" s="145">
        <v>0</v>
      </c>
      <c r="R89" s="145">
        <f>$Q$89*$H$89</f>
        <v>0</v>
      </c>
      <c r="S89" s="145">
        <v>0</v>
      </c>
      <c r="T89" s="146">
        <f>$S$89*$H$89</f>
        <v>0</v>
      </c>
      <c r="AR89" s="89" t="s">
        <v>163</v>
      </c>
      <c r="AT89" s="89" t="s">
        <v>159</v>
      </c>
      <c r="AU89" s="89" t="s">
        <v>21</v>
      </c>
      <c r="AY89" s="6" t="s">
        <v>158</v>
      </c>
      <c r="BE89" s="147">
        <f>IF($N$89="základní",$J$89,0)</f>
        <v>0</v>
      </c>
      <c r="BF89" s="147">
        <f>IF($N$89="snížená",$J$89,0)</f>
        <v>0</v>
      </c>
      <c r="BG89" s="147">
        <f>IF($N$89="zákl. přenesená",$J$89,0)</f>
        <v>0</v>
      </c>
      <c r="BH89" s="147">
        <f>IF($N$89="sníž. přenesená",$J$89,0)</f>
        <v>0</v>
      </c>
      <c r="BI89" s="147">
        <f>IF($N$89="nulová",$J$89,0)</f>
        <v>0</v>
      </c>
      <c r="BJ89" s="89" t="s">
        <v>21</v>
      </c>
      <c r="BK89" s="147">
        <f>ROUND($I$89*$H$89,2)</f>
        <v>0</v>
      </c>
      <c r="BL89" s="89" t="s">
        <v>163</v>
      </c>
      <c r="BM89" s="89" t="s">
        <v>163</v>
      </c>
    </row>
    <row r="90" spans="2:65" s="6" customFormat="1" ht="16.5" customHeight="1" x14ac:dyDescent="0.3">
      <c r="B90" s="23"/>
      <c r="C90" s="24"/>
      <c r="D90" s="148" t="s">
        <v>164</v>
      </c>
      <c r="E90" s="24"/>
      <c r="F90" s="149" t="s">
        <v>787</v>
      </c>
      <c r="G90" s="24"/>
      <c r="H90" s="24"/>
      <c r="J90" s="24"/>
      <c r="K90" s="24"/>
      <c r="L90" s="43"/>
      <c r="M90" s="56"/>
      <c r="N90" s="24"/>
      <c r="O90" s="24"/>
      <c r="P90" s="24"/>
      <c r="Q90" s="24"/>
      <c r="R90" s="24"/>
      <c r="S90" s="24"/>
      <c r="T90" s="57"/>
      <c r="AT90" s="6" t="s">
        <v>164</v>
      </c>
      <c r="AU90" s="6" t="s">
        <v>21</v>
      </c>
    </row>
    <row r="91" spans="2:65" s="6" customFormat="1" ht="15.75" customHeight="1" x14ac:dyDescent="0.3">
      <c r="B91" s="23"/>
      <c r="C91" s="136" t="s">
        <v>180</v>
      </c>
      <c r="D91" s="136" t="s">
        <v>159</v>
      </c>
      <c r="E91" s="137" t="s">
        <v>1440</v>
      </c>
      <c r="F91" s="138" t="s">
        <v>1441</v>
      </c>
      <c r="G91" s="139" t="s">
        <v>781</v>
      </c>
      <c r="H91" s="140">
        <v>2</v>
      </c>
      <c r="I91" s="141"/>
      <c r="J91" s="142">
        <f>ROUND($I$91*$H$91,2)</f>
        <v>0</v>
      </c>
      <c r="K91" s="138"/>
      <c r="L91" s="43"/>
      <c r="M91" s="143"/>
      <c r="N91" s="144" t="s">
        <v>41</v>
      </c>
      <c r="O91" s="24"/>
      <c r="P91" s="145">
        <f>$O$91*$H$91</f>
        <v>0</v>
      </c>
      <c r="Q91" s="145">
        <v>0</v>
      </c>
      <c r="R91" s="145">
        <f>$Q$91*$H$91</f>
        <v>0</v>
      </c>
      <c r="S91" s="145">
        <v>0</v>
      </c>
      <c r="T91" s="146">
        <f>$S$91*$H$91</f>
        <v>0</v>
      </c>
      <c r="AR91" s="89" t="s">
        <v>163</v>
      </c>
      <c r="AT91" s="89" t="s">
        <v>159</v>
      </c>
      <c r="AU91" s="89" t="s">
        <v>21</v>
      </c>
      <c r="AY91" s="6" t="s">
        <v>158</v>
      </c>
      <c r="BE91" s="147">
        <f>IF($N$91="základní",$J$91,0)</f>
        <v>0</v>
      </c>
      <c r="BF91" s="147">
        <f>IF($N$91="snížená",$J$91,0)</f>
        <v>0</v>
      </c>
      <c r="BG91" s="147">
        <f>IF($N$91="zákl. přenesená",$J$91,0)</f>
        <v>0</v>
      </c>
      <c r="BH91" s="147">
        <f>IF($N$91="sníž. přenesená",$J$91,0)</f>
        <v>0</v>
      </c>
      <c r="BI91" s="147">
        <f>IF($N$91="nulová",$J$91,0)</f>
        <v>0</v>
      </c>
      <c r="BJ91" s="89" t="s">
        <v>21</v>
      </c>
      <c r="BK91" s="147">
        <f>ROUND($I$91*$H$91,2)</f>
        <v>0</v>
      </c>
      <c r="BL91" s="89" t="s">
        <v>163</v>
      </c>
      <c r="BM91" s="89" t="s">
        <v>180</v>
      </c>
    </row>
    <row r="92" spans="2:65" s="6" customFormat="1" ht="16.5" customHeight="1" x14ac:dyDescent="0.3">
      <c r="B92" s="23"/>
      <c r="C92" s="24"/>
      <c r="D92" s="148" t="s">
        <v>164</v>
      </c>
      <c r="E92" s="24"/>
      <c r="F92" s="149" t="s">
        <v>1441</v>
      </c>
      <c r="G92" s="24"/>
      <c r="H92" s="24"/>
      <c r="J92" s="24"/>
      <c r="K92" s="24"/>
      <c r="L92" s="43"/>
      <c r="M92" s="56"/>
      <c r="N92" s="24"/>
      <c r="O92" s="24"/>
      <c r="P92" s="24"/>
      <c r="Q92" s="24"/>
      <c r="R92" s="24"/>
      <c r="S92" s="24"/>
      <c r="T92" s="57"/>
      <c r="AT92" s="6" t="s">
        <v>164</v>
      </c>
      <c r="AU92" s="6" t="s">
        <v>21</v>
      </c>
    </row>
    <row r="93" spans="2:65" s="6" customFormat="1" ht="15.75" customHeight="1" x14ac:dyDescent="0.3">
      <c r="B93" s="23"/>
      <c r="C93" s="136" t="s">
        <v>184</v>
      </c>
      <c r="D93" s="136" t="s">
        <v>159</v>
      </c>
      <c r="E93" s="137" t="s">
        <v>1442</v>
      </c>
      <c r="F93" s="138" t="s">
        <v>791</v>
      </c>
      <c r="G93" s="139" t="s">
        <v>781</v>
      </c>
      <c r="H93" s="140">
        <v>2</v>
      </c>
      <c r="I93" s="141"/>
      <c r="J93" s="142">
        <f>ROUND($I$93*$H$93,2)</f>
        <v>0</v>
      </c>
      <c r="K93" s="138"/>
      <c r="L93" s="43"/>
      <c r="M93" s="143"/>
      <c r="N93" s="144" t="s">
        <v>41</v>
      </c>
      <c r="O93" s="24"/>
      <c r="P93" s="145">
        <f>$O$93*$H$93</f>
        <v>0</v>
      </c>
      <c r="Q93" s="145">
        <v>0</v>
      </c>
      <c r="R93" s="145">
        <f>$Q$93*$H$93</f>
        <v>0</v>
      </c>
      <c r="S93" s="145">
        <v>0</v>
      </c>
      <c r="T93" s="146">
        <f>$S$93*$H$93</f>
        <v>0</v>
      </c>
      <c r="AR93" s="89" t="s">
        <v>163</v>
      </c>
      <c r="AT93" s="89" t="s">
        <v>159</v>
      </c>
      <c r="AU93" s="89" t="s">
        <v>21</v>
      </c>
      <c r="AY93" s="6" t="s">
        <v>158</v>
      </c>
      <c r="BE93" s="147">
        <f>IF($N$93="základní",$J$93,0)</f>
        <v>0</v>
      </c>
      <c r="BF93" s="147">
        <f>IF($N$93="snížená",$J$93,0)</f>
        <v>0</v>
      </c>
      <c r="BG93" s="147">
        <f>IF($N$93="zákl. přenesená",$J$93,0)</f>
        <v>0</v>
      </c>
      <c r="BH93" s="147">
        <f>IF($N$93="sníž. přenesená",$J$93,0)</f>
        <v>0</v>
      </c>
      <c r="BI93" s="147">
        <f>IF($N$93="nulová",$J$93,0)</f>
        <v>0</v>
      </c>
      <c r="BJ93" s="89" t="s">
        <v>21</v>
      </c>
      <c r="BK93" s="147">
        <f>ROUND($I$93*$H$93,2)</f>
        <v>0</v>
      </c>
      <c r="BL93" s="89" t="s">
        <v>163</v>
      </c>
      <c r="BM93" s="89" t="s">
        <v>184</v>
      </c>
    </row>
    <row r="94" spans="2:65" s="6" customFormat="1" ht="16.5" customHeight="1" x14ac:dyDescent="0.3">
      <c r="B94" s="23"/>
      <c r="C94" s="24"/>
      <c r="D94" s="148" t="s">
        <v>164</v>
      </c>
      <c r="E94" s="24"/>
      <c r="F94" s="149" t="s">
        <v>791</v>
      </c>
      <c r="G94" s="24"/>
      <c r="H94" s="24"/>
      <c r="J94" s="24"/>
      <c r="K94" s="24"/>
      <c r="L94" s="43"/>
      <c r="M94" s="56"/>
      <c r="N94" s="24"/>
      <c r="O94" s="24"/>
      <c r="P94" s="24"/>
      <c r="Q94" s="24"/>
      <c r="R94" s="24"/>
      <c r="S94" s="24"/>
      <c r="T94" s="57"/>
      <c r="AT94" s="6" t="s">
        <v>164</v>
      </c>
      <c r="AU94" s="6" t="s">
        <v>21</v>
      </c>
    </row>
    <row r="95" spans="2:65" s="6" customFormat="1" ht="15.75" customHeight="1" x14ac:dyDescent="0.3">
      <c r="B95" s="23"/>
      <c r="C95" s="136" t="s">
        <v>188</v>
      </c>
      <c r="D95" s="136" t="s">
        <v>159</v>
      </c>
      <c r="E95" s="137" t="s">
        <v>1443</v>
      </c>
      <c r="F95" s="138" t="s">
        <v>793</v>
      </c>
      <c r="G95" s="139" t="s">
        <v>781</v>
      </c>
      <c r="H95" s="140">
        <v>1</v>
      </c>
      <c r="I95" s="141"/>
      <c r="J95" s="142">
        <f>ROUND($I$95*$H$95,2)</f>
        <v>0</v>
      </c>
      <c r="K95" s="138"/>
      <c r="L95" s="43"/>
      <c r="M95" s="143"/>
      <c r="N95" s="144" t="s">
        <v>41</v>
      </c>
      <c r="O95" s="24"/>
      <c r="P95" s="145">
        <f>$O$95*$H$95</f>
        <v>0</v>
      </c>
      <c r="Q95" s="145">
        <v>0</v>
      </c>
      <c r="R95" s="145">
        <f>$Q$95*$H$95</f>
        <v>0</v>
      </c>
      <c r="S95" s="145">
        <v>0</v>
      </c>
      <c r="T95" s="146">
        <f>$S$95*$H$95</f>
        <v>0</v>
      </c>
      <c r="AR95" s="89" t="s">
        <v>163</v>
      </c>
      <c r="AT95" s="89" t="s">
        <v>159</v>
      </c>
      <c r="AU95" s="89" t="s">
        <v>21</v>
      </c>
      <c r="AY95" s="6" t="s">
        <v>158</v>
      </c>
      <c r="BE95" s="147">
        <f>IF($N$95="základní",$J$95,0)</f>
        <v>0</v>
      </c>
      <c r="BF95" s="147">
        <f>IF($N$95="snížená",$J$95,0)</f>
        <v>0</v>
      </c>
      <c r="BG95" s="147">
        <f>IF($N$95="zákl. přenesená",$J$95,0)</f>
        <v>0</v>
      </c>
      <c r="BH95" s="147">
        <f>IF($N$95="sníž. přenesená",$J$95,0)</f>
        <v>0</v>
      </c>
      <c r="BI95" s="147">
        <f>IF($N$95="nulová",$J$95,0)</f>
        <v>0</v>
      </c>
      <c r="BJ95" s="89" t="s">
        <v>21</v>
      </c>
      <c r="BK95" s="147">
        <f>ROUND($I$95*$H$95,2)</f>
        <v>0</v>
      </c>
      <c r="BL95" s="89" t="s">
        <v>163</v>
      </c>
      <c r="BM95" s="89" t="s">
        <v>188</v>
      </c>
    </row>
    <row r="96" spans="2:65" s="6" customFormat="1" ht="16.5" customHeight="1" x14ac:dyDescent="0.3">
      <c r="B96" s="23"/>
      <c r="C96" s="24"/>
      <c r="D96" s="148" t="s">
        <v>164</v>
      </c>
      <c r="E96" s="24"/>
      <c r="F96" s="149" t="s">
        <v>793</v>
      </c>
      <c r="G96" s="24"/>
      <c r="H96" s="24"/>
      <c r="J96" s="24"/>
      <c r="K96" s="24"/>
      <c r="L96" s="43"/>
      <c r="M96" s="56"/>
      <c r="N96" s="24"/>
      <c r="O96" s="24"/>
      <c r="P96" s="24"/>
      <c r="Q96" s="24"/>
      <c r="R96" s="24"/>
      <c r="S96" s="24"/>
      <c r="T96" s="57"/>
      <c r="AT96" s="6" t="s">
        <v>164</v>
      </c>
      <c r="AU96" s="6" t="s">
        <v>21</v>
      </c>
    </row>
    <row r="97" spans="2:65" s="6" customFormat="1" ht="15.75" customHeight="1" x14ac:dyDescent="0.3">
      <c r="B97" s="23"/>
      <c r="C97" s="136" t="s">
        <v>192</v>
      </c>
      <c r="D97" s="136" t="s">
        <v>159</v>
      </c>
      <c r="E97" s="137" t="s">
        <v>1444</v>
      </c>
      <c r="F97" s="138" t="s">
        <v>795</v>
      </c>
      <c r="G97" s="139" t="s">
        <v>781</v>
      </c>
      <c r="H97" s="140">
        <v>1</v>
      </c>
      <c r="I97" s="141"/>
      <c r="J97" s="142">
        <f>ROUND($I$97*$H$97,2)</f>
        <v>0</v>
      </c>
      <c r="K97" s="138"/>
      <c r="L97" s="43"/>
      <c r="M97" s="143"/>
      <c r="N97" s="144" t="s">
        <v>41</v>
      </c>
      <c r="O97" s="24"/>
      <c r="P97" s="145">
        <f>$O$97*$H$97</f>
        <v>0</v>
      </c>
      <c r="Q97" s="145">
        <v>0</v>
      </c>
      <c r="R97" s="145">
        <f>$Q$97*$H$97</f>
        <v>0</v>
      </c>
      <c r="S97" s="145">
        <v>0</v>
      </c>
      <c r="T97" s="146">
        <f>$S$97*$H$97</f>
        <v>0</v>
      </c>
      <c r="AR97" s="89" t="s">
        <v>163</v>
      </c>
      <c r="AT97" s="89" t="s">
        <v>159</v>
      </c>
      <c r="AU97" s="89" t="s">
        <v>21</v>
      </c>
      <c r="AY97" s="6" t="s">
        <v>158</v>
      </c>
      <c r="BE97" s="147">
        <f>IF($N$97="základní",$J$97,0)</f>
        <v>0</v>
      </c>
      <c r="BF97" s="147">
        <f>IF($N$97="snížená",$J$97,0)</f>
        <v>0</v>
      </c>
      <c r="BG97" s="147">
        <f>IF($N$97="zákl. přenesená",$J$97,0)</f>
        <v>0</v>
      </c>
      <c r="BH97" s="147">
        <f>IF($N$97="sníž. přenesená",$J$97,0)</f>
        <v>0</v>
      </c>
      <c r="BI97" s="147">
        <f>IF($N$97="nulová",$J$97,0)</f>
        <v>0</v>
      </c>
      <c r="BJ97" s="89" t="s">
        <v>21</v>
      </c>
      <c r="BK97" s="147">
        <f>ROUND($I$97*$H$97,2)</f>
        <v>0</v>
      </c>
      <c r="BL97" s="89" t="s">
        <v>163</v>
      </c>
      <c r="BM97" s="89" t="s">
        <v>192</v>
      </c>
    </row>
    <row r="98" spans="2:65" s="6" customFormat="1" ht="16.5" customHeight="1" x14ac:dyDescent="0.3">
      <c r="B98" s="23"/>
      <c r="C98" s="24"/>
      <c r="D98" s="148" t="s">
        <v>164</v>
      </c>
      <c r="E98" s="24"/>
      <c r="F98" s="149" t="s">
        <v>795</v>
      </c>
      <c r="G98" s="24"/>
      <c r="H98" s="24"/>
      <c r="J98" s="24"/>
      <c r="K98" s="24"/>
      <c r="L98" s="43"/>
      <c r="M98" s="56"/>
      <c r="N98" s="24"/>
      <c r="O98" s="24"/>
      <c r="P98" s="24"/>
      <c r="Q98" s="24"/>
      <c r="R98" s="24"/>
      <c r="S98" s="24"/>
      <c r="T98" s="57"/>
      <c r="AT98" s="6" t="s">
        <v>164</v>
      </c>
      <c r="AU98" s="6" t="s">
        <v>21</v>
      </c>
    </row>
    <row r="99" spans="2:65" s="6" customFormat="1" ht="15.75" customHeight="1" x14ac:dyDescent="0.3">
      <c r="B99" s="23"/>
      <c r="C99" s="136" t="s">
        <v>195</v>
      </c>
      <c r="D99" s="136" t="s">
        <v>159</v>
      </c>
      <c r="E99" s="137" t="s">
        <v>1445</v>
      </c>
      <c r="F99" s="138" t="s">
        <v>797</v>
      </c>
      <c r="G99" s="139" t="s">
        <v>781</v>
      </c>
      <c r="H99" s="140">
        <v>1</v>
      </c>
      <c r="I99" s="141"/>
      <c r="J99" s="142">
        <f>ROUND($I$99*$H$99,2)</f>
        <v>0</v>
      </c>
      <c r="K99" s="138"/>
      <c r="L99" s="43"/>
      <c r="M99" s="143"/>
      <c r="N99" s="144" t="s">
        <v>41</v>
      </c>
      <c r="O99" s="24"/>
      <c r="P99" s="145">
        <f>$O$99*$H$99</f>
        <v>0</v>
      </c>
      <c r="Q99" s="145">
        <v>0</v>
      </c>
      <c r="R99" s="145">
        <f>$Q$99*$H$99</f>
        <v>0</v>
      </c>
      <c r="S99" s="145">
        <v>0</v>
      </c>
      <c r="T99" s="146">
        <f>$S$99*$H$99</f>
        <v>0</v>
      </c>
      <c r="AR99" s="89" t="s">
        <v>163</v>
      </c>
      <c r="AT99" s="89" t="s">
        <v>159</v>
      </c>
      <c r="AU99" s="89" t="s">
        <v>21</v>
      </c>
      <c r="AY99" s="6" t="s">
        <v>158</v>
      </c>
      <c r="BE99" s="147">
        <f>IF($N$99="základní",$J$99,0)</f>
        <v>0</v>
      </c>
      <c r="BF99" s="147">
        <f>IF($N$99="snížená",$J$99,0)</f>
        <v>0</v>
      </c>
      <c r="BG99" s="147">
        <f>IF($N$99="zákl. přenesená",$J$99,0)</f>
        <v>0</v>
      </c>
      <c r="BH99" s="147">
        <f>IF($N$99="sníž. přenesená",$J$99,0)</f>
        <v>0</v>
      </c>
      <c r="BI99" s="147">
        <f>IF($N$99="nulová",$J$99,0)</f>
        <v>0</v>
      </c>
      <c r="BJ99" s="89" t="s">
        <v>21</v>
      </c>
      <c r="BK99" s="147">
        <f>ROUND($I$99*$H$99,2)</f>
        <v>0</v>
      </c>
      <c r="BL99" s="89" t="s">
        <v>163</v>
      </c>
      <c r="BM99" s="89" t="s">
        <v>195</v>
      </c>
    </row>
    <row r="100" spans="2:65" s="6" customFormat="1" ht="16.5" customHeight="1" x14ac:dyDescent="0.3">
      <c r="B100" s="23"/>
      <c r="C100" s="24"/>
      <c r="D100" s="148" t="s">
        <v>164</v>
      </c>
      <c r="E100" s="24"/>
      <c r="F100" s="149" t="s">
        <v>797</v>
      </c>
      <c r="G100" s="24"/>
      <c r="H100" s="24"/>
      <c r="J100" s="24"/>
      <c r="K100" s="24"/>
      <c r="L100" s="43"/>
      <c r="M100" s="56"/>
      <c r="N100" s="24"/>
      <c r="O100" s="24"/>
      <c r="P100" s="24"/>
      <c r="Q100" s="24"/>
      <c r="R100" s="24"/>
      <c r="S100" s="24"/>
      <c r="T100" s="57"/>
      <c r="AT100" s="6" t="s">
        <v>164</v>
      </c>
      <c r="AU100" s="6" t="s">
        <v>21</v>
      </c>
    </row>
    <row r="101" spans="2:65" s="6" customFormat="1" ht="15.75" customHeight="1" x14ac:dyDescent="0.3">
      <c r="B101" s="23"/>
      <c r="C101" s="136" t="s">
        <v>26</v>
      </c>
      <c r="D101" s="136" t="s">
        <v>159</v>
      </c>
      <c r="E101" s="137" t="s">
        <v>1446</v>
      </c>
      <c r="F101" s="138" t="s">
        <v>799</v>
      </c>
      <c r="G101" s="139" t="s">
        <v>781</v>
      </c>
      <c r="H101" s="140">
        <v>2</v>
      </c>
      <c r="I101" s="141"/>
      <c r="J101" s="142">
        <f>ROUND($I$101*$H$101,2)</f>
        <v>0</v>
      </c>
      <c r="K101" s="138"/>
      <c r="L101" s="43"/>
      <c r="M101" s="143"/>
      <c r="N101" s="144" t="s">
        <v>41</v>
      </c>
      <c r="O101" s="24"/>
      <c r="P101" s="145">
        <f>$O$101*$H$101</f>
        <v>0</v>
      </c>
      <c r="Q101" s="145">
        <v>0</v>
      </c>
      <c r="R101" s="145">
        <f>$Q$101*$H$101</f>
        <v>0</v>
      </c>
      <c r="S101" s="145">
        <v>0</v>
      </c>
      <c r="T101" s="146">
        <f>$S$101*$H$101</f>
        <v>0</v>
      </c>
      <c r="AR101" s="89" t="s">
        <v>163</v>
      </c>
      <c r="AT101" s="89" t="s">
        <v>159</v>
      </c>
      <c r="AU101" s="89" t="s">
        <v>21</v>
      </c>
      <c r="AY101" s="6" t="s">
        <v>158</v>
      </c>
      <c r="BE101" s="147">
        <f>IF($N$101="základní",$J$101,0)</f>
        <v>0</v>
      </c>
      <c r="BF101" s="147">
        <f>IF($N$101="snížená",$J$101,0)</f>
        <v>0</v>
      </c>
      <c r="BG101" s="147">
        <f>IF($N$101="zákl. přenesená",$J$101,0)</f>
        <v>0</v>
      </c>
      <c r="BH101" s="147">
        <f>IF($N$101="sníž. přenesená",$J$101,0)</f>
        <v>0</v>
      </c>
      <c r="BI101" s="147">
        <f>IF($N$101="nulová",$J$101,0)</f>
        <v>0</v>
      </c>
      <c r="BJ101" s="89" t="s">
        <v>21</v>
      </c>
      <c r="BK101" s="147">
        <f>ROUND($I$101*$H$101,2)</f>
        <v>0</v>
      </c>
      <c r="BL101" s="89" t="s">
        <v>163</v>
      </c>
      <c r="BM101" s="89" t="s">
        <v>26</v>
      </c>
    </row>
    <row r="102" spans="2:65" s="6" customFormat="1" ht="16.5" customHeight="1" x14ac:dyDescent="0.3">
      <c r="B102" s="23"/>
      <c r="C102" s="24"/>
      <c r="D102" s="148" t="s">
        <v>164</v>
      </c>
      <c r="E102" s="24"/>
      <c r="F102" s="149" t="s">
        <v>799</v>
      </c>
      <c r="G102" s="24"/>
      <c r="H102" s="24"/>
      <c r="J102" s="24"/>
      <c r="K102" s="24"/>
      <c r="L102" s="43"/>
      <c r="M102" s="56"/>
      <c r="N102" s="24"/>
      <c r="O102" s="24"/>
      <c r="P102" s="24"/>
      <c r="Q102" s="24"/>
      <c r="R102" s="24"/>
      <c r="S102" s="24"/>
      <c r="T102" s="57"/>
      <c r="AT102" s="6" t="s">
        <v>164</v>
      </c>
      <c r="AU102" s="6" t="s">
        <v>21</v>
      </c>
    </row>
    <row r="103" spans="2:65" s="6" customFormat="1" ht="15.75" customHeight="1" x14ac:dyDescent="0.3">
      <c r="B103" s="23"/>
      <c r="C103" s="136" t="s">
        <v>104</v>
      </c>
      <c r="D103" s="136" t="s">
        <v>159</v>
      </c>
      <c r="E103" s="137" t="s">
        <v>1447</v>
      </c>
      <c r="F103" s="138" t="s">
        <v>1448</v>
      </c>
      <c r="G103" s="139" t="s">
        <v>781</v>
      </c>
      <c r="H103" s="140">
        <v>1</v>
      </c>
      <c r="I103" s="141"/>
      <c r="J103" s="142">
        <f>ROUND($I$103*$H$103,2)</f>
        <v>0</v>
      </c>
      <c r="K103" s="138"/>
      <c r="L103" s="43"/>
      <c r="M103" s="143"/>
      <c r="N103" s="144" t="s">
        <v>41</v>
      </c>
      <c r="O103" s="24"/>
      <c r="P103" s="145">
        <f>$O$103*$H$103</f>
        <v>0</v>
      </c>
      <c r="Q103" s="145">
        <v>0</v>
      </c>
      <c r="R103" s="145">
        <f>$Q$103*$H$103</f>
        <v>0</v>
      </c>
      <c r="S103" s="145">
        <v>0</v>
      </c>
      <c r="T103" s="146">
        <f>$S$103*$H$103</f>
        <v>0</v>
      </c>
      <c r="AR103" s="89" t="s">
        <v>163</v>
      </c>
      <c r="AT103" s="89" t="s">
        <v>159</v>
      </c>
      <c r="AU103" s="89" t="s">
        <v>21</v>
      </c>
      <c r="AY103" s="6" t="s">
        <v>158</v>
      </c>
      <c r="BE103" s="147">
        <f>IF($N$103="základní",$J$103,0)</f>
        <v>0</v>
      </c>
      <c r="BF103" s="147">
        <f>IF($N$103="snížená",$J$103,0)</f>
        <v>0</v>
      </c>
      <c r="BG103" s="147">
        <f>IF($N$103="zákl. přenesená",$J$103,0)</f>
        <v>0</v>
      </c>
      <c r="BH103" s="147">
        <f>IF($N$103="sníž. přenesená",$J$103,0)</f>
        <v>0</v>
      </c>
      <c r="BI103" s="147">
        <f>IF($N$103="nulová",$J$103,0)</f>
        <v>0</v>
      </c>
      <c r="BJ103" s="89" t="s">
        <v>21</v>
      </c>
      <c r="BK103" s="147">
        <f>ROUND($I$103*$H$103,2)</f>
        <v>0</v>
      </c>
      <c r="BL103" s="89" t="s">
        <v>163</v>
      </c>
      <c r="BM103" s="89" t="s">
        <v>104</v>
      </c>
    </row>
    <row r="104" spans="2:65" s="6" customFormat="1" ht="16.5" customHeight="1" x14ac:dyDescent="0.3">
      <c r="B104" s="23"/>
      <c r="C104" s="24"/>
      <c r="D104" s="148" t="s">
        <v>164</v>
      </c>
      <c r="E104" s="24"/>
      <c r="F104" s="149" t="s">
        <v>1448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164</v>
      </c>
      <c r="AU104" s="6" t="s">
        <v>21</v>
      </c>
    </row>
    <row r="105" spans="2:65" s="6" customFormat="1" ht="15.75" customHeight="1" x14ac:dyDescent="0.3">
      <c r="B105" s="23"/>
      <c r="C105" s="136" t="s">
        <v>107</v>
      </c>
      <c r="D105" s="136" t="s">
        <v>159</v>
      </c>
      <c r="E105" s="137" t="s">
        <v>1449</v>
      </c>
      <c r="F105" s="138" t="s">
        <v>803</v>
      </c>
      <c r="G105" s="139" t="s">
        <v>781</v>
      </c>
      <c r="H105" s="140">
        <v>1</v>
      </c>
      <c r="I105" s="141"/>
      <c r="J105" s="142">
        <f>ROUND($I$105*$H$105,2)</f>
        <v>0</v>
      </c>
      <c r="K105" s="138"/>
      <c r="L105" s="43"/>
      <c r="M105" s="143"/>
      <c r="N105" s="144" t="s">
        <v>41</v>
      </c>
      <c r="O105" s="24"/>
      <c r="P105" s="145">
        <f>$O$105*$H$105</f>
        <v>0</v>
      </c>
      <c r="Q105" s="145">
        <v>0</v>
      </c>
      <c r="R105" s="145">
        <f>$Q$105*$H$105</f>
        <v>0</v>
      </c>
      <c r="S105" s="145">
        <v>0</v>
      </c>
      <c r="T105" s="146">
        <f>$S$105*$H$105</f>
        <v>0</v>
      </c>
      <c r="AR105" s="89" t="s">
        <v>163</v>
      </c>
      <c r="AT105" s="89" t="s">
        <v>159</v>
      </c>
      <c r="AU105" s="89" t="s">
        <v>21</v>
      </c>
      <c r="AY105" s="6" t="s">
        <v>158</v>
      </c>
      <c r="BE105" s="147">
        <f>IF($N$105="základní",$J$105,0)</f>
        <v>0</v>
      </c>
      <c r="BF105" s="147">
        <f>IF($N$105="snížená",$J$105,0)</f>
        <v>0</v>
      </c>
      <c r="BG105" s="147">
        <f>IF($N$105="zákl. přenesená",$J$105,0)</f>
        <v>0</v>
      </c>
      <c r="BH105" s="147">
        <f>IF($N$105="sníž. přenesená",$J$105,0)</f>
        <v>0</v>
      </c>
      <c r="BI105" s="147">
        <f>IF($N$105="nulová",$J$105,0)</f>
        <v>0</v>
      </c>
      <c r="BJ105" s="89" t="s">
        <v>21</v>
      </c>
      <c r="BK105" s="147">
        <f>ROUND($I$105*$H$105,2)</f>
        <v>0</v>
      </c>
      <c r="BL105" s="89" t="s">
        <v>163</v>
      </c>
      <c r="BM105" s="89" t="s">
        <v>107</v>
      </c>
    </row>
    <row r="106" spans="2:65" s="6" customFormat="1" ht="16.5" customHeight="1" x14ac:dyDescent="0.3">
      <c r="B106" s="23"/>
      <c r="C106" s="24"/>
      <c r="D106" s="148" t="s">
        <v>164</v>
      </c>
      <c r="E106" s="24"/>
      <c r="F106" s="149" t="s">
        <v>803</v>
      </c>
      <c r="G106" s="24"/>
      <c r="H106" s="24"/>
      <c r="J106" s="24"/>
      <c r="K106" s="24"/>
      <c r="L106" s="43"/>
      <c r="M106" s="56"/>
      <c r="N106" s="24"/>
      <c r="O106" s="24"/>
      <c r="P106" s="24"/>
      <c r="Q106" s="24"/>
      <c r="R106" s="24"/>
      <c r="S106" s="24"/>
      <c r="T106" s="57"/>
      <c r="AT106" s="6" t="s">
        <v>164</v>
      </c>
      <c r="AU106" s="6" t="s">
        <v>21</v>
      </c>
    </row>
    <row r="107" spans="2:65" s="125" customFormat="1" ht="37.5" customHeight="1" x14ac:dyDescent="0.35">
      <c r="B107" s="126"/>
      <c r="C107" s="127"/>
      <c r="D107" s="127" t="s">
        <v>69</v>
      </c>
      <c r="E107" s="128" t="s">
        <v>777</v>
      </c>
      <c r="F107" s="128" t="s">
        <v>1450</v>
      </c>
      <c r="G107" s="127"/>
      <c r="H107" s="127"/>
      <c r="J107" s="129">
        <f>$BK$107</f>
        <v>0</v>
      </c>
      <c r="K107" s="127"/>
      <c r="L107" s="130"/>
      <c r="M107" s="131"/>
      <c r="N107" s="127"/>
      <c r="O107" s="127"/>
      <c r="P107" s="132">
        <f>SUM($P$108:$P$131)</f>
        <v>0</v>
      </c>
      <c r="Q107" s="127"/>
      <c r="R107" s="132">
        <f>SUM($R$108:$R$131)</f>
        <v>0</v>
      </c>
      <c r="S107" s="127"/>
      <c r="T107" s="133">
        <f>SUM($T$108:$T$131)</f>
        <v>0</v>
      </c>
      <c r="AR107" s="134" t="s">
        <v>21</v>
      </c>
      <c r="AT107" s="134" t="s">
        <v>69</v>
      </c>
      <c r="AU107" s="134" t="s">
        <v>70</v>
      </c>
      <c r="AY107" s="134" t="s">
        <v>158</v>
      </c>
      <c r="BK107" s="135">
        <f>SUM($BK$108:$BK$131)</f>
        <v>0</v>
      </c>
    </row>
    <row r="108" spans="2:65" s="6" customFormat="1" ht="15.75" customHeight="1" x14ac:dyDescent="0.3">
      <c r="B108" s="23"/>
      <c r="C108" s="136" t="s">
        <v>110</v>
      </c>
      <c r="D108" s="136" t="s">
        <v>159</v>
      </c>
      <c r="E108" s="137" t="s">
        <v>1451</v>
      </c>
      <c r="F108" s="138" t="s">
        <v>807</v>
      </c>
      <c r="G108" s="139" t="s">
        <v>781</v>
      </c>
      <c r="H108" s="140">
        <v>1</v>
      </c>
      <c r="I108" s="141"/>
      <c r="J108" s="142">
        <f>ROUND($I$108*$H$108,2)</f>
        <v>0</v>
      </c>
      <c r="K108" s="138"/>
      <c r="L108" s="43"/>
      <c r="M108" s="143"/>
      <c r="N108" s="144" t="s">
        <v>41</v>
      </c>
      <c r="O108" s="24"/>
      <c r="P108" s="145">
        <f>$O$108*$H$108</f>
        <v>0</v>
      </c>
      <c r="Q108" s="145">
        <v>0</v>
      </c>
      <c r="R108" s="145">
        <f>$Q$108*$H$108</f>
        <v>0</v>
      </c>
      <c r="S108" s="145">
        <v>0</v>
      </c>
      <c r="T108" s="146">
        <f>$S$108*$H$108</f>
        <v>0</v>
      </c>
      <c r="AR108" s="89" t="s">
        <v>163</v>
      </c>
      <c r="AT108" s="89" t="s">
        <v>159</v>
      </c>
      <c r="AU108" s="89" t="s">
        <v>21</v>
      </c>
      <c r="AY108" s="6" t="s">
        <v>158</v>
      </c>
      <c r="BE108" s="147">
        <f>IF($N$108="základní",$J$108,0)</f>
        <v>0</v>
      </c>
      <c r="BF108" s="147">
        <f>IF($N$108="snížená",$J$108,0)</f>
        <v>0</v>
      </c>
      <c r="BG108" s="147">
        <f>IF($N$108="zákl. přenesená",$J$108,0)</f>
        <v>0</v>
      </c>
      <c r="BH108" s="147">
        <f>IF($N$108="sníž. přenesená",$J$108,0)</f>
        <v>0</v>
      </c>
      <c r="BI108" s="147">
        <f>IF($N$108="nulová",$J$108,0)</f>
        <v>0</v>
      </c>
      <c r="BJ108" s="89" t="s">
        <v>21</v>
      </c>
      <c r="BK108" s="147">
        <f>ROUND($I$108*$H$108,2)</f>
        <v>0</v>
      </c>
      <c r="BL108" s="89" t="s">
        <v>163</v>
      </c>
      <c r="BM108" s="89" t="s">
        <v>110</v>
      </c>
    </row>
    <row r="109" spans="2:65" s="6" customFormat="1" ht="16.5" customHeight="1" x14ac:dyDescent="0.3">
      <c r="B109" s="23"/>
      <c r="C109" s="24"/>
      <c r="D109" s="148" t="s">
        <v>164</v>
      </c>
      <c r="E109" s="24"/>
      <c r="F109" s="149" t="s">
        <v>807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164</v>
      </c>
      <c r="AU109" s="6" t="s">
        <v>21</v>
      </c>
    </row>
    <row r="110" spans="2:65" s="6" customFormat="1" ht="15.75" customHeight="1" x14ac:dyDescent="0.3">
      <c r="B110" s="23"/>
      <c r="C110" s="136" t="s">
        <v>210</v>
      </c>
      <c r="D110" s="136" t="s">
        <v>159</v>
      </c>
      <c r="E110" s="137" t="s">
        <v>1452</v>
      </c>
      <c r="F110" s="138" t="s">
        <v>1453</v>
      </c>
      <c r="G110" s="139" t="s">
        <v>781</v>
      </c>
      <c r="H110" s="140">
        <v>1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210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1453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23"/>
      <c r="C112" s="136" t="s">
        <v>8</v>
      </c>
      <c r="D112" s="136" t="s">
        <v>159</v>
      </c>
      <c r="E112" s="137" t="s">
        <v>1454</v>
      </c>
      <c r="F112" s="138" t="s">
        <v>811</v>
      </c>
      <c r="G112" s="139" t="s">
        <v>781</v>
      </c>
      <c r="H112" s="140">
        <v>1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163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163</v>
      </c>
      <c r="BM112" s="89" t="s">
        <v>8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811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23"/>
      <c r="C114" s="136" t="s">
        <v>215</v>
      </c>
      <c r="D114" s="136" t="s">
        <v>159</v>
      </c>
      <c r="E114" s="137" t="s">
        <v>1455</v>
      </c>
      <c r="F114" s="138" t="s">
        <v>813</v>
      </c>
      <c r="G114" s="139" t="s">
        <v>781</v>
      </c>
      <c r="H114" s="140">
        <v>3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163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163</v>
      </c>
      <c r="BM114" s="89" t="s">
        <v>215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813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6" customFormat="1" ht="15.75" customHeight="1" x14ac:dyDescent="0.3">
      <c r="B116" s="23"/>
      <c r="C116" s="136" t="s">
        <v>219</v>
      </c>
      <c r="D116" s="136" t="s">
        <v>159</v>
      </c>
      <c r="E116" s="137" t="s">
        <v>1456</v>
      </c>
      <c r="F116" s="138" t="s">
        <v>815</v>
      </c>
      <c r="G116" s="139" t="s">
        <v>781</v>
      </c>
      <c r="H116" s="140">
        <v>2</v>
      </c>
      <c r="I116" s="141"/>
      <c r="J116" s="142">
        <f>ROUND($I$116*$H$116,2)</f>
        <v>0</v>
      </c>
      <c r="K116" s="138"/>
      <c r="L116" s="43"/>
      <c r="M116" s="143"/>
      <c r="N116" s="144" t="s">
        <v>41</v>
      </c>
      <c r="O116" s="24"/>
      <c r="P116" s="145">
        <f>$O$116*$H$116</f>
        <v>0</v>
      </c>
      <c r="Q116" s="145">
        <v>0</v>
      </c>
      <c r="R116" s="145">
        <f>$Q$116*$H$116</f>
        <v>0</v>
      </c>
      <c r="S116" s="145">
        <v>0</v>
      </c>
      <c r="T116" s="146">
        <f>$S$116*$H$116</f>
        <v>0</v>
      </c>
      <c r="AR116" s="89" t="s">
        <v>163</v>
      </c>
      <c r="AT116" s="89" t="s">
        <v>159</v>
      </c>
      <c r="AU116" s="89" t="s">
        <v>21</v>
      </c>
      <c r="AY116" s="6" t="s">
        <v>158</v>
      </c>
      <c r="BE116" s="147">
        <f>IF($N$116="základní",$J$116,0)</f>
        <v>0</v>
      </c>
      <c r="BF116" s="147">
        <f>IF($N$116="snížená",$J$116,0)</f>
        <v>0</v>
      </c>
      <c r="BG116" s="147">
        <f>IF($N$116="zákl. přenesená",$J$116,0)</f>
        <v>0</v>
      </c>
      <c r="BH116" s="147">
        <f>IF($N$116="sníž. přenesená",$J$116,0)</f>
        <v>0</v>
      </c>
      <c r="BI116" s="147">
        <f>IF($N$116="nulová",$J$116,0)</f>
        <v>0</v>
      </c>
      <c r="BJ116" s="89" t="s">
        <v>21</v>
      </c>
      <c r="BK116" s="147">
        <f>ROUND($I$116*$H$116,2)</f>
        <v>0</v>
      </c>
      <c r="BL116" s="89" t="s">
        <v>163</v>
      </c>
      <c r="BM116" s="89" t="s">
        <v>219</v>
      </c>
    </row>
    <row r="117" spans="2:65" s="6" customFormat="1" ht="16.5" customHeight="1" x14ac:dyDescent="0.3">
      <c r="B117" s="23"/>
      <c r="C117" s="24"/>
      <c r="D117" s="148" t="s">
        <v>164</v>
      </c>
      <c r="E117" s="24"/>
      <c r="F117" s="149" t="s">
        <v>815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164</v>
      </c>
      <c r="AU117" s="6" t="s">
        <v>21</v>
      </c>
    </row>
    <row r="118" spans="2:65" s="6" customFormat="1" ht="15.75" customHeight="1" x14ac:dyDescent="0.3">
      <c r="B118" s="23"/>
      <c r="C118" s="136" t="s">
        <v>224</v>
      </c>
      <c r="D118" s="136" t="s">
        <v>159</v>
      </c>
      <c r="E118" s="137" t="s">
        <v>1457</v>
      </c>
      <c r="F118" s="138" t="s">
        <v>817</v>
      </c>
      <c r="G118" s="139" t="s">
        <v>781</v>
      </c>
      <c r="H118" s="140">
        <v>1</v>
      </c>
      <c r="I118" s="141"/>
      <c r="J118" s="142">
        <f>ROUND($I$118*$H$118,2)</f>
        <v>0</v>
      </c>
      <c r="K118" s="138"/>
      <c r="L118" s="43"/>
      <c r="M118" s="143"/>
      <c r="N118" s="144" t="s">
        <v>41</v>
      </c>
      <c r="O118" s="24"/>
      <c r="P118" s="145">
        <f>$O$118*$H$118</f>
        <v>0</v>
      </c>
      <c r="Q118" s="145">
        <v>0</v>
      </c>
      <c r="R118" s="145">
        <f>$Q$118*$H$118</f>
        <v>0</v>
      </c>
      <c r="S118" s="145">
        <v>0</v>
      </c>
      <c r="T118" s="146">
        <f>$S$118*$H$118</f>
        <v>0</v>
      </c>
      <c r="AR118" s="89" t="s">
        <v>163</v>
      </c>
      <c r="AT118" s="89" t="s">
        <v>159</v>
      </c>
      <c r="AU118" s="89" t="s">
        <v>21</v>
      </c>
      <c r="AY118" s="6" t="s">
        <v>158</v>
      </c>
      <c r="BE118" s="147">
        <f>IF($N$118="základní",$J$118,0)</f>
        <v>0</v>
      </c>
      <c r="BF118" s="147">
        <f>IF($N$118="snížená",$J$118,0)</f>
        <v>0</v>
      </c>
      <c r="BG118" s="147">
        <f>IF($N$118="zákl. přenesená",$J$118,0)</f>
        <v>0</v>
      </c>
      <c r="BH118" s="147">
        <f>IF($N$118="sníž. přenesená",$J$118,0)</f>
        <v>0</v>
      </c>
      <c r="BI118" s="147">
        <f>IF($N$118="nulová",$J$118,0)</f>
        <v>0</v>
      </c>
      <c r="BJ118" s="89" t="s">
        <v>21</v>
      </c>
      <c r="BK118" s="147">
        <f>ROUND($I$118*$H$118,2)</f>
        <v>0</v>
      </c>
      <c r="BL118" s="89" t="s">
        <v>163</v>
      </c>
      <c r="BM118" s="89" t="s">
        <v>224</v>
      </c>
    </row>
    <row r="119" spans="2:65" s="6" customFormat="1" ht="16.5" customHeight="1" x14ac:dyDescent="0.3">
      <c r="B119" s="23"/>
      <c r="C119" s="24"/>
      <c r="D119" s="148" t="s">
        <v>164</v>
      </c>
      <c r="E119" s="24"/>
      <c r="F119" s="149" t="s">
        <v>817</v>
      </c>
      <c r="G119" s="24"/>
      <c r="H119" s="24"/>
      <c r="J119" s="24"/>
      <c r="K119" s="24"/>
      <c r="L119" s="43"/>
      <c r="M119" s="56"/>
      <c r="N119" s="24"/>
      <c r="O119" s="24"/>
      <c r="P119" s="24"/>
      <c r="Q119" s="24"/>
      <c r="R119" s="24"/>
      <c r="S119" s="24"/>
      <c r="T119" s="57"/>
      <c r="AT119" s="6" t="s">
        <v>164</v>
      </c>
      <c r="AU119" s="6" t="s">
        <v>21</v>
      </c>
    </row>
    <row r="120" spans="2:65" s="6" customFormat="1" ht="15.75" customHeight="1" x14ac:dyDescent="0.3">
      <c r="B120" s="23"/>
      <c r="C120" s="136" t="s">
        <v>229</v>
      </c>
      <c r="D120" s="136" t="s">
        <v>159</v>
      </c>
      <c r="E120" s="137" t="s">
        <v>1458</v>
      </c>
      <c r="F120" s="138" t="s">
        <v>819</v>
      </c>
      <c r="G120" s="139" t="s">
        <v>781</v>
      </c>
      <c r="H120" s="140">
        <v>4</v>
      </c>
      <c r="I120" s="141"/>
      <c r="J120" s="142">
        <f>ROUND($I$120*$H$120,2)</f>
        <v>0</v>
      </c>
      <c r="K120" s="138"/>
      <c r="L120" s="43"/>
      <c r="M120" s="143"/>
      <c r="N120" s="144" t="s">
        <v>41</v>
      </c>
      <c r="O120" s="24"/>
      <c r="P120" s="145">
        <f>$O$120*$H$120</f>
        <v>0</v>
      </c>
      <c r="Q120" s="145">
        <v>0</v>
      </c>
      <c r="R120" s="145">
        <f>$Q$120*$H$120</f>
        <v>0</v>
      </c>
      <c r="S120" s="145">
        <v>0</v>
      </c>
      <c r="T120" s="146">
        <f>$S$120*$H$120</f>
        <v>0</v>
      </c>
      <c r="AR120" s="89" t="s">
        <v>163</v>
      </c>
      <c r="AT120" s="89" t="s">
        <v>159</v>
      </c>
      <c r="AU120" s="89" t="s">
        <v>21</v>
      </c>
      <c r="AY120" s="6" t="s">
        <v>158</v>
      </c>
      <c r="BE120" s="147">
        <f>IF($N$120="základní",$J$120,0)</f>
        <v>0</v>
      </c>
      <c r="BF120" s="147">
        <f>IF($N$120="snížená",$J$120,0)</f>
        <v>0</v>
      </c>
      <c r="BG120" s="147">
        <f>IF($N$120="zákl. přenesená",$J$120,0)</f>
        <v>0</v>
      </c>
      <c r="BH120" s="147">
        <f>IF($N$120="sníž. přenesená",$J$120,0)</f>
        <v>0</v>
      </c>
      <c r="BI120" s="147">
        <f>IF($N$120="nulová",$J$120,0)</f>
        <v>0</v>
      </c>
      <c r="BJ120" s="89" t="s">
        <v>21</v>
      </c>
      <c r="BK120" s="147">
        <f>ROUND($I$120*$H$120,2)</f>
        <v>0</v>
      </c>
      <c r="BL120" s="89" t="s">
        <v>163</v>
      </c>
      <c r="BM120" s="89" t="s">
        <v>229</v>
      </c>
    </row>
    <row r="121" spans="2:65" s="6" customFormat="1" ht="16.5" customHeight="1" x14ac:dyDescent="0.3">
      <c r="B121" s="23"/>
      <c r="C121" s="24"/>
      <c r="D121" s="148" t="s">
        <v>164</v>
      </c>
      <c r="E121" s="24"/>
      <c r="F121" s="149" t="s">
        <v>819</v>
      </c>
      <c r="G121" s="24"/>
      <c r="H121" s="24"/>
      <c r="J121" s="24"/>
      <c r="K121" s="24"/>
      <c r="L121" s="43"/>
      <c r="M121" s="56"/>
      <c r="N121" s="24"/>
      <c r="O121" s="24"/>
      <c r="P121" s="24"/>
      <c r="Q121" s="24"/>
      <c r="R121" s="24"/>
      <c r="S121" s="24"/>
      <c r="T121" s="57"/>
      <c r="AT121" s="6" t="s">
        <v>164</v>
      </c>
      <c r="AU121" s="6" t="s">
        <v>21</v>
      </c>
    </row>
    <row r="122" spans="2:65" s="6" customFormat="1" ht="15.75" customHeight="1" x14ac:dyDescent="0.3">
      <c r="B122" s="23"/>
      <c r="C122" s="136" t="s">
        <v>232</v>
      </c>
      <c r="D122" s="136" t="s">
        <v>159</v>
      </c>
      <c r="E122" s="137" t="s">
        <v>1459</v>
      </c>
      <c r="F122" s="138" t="s">
        <v>823</v>
      </c>
      <c r="G122" s="139" t="s">
        <v>781</v>
      </c>
      <c r="H122" s="140">
        <v>2</v>
      </c>
      <c r="I122" s="141"/>
      <c r="J122" s="142">
        <f>ROUND($I$122*$H$122,2)</f>
        <v>0</v>
      </c>
      <c r="K122" s="138"/>
      <c r="L122" s="43"/>
      <c r="M122" s="143"/>
      <c r="N122" s="144" t="s">
        <v>41</v>
      </c>
      <c r="O122" s="24"/>
      <c r="P122" s="145">
        <f>$O$122*$H$122</f>
        <v>0</v>
      </c>
      <c r="Q122" s="145">
        <v>0</v>
      </c>
      <c r="R122" s="145">
        <f>$Q$122*$H$122</f>
        <v>0</v>
      </c>
      <c r="S122" s="145">
        <v>0</v>
      </c>
      <c r="T122" s="146">
        <f>$S$122*$H$122</f>
        <v>0</v>
      </c>
      <c r="AR122" s="89" t="s">
        <v>163</v>
      </c>
      <c r="AT122" s="89" t="s">
        <v>159</v>
      </c>
      <c r="AU122" s="89" t="s">
        <v>21</v>
      </c>
      <c r="AY122" s="6" t="s">
        <v>158</v>
      </c>
      <c r="BE122" s="147">
        <f>IF($N$122="základní",$J$122,0)</f>
        <v>0</v>
      </c>
      <c r="BF122" s="147">
        <f>IF($N$122="snížená",$J$122,0)</f>
        <v>0</v>
      </c>
      <c r="BG122" s="147">
        <f>IF($N$122="zákl. přenesená",$J$122,0)</f>
        <v>0</v>
      </c>
      <c r="BH122" s="147">
        <f>IF($N$122="sníž. přenesená",$J$122,0)</f>
        <v>0</v>
      </c>
      <c r="BI122" s="147">
        <f>IF($N$122="nulová",$J$122,0)</f>
        <v>0</v>
      </c>
      <c r="BJ122" s="89" t="s">
        <v>21</v>
      </c>
      <c r="BK122" s="147">
        <f>ROUND($I$122*$H$122,2)</f>
        <v>0</v>
      </c>
      <c r="BL122" s="89" t="s">
        <v>163</v>
      </c>
      <c r="BM122" s="89" t="s">
        <v>232</v>
      </c>
    </row>
    <row r="123" spans="2:65" s="6" customFormat="1" ht="16.5" customHeight="1" x14ac:dyDescent="0.3">
      <c r="B123" s="23"/>
      <c r="C123" s="24"/>
      <c r="D123" s="148" t="s">
        <v>164</v>
      </c>
      <c r="E123" s="24"/>
      <c r="F123" s="149" t="s">
        <v>823</v>
      </c>
      <c r="G123" s="24"/>
      <c r="H123" s="24"/>
      <c r="J123" s="24"/>
      <c r="K123" s="24"/>
      <c r="L123" s="43"/>
      <c r="M123" s="56"/>
      <c r="N123" s="24"/>
      <c r="O123" s="24"/>
      <c r="P123" s="24"/>
      <c r="Q123" s="24"/>
      <c r="R123" s="24"/>
      <c r="S123" s="24"/>
      <c r="T123" s="57"/>
      <c r="AT123" s="6" t="s">
        <v>164</v>
      </c>
      <c r="AU123" s="6" t="s">
        <v>21</v>
      </c>
    </row>
    <row r="124" spans="2:65" s="6" customFormat="1" ht="15.75" customHeight="1" x14ac:dyDescent="0.3">
      <c r="B124" s="23"/>
      <c r="C124" s="136" t="s">
        <v>7</v>
      </c>
      <c r="D124" s="136" t="s">
        <v>159</v>
      </c>
      <c r="E124" s="137" t="s">
        <v>1460</v>
      </c>
      <c r="F124" s="138" t="s">
        <v>825</v>
      </c>
      <c r="G124" s="139" t="s">
        <v>781</v>
      </c>
      <c r="H124" s="140">
        <v>1</v>
      </c>
      <c r="I124" s="141"/>
      <c r="J124" s="142">
        <f>ROUND($I$124*$H$124,2)</f>
        <v>0</v>
      </c>
      <c r="K124" s="138"/>
      <c r="L124" s="43"/>
      <c r="M124" s="143"/>
      <c r="N124" s="144" t="s">
        <v>41</v>
      </c>
      <c r="O124" s="24"/>
      <c r="P124" s="145">
        <f>$O$124*$H$124</f>
        <v>0</v>
      </c>
      <c r="Q124" s="145">
        <v>0</v>
      </c>
      <c r="R124" s="145">
        <f>$Q$124*$H$124</f>
        <v>0</v>
      </c>
      <c r="S124" s="145">
        <v>0</v>
      </c>
      <c r="T124" s="146">
        <f>$S$124*$H$124</f>
        <v>0</v>
      </c>
      <c r="AR124" s="89" t="s">
        <v>163</v>
      </c>
      <c r="AT124" s="89" t="s">
        <v>159</v>
      </c>
      <c r="AU124" s="89" t="s">
        <v>21</v>
      </c>
      <c r="AY124" s="6" t="s">
        <v>158</v>
      </c>
      <c r="BE124" s="147">
        <f>IF($N$124="základní",$J$124,0)</f>
        <v>0</v>
      </c>
      <c r="BF124" s="147">
        <f>IF($N$124="snížená",$J$124,0)</f>
        <v>0</v>
      </c>
      <c r="BG124" s="147">
        <f>IF($N$124="zákl. přenesená",$J$124,0)</f>
        <v>0</v>
      </c>
      <c r="BH124" s="147">
        <f>IF($N$124="sníž. přenesená",$J$124,0)</f>
        <v>0</v>
      </c>
      <c r="BI124" s="147">
        <f>IF($N$124="nulová",$J$124,0)</f>
        <v>0</v>
      </c>
      <c r="BJ124" s="89" t="s">
        <v>21</v>
      </c>
      <c r="BK124" s="147">
        <f>ROUND($I$124*$H$124,2)</f>
        <v>0</v>
      </c>
      <c r="BL124" s="89" t="s">
        <v>163</v>
      </c>
      <c r="BM124" s="89" t="s">
        <v>7</v>
      </c>
    </row>
    <row r="125" spans="2:65" s="6" customFormat="1" ht="16.5" customHeight="1" x14ac:dyDescent="0.3">
      <c r="B125" s="23"/>
      <c r="C125" s="24"/>
      <c r="D125" s="148" t="s">
        <v>164</v>
      </c>
      <c r="E125" s="24"/>
      <c r="F125" s="149" t="s">
        <v>825</v>
      </c>
      <c r="G125" s="24"/>
      <c r="H125" s="24"/>
      <c r="J125" s="24"/>
      <c r="K125" s="24"/>
      <c r="L125" s="43"/>
      <c r="M125" s="56"/>
      <c r="N125" s="24"/>
      <c r="O125" s="24"/>
      <c r="P125" s="24"/>
      <c r="Q125" s="24"/>
      <c r="R125" s="24"/>
      <c r="S125" s="24"/>
      <c r="T125" s="57"/>
      <c r="AT125" s="6" t="s">
        <v>164</v>
      </c>
      <c r="AU125" s="6" t="s">
        <v>21</v>
      </c>
    </row>
    <row r="126" spans="2:65" s="6" customFormat="1" ht="15.75" customHeight="1" x14ac:dyDescent="0.3">
      <c r="B126" s="23"/>
      <c r="C126" s="136" t="s">
        <v>242</v>
      </c>
      <c r="D126" s="136" t="s">
        <v>159</v>
      </c>
      <c r="E126" s="137" t="s">
        <v>1461</v>
      </c>
      <c r="F126" s="138" t="s">
        <v>827</v>
      </c>
      <c r="G126" s="139" t="s">
        <v>781</v>
      </c>
      <c r="H126" s="140">
        <v>1</v>
      </c>
      <c r="I126" s="141"/>
      <c r="J126" s="142">
        <f>ROUND($I$126*$H$126,2)</f>
        <v>0</v>
      </c>
      <c r="K126" s="138"/>
      <c r="L126" s="43"/>
      <c r="M126" s="143"/>
      <c r="N126" s="144" t="s">
        <v>41</v>
      </c>
      <c r="O126" s="24"/>
      <c r="P126" s="145">
        <f>$O$126*$H$126</f>
        <v>0</v>
      </c>
      <c r="Q126" s="145">
        <v>0</v>
      </c>
      <c r="R126" s="145">
        <f>$Q$126*$H$126</f>
        <v>0</v>
      </c>
      <c r="S126" s="145">
        <v>0</v>
      </c>
      <c r="T126" s="146">
        <f>$S$126*$H$126</f>
        <v>0</v>
      </c>
      <c r="AR126" s="89" t="s">
        <v>163</v>
      </c>
      <c r="AT126" s="89" t="s">
        <v>159</v>
      </c>
      <c r="AU126" s="89" t="s">
        <v>21</v>
      </c>
      <c r="AY126" s="6" t="s">
        <v>158</v>
      </c>
      <c r="BE126" s="147">
        <f>IF($N$126="základní",$J$126,0)</f>
        <v>0</v>
      </c>
      <c r="BF126" s="147">
        <f>IF($N$126="snížená",$J$126,0)</f>
        <v>0</v>
      </c>
      <c r="BG126" s="147">
        <f>IF($N$126="zákl. přenesená",$J$126,0)</f>
        <v>0</v>
      </c>
      <c r="BH126" s="147">
        <f>IF($N$126="sníž. přenesená",$J$126,0)</f>
        <v>0</v>
      </c>
      <c r="BI126" s="147">
        <f>IF($N$126="nulová",$J$126,0)</f>
        <v>0</v>
      </c>
      <c r="BJ126" s="89" t="s">
        <v>21</v>
      </c>
      <c r="BK126" s="147">
        <f>ROUND($I$126*$H$126,2)</f>
        <v>0</v>
      </c>
      <c r="BL126" s="89" t="s">
        <v>163</v>
      </c>
      <c r="BM126" s="89" t="s">
        <v>242</v>
      </c>
    </row>
    <row r="127" spans="2:65" s="6" customFormat="1" ht="16.5" customHeight="1" x14ac:dyDescent="0.3">
      <c r="B127" s="23"/>
      <c r="C127" s="24"/>
      <c r="D127" s="148" t="s">
        <v>164</v>
      </c>
      <c r="E127" s="24"/>
      <c r="F127" s="149" t="s">
        <v>827</v>
      </c>
      <c r="G127" s="24"/>
      <c r="H127" s="24"/>
      <c r="J127" s="24"/>
      <c r="K127" s="24"/>
      <c r="L127" s="43"/>
      <c r="M127" s="56"/>
      <c r="N127" s="24"/>
      <c r="O127" s="24"/>
      <c r="P127" s="24"/>
      <c r="Q127" s="24"/>
      <c r="R127" s="24"/>
      <c r="S127" s="24"/>
      <c r="T127" s="57"/>
      <c r="AT127" s="6" t="s">
        <v>164</v>
      </c>
      <c r="AU127" s="6" t="s">
        <v>21</v>
      </c>
    </row>
    <row r="128" spans="2:65" s="6" customFormat="1" ht="15.75" customHeight="1" x14ac:dyDescent="0.3">
      <c r="B128" s="23"/>
      <c r="C128" s="136" t="s">
        <v>246</v>
      </c>
      <c r="D128" s="136" t="s">
        <v>159</v>
      </c>
      <c r="E128" s="137" t="s">
        <v>1462</v>
      </c>
      <c r="F128" s="138" t="s">
        <v>829</v>
      </c>
      <c r="G128" s="139" t="s">
        <v>781</v>
      </c>
      <c r="H128" s="140">
        <v>50</v>
      </c>
      <c r="I128" s="141"/>
      <c r="J128" s="142">
        <f>ROUND($I$128*$H$128,2)</f>
        <v>0</v>
      </c>
      <c r="K128" s="138"/>
      <c r="L128" s="43"/>
      <c r="M128" s="143"/>
      <c r="N128" s="144" t="s">
        <v>41</v>
      </c>
      <c r="O128" s="24"/>
      <c r="P128" s="145">
        <f>$O$128*$H$128</f>
        <v>0</v>
      </c>
      <c r="Q128" s="145">
        <v>0</v>
      </c>
      <c r="R128" s="145">
        <f>$Q$128*$H$128</f>
        <v>0</v>
      </c>
      <c r="S128" s="145">
        <v>0</v>
      </c>
      <c r="T128" s="146">
        <f>$S$128*$H$128</f>
        <v>0</v>
      </c>
      <c r="AR128" s="89" t="s">
        <v>163</v>
      </c>
      <c r="AT128" s="89" t="s">
        <v>159</v>
      </c>
      <c r="AU128" s="89" t="s">
        <v>21</v>
      </c>
      <c r="AY128" s="6" t="s">
        <v>158</v>
      </c>
      <c r="BE128" s="147">
        <f>IF($N$128="základní",$J$128,0)</f>
        <v>0</v>
      </c>
      <c r="BF128" s="147">
        <f>IF($N$128="snížená",$J$128,0)</f>
        <v>0</v>
      </c>
      <c r="BG128" s="147">
        <f>IF($N$128="zákl. přenesená",$J$128,0)</f>
        <v>0</v>
      </c>
      <c r="BH128" s="147">
        <f>IF($N$128="sníž. přenesená",$J$128,0)</f>
        <v>0</v>
      </c>
      <c r="BI128" s="147">
        <f>IF($N$128="nulová",$J$128,0)</f>
        <v>0</v>
      </c>
      <c r="BJ128" s="89" t="s">
        <v>21</v>
      </c>
      <c r="BK128" s="147">
        <f>ROUND($I$128*$H$128,2)</f>
        <v>0</v>
      </c>
      <c r="BL128" s="89" t="s">
        <v>163</v>
      </c>
      <c r="BM128" s="89" t="s">
        <v>246</v>
      </c>
    </row>
    <row r="129" spans="2:65" s="6" customFormat="1" ht="16.5" customHeight="1" x14ac:dyDescent="0.3">
      <c r="B129" s="23"/>
      <c r="C129" s="24"/>
      <c r="D129" s="148" t="s">
        <v>164</v>
      </c>
      <c r="E129" s="24"/>
      <c r="F129" s="149" t="s">
        <v>829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164</v>
      </c>
      <c r="AU129" s="6" t="s">
        <v>21</v>
      </c>
    </row>
    <row r="130" spans="2:65" s="6" customFormat="1" ht="15.75" customHeight="1" x14ac:dyDescent="0.3">
      <c r="B130" s="23"/>
      <c r="C130" s="136" t="s">
        <v>250</v>
      </c>
      <c r="D130" s="136" t="s">
        <v>159</v>
      </c>
      <c r="E130" s="137" t="s">
        <v>1463</v>
      </c>
      <c r="F130" s="138" t="s">
        <v>831</v>
      </c>
      <c r="G130" s="139" t="s">
        <v>781</v>
      </c>
      <c r="H130" s="140">
        <v>3</v>
      </c>
      <c r="I130" s="141"/>
      <c r="J130" s="142">
        <f>ROUND($I$130*$H$130,2)</f>
        <v>0</v>
      </c>
      <c r="K130" s="138"/>
      <c r="L130" s="43"/>
      <c r="M130" s="143"/>
      <c r="N130" s="144" t="s">
        <v>41</v>
      </c>
      <c r="O130" s="24"/>
      <c r="P130" s="145">
        <f>$O$130*$H$130</f>
        <v>0</v>
      </c>
      <c r="Q130" s="145">
        <v>0</v>
      </c>
      <c r="R130" s="145">
        <f>$Q$130*$H$130</f>
        <v>0</v>
      </c>
      <c r="S130" s="145">
        <v>0</v>
      </c>
      <c r="T130" s="146">
        <f>$S$130*$H$130</f>
        <v>0</v>
      </c>
      <c r="AR130" s="89" t="s">
        <v>163</v>
      </c>
      <c r="AT130" s="89" t="s">
        <v>159</v>
      </c>
      <c r="AU130" s="89" t="s">
        <v>21</v>
      </c>
      <c r="AY130" s="6" t="s">
        <v>158</v>
      </c>
      <c r="BE130" s="147">
        <f>IF($N$130="základní",$J$130,0)</f>
        <v>0</v>
      </c>
      <c r="BF130" s="147">
        <f>IF($N$130="snížená",$J$130,0)</f>
        <v>0</v>
      </c>
      <c r="BG130" s="147">
        <f>IF($N$130="zákl. přenesená",$J$130,0)</f>
        <v>0</v>
      </c>
      <c r="BH130" s="147">
        <f>IF($N$130="sníž. přenesená",$J$130,0)</f>
        <v>0</v>
      </c>
      <c r="BI130" s="147">
        <f>IF($N$130="nulová",$J$130,0)</f>
        <v>0</v>
      </c>
      <c r="BJ130" s="89" t="s">
        <v>21</v>
      </c>
      <c r="BK130" s="147">
        <f>ROUND($I$130*$H$130,2)</f>
        <v>0</v>
      </c>
      <c r="BL130" s="89" t="s">
        <v>163</v>
      </c>
      <c r="BM130" s="89" t="s">
        <v>250</v>
      </c>
    </row>
    <row r="131" spans="2:65" s="6" customFormat="1" ht="16.5" customHeight="1" x14ac:dyDescent="0.3">
      <c r="B131" s="23"/>
      <c r="C131" s="24"/>
      <c r="D131" s="148" t="s">
        <v>164</v>
      </c>
      <c r="E131" s="24"/>
      <c r="F131" s="149" t="s">
        <v>831</v>
      </c>
      <c r="G131" s="24"/>
      <c r="H131" s="24"/>
      <c r="J131" s="24"/>
      <c r="K131" s="24"/>
      <c r="L131" s="43"/>
      <c r="M131" s="56"/>
      <c r="N131" s="24"/>
      <c r="O131" s="24"/>
      <c r="P131" s="24"/>
      <c r="Q131" s="24"/>
      <c r="R131" s="24"/>
      <c r="S131" s="24"/>
      <c r="T131" s="57"/>
      <c r="AT131" s="6" t="s">
        <v>164</v>
      </c>
      <c r="AU131" s="6" t="s">
        <v>21</v>
      </c>
    </row>
    <row r="132" spans="2:65" s="125" customFormat="1" ht="37.5" customHeight="1" x14ac:dyDescent="0.35">
      <c r="B132" s="126"/>
      <c r="C132" s="127"/>
      <c r="D132" s="127" t="s">
        <v>69</v>
      </c>
      <c r="E132" s="128" t="s">
        <v>804</v>
      </c>
      <c r="F132" s="128" t="s">
        <v>833</v>
      </c>
      <c r="G132" s="127"/>
      <c r="H132" s="127"/>
      <c r="J132" s="129">
        <f>$BK$132</f>
        <v>0</v>
      </c>
      <c r="K132" s="127"/>
      <c r="L132" s="130"/>
      <c r="M132" s="131"/>
      <c r="N132" s="127"/>
      <c r="O132" s="127"/>
      <c r="P132" s="132">
        <f>SUM($P$133:$P$146)</f>
        <v>0</v>
      </c>
      <c r="Q132" s="127"/>
      <c r="R132" s="132">
        <f>SUM($R$133:$R$146)</f>
        <v>0</v>
      </c>
      <c r="S132" s="127"/>
      <c r="T132" s="133">
        <f>SUM($T$133:$T$146)</f>
        <v>0</v>
      </c>
      <c r="AR132" s="134" t="s">
        <v>21</v>
      </c>
      <c r="AT132" s="134" t="s">
        <v>69</v>
      </c>
      <c r="AU132" s="134" t="s">
        <v>70</v>
      </c>
      <c r="AY132" s="134" t="s">
        <v>158</v>
      </c>
      <c r="BK132" s="135">
        <f>SUM($BK$133:$BK$146)</f>
        <v>0</v>
      </c>
    </row>
    <row r="133" spans="2:65" s="6" customFormat="1" ht="15.75" customHeight="1" x14ac:dyDescent="0.3">
      <c r="B133" s="23"/>
      <c r="C133" s="136" t="s">
        <v>259</v>
      </c>
      <c r="D133" s="136" t="s">
        <v>159</v>
      </c>
      <c r="E133" s="137" t="s">
        <v>1464</v>
      </c>
      <c r="F133" s="138" t="s">
        <v>835</v>
      </c>
      <c r="G133" s="139" t="s">
        <v>781</v>
      </c>
      <c r="H133" s="140">
        <v>1</v>
      </c>
      <c r="I133" s="141"/>
      <c r="J133" s="142">
        <f>ROUND($I$133*$H$133,2)</f>
        <v>0</v>
      </c>
      <c r="K133" s="138"/>
      <c r="L133" s="43"/>
      <c r="M133" s="143"/>
      <c r="N133" s="144" t="s">
        <v>41</v>
      </c>
      <c r="O133" s="24"/>
      <c r="P133" s="145">
        <f>$O$133*$H$133</f>
        <v>0</v>
      </c>
      <c r="Q133" s="145">
        <v>0</v>
      </c>
      <c r="R133" s="145">
        <f>$Q$133*$H$133</f>
        <v>0</v>
      </c>
      <c r="S133" s="145">
        <v>0</v>
      </c>
      <c r="T133" s="146">
        <f>$S$133*$H$133</f>
        <v>0</v>
      </c>
      <c r="AR133" s="89" t="s">
        <v>163</v>
      </c>
      <c r="AT133" s="89" t="s">
        <v>159</v>
      </c>
      <c r="AU133" s="89" t="s">
        <v>21</v>
      </c>
      <c r="AY133" s="6" t="s">
        <v>158</v>
      </c>
      <c r="BE133" s="147">
        <f>IF($N$133="základní",$J$133,0)</f>
        <v>0</v>
      </c>
      <c r="BF133" s="147">
        <f>IF($N$133="snížená",$J$133,0)</f>
        <v>0</v>
      </c>
      <c r="BG133" s="147">
        <f>IF($N$133="zákl. přenesená",$J$133,0)</f>
        <v>0</v>
      </c>
      <c r="BH133" s="147">
        <f>IF($N$133="sníž. přenesená",$J$133,0)</f>
        <v>0</v>
      </c>
      <c r="BI133" s="147">
        <f>IF($N$133="nulová",$J$133,0)</f>
        <v>0</v>
      </c>
      <c r="BJ133" s="89" t="s">
        <v>21</v>
      </c>
      <c r="BK133" s="147">
        <f>ROUND($I$133*$H$133,2)</f>
        <v>0</v>
      </c>
      <c r="BL133" s="89" t="s">
        <v>163</v>
      </c>
      <c r="BM133" s="89" t="s">
        <v>259</v>
      </c>
    </row>
    <row r="134" spans="2:65" s="6" customFormat="1" ht="16.5" customHeight="1" x14ac:dyDescent="0.3">
      <c r="B134" s="23"/>
      <c r="C134" s="24"/>
      <c r="D134" s="148" t="s">
        <v>164</v>
      </c>
      <c r="E134" s="24"/>
      <c r="F134" s="149" t="s">
        <v>835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164</v>
      </c>
      <c r="AU134" s="6" t="s">
        <v>21</v>
      </c>
    </row>
    <row r="135" spans="2:65" s="6" customFormat="1" ht="15.75" customHeight="1" x14ac:dyDescent="0.3">
      <c r="B135" s="23"/>
      <c r="C135" s="136" t="s">
        <v>263</v>
      </c>
      <c r="D135" s="136" t="s">
        <v>159</v>
      </c>
      <c r="E135" s="137" t="s">
        <v>1465</v>
      </c>
      <c r="F135" s="138" t="s">
        <v>837</v>
      </c>
      <c r="G135" s="139" t="s">
        <v>781</v>
      </c>
      <c r="H135" s="140">
        <v>1</v>
      </c>
      <c r="I135" s="141"/>
      <c r="J135" s="142">
        <f>ROUND($I$135*$H$135,2)</f>
        <v>0</v>
      </c>
      <c r="K135" s="138"/>
      <c r="L135" s="43"/>
      <c r="M135" s="143"/>
      <c r="N135" s="144" t="s">
        <v>41</v>
      </c>
      <c r="O135" s="24"/>
      <c r="P135" s="145">
        <f>$O$135*$H$135</f>
        <v>0</v>
      </c>
      <c r="Q135" s="145">
        <v>0</v>
      </c>
      <c r="R135" s="145">
        <f>$Q$135*$H$135</f>
        <v>0</v>
      </c>
      <c r="S135" s="145">
        <v>0</v>
      </c>
      <c r="T135" s="146">
        <f>$S$135*$H$135</f>
        <v>0</v>
      </c>
      <c r="AR135" s="89" t="s">
        <v>163</v>
      </c>
      <c r="AT135" s="89" t="s">
        <v>159</v>
      </c>
      <c r="AU135" s="89" t="s">
        <v>21</v>
      </c>
      <c r="AY135" s="6" t="s">
        <v>158</v>
      </c>
      <c r="BE135" s="147">
        <f>IF($N$135="základní",$J$135,0)</f>
        <v>0</v>
      </c>
      <c r="BF135" s="147">
        <f>IF($N$135="snížená",$J$135,0)</f>
        <v>0</v>
      </c>
      <c r="BG135" s="147">
        <f>IF($N$135="zákl. přenesená",$J$135,0)</f>
        <v>0</v>
      </c>
      <c r="BH135" s="147">
        <f>IF($N$135="sníž. přenesená",$J$135,0)</f>
        <v>0</v>
      </c>
      <c r="BI135" s="147">
        <f>IF($N$135="nulová",$J$135,0)</f>
        <v>0</v>
      </c>
      <c r="BJ135" s="89" t="s">
        <v>21</v>
      </c>
      <c r="BK135" s="147">
        <f>ROUND($I$135*$H$135,2)</f>
        <v>0</v>
      </c>
      <c r="BL135" s="89" t="s">
        <v>163</v>
      </c>
      <c r="BM135" s="89" t="s">
        <v>263</v>
      </c>
    </row>
    <row r="136" spans="2:65" s="6" customFormat="1" ht="16.5" customHeight="1" x14ac:dyDescent="0.3">
      <c r="B136" s="23"/>
      <c r="C136" s="24"/>
      <c r="D136" s="148" t="s">
        <v>164</v>
      </c>
      <c r="E136" s="24"/>
      <c r="F136" s="149" t="s">
        <v>837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164</v>
      </c>
      <c r="AU136" s="6" t="s">
        <v>21</v>
      </c>
    </row>
    <row r="137" spans="2:65" s="6" customFormat="1" ht="15.75" customHeight="1" x14ac:dyDescent="0.3">
      <c r="B137" s="23"/>
      <c r="C137" s="136" t="s">
        <v>267</v>
      </c>
      <c r="D137" s="136" t="s">
        <v>159</v>
      </c>
      <c r="E137" s="137" t="s">
        <v>1466</v>
      </c>
      <c r="F137" s="138" t="s">
        <v>839</v>
      </c>
      <c r="G137" s="139" t="s">
        <v>781</v>
      </c>
      <c r="H137" s="140">
        <v>1</v>
      </c>
      <c r="I137" s="141"/>
      <c r="J137" s="142">
        <f>ROUND($I$137*$H$137,2)</f>
        <v>0</v>
      </c>
      <c r="K137" s="138"/>
      <c r="L137" s="43"/>
      <c r="M137" s="143"/>
      <c r="N137" s="144" t="s">
        <v>41</v>
      </c>
      <c r="O137" s="24"/>
      <c r="P137" s="145">
        <f>$O$137*$H$137</f>
        <v>0</v>
      </c>
      <c r="Q137" s="145">
        <v>0</v>
      </c>
      <c r="R137" s="145">
        <f>$Q$137*$H$137</f>
        <v>0</v>
      </c>
      <c r="S137" s="145">
        <v>0</v>
      </c>
      <c r="T137" s="146">
        <f>$S$137*$H$137</f>
        <v>0</v>
      </c>
      <c r="AR137" s="89" t="s">
        <v>163</v>
      </c>
      <c r="AT137" s="89" t="s">
        <v>159</v>
      </c>
      <c r="AU137" s="89" t="s">
        <v>21</v>
      </c>
      <c r="AY137" s="6" t="s">
        <v>158</v>
      </c>
      <c r="BE137" s="147">
        <f>IF($N$137="základní",$J$137,0)</f>
        <v>0</v>
      </c>
      <c r="BF137" s="147">
        <f>IF($N$137="snížená",$J$137,0)</f>
        <v>0</v>
      </c>
      <c r="BG137" s="147">
        <f>IF($N$137="zákl. přenesená",$J$137,0)</f>
        <v>0</v>
      </c>
      <c r="BH137" s="147">
        <f>IF($N$137="sníž. přenesená",$J$137,0)</f>
        <v>0</v>
      </c>
      <c r="BI137" s="147">
        <f>IF($N$137="nulová",$J$137,0)</f>
        <v>0</v>
      </c>
      <c r="BJ137" s="89" t="s">
        <v>21</v>
      </c>
      <c r="BK137" s="147">
        <f>ROUND($I$137*$H$137,2)</f>
        <v>0</v>
      </c>
      <c r="BL137" s="89" t="s">
        <v>163</v>
      </c>
      <c r="BM137" s="89" t="s">
        <v>267</v>
      </c>
    </row>
    <row r="138" spans="2:65" s="6" customFormat="1" ht="16.5" customHeight="1" x14ac:dyDescent="0.3">
      <c r="B138" s="23"/>
      <c r="C138" s="24"/>
      <c r="D138" s="148" t="s">
        <v>164</v>
      </c>
      <c r="E138" s="24"/>
      <c r="F138" s="149" t="s">
        <v>839</v>
      </c>
      <c r="G138" s="24"/>
      <c r="H138" s="24"/>
      <c r="J138" s="24"/>
      <c r="K138" s="24"/>
      <c r="L138" s="43"/>
      <c r="M138" s="56"/>
      <c r="N138" s="24"/>
      <c r="O138" s="24"/>
      <c r="P138" s="24"/>
      <c r="Q138" s="24"/>
      <c r="R138" s="24"/>
      <c r="S138" s="24"/>
      <c r="T138" s="57"/>
      <c r="AT138" s="6" t="s">
        <v>164</v>
      </c>
      <c r="AU138" s="6" t="s">
        <v>21</v>
      </c>
    </row>
    <row r="139" spans="2:65" s="6" customFormat="1" ht="15.75" customHeight="1" x14ac:dyDescent="0.3">
      <c r="B139" s="23"/>
      <c r="C139" s="136" t="s">
        <v>271</v>
      </c>
      <c r="D139" s="136" t="s">
        <v>159</v>
      </c>
      <c r="E139" s="137" t="s">
        <v>1467</v>
      </c>
      <c r="F139" s="138" t="s">
        <v>841</v>
      </c>
      <c r="G139" s="139" t="s">
        <v>781</v>
      </c>
      <c r="H139" s="140">
        <v>2</v>
      </c>
      <c r="I139" s="141"/>
      <c r="J139" s="142">
        <f>ROUND($I$139*$H$139,2)</f>
        <v>0</v>
      </c>
      <c r="K139" s="138"/>
      <c r="L139" s="43"/>
      <c r="M139" s="143"/>
      <c r="N139" s="144" t="s">
        <v>41</v>
      </c>
      <c r="O139" s="24"/>
      <c r="P139" s="145">
        <f>$O$139*$H$139</f>
        <v>0</v>
      </c>
      <c r="Q139" s="145">
        <v>0</v>
      </c>
      <c r="R139" s="145">
        <f>$Q$139*$H$139</f>
        <v>0</v>
      </c>
      <c r="S139" s="145">
        <v>0</v>
      </c>
      <c r="T139" s="146">
        <f>$S$139*$H$139</f>
        <v>0</v>
      </c>
      <c r="AR139" s="89" t="s">
        <v>163</v>
      </c>
      <c r="AT139" s="89" t="s">
        <v>159</v>
      </c>
      <c r="AU139" s="89" t="s">
        <v>21</v>
      </c>
      <c r="AY139" s="6" t="s">
        <v>158</v>
      </c>
      <c r="BE139" s="147">
        <f>IF($N$139="základní",$J$139,0)</f>
        <v>0</v>
      </c>
      <c r="BF139" s="147">
        <f>IF($N$139="snížená",$J$139,0)</f>
        <v>0</v>
      </c>
      <c r="BG139" s="147">
        <f>IF($N$139="zákl. přenesená",$J$139,0)</f>
        <v>0</v>
      </c>
      <c r="BH139" s="147">
        <f>IF($N$139="sníž. přenesená",$J$139,0)</f>
        <v>0</v>
      </c>
      <c r="BI139" s="147">
        <f>IF($N$139="nulová",$J$139,0)</f>
        <v>0</v>
      </c>
      <c r="BJ139" s="89" t="s">
        <v>21</v>
      </c>
      <c r="BK139" s="147">
        <f>ROUND($I$139*$H$139,2)</f>
        <v>0</v>
      </c>
      <c r="BL139" s="89" t="s">
        <v>163</v>
      </c>
      <c r="BM139" s="89" t="s">
        <v>271</v>
      </c>
    </row>
    <row r="140" spans="2:65" s="6" customFormat="1" ht="16.5" customHeight="1" x14ac:dyDescent="0.3">
      <c r="B140" s="23"/>
      <c r="C140" s="24"/>
      <c r="D140" s="148" t="s">
        <v>164</v>
      </c>
      <c r="E140" s="24"/>
      <c r="F140" s="149" t="s">
        <v>841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164</v>
      </c>
      <c r="AU140" s="6" t="s">
        <v>21</v>
      </c>
    </row>
    <row r="141" spans="2:65" s="6" customFormat="1" ht="15.75" customHeight="1" x14ac:dyDescent="0.3">
      <c r="B141" s="23"/>
      <c r="C141" s="136" t="s">
        <v>277</v>
      </c>
      <c r="D141" s="136" t="s">
        <v>159</v>
      </c>
      <c r="E141" s="137" t="s">
        <v>1468</v>
      </c>
      <c r="F141" s="138" t="s">
        <v>843</v>
      </c>
      <c r="G141" s="139" t="s">
        <v>781</v>
      </c>
      <c r="H141" s="140">
        <v>1</v>
      </c>
      <c r="I141" s="141"/>
      <c r="J141" s="142">
        <f>ROUND($I$141*$H$141,2)</f>
        <v>0</v>
      </c>
      <c r="K141" s="138"/>
      <c r="L141" s="43"/>
      <c r="M141" s="143"/>
      <c r="N141" s="144" t="s">
        <v>41</v>
      </c>
      <c r="O141" s="24"/>
      <c r="P141" s="145">
        <f>$O$141*$H$141</f>
        <v>0</v>
      </c>
      <c r="Q141" s="145">
        <v>0</v>
      </c>
      <c r="R141" s="145">
        <f>$Q$141*$H$141</f>
        <v>0</v>
      </c>
      <c r="S141" s="145">
        <v>0</v>
      </c>
      <c r="T141" s="146">
        <f>$S$141*$H$141</f>
        <v>0</v>
      </c>
      <c r="AR141" s="89" t="s">
        <v>163</v>
      </c>
      <c r="AT141" s="89" t="s">
        <v>159</v>
      </c>
      <c r="AU141" s="89" t="s">
        <v>21</v>
      </c>
      <c r="AY141" s="6" t="s">
        <v>158</v>
      </c>
      <c r="BE141" s="147">
        <f>IF($N$141="základní",$J$141,0)</f>
        <v>0</v>
      </c>
      <c r="BF141" s="147">
        <f>IF($N$141="snížená",$J$141,0)</f>
        <v>0</v>
      </c>
      <c r="BG141" s="147">
        <f>IF($N$141="zákl. přenesená",$J$141,0)</f>
        <v>0</v>
      </c>
      <c r="BH141" s="147">
        <f>IF($N$141="sníž. přenesená",$J$141,0)</f>
        <v>0</v>
      </c>
      <c r="BI141" s="147">
        <f>IF($N$141="nulová",$J$141,0)</f>
        <v>0</v>
      </c>
      <c r="BJ141" s="89" t="s">
        <v>21</v>
      </c>
      <c r="BK141" s="147">
        <f>ROUND($I$141*$H$141,2)</f>
        <v>0</v>
      </c>
      <c r="BL141" s="89" t="s">
        <v>163</v>
      </c>
      <c r="BM141" s="89" t="s">
        <v>277</v>
      </c>
    </row>
    <row r="142" spans="2:65" s="6" customFormat="1" ht="16.5" customHeight="1" x14ac:dyDescent="0.3">
      <c r="B142" s="23"/>
      <c r="C142" s="24"/>
      <c r="D142" s="148" t="s">
        <v>164</v>
      </c>
      <c r="E142" s="24"/>
      <c r="F142" s="149" t="s">
        <v>843</v>
      </c>
      <c r="G142" s="24"/>
      <c r="H142" s="24"/>
      <c r="J142" s="24"/>
      <c r="K142" s="24"/>
      <c r="L142" s="43"/>
      <c r="M142" s="56"/>
      <c r="N142" s="24"/>
      <c r="O142" s="24"/>
      <c r="P142" s="24"/>
      <c r="Q142" s="24"/>
      <c r="R142" s="24"/>
      <c r="S142" s="24"/>
      <c r="T142" s="57"/>
      <c r="AT142" s="6" t="s">
        <v>164</v>
      </c>
      <c r="AU142" s="6" t="s">
        <v>21</v>
      </c>
    </row>
    <row r="143" spans="2:65" s="6" customFormat="1" ht="15.75" customHeight="1" x14ac:dyDescent="0.3">
      <c r="B143" s="23"/>
      <c r="C143" s="136" t="s">
        <v>282</v>
      </c>
      <c r="D143" s="136" t="s">
        <v>159</v>
      </c>
      <c r="E143" s="137" t="s">
        <v>1469</v>
      </c>
      <c r="F143" s="138" t="s">
        <v>845</v>
      </c>
      <c r="G143" s="139" t="s">
        <v>781</v>
      </c>
      <c r="H143" s="140">
        <v>1</v>
      </c>
      <c r="I143" s="141"/>
      <c r="J143" s="142">
        <f>ROUND($I$143*$H$143,2)</f>
        <v>0</v>
      </c>
      <c r="K143" s="138"/>
      <c r="L143" s="43"/>
      <c r="M143" s="143"/>
      <c r="N143" s="144" t="s">
        <v>41</v>
      </c>
      <c r="O143" s="24"/>
      <c r="P143" s="145">
        <f>$O$143*$H$143</f>
        <v>0</v>
      </c>
      <c r="Q143" s="145">
        <v>0</v>
      </c>
      <c r="R143" s="145">
        <f>$Q$143*$H$143</f>
        <v>0</v>
      </c>
      <c r="S143" s="145">
        <v>0</v>
      </c>
      <c r="T143" s="146">
        <f>$S$143*$H$143</f>
        <v>0</v>
      </c>
      <c r="AR143" s="89" t="s">
        <v>163</v>
      </c>
      <c r="AT143" s="89" t="s">
        <v>159</v>
      </c>
      <c r="AU143" s="89" t="s">
        <v>21</v>
      </c>
      <c r="AY143" s="6" t="s">
        <v>158</v>
      </c>
      <c r="BE143" s="147">
        <f>IF($N$143="základní",$J$143,0)</f>
        <v>0</v>
      </c>
      <c r="BF143" s="147">
        <f>IF($N$143="snížená",$J$143,0)</f>
        <v>0</v>
      </c>
      <c r="BG143" s="147">
        <f>IF($N$143="zákl. přenesená",$J$143,0)</f>
        <v>0</v>
      </c>
      <c r="BH143" s="147">
        <f>IF($N$143="sníž. přenesená",$J$143,0)</f>
        <v>0</v>
      </c>
      <c r="BI143" s="147">
        <f>IF($N$143="nulová",$J$143,0)</f>
        <v>0</v>
      </c>
      <c r="BJ143" s="89" t="s">
        <v>21</v>
      </c>
      <c r="BK143" s="147">
        <f>ROUND($I$143*$H$143,2)</f>
        <v>0</v>
      </c>
      <c r="BL143" s="89" t="s">
        <v>163</v>
      </c>
      <c r="BM143" s="89" t="s">
        <v>282</v>
      </c>
    </row>
    <row r="144" spans="2:65" s="6" customFormat="1" ht="16.5" customHeight="1" x14ac:dyDescent="0.3">
      <c r="B144" s="23"/>
      <c r="C144" s="24"/>
      <c r="D144" s="148" t="s">
        <v>164</v>
      </c>
      <c r="E144" s="24"/>
      <c r="F144" s="149" t="s">
        <v>845</v>
      </c>
      <c r="G144" s="24"/>
      <c r="H144" s="24"/>
      <c r="J144" s="24"/>
      <c r="K144" s="24"/>
      <c r="L144" s="43"/>
      <c r="M144" s="56"/>
      <c r="N144" s="24"/>
      <c r="O144" s="24"/>
      <c r="P144" s="24"/>
      <c r="Q144" s="24"/>
      <c r="R144" s="24"/>
      <c r="S144" s="24"/>
      <c r="T144" s="57"/>
      <c r="AT144" s="6" t="s">
        <v>164</v>
      </c>
      <c r="AU144" s="6" t="s">
        <v>21</v>
      </c>
    </row>
    <row r="145" spans="2:65" s="6" customFormat="1" ht="15.75" customHeight="1" x14ac:dyDescent="0.3">
      <c r="B145" s="23"/>
      <c r="C145" s="136" t="s">
        <v>286</v>
      </c>
      <c r="D145" s="136" t="s">
        <v>159</v>
      </c>
      <c r="E145" s="137" t="s">
        <v>1470</v>
      </c>
      <c r="F145" s="138" t="s">
        <v>847</v>
      </c>
      <c r="G145" s="139" t="s">
        <v>781</v>
      </c>
      <c r="H145" s="140">
        <v>1</v>
      </c>
      <c r="I145" s="141"/>
      <c r="J145" s="142">
        <f>ROUND($I$145*$H$145,2)</f>
        <v>0</v>
      </c>
      <c r="K145" s="138"/>
      <c r="L145" s="43"/>
      <c r="M145" s="143"/>
      <c r="N145" s="144" t="s">
        <v>41</v>
      </c>
      <c r="O145" s="24"/>
      <c r="P145" s="145">
        <f>$O$145*$H$145</f>
        <v>0</v>
      </c>
      <c r="Q145" s="145">
        <v>0</v>
      </c>
      <c r="R145" s="145">
        <f>$Q$145*$H$145</f>
        <v>0</v>
      </c>
      <c r="S145" s="145">
        <v>0</v>
      </c>
      <c r="T145" s="146">
        <f>$S$145*$H$145</f>
        <v>0</v>
      </c>
      <c r="AR145" s="89" t="s">
        <v>163</v>
      </c>
      <c r="AT145" s="89" t="s">
        <v>159</v>
      </c>
      <c r="AU145" s="89" t="s">
        <v>21</v>
      </c>
      <c r="AY145" s="6" t="s">
        <v>158</v>
      </c>
      <c r="BE145" s="147">
        <f>IF($N$145="základní",$J$145,0)</f>
        <v>0</v>
      </c>
      <c r="BF145" s="147">
        <f>IF($N$145="snížená",$J$145,0)</f>
        <v>0</v>
      </c>
      <c r="BG145" s="147">
        <f>IF($N$145="zákl. přenesená",$J$145,0)</f>
        <v>0</v>
      </c>
      <c r="BH145" s="147">
        <f>IF($N$145="sníž. přenesená",$J$145,0)</f>
        <v>0</v>
      </c>
      <c r="BI145" s="147">
        <f>IF($N$145="nulová",$J$145,0)</f>
        <v>0</v>
      </c>
      <c r="BJ145" s="89" t="s">
        <v>21</v>
      </c>
      <c r="BK145" s="147">
        <f>ROUND($I$145*$H$145,2)</f>
        <v>0</v>
      </c>
      <c r="BL145" s="89" t="s">
        <v>163</v>
      </c>
      <c r="BM145" s="89" t="s">
        <v>286</v>
      </c>
    </row>
    <row r="146" spans="2:65" s="6" customFormat="1" ht="16.5" customHeight="1" x14ac:dyDescent="0.3">
      <c r="B146" s="23"/>
      <c r="C146" s="24"/>
      <c r="D146" s="148" t="s">
        <v>164</v>
      </c>
      <c r="E146" s="24"/>
      <c r="F146" s="149" t="s">
        <v>847</v>
      </c>
      <c r="G146" s="24"/>
      <c r="H146" s="24"/>
      <c r="J146" s="24"/>
      <c r="K146" s="24"/>
      <c r="L146" s="43"/>
      <c r="M146" s="56"/>
      <c r="N146" s="24"/>
      <c r="O146" s="24"/>
      <c r="P146" s="24"/>
      <c r="Q146" s="24"/>
      <c r="R146" s="24"/>
      <c r="S146" s="24"/>
      <c r="T146" s="57"/>
      <c r="AT146" s="6" t="s">
        <v>164</v>
      </c>
      <c r="AU146" s="6" t="s">
        <v>21</v>
      </c>
    </row>
    <row r="147" spans="2:65" s="125" customFormat="1" ht="37.5" customHeight="1" x14ac:dyDescent="0.35">
      <c r="B147" s="126"/>
      <c r="C147" s="127"/>
      <c r="D147" s="127" t="s">
        <v>69</v>
      </c>
      <c r="E147" s="128" t="s">
        <v>832</v>
      </c>
      <c r="F147" s="128" t="s">
        <v>851</v>
      </c>
      <c r="G147" s="127"/>
      <c r="H147" s="127"/>
      <c r="J147" s="129">
        <f>$BK$147</f>
        <v>0</v>
      </c>
      <c r="K147" s="127"/>
      <c r="L147" s="130"/>
      <c r="M147" s="131"/>
      <c r="N147" s="127"/>
      <c r="O147" s="127"/>
      <c r="P147" s="132">
        <f>SUM($P$148:$P$177)</f>
        <v>0</v>
      </c>
      <c r="Q147" s="127"/>
      <c r="R147" s="132">
        <f>SUM($R$148:$R$177)</f>
        <v>0</v>
      </c>
      <c r="S147" s="127"/>
      <c r="T147" s="133">
        <f>SUM($T$148:$T$177)</f>
        <v>0</v>
      </c>
      <c r="AR147" s="134" t="s">
        <v>21</v>
      </c>
      <c r="AT147" s="134" t="s">
        <v>69</v>
      </c>
      <c r="AU147" s="134" t="s">
        <v>70</v>
      </c>
      <c r="AY147" s="134" t="s">
        <v>158</v>
      </c>
      <c r="BK147" s="135">
        <f>SUM($BK$148:$BK$177)</f>
        <v>0</v>
      </c>
    </row>
    <row r="148" spans="2:65" s="6" customFormat="1" ht="15.75" customHeight="1" x14ac:dyDescent="0.3">
      <c r="B148" s="23"/>
      <c r="C148" s="136" t="s">
        <v>289</v>
      </c>
      <c r="D148" s="136" t="s">
        <v>159</v>
      </c>
      <c r="E148" s="137" t="s">
        <v>1471</v>
      </c>
      <c r="F148" s="138" t="s">
        <v>853</v>
      </c>
      <c r="G148" s="139" t="s">
        <v>447</v>
      </c>
      <c r="H148" s="140">
        <v>13</v>
      </c>
      <c r="I148" s="141"/>
      <c r="J148" s="142">
        <f>ROUND($I$148*$H$148,2)</f>
        <v>0</v>
      </c>
      <c r="K148" s="138"/>
      <c r="L148" s="43"/>
      <c r="M148" s="143"/>
      <c r="N148" s="144" t="s">
        <v>41</v>
      </c>
      <c r="O148" s="24"/>
      <c r="P148" s="145">
        <f>$O$148*$H$148</f>
        <v>0</v>
      </c>
      <c r="Q148" s="145">
        <v>0</v>
      </c>
      <c r="R148" s="145">
        <f>$Q$148*$H$148</f>
        <v>0</v>
      </c>
      <c r="S148" s="145">
        <v>0</v>
      </c>
      <c r="T148" s="146">
        <f>$S$148*$H$148</f>
        <v>0</v>
      </c>
      <c r="AR148" s="89" t="s">
        <v>163</v>
      </c>
      <c r="AT148" s="89" t="s">
        <v>159</v>
      </c>
      <c r="AU148" s="89" t="s">
        <v>21</v>
      </c>
      <c r="AY148" s="6" t="s">
        <v>158</v>
      </c>
      <c r="BE148" s="147">
        <f>IF($N$148="základní",$J$148,0)</f>
        <v>0</v>
      </c>
      <c r="BF148" s="147">
        <f>IF($N$148="snížená",$J$148,0)</f>
        <v>0</v>
      </c>
      <c r="BG148" s="147">
        <f>IF($N$148="zákl. přenesená",$J$148,0)</f>
        <v>0</v>
      </c>
      <c r="BH148" s="147">
        <f>IF($N$148="sníž. přenesená",$J$148,0)</f>
        <v>0</v>
      </c>
      <c r="BI148" s="147">
        <f>IF($N$148="nulová",$J$148,0)</f>
        <v>0</v>
      </c>
      <c r="BJ148" s="89" t="s">
        <v>21</v>
      </c>
      <c r="BK148" s="147">
        <f>ROUND($I$148*$H$148,2)</f>
        <v>0</v>
      </c>
      <c r="BL148" s="89" t="s">
        <v>163</v>
      </c>
      <c r="BM148" s="89" t="s">
        <v>289</v>
      </c>
    </row>
    <row r="149" spans="2:65" s="6" customFormat="1" ht="16.5" customHeight="1" x14ac:dyDescent="0.3">
      <c r="B149" s="23"/>
      <c r="C149" s="24"/>
      <c r="D149" s="148" t="s">
        <v>164</v>
      </c>
      <c r="E149" s="24"/>
      <c r="F149" s="149" t="s">
        <v>853</v>
      </c>
      <c r="G149" s="24"/>
      <c r="H149" s="24"/>
      <c r="J149" s="24"/>
      <c r="K149" s="24"/>
      <c r="L149" s="43"/>
      <c r="M149" s="56"/>
      <c r="N149" s="24"/>
      <c r="O149" s="24"/>
      <c r="P149" s="24"/>
      <c r="Q149" s="24"/>
      <c r="R149" s="24"/>
      <c r="S149" s="24"/>
      <c r="T149" s="57"/>
      <c r="AT149" s="6" t="s">
        <v>164</v>
      </c>
      <c r="AU149" s="6" t="s">
        <v>21</v>
      </c>
    </row>
    <row r="150" spans="2:65" s="6" customFormat="1" ht="15.75" customHeight="1" x14ac:dyDescent="0.3">
      <c r="B150" s="23"/>
      <c r="C150" s="136" t="s">
        <v>292</v>
      </c>
      <c r="D150" s="136" t="s">
        <v>159</v>
      </c>
      <c r="E150" s="137" t="s">
        <v>1472</v>
      </c>
      <c r="F150" s="138" t="s">
        <v>855</v>
      </c>
      <c r="G150" s="139" t="s">
        <v>447</v>
      </c>
      <c r="H150" s="140">
        <v>49</v>
      </c>
      <c r="I150" s="141"/>
      <c r="J150" s="142">
        <f>ROUND($I$150*$H$150,2)</f>
        <v>0</v>
      </c>
      <c r="K150" s="138"/>
      <c r="L150" s="43"/>
      <c r="M150" s="143"/>
      <c r="N150" s="144" t="s">
        <v>41</v>
      </c>
      <c r="O150" s="24"/>
      <c r="P150" s="145">
        <f>$O$150*$H$150</f>
        <v>0</v>
      </c>
      <c r="Q150" s="145">
        <v>0</v>
      </c>
      <c r="R150" s="145">
        <f>$Q$150*$H$150</f>
        <v>0</v>
      </c>
      <c r="S150" s="145">
        <v>0</v>
      </c>
      <c r="T150" s="146">
        <f>$S$150*$H$150</f>
        <v>0</v>
      </c>
      <c r="AR150" s="89" t="s">
        <v>163</v>
      </c>
      <c r="AT150" s="89" t="s">
        <v>159</v>
      </c>
      <c r="AU150" s="89" t="s">
        <v>21</v>
      </c>
      <c r="AY150" s="6" t="s">
        <v>158</v>
      </c>
      <c r="BE150" s="147">
        <f>IF($N$150="základní",$J$150,0)</f>
        <v>0</v>
      </c>
      <c r="BF150" s="147">
        <f>IF($N$150="snížená",$J$150,0)</f>
        <v>0</v>
      </c>
      <c r="BG150" s="147">
        <f>IF($N$150="zákl. přenesená",$J$150,0)</f>
        <v>0</v>
      </c>
      <c r="BH150" s="147">
        <f>IF($N$150="sníž. přenesená",$J$150,0)</f>
        <v>0</v>
      </c>
      <c r="BI150" s="147">
        <f>IF($N$150="nulová",$J$150,0)</f>
        <v>0</v>
      </c>
      <c r="BJ150" s="89" t="s">
        <v>21</v>
      </c>
      <c r="BK150" s="147">
        <f>ROUND($I$150*$H$150,2)</f>
        <v>0</v>
      </c>
      <c r="BL150" s="89" t="s">
        <v>163</v>
      </c>
      <c r="BM150" s="89" t="s">
        <v>292</v>
      </c>
    </row>
    <row r="151" spans="2:65" s="6" customFormat="1" ht="16.5" customHeight="1" x14ac:dyDescent="0.3">
      <c r="B151" s="23"/>
      <c r="C151" s="24"/>
      <c r="D151" s="148" t="s">
        <v>164</v>
      </c>
      <c r="E151" s="24"/>
      <c r="F151" s="149" t="s">
        <v>855</v>
      </c>
      <c r="G151" s="24"/>
      <c r="H151" s="24"/>
      <c r="J151" s="24"/>
      <c r="K151" s="24"/>
      <c r="L151" s="43"/>
      <c r="M151" s="56"/>
      <c r="N151" s="24"/>
      <c r="O151" s="24"/>
      <c r="P151" s="24"/>
      <c r="Q151" s="24"/>
      <c r="R151" s="24"/>
      <c r="S151" s="24"/>
      <c r="T151" s="57"/>
      <c r="AT151" s="6" t="s">
        <v>164</v>
      </c>
      <c r="AU151" s="6" t="s">
        <v>21</v>
      </c>
    </row>
    <row r="152" spans="2:65" s="6" customFormat="1" ht="15.75" customHeight="1" x14ac:dyDescent="0.3">
      <c r="B152" s="23"/>
      <c r="C152" s="136" t="s">
        <v>295</v>
      </c>
      <c r="D152" s="136" t="s">
        <v>159</v>
      </c>
      <c r="E152" s="137" t="s">
        <v>1473</v>
      </c>
      <c r="F152" s="138" t="s">
        <v>857</v>
      </c>
      <c r="G152" s="139" t="s">
        <v>447</v>
      </c>
      <c r="H152" s="140">
        <v>57</v>
      </c>
      <c r="I152" s="141"/>
      <c r="J152" s="142">
        <f>ROUND($I$152*$H$152,2)</f>
        <v>0</v>
      </c>
      <c r="K152" s="138"/>
      <c r="L152" s="43"/>
      <c r="M152" s="143"/>
      <c r="N152" s="144" t="s">
        <v>41</v>
      </c>
      <c r="O152" s="24"/>
      <c r="P152" s="145">
        <f>$O$152*$H$152</f>
        <v>0</v>
      </c>
      <c r="Q152" s="145">
        <v>0</v>
      </c>
      <c r="R152" s="145">
        <f>$Q$152*$H$152</f>
        <v>0</v>
      </c>
      <c r="S152" s="145">
        <v>0</v>
      </c>
      <c r="T152" s="146">
        <f>$S$152*$H$152</f>
        <v>0</v>
      </c>
      <c r="AR152" s="89" t="s">
        <v>163</v>
      </c>
      <c r="AT152" s="89" t="s">
        <v>159</v>
      </c>
      <c r="AU152" s="89" t="s">
        <v>21</v>
      </c>
      <c r="AY152" s="6" t="s">
        <v>158</v>
      </c>
      <c r="BE152" s="147">
        <f>IF($N$152="základní",$J$152,0)</f>
        <v>0</v>
      </c>
      <c r="BF152" s="147">
        <f>IF($N$152="snížená",$J$152,0)</f>
        <v>0</v>
      </c>
      <c r="BG152" s="147">
        <f>IF($N$152="zákl. přenesená",$J$152,0)</f>
        <v>0</v>
      </c>
      <c r="BH152" s="147">
        <f>IF($N$152="sníž. přenesená",$J$152,0)</f>
        <v>0</v>
      </c>
      <c r="BI152" s="147">
        <f>IF($N$152="nulová",$J$152,0)</f>
        <v>0</v>
      </c>
      <c r="BJ152" s="89" t="s">
        <v>21</v>
      </c>
      <c r="BK152" s="147">
        <f>ROUND($I$152*$H$152,2)</f>
        <v>0</v>
      </c>
      <c r="BL152" s="89" t="s">
        <v>163</v>
      </c>
      <c r="BM152" s="89" t="s">
        <v>295</v>
      </c>
    </row>
    <row r="153" spans="2:65" s="6" customFormat="1" ht="16.5" customHeight="1" x14ac:dyDescent="0.3">
      <c r="B153" s="23"/>
      <c r="C153" s="24"/>
      <c r="D153" s="148" t="s">
        <v>164</v>
      </c>
      <c r="E153" s="24"/>
      <c r="F153" s="149" t="s">
        <v>857</v>
      </c>
      <c r="G153" s="24"/>
      <c r="H153" s="24"/>
      <c r="J153" s="24"/>
      <c r="K153" s="24"/>
      <c r="L153" s="43"/>
      <c r="M153" s="56"/>
      <c r="N153" s="24"/>
      <c r="O153" s="24"/>
      <c r="P153" s="24"/>
      <c r="Q153" s="24"/>
      <c r="R153" s="24"/>
      <c r="S153" s="24"/>
      <c r="T153" s="57"/>
      <c r="AT153" s="6" t="s">
        <v>164</v>
      </c>
      <c r="AU153" s="6" t="s">
        <v>21</v>
      </c>
    </row>
    <row r="154" spans="2:65" s="6" customFormat="1" ht="15.75" customHeight="1" x14ac:dyDescent="0.3">
      <c r="B154" s="23"/>
      <c r="C154" s="136" t="s">
        <v>300</v>
      </c>
      <c r="D154" s="136" t="s">
        <v>159</v>
      </c>
      <c r="E154" s="137" t="s">
        <v>1474</v>
      </c>
      <c r="F154" s="138" t="s">
        <v>859</v>
      </c>
      <c r="G154" s="139" t="s">
        <v>447</v>
      </c>
      <c r="H154" s="140">
        <v>269</v>
      </c>
      <c r="I154" s="141"/>
      <c r="J154" s="142">
        <f>ROUND($I$154*$H$154,2)</f>
        <v>0</v>
      </c>
      <c r="K154" s="138"/>
      <c r="L154" s="43"/>
      <c r="M154" s="143"/>
      <c r="N154" s="144" t="s">
        <v>41</v>
      </c>
      <c r="O154" s="24"/>
      <c r="P154" s="145">
        <f>$O$154*$H$154</f>
        <v>0</v>
      </c>
      <c r="Q154" s="145">
        <v>0</v>
      </c>
      <c r="R154" s="145">
        <f>$Q$154*$H$154</f>
        <v>0</v>
      </c>
      <c r="S154" s="145">
        <v>0</v>
      </c>
      <c r="T154" s="146">
        <f>$S$154*$H$154</f>
        <v>0</v>
      </c>
      <c r="AR154" s="89" t="s">
        <v>163</v>
      </c>
      <c r="AT154" s="89" t="s">
        <v>159</v>
      </c>
      <c r="AU154" s="89" t="s">
        <v>21</v>
      </c>
      <c r="AY154" s="6" t="s">
        <v>158</v>
      </c>
      <c r="BE154" s="147">
        <f>IF($N$154="základní",$J$154,0)</f>
        <v>0</v>
      </c>
      <c r="BF154" s="147">
        <f>IF($N$154="snížená",$J$154,0)</f>
        <v>0</v>
      </c>
      <c r="BG154" s="147">
        <f>IF($N$154="zákl. přenesená",$J$154,0)</f>
        <v>0</v>
      </c>
      <c r="BH154" s="147">
        <f>IF($N$154="sníž. přenesená",$J$154,0)</f>
        <v>0</v>
      </c>
      <c r="BI154" s="147">
        <f>IF($N$154="nulová",$J$154,0)</f>
        <v>0</v>
      </c>
      <c r="BJ154" s="89" t="s">
        <v>21</v>
      </c>
      <c r="BK154" s="147">
        <f>ROUND($I$154*$H$154,2)</f>
        <v>0</v>
      </c>
      <c r="BL154" s="89" t="s">
        <v>163</v>
      </c>
      <c r="BM154" s="89" t="s">
        <v>300</v>
      </c>
    </row>
    <row r="155" spans="2:65" s="6" customFormat="1" ht="16.5" customHeight="1" x14ac:dyDescent="0.3">
      <c r="B155" s="23"/>
      <c r="C155" s="24"/>
      <c r="D155" s="148" t="s">
        <v>164</v>
      </c>
      <c r="E155" s="24"/>
      <c r="F155" s="149" t="s">
        <v>859</v>
      </c>
      <c r="G155" s="24"/>
      <c r="H155" s="24"/>
      <c r="J155" s="24"/>
      <c r="K155" s="24"/>
      <c r="L155" s="43"/>
      <c r="M155" s="56"/>
      <c r="N155" s="24"/>
      <c r="O155" s="24"/>
      <c r="P155" s="24"/>
      <c r="Q155" s="24"/>
      <c r="R155" s="24"/>
      <c r="S155" s="24"/>
      <c r="T155" s="57"/>
      <c r="AT155" s="6" t="s">
        <v>164</v>
      </c>
      <c r="AU155" s="6" t="s">
        <v>21</v>
      </c>
    </row>
    <row r="156" spans="2:65" s="6" customFormat="1" ht="15.75" customHeight="1" x14ac:dyDescent="0.3">
      <c r="B156" s="23"/>
      <c r="C156" s="136" t="s">
        <v>303</v>
      </c>
      <c r="D156" s="136" t="s">
        <v>159</v>
      </c>
      <c r="E156" s="137" t="s">
        <v>1475</v>
      </c>
      <c r="F156" s="138" t="s">
        <v>861</v>
      </c>
      <c r="G156" s="139" t="s">
        <v>447</v>
      </c>
      <c r="H156" s="140">
        <v>40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303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861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6" customFormat="1" ht="15.75" customHeight="1" x14ac:dyDescent="0.3">
      <c r="B158" s="23"/>
      <c r="C158" s="136" t="s">
        <v>307</v>
      </c>
      <c r="D158" s="136" t="s">
        <v>159</v>
      </c>
      <c r="E158" s="137" t="s">
        <v>1476</v>
      </c>
      <c r="F158" s="138" t="s">
        <v>863</v>
      </c>
      <c r="G158" s="139" t="s">
        <v>781</v>
      </c>
      <c r="H158" s="140">
        <v>2</v>
      </c>
      <c r="I158" s="141"/>
      <c r="J158" s="142">
        <f>ROUND($I$158*$H$158,2)</f>
        <v>0</v>
      </c>
      <c r="K158" s="138"/>
      <c r="L158" s="43"/>
      <c r="M158" s="143"/>
      <c r="N158" s="144" t="s">
        <v>41</v>
      </c>
      <c r="O158" s="24"/>
      <c r="P158" s="145">
        <f>$O$158*$H$158</f>
        <v>0</v>
      </c>
      <c r="Q158" s="145">
        <v>0</v>
      </c>
      <c r="R158" s="145">
        <f>$Q$158*$H$158</f>
        <v>0</v>
      </c>
      <c r="S158" s="145">
        <v>0</v>
      </c>
      <c r="T158" s="146">
        <f>$S$158*$H$158</f>
        <v>0</v>
      </c>
      <c r="AR158" s="89" t="s">
        <v>163</v>
      </c>
      <c r="AT158" s="89" t="s">
        <v>159</v>
      </c>
      <c r="AU158" s="89" t="s">
        <v>21</v>
      </c>
      <c r="AY158" s="6" t="s">
        <v>158</v>
      </c>
      <c r="BE158" s="147">
        <f>IF($N$158="základní",$J$158,0)</f>
        <v>0</v>
      </c>
      <c r="BF158" s="147">
        <f>IF($N$158="snížená",$J$158,0)</f>
        <v>0</v>
      </c>
      <c r="BG158" s="147">
        <f>IF($N$158="zákl. přenesená",$J$158,0)</f>
        <v>0</v>
      </c>
      <c r="BH158" s="147">
        <f>IF($N$158="sníž. přenesená",$J$158,0)</f>
        <v>0</v>
      </c>
      <c r="BI158" s="147">
        <f>IF($N$158="nulová",$J$158,0)</f>
        <v>0</v>
      </c>
      <c r="BJ158" s="89" t="s">
        <v>21</v>
      </c>
      <c r="BK158" s="147">
        <f>ROUND($I$158*$H$158,2)</f>
        <v>0</v>
      </c>
      <c r="BL158" s="89" t="s">
        <v>163</v>
      </c>
      <c r="BM158" s="89" t="s">
        <v>307</v>
      </c>
    </row>
    <row r="159" spans="2:65" s="6" customFormat="1" ht="16.5" customHeight="1" x14ac:dyDescent="0.3">
      <c r="B159" s="23"/>
      <c r="C159" s="24"/>
      <c r="D159" s="148" t="s">
        <v>164</v>
      </c>
      <c r="E159" s="24"/>
      <c r="F159" s="149" t="s">
        <v>863</v>
      </c>
      <c r="G159" s="24"/>
      <c r="H159" s="24"/>
      <c r="J159" s="24"/>
      <c r="K159" s="24"/>
      <c r="L159" s="43"/>
      <c r="M159" s="56"/>
      <c r="N159" s="24"/>
      <c r="O159" s="24"/>
      <c r="P159" s="24"/>
      <c r="Q159" s="24"/>
      <c r="R159" s="24"/>
      <c r="S159" s="24"/>
      <c r="T159" s="57"/>
      <c r="AT159" s="6" t="s">
        <v>164</v>
      </c>
      <c r="AU159" s="6" t="s">
        <v>21</v>
      </c>
    </row>
    <row r="160" spans="2:65" s="6" customFormat="1" ht="15.75" customHeight="1" x14ac:dyDescent="0.3">
      <c r="B160" s="23"/>
      <c r="C160" s="136" t="s">
        <v>312</v>
      </c>
      <c r="D160" s="136" t="s">
        <v>159</v>
      </c>
      <c r="E160" s="137" t="s">
        <v>1477</v>
      </c>
      <c r="F160" s="138" t="s">
        <v>865</v>
      </c>
      <c r="G160" s="139" t="s">
        <v>447</v>
      </c>
      <c r="H160" s="140">
        <v>20</v>
      </c>
      <c r="I160" s="141"/>
      <c r="J160" s="142">
        <f>ROUND($I$160*$H$160,2)</f>
        <v>0</v>
      </c>
      <c r="K160" s="138"/>
      <c r="L160" s="43"/>
      <c r="M160" s="143"/>
      <c r="N160" s="144" t="s">
        <v>41</v>
      </c>
      <c r="O160" s="24"/>
      <c r="P160" s="145">
        <f>$O$160*$H$160</f>
        <v>0</v>
      </c>
      <c r="Q160" s="145">
        <v>0</v>
      </c>
      <c r="R160" s="145">
        <f>$Q$160*$H$160</f>
        <v>0</v>
      </c>
      <c r="S160" s="145">
        <v>0</v>
      </c>
      <c r="T160" s="146">
        <f>$S$160*$H$160</f>
        <v>0</v>
      </c>
      <c r="AR160" s="89" t="s">
        <v>163</v>
      </c>
      <c r="AT160" s="89" t="s">
        <v>159</v>
      </c>
      <c r="AU160" s="89" t="s">
        <v>21</v>
      </c>
      <c r="AY160" s="6" t="s">
        <v>158</v>
      </c>
      <c r="BE160" s="147">
        <f>IF($N$160="základní",$J$160,0)</f>
        <v>0</v>
      </c>
      <c r="BF160" s="147">
        <f>IF($N$160="snížená",$J$160,0)</f>
        <v>0</v>
      </c>
      <c r="BG160" s="147">
        <f>IF($N$160="zákl. přenesená",$J$160,0)</f>
        <v>0</v>
      </c>
      <c r="BH160" s="147">
        <f>IF($N$160="sníž. přenesená",$J$160,0)</f>
        <v>0</v>
      </c>
      <c r="BI160" s="147">
        <f>IF($N$160="nulová",$J$160,0)</f>
        <v>0</v>
      </c>
      <c r="BJ160" s="89" t="s">
        <v>21</v>
      </c>
      <c r="BK160" s="147">
        <f>ROUND($I$160*$H$160,2)</f>
        <v>0</v>
      </c>
      <c r="BL160" s="89" t="s">
        <v>163</v>
      </c>
      <c r="BM160" s="89" t="s">
        <v>312</v>
      </c>
    </row>
    <row r="161" spans="2:65" s="6" customFormat="1" ht="16.5" customHeight="1" x14ac:dyDescent="0.3">
      <c r="B161" s="23"/>
      <c r="C161" s="24"/>
      <c r="D161" s="148" t="s">
        <v>164</v>
      </c>
      <c r="E161" s="24"/>
      <c r="F161" s="149" t="s">
        <v>865</v>
      </c>
      <c r="G161" s="24"/>
      <c r="H161" s="24"/>
      <c r="J161" s="24"/>
      <c r="K161" s="24"/>
      <c r="L161" s="43"/>
      <c r="M161" s="56"/>
      <c r="N161" s="24"/>
      <c r="O161" s="24"/>
      <c r="P161" s="24"/>
      <c r="Q161" s="24"/>
      <c r="R161" s="24"/>
      <c r="S161" s="24"/>
      <c r="T161" s="57"/>
      <c r="AT161" s="6" t="s">
        <v>164</v>
      </c>
      <c r="AU161" s="6" t="s">
        <v>21</v>
      </c>
    </row>
    <row r="162" spans="2:65" s="6" customFormat="1" ht="15.75" customHeight="1" x14ac:dyDescent="0.3">
      <c r="B162" s="23"/>
      <c r="C162" s="136" t="s">
        <v>318</v>
      </c>
      <c r="D162" s="136" t="s">
        <v>159</v>
      </c>
      <c r="E162" s="137" t="s">
        <v>1478</v>
      </c>
      <c r="F162" s="138" t="s">
        <v>867</v>
      </c>
      <c r="G162" s="139" t="s">
        <v>447</v>
      </c>
      <c r="H162" s="140">
        <v>15</v>
      </c>
      <c r="I162" s="141"/>
      <c r="J162" s="142">
        <f>ROUND($I$162*$H$162,2)</f>
        <v>0</v>
      </c>
      <c r="K162" s="138"/>
      <c r="L162" s="43"/>
      <c r="M162" s="143"/>
      <c r="N162" s="144" t="s">
        <v>41</v>
      </c>
      <c r="O162" s="24"/>
      <c r="P162" s="145">
        <f>$O$162*$H$162</f>
        <v>0</v>
      </c>
      <c r="Q162" s="145">
        <v>0</v>
      </c>
      <c r="R162" s="145">
        <f>$Q$162*$H$162</f>
        <v>0</v>
      </c>
      <c r="S162" s="145">
        <v>0</v>
      </c>
      <c r="T162" s="146">
        <f>$S$162*$H$162</f>
        <v>0</v>
      </c>
      <c r="AR162" s="89" t="s">
        <v>163</v>
      </c>
      <c r="AT162" s="89" t="s">
        <v>159</v>
      </c>
      <c r="AU162" s="89" t="s">
        <v>21</v>
      </c>
      <c r="AY162" s="6" t="s">
        <v>158</v>
      </c>
      <c r="BE162" s="147">
        <f>IF($N$162="základní",$J$162,0)</f>
        <v>0</v>
      </c>
      <c r="BF162" s="147">
        <f>IF($N$162="snížená",$J$162,0)</f>
        <v>0</v>
      </c>
      <c r="BG162" s="147">
        <f>IF($N$162="zákl. přenesená",$J$162,0)</f>
        <v>0</v>
      </c>
      <c r="BH162" s="147">
        <f>IF($N$162="sníž. přenesená",$J$162,0)</f>
        <v>0</v>
      </c>
      <c r="BI162" s="147">
        <f>IF($N$162="nulová",$J$162,0)</f>
        <v>0</v>
      </c>
      <c r="BJ162" s="89" t="s">
        <v>21</v>
      </c>
      <c r="BK162" s="147">
        <f>ROUND($I$162*$H$162,2)</f>
        <v>0</v>
      </c>
      <c r="BL162" s="89" t="s">
        <v>163</v>
      </c>
      <c r="BM162" s="89" t="s">
        <v>318</v>
      </c>
    </row>
    <row r="163" spans="2:65" s="6" customFormat="1" ht="16.5" customHeight="1" x14ac:dyDescent="0.3">
      <c r="B163" s="23"/>
      <c r="C163" s="24"/>
      <c r="D163" s="148" t="s">
        <v>164</v>
      </c>
      <c r="E163" s="24"/>
      <c r="F163" s="149" t="s">
        <v>867</v>
      </c>
      <c r="G163" s="24"/>
      <c r="H163" s="24"/>
      <c r="J163" s="24"/>
      <c r="K163" s="24"/>
      <c r="L163" s="43"/>
      <c r="M163" s="56"/>
      <c r="N163" s="24"/>
      <c r="O163" s="24"/>
      <c r="P163" s="24"/>
      <c r="Q163" s="24"/>
      <c r="R163" s="24"/>
      <c r="S163" s="24"/>
      <c r="T163" s="57"/>
      <c r="AT163" s="6" t="s">
        <v>164</v>
      </c>
      <c r="AU163" s="6" t="s">
        <v>21</v>
      </c>
    </row>
    <row r="164" spans="2:65" s="6" customFormat="1" ht="15.75" customHeight="1" x14ac:dyDescent="0.3">
      <c r="B164" s="23"/>
      <c r="C164" s="136" t="s">
        <v>323</v>
      </c>
      <c r="D164" s="136" t="s">
        <v>159</v>
      </c>
      <c r="E164" s="137" t="s">
        <v>1479</v>
      </c>
      <c r="F164" s="138" t="s">
        <v>1480</v>
      </c>
      <c r="G164" s="139" t="s">
        <v>447</v>
      </c>
      <c r="H164" s="140">
        <v>200</v>
      </c>
      <c r="I164" s="141"/>
      <c r="J164" s="142">
        <f>ROUND($I$164*$H$164,2)</f>
        <v>0</v>
      </c>
      <c r="K164" s="138"/>
      <c r="L164" s="43"/>
      <c r="M164" s="143"/>
      <c r="N164" s="144" t="s">
        <v>41</v>
      </c>
      <c r="O164" s="24"/>
      <c r="P164" s="145">
        <f>$O$164*$H$164</f>
        <v>0</v>
      </c>
      <c r="Q164" s="145">
        <v>0</v>
      </c>
      <c r="R164" s="145">
        <f>$Q$164*$H$164</f>
        <v>0</v>
      </c>
      <c r="S164" s="145">
        <v>0</v>
      </c>
      <c r="T164" s="146">
        <f>$S$164*$H$164</f>
        <v>0</v>
      </c>
      <c r="AR164" s="89" t="s">
        <v>163</v>
      </c>
      <c r="AT164" s="89" t="s">
        <v>159</v>
      </c>
      <c r="AU164" s="89" t="s">
        <v>21</v>
      </c>
      <c r="AY164" s="6" t="s">
        <v>158</v>
      </c>
      <c r="BE164" s="147">
        <f>IF($N$164="základní",$J$164,0)</f>
        <v>0</v>
      </c>
      <c r="BF164" s="147">
        <f>IF($N$164="snížená",$J$164,0)</f>
        <v>0</v>
      </c>
      <c r="BG164" s="147">
        <f>IF($N$164="zákl. přenesená",$J$164,0)</f>
        <v>0</v>
      </c>
      <c r="BH164" s="147">
        <f>IF($N$164="sníž. přenesená",$J$164,0)</f>
        <v>0</v>
      </c>
      <c r="BI164" s="147">
        <f>IF($N$164="nulová",$J$164,0)</f>
        <v>0</v>
      </c>
      <c r="BJ164" s="89" t="s">
        <v>21</v>
      </c>
      <c r="BK164" s="147">
        <f>ROUND($I$164*$H$164,2)</f>
        <v>0</v>
      </c>
      <c r="BL164" s="89" t="s">
        <v>163</v>
      </c>
      <c r="BM164" s="89" t="s">
        <v>323</v>
      </c>
    </row>
    <row r="165" spans="2:65" s="6" customFormat="1" ht="16.5" customHeight="1" x14ac:dyDescent="0.3">
      <c r="B165" s="23"/>
      <c r="C165" s="24"/>
      <c r="D165" s="148" t="s">
        <v>164</v>
      </c>
      <c r="E165" s="24"/>
      <c r="F165" s="149" t="s">
        <v>1480</v>
      </c>
      <c r="G165" s="24"/>
      <c r="H165" s="24"/>
      <c r="J165" s="24"/>
      <c r="K165" s="24"/>
      <c r="L165" s="43"/>
      <c r="M165" s="56"/>
      <c r="N165" s="24"/>
      <c r="O165" s="24"/>
      <c r="P165" s="24"/>
      <c r="Q165" s="24"/>
      <c r="R165" s="24"/>
      <c r="S165" s="24"/>
      <c r="T165" s="57"/>
      <c r="AT165" s="6" t="s">
        <v>164</v>
      </c>
      <c r="AU165" s="6" t="s">
        <v>21</v>
      </c>
    </row>
    <row r="166" spans="2:65" s="6" customFormat="1" ht="15.75" customHeight="1" x14ac:dyDescent="0.3">
      <c r="B166" s="23"/>
      <c r="C166" s="136" t="s">
        <v>326</v>
      </c>
      <c r="D166" s="136" t="s">
        <v>159</v>
      </c>
      <c r="E166" s="137" t="s">
        <v>1481</v>
      </c>
      <c r="F166" s="138" t="s">
        <v>871</v>
      </c>
      <c r="G166" s="139" t="s">
        <v>447</v>
      </c>
      <c r="H166" s="140">
        <v>60</v>
      </c>
      <c r="I166" s="141"/>
      <c r="J166" s="142">
        <f>ROUND($I$166*$H$166,2)</f>
        <v>0</v>
      </c>
      <c r="K166" s="138"/>
      <c r="L166" s="43"/>
      <c r="M166" s="143"/>
      <c r="N166" s="144" t="s">
        <v>41</v>
      </c>
      <c r="O166" s="24"/>
      <c r="P166" s="145">
        <f>$O$166*$H$166</f>
        <v>0</v>
      </c>
      <c r="Q166" s="145">
        <v>0</v>
      </c>
      <c r="R166" s="145">
        <f>$Q$166*$H$166</f>
        <v>0</v>
      </c>
      <c r="S166" s="145">
        <v>0</v>
      </c>
      <c r="T166" s="146">
        <f>$S$166*$H$166</f>
        <v>0</v>
      </c>
      <c r="AR166" s="89" t="s">
        <v>163</v>
      </c>
      <c r="AT166" s="89" t="s">
        <v>159</v>
      </c>
      <c r="AU166" s="89" t="s">
        <v>21</v>
      </c>
      <c r="AY166" s="6" t="s">
        <v>158</v>
      </c>
      <c r="BE166" s="147">
        <f>IF($N$166="základní",$J$166,0)</f>
        <v>0</v>
      </c>
      <c r="BF166" s="147">
        <f>IF($N$166="snížená",$J$166,0)</f>
        <v>0</v>
      </c>
      <c r="BG166" s="147">
        <f>IF($N$166="zákl. přenesená",$J$166,0)</f>
        <v>0</v>
      </c>
      <c r="BH166" s="147">
        <f>IF($N$166="sníž. přenesená",$J$166,0)</f>
        <v>0</v>
      </c>
      <c r="BI166" s="147">
        <f>IF($N$166="nulová",$J$166,0)</f>
        <v>0</v>
      </c>
      <c r="BJ166" s="89" t="s">
        <v>21</v>
      </c>
      <c r="BK166" s="147">
        <f>ROUND($I$166*$H$166,2)</f>
        <v>0</v>
      </c>
      <c r="BL166" s="89" t="s">
        <v>163</v>
      </c>
      <c r="BM166" s="89" t="s">
        <v>326</v>
      </c>
    </row>
    <row r="167" spans="2:65" s="6" customFormat="1" ht="16.5" customHeight="1" x14ac:dyDescent="0.3">
      <c r="B167" s="23"/>
      <c r="C167" s="24"/>
      <c r="D167" s="148" t="s">
        <v>164</v>
      </c>
      <c r="E167" s="24"/>
      <c r="F167" s="149" t="s">
        <v>871</v>
      </c>
      <c r="G167" s="24"/>
      <c r="H167" s="24"/>
      <c r="J167" s="24"/>
      <c r="K167" s="24"/>
      <c r="L167" s="43"/>
      <c r="M167" s="56"/>
      <c r="N167" s="24"/>
      <c r="O167" s="24"/>
      <c r="P167" s="24"/>
      <c r="Q167" s="24"/>
      <c r="R167" s="24"/>
      <c r="S167" s="24"/>
      <c r="T167" s="57"/>
      <c r="AT167" s="6" t="s">
        <v>164</v>
      </c>
      <c r="AU167" s="6" t="s">
        <v>21</v>
      </c>
    </row>
    <row r="168" spans="2:65" s="6" customFormat="1" ht="15.75" customHeight="1" x14ac:dyDescent="0.3">
      <c r="B168" s="23"/>
      <c r="C168" s="136" t="s">
        <v>330</v>
      </c>
      <c r="D168" s="136" t="s">
        <v>159</v>
      </c>
      <c r="E168" s="137" t="s">
        <v>1482</v>
      </c>
      <c r="F168" s="138" t="s">
        <v>1483</v>
      </c>
      <c r="G168" s="139" t="s">
        <v>447</v>
      </c>
      <c r="H168" s="140">
        <v>25</v>
      </c>
      <c r="I168" s="141"/>
      <c r="J168" s="142">
        <f>ROUND($I$168*$H$168,2)</f>
        <v>0</v>
      </c>
      <c r="K168" s="138"/>
      <c r="L168" s="43"/>
      <c r="M168" s="143"/>
      <c r="N168" s="144" t="s">
        <v>41</v>
      </c>
      <c r="O168" s="24"/>
      <c r="P168" s="145">
        <f>$O$168*$H$168</f>
        <v>0</v>
      </c>
      <c r="Q168" s="145">
        <v>0</v>
      </c>
      <c r="R168" s="145">
        <f>$Q$168*$H$168</f>
        <v>0</v>
      </c>
      <c r="S168" s="145">
        <v>0</v>
      </c>
      <c r="T168" s="146">
        <f>$S$168*$H$168</f>
        <v>0</v>
      </c>
      <c r="AR168" s="89" t="s">
        <v>163</v>
      </c>
      <c r="AT168" s="89" t="s">
        <v>159</v>
      </c>
      <c r="AU168" s="89" t="s">
        <v>21</v>
      </c>
      <c r="AY168" s="6" t="s">
        <v>158</v>
      </c>
      <c r="BE168" s="147">
        <f>IF($N$168="základní",$J$168,0)</f>
        <v>0</v>
      </c>
      <c r="BF168" s="147">
        <f>IF($N$168="snížená",$J$168,0)</f>
        <v>0</v>
      </c>
      <c r="BG168" s="147">
        <f>IF($N$168="zákl. přenesená",$J$168,0)</f>
        <v>0</v>
      </c>
      <c r="BH168" s="147">
        <f>IF($N$168="sníž. přenesená",$J$168,0)</f>
        <v>0</v>
      </c>
      <c r="BI168" s="147">
        <f>IF($N$168="nulová",$J$168,0)</f>
        <v>0</v>
      </c>
      <c r="BJ168" s="89" t="s">
        <v>21</v>
      </c>
      <c r="BK168" s="147">
        <f>ROUND($I$168*$H$168,2)</f>
        <v>0</v>
      </c>
      <c r="BL168" s="89" t="s">
        <v>163</v>
      </c>
      <c r="BM168" s="89" t="s">
        <v>330</v>
      </c>
    </row>
    <row r="169" spans="2:65" s="6" customFormat="1" ht="16.5" customHeight="1" x14ac:dyDescent="0.3">
      <c r="B169" s="23"/>
      <c r="C169" s="24"/>
      <c r="D169" s="148" t="s">
        <v>164</v>
      </c>
      <c r="E169" s="24"/>
      <c r="F169" s="149" t="s">
        <v>1483</v>
      </c>
      <c r="G169" s="24"/>
      <c r="H169" s="24"/>
      <c r="J169" s="24"/>
      <c r="K169" s="24"/>
      <c r="L169" s="43"/>
      <c r="M169" s="56"/>
      <c r="N169" s="24"/>
      <c r="O169" s="24"/>
      <c r="P169" s="24"/>
      <c r="Q169" s="24"/>
      <c r="R169" s="24"/>
      <c r="S169" s="24"/>
      <c r="T169" s="57"/>
      <c r="AT169" s="6" t="s">
        <v>164</v>
      </c>
      <c r="AU169" s="6" t="s">
        <v>21</v>
      </c>
    </row>
    <row r="170" spans="2:65" s="6" customFormat="1" ht="15.75" customHeight="1" x14ac:dyDescent="0.3">
      <c r="B170" s="23"/>
      <c r="C170" s="136" t="s">
        <v>333</v>
      </c>
      <c r="D170" s="136" t="s">
        <v>159</v>
      </c>
      <c r="E170" s="137" t="s">
        <v>1484</v>
      </c>
      <c r="F170" s="138" t="s">
        <v>875</v>
      </c>
      <c r="G170" s="139" t="s">
        <v>447</v>
      </c>
      <c r="H170" s="140">
        <v>60</v>
      </c>
      <c r="I170" s="141"/>
      <c r="J170" s="142">
        <f>ROUND($I$170*$H$170,2)</f>
        <v>0</v>
      </c>
      <c r="K170" s="138"/>
      <c r="L170" s="43"/>
      <c r="M170" s="143"/>
      <c r="N170" s="144" t="s">
        <v>41</v>
      </c>
      <c r="O170" s="24"/>
      <c r="P170" s="145">
        <f>$O$170*$H$170</f>
        <v>0</v>
      </c>
      <c r="Q170" s="145">
        <v>0</v>
      </c>
      <c r="R170" s="145">
        <f>$Q$170*$H$170</f>
        <v>0</v>
      </c>
      <c r="S170" s="145">
        <v>0</v>
      </c>
      <c r="T170" s="146">
        <f>$S$170*$H$170</f>
        <v>0</v>
      </c>
      <c r="AR170" s="89" t="s">
        <v>163</v>
      </c>
      <c r="AT170" s="89" t="s">
        <v>159</v>
      </c>
      <c r="AU170" s="89" t="s">
        <v>21</v>
      </c>
      <c r="AY170" s="6" t="s">
        <v>158</v>
      </c>
      <c r="BE170" s="147">
        <f>IF($N$170="základní",$J$170,0)</f>
        <v>0</v>
      </c>
      <c r="BF170" s="147">
        <f>IF($N$170="snížená",$J$170,0)</f>
        <v>0</v>
      </c>
      <c r="BG170" s="147">
        <f>IF($N$170="zákl. přenesená",$J$170,0)</f>
        <v>0</v>
      </c>
      <c r="BH170" s="147">
        <f>IF($N$170="sníž. přenesená",$J$170,0)</f>
        <v>0</v>
      </c>
      <c r="BI170" s="147">
        <f>IF($N$170="nulová",$J$170,0)</f>
        <v>0</v>
      </c>
      <c r="BJ170" s="89" t="s">
        <v>21</v>
      </c>
      <c r="BK170" s="147">
        <f>ROUND($I$170*$H$170,2)</f>
        <v>0</v>
      </c>
      <c r="BL170" s="89" t="s">
        <v>163</v>
      </c>
      <c r="BM170" s="89" t="s">
        <v>333</v>
      </c>
    </row>
    <row r="171" spans="2:65" s="6" customFormat="1" ht="16.5" customHeight="1" x14ac:dyDescent="0.3">
      <c r="B171" s="23"/>
      <c r="C171" s="24"/>
      <c r="D171" s="148" t="s">
        <v>164</v>
      </c>
      <c r="E171" s="24"/>
      <c r="F171" s="149" t="s">
        <v>875</v>
      </c>
      <c r="G171" s="24"/>
      <c r="H171" s="24"/>
      <c r="J171" s="24"/>
      <c r="K171" s="24"/>
      <c r="L171" s="43"/>
      <c r="M171" s="56"/>
      <c r="N171" s="24"/>
      <c r="O171" s="24"/>
      <c r="P171" s="24"/>
      <c r="Q171" s="24"/>
      <c r="R171" s="24"/>
      <c r="S171" s="24"/>
      <c r="T171" s="57"/>
      <c r="AT171" s="6" t="s">
        <v>164</v>
      </c>
      <c r="AU171" s="6" t="s">
        <v>21</v>
      </c>
    </row>
    <row r="172" spans="2:65" s="6" customFormat="1" ht="15.75" customHeight="1" x14ac:dyDescent="0.3">
      <c r="B172" s="23"/>
      <c r="C172" s="136" t="s">
        <v>336</v>
      </c>
      <c r="D172" s="136" t="s">
        <v>159</v>
      </c>
      <c r="E172" s="137" t="s">
        <v>1485</v>
      </c>
      <c r="F172" s="138" t="s">
        <v>877</v>
      </c>
      <c r="G172" s="139" t="s">
        <v>342</v>
      </c>
      <c r="H172" s="140">
        <v>20</v>
      </c>
      <c r="I172" s="141"/>
      <c r="J172" s="142">
        <f>ROUND($I$172*$H$172,2)</f>
        <v>0</v>
      </c>
      <c r="K172" s="138"/>
      <c r="L172" s="43"/>
      <c r="M172" s="143"/>
      <c r="N172" s="144" t="s">
        <v>41</v>
      </c>
      <c r="O172" s="24"/>
      <c r="P172" s="145">
        <f>$O$172*$H$172</f>
        <v>0</v>
      </c>
      <c r="Q172" s="145">
        <v>0</v>
      </c>
      <c r="R172" s="145">
        <f>$Q$172*$H$172</f>
        <v>0</v>
      </c>
      <c r="S172" s="145">
        <v>0</v>
      </c>
      <c r="T172" s="146">
        <f>$S$172*$H$172</f>
        <v>0</v>
      </c>
      <c r="AR172" s="89" t="s">
        <v>163</v>
      </c>
      <c r="AT172" s="89" t="s">
        <v>159</v>
      </c>
      <c r="AU172" s="89" t="s">
        <v>21</v>
      </c>
      <c r="AY172" s="6" t="s">
        <v>158</v>
      </c>
      <c r="BE172" s="147">
        <f>IF($N$172="základní",$J$172,0)</f>
        <v>0</v>
      </c>
      <c r="BF172" s="147">
        <f>IF($N$172="snížená",$J$172,0)</f>
        <v>0</v>
      </c>
      <c r="BG172" s="147">
        <f>IF($N$172="zákl. přenesená",$J$172,0)</f>
        <v>0</v>
      </c>
      <c r="BH172" s="147">
        <f>IF($N$172="sníž. přenesená",$J$172,0)</f>
        <v>0</v>
      </c>
      <c r="BI172" s="147">
        <f>IF($N$172="nulová",$J$172,0)</f>
        <v>0</v>
      </c>
      <c r="BJ172" s="89" t="s">
        <v>21</v>
      </c>
      <c r="BK172" s="147">
        <f>ROUND($I$172*$H$172,2)</f>
        <v>0</v>
      </c>
      <c r="BL172" s="89" t="s">
        <v>163</v>
      </c>
      <c r="BM172" s="89" t="s">
        <v>336</v>
      </c>
    </row>
    <row r="173" spans="2:65" s="6" customFormat="1" ht="16.5" customHeight="1" x14ac:dyDescent="0.3">
      <c r="B173" s="23"/>
      <c r="C173" s="24"/>
      <c r="D173" s="148" t="s">
        <v>164</v>
      </c>
      <c r="E173" s="24"/>
      <c r="F173" s="149" t="s">
        <v>877</v>
      </c>
      <c r="G173" s="24"/>
      <c r="H173" s="24"/>
      <c r="J173" s="24"/>
      <c r="K173" s="24"/>
      <c r="L173" s="43"/>
      <c r="M173" s="56"/>
      <c r="N173" s="24"/>
      <c r="O173" s="24"/>
      <c r="P173" s="24"/>
      <c r="Q173" s="24"/>
      <c r="R173" s="24"/>
      <c r="S173" s="24"/>
      <c r="T173" s="57"/>
      <c r="AT173" s="6" t="s">
        <v>164</v>
      </c>
      <c r="AU173" s="6" t="s">
        <v>21</v>
      </c>
    </row>
    <row r="174" spans="2:65" s="6" customFormat="1" ht="15.75" customHeight="1" x14ac:dyDescent="0.3">
      <c r="B174" s="23"/>
      <c r="C174" s="136" t="s">
        <v>339</v>
      </c>
      <c r="D174" s="136" t="s">
        <v>159</v>
      </c>
      <c r="E174" s="137" t="s">
        <v>1486</v>
      </c>
      <c r="F174" s="138" t="s">
        <v>879</v>
      </c>
      <c r="G174" s="139" t="s">
        <v>781</v>
      </c>
      <c r="H174" s="140">
        <v>3</v>
      </c>
      <c r="I174" s="141"/>
      <c r="J174" s="142">
        <f>ROUND($I$174*$H$174,2)</f>
        <v>0</v>
      </c>
      <c r="K174" s="138"/>
      <c r="L174" s="43"/>
      <c r="M174" s="143"/>
      <c r="N174" s="144" t="s">
        <v>41</v>
      </c>
      <c r="O174" s="24"/>
      <c r="P174" s="145">
        <f>$O$174*$H$174</f>
        <v>0</v>
      </c>
      <c r="Q174" s="145">
        <v>0</v>
      </c>
      <c r="R174" s="145">
        <f>$Q$174*$H$174</f>
        <v>0</v>
      </c>
      <c r="S174" s="145">
        <v>0</v>
      </c>
      <c r="T174" s="146">
        <f>$S$174*$H$174</f>
        <v>0</v>
      </c>
      <c r="AR174" s="89" t="s">
        <v>163</v>
      </c>
      <c r="AT174" s="89" t="s">
        <v>159</v>
      </c>
      <c r="AU174" s="89" t="s">
        <v>21</v>
      </c>
      <c r="AY174" s="6" t="s">
        <v>158</v>
      </c>
      <c r="BE174" s="147">
        <f>IF($N$174="základní",$J$174,0)</f>
        <v>0</v>
      </c>
      <c r="BF174" s="147">
        <f>IF($N$174="snížená",$J$174,0)</f>
        <v>0</v>
      </c>
      <c r="BG174" s="147">
        <f>IF($N$174="zákl. přenesená",$J$174,0)</f>
        <v>0</v>
      </c>
      <c r="BH174" s="147">
        <f>IF($N$174="sníž. přenesená",$J$174,0)</f>
        <v>0</v>
      </c>
      <c r="BI174" s="147">
        <f>IF($N$174="nulová",$J$174,0)</f>
        <v>0</v>
      </c>
      <c r="BJ174" s="89" t="s">
        <v>21</v>
      </c>
      <c r="BK174" s="147">
        <f>ROUND($I$174*$H$174,2)</f>
        <v>0</v>
      </c>
      <c r="BL174" s="89" t="s">
        <v>163</v>
      </c>
      <c r="BM174" s="89" t="s">
        <v>339</v>
      </c>
    </row>
    <row r="175" spans="2:65" s="6" customFormat="1" ht="16.5" customHeight="1" x14ac:dyDescent="0.3">
      <c r="B175" s="23"/>
      <c r="C175" s="24"/>
      <c r="D175" s="148" t="s">
        <v>164</v>
      </c>
      <c r="E175" s="24"/>
      <c r="F175" s="149" t="s">
        <v>879</v>
      </c>
      <c r="G175" s="24"/>
      <c r="H175" s="24"/>
      <c r="J175" s="24"/>
      <c r="K175" s="24"/>
      <c r="L175" s="43"/>
      <c r="M175" s="56"/>
      <c r="N175" s="24"/>
      <c r="O175" s="24"/>
      <c r="P175" s="24"/>
      <c r="Q175" s="24"/>
      <c r="R175" s="24"/>
      <c r="S175" s="24"/>
      <c r="T175" s="57"/>
      <c r="AT175" s="6" t="s">
        <v>164</v>
      </c>
      <c r="AU175" s="6" t="s">
        <v>21</v>
      </c>
    </row>
    <row r="176" spans="2:65" s="6" customFormat="1" ht="15.75" customHeight="1" x14ac:dyDescent="0.3">
      <c r="B176" s="23"/>
      <c r="C176" s="136" t="s">
        <v>344</v>
      </c>
      <c r="D176" s="136" t="s">
        <v>159</v>
      </c>
      <c r="E176" s="137" t="s">
        <v>1487</v>
      </c>
      <c r="F176" s="138" t="s">
        <v>881</v>
      </c>
      <c r="G176" s="139" t="s">
        <v>781</v>
      </c>
      <c r="H176" s="140">
        <v>1</v>
      </c>
      <c r="I176" s="141"/>
      <c r="J176" s="142">
        <f>ROUND($I$176*$H$176,2)</f>
        <v>0</v>
      </c>
      <c r="K176" s="138"/>
      <c r="L176" s="43"/>
      <c r="M176" s="143"/>
      <c r="N176" s="144" t="s">
        <v>41</v>
      </c>
      <c r="O176" s="24"/>
      <c r="P176" s="145">
        <f>$O$176*$H$176</f>
        <v>0</v>
      </c>
      <c r="Q176" s="145">
        <v>0</v>
      </c>
      <c r="R176" s="145">
        <f>$Q$176*$H$176</f>
        <v>0</v>
      </c>
      <c r="S176" s="145">
        <v>0</v>
      </c>
      <c r="T176" s="146">
        <f>$S$176*$H$176</f>
        <v>0</v>
      </c>
      <c r="AR176" s="89" t="s">
        <v>163</v>
      </c>
      <c r="AT176" s="89" t="s">
        <v>159</v>
      </c>
      <c r="AU176" s="89" t="s">
        <v>21</v>
      </c>
      <c r="AY176" s="6" t="s">
        <v>158</v>
      </c>
      <c r="BE176" s="147">
        <f>IF($N$176="základní",$J$176,0)</f>
        <v>0</v>
      </c>
      <c r="BF176" s="147">
        <f>IF($N$176="snížená",$J$176,0)</f>
        <v>0</v>
      </c>
      <c r="BG176" s="147">
        <f>IF($N$176="zákl. přenesená",$J$176,0)</f>
        <v>0</v>
      </c>
      <c r="BH176" s="147">
        <f>IF($N$176="sníž. přenesená",$J$176,0)</f>
        <v>0</v>
      </c>
      <c r="BI176" s="147">
        <f>IF($N$176="nulová",$J$176,0)</f>
        <v>0</v>
      </c>
      <c r="BJ176" s="89" t="s">
        <v>21</v>
      </c>
      <c r="BK176" s="147">
        <f>ROUND($I$176*$H$176,2)</f>
        <v>0</v>
      </c>
      <c r="BL176" s="89" t="s">
        <v>163</v>
      </c>
      <c r="BM176" s="89" t="s">
        <v>344</v>
      </c>
    </row>
    <row r="177" spans="2:65" s="6" customFormat="1" ht="16.5" customHeight="1" x14ac:dyDescent="0.3">
      <c r="B177" s="23"/>
      <c r="C177" s="24"/>
      <c r="D177" s="148" t="s">
        <v>164</v>
      </c>
      <c r="E177" s="24"/>
      <c r="F177" s="149" t="s">
        <v>881</v>
      </c>
      <c r="G177" s="24"/>
      <c r="H177" s="24"/>
      <c r="J177" s="24"/>
      <c r="K177" s="24"/>
      <c r="L177" s="43"/>
      <c r="M177" s="56"/>
      <c r="N177" s="24"/>
      <c r="O177" s="24"/>
      <c r="P177" s="24"/>
      <c r="Q177" s="24"/>
      <c r="R177" s="24"/>
      <c r="S177" s="24"/>
      <c r="T177" s="57"/>
      <c r="AT177" s="6" t="s">
        <v>164</v>
      </c>
      <c r="AU177" s="6" t="s">
        <v>21</v>
      </c>
    </row>
    <row r="178" spans="2:65" s="125" customFormat="1" ht="37.5" customHeight="1" x14ac:dyDescent="0.35">
      <c r="B178" s="126"/>
      <c r="C178" s="127"/>
      <c r="D178" s="127" t="s">
        <v>69</v>
      </c>
      <c r="E178" s="128" t="s">
        <v>850</v>
      </c>
      <c r="F178" s="128" t="s">
        <v>883</v>
      </c>
      <c r="G178" s="127"/>
      <c r="H178" s="127"/>
      <c r="J178" s="129">
        <f>$BK$178</f>
        <v>0</v>
      </c>
      <c r="K178" s="127"/>
      <c r="L178" s="130"/>
      <c r="M178" s="131"/>
      <c r="N178" s="127"/>
      <c r="O178" s="127"/>
      <c r="P178" s="132">
        <f>SUM($P$179:$P$194)</f>
        <v>0</v>
      </c>
      <c r="Q178" s="127"/>
      <c r="R178" s="132">
        <f>SUM($R$179:$R$194)</f>
        <v>0</v>
      </c>
      <c r="S178" s="127"/>
      <c r="T178" s="133">
        <f>SUM($T$179:$T$194)</f>
        <v>0</v>
      </c>
      <c r="AR178" s="134" t="s">
        <v>21</v>
      </c>
      <c r="AT178" s="134" t="s">
        <v>69</v>
      </c>
      <c r="AU178" s="134" t="s">
        <v>70</v>
      </c>
      <c r="AY178" s="134" t="s">
        <v>158</v>
      </c>
      <c r="BK178" s="135">
        <f>SUM($BK$179:$BK$194)</f>
        <v>0</v>
      </c>
    </row>
    <row r="179" spans="2:65" s="6" customFormat="1" ht="15.75" customHeight="1" x14ac:dyDescent="0.3">
      <c r="B179" s="23"/>
      <c r="C179" s="136" t="s">
        <v>350</v>
      </c>
      <c r="D179" s="136" t="s">
        <v>159</v>
      </c>
      <c r="E179" s="137" t="s">
        <v>1488</v>
      </c>
      <c r="F179" s="138" t="s">
        <v>885</v>
      </c>
      <c r="G179" s="139" t="s">
        <v>886</v>
      </c>
      <c r="H179" s="140">
        <v>25</v>
      </c>
      <c r="I179" s="141"/>
      <c r="J179" s="142">
        <f>ROUND($I$179*$H$179,2)</f>
        <v>0</v>
      </c>
      <c r="K179" s="138"/>
      <c r="L179" s="43"/>
      <c r="M179" s="143"/>
      <c r="N179" s="144" t="s">
        <v>41</v>
      </c>
      <c r="O179" s="24"/>
      <c r="P179" s="145">
        <f>$O$179*$H$179</f>
        <v>0</v>
      </c>
      <c r="Q179" s="145">
        <v>0</v>
      </c>
      <c r="R179" s="145">
        <f>$Q$179*$H$179</f>
        <v>0</v>
      </c>
      <c r="S179" s="145">
        <v>0</v>
      </c>
      <c r="T179" s="146">
        <f>$S$179*$H$179</f>
        <v>0</v>
      </c>
      <c r="AR179" s="89" t="s">
        <v>163</v>
      </c>
      <c r="AT179" s="89" t="s">
        <v>159</v>
      </c>
      <c r="AU179" s="89" t="s">
        <v>21</v>
      </c>
      <c r="AY179" s="6" t="s">
        <v>158</v>
      </c>
      <c r="BE179" s="147">
        <f>IF($N$179="základní",$J$179,0)</f>
        <v>0</v>
      </c>
      <c r="BF179" s="147">
        <f>IF($N$179="snížená",$J$179,0)</f>
        <v>0</v>
      </c>
      <c r="BG179" s="147">
        <f>IF($N$179="zákl. přenesená",$J$179,0)</f>
        <v>0</v>
      </c>
      <c r="BH179" s="147">
        <f>IF($N$179="sníž. přenesená",$J$179,0)</f>
        <v>0</v>
      </c>
      <c r="BI179" s="147">
        <f>IF($N$179="nulová",$J$179,0)</f>
        <v>0</v>
      </c>
      <c r="BJ179" s="89" t="s">
        <v>21</v>
      </c>
      <c r="BK179" s="147">
        <f>ROUND($I$179*$H$179,2)</f>
        <v>0</v>
      </c>
      <c r="BL179" s="89" t="s">
        <v>163</v>
      </c>
      <c r="BM179" s="89" t="s">
        <v>350</v>
      </c>
    </row>
    <row r="180" spans="2:65" s="6" customFormat="1" ht="16.5" customHeight="1" x14ac:dyDescent="0.3">
      <c r="B180" s="23"/>
      <c r="C180" s="24"/>
      <c r="D180" s="148" t="s">
        <v>164</v>
      </c>
      <c r="E180" s="24"/>
      <c r="F180" s="149" t="s">
        <v>885</v>
      </c>
      <c r="G180" s="24"/>
      <c r="H180" s="24"/>
      <c r="J180" s="24"/>
      <c r="K180" s="24"/>
      <c r="L180" s="43"/>
      <c r="M180" s="56"/>
      <c r="N180" s="24"/>
      <c r="O180" s="24"/>
      <c r="P180" s="24"/>
      <c r="Q180" s="24"/>
      <c r="R180" s="24"/>
      <c r="S180" s="24"/>
      <c r="T180" s="57"/>
      <c r="AT180" s="6" t="s">
        <v>164</v>
      </c>
      <c r="AU180" s="6" t="s">
        <v>21</v>
      </c>
    </row>
    <row r="181" spans="2:65" s="6" customFormat="1" ht="15.75" customHeight="1" x14ac:dyDescent="0.3">
      <c r="B181" s="23"/>
      <c r="C181" s="136" t="s">
        <v>353</v>
      </c>
      <c r="D181" s="136" t="s">
        <v>159</v>
      </c>
      <c r="E181" s="137" t="s">
        <v>1489</v>
      </c>
      <c r="F181" s="138" t="s">
        <v>888</v>
      </c>
      <c r="G181" s="139" t="s">
        <v>889</v>
      </c>
      <c r="H181" s="140">
        <v>48</v>
      </c>
      <c r="I181" s="141"/>
      <c r="J181" s="142">
        <f>ROUND($I$181*$H$181,2)</f>
        <v>0</v>
      </c>
      <c r="K181" s="138"/>
      <c r="L181" s="43"/>
      <c r="M181" s="143"/>
      <c r="N181" s="144" t="s">
        <v>41</v>
      </c>
      <c r="O181" s="24"/>
      <c r="P181" s="145">
        <f>$O$181*$H$181</f>
        <v>0</v>
      </c>
      <c r="Q181" s="145">
        <v>0</v>
      </c>
      <c r="R181" s="145">
        <f>$Q$181*$H$181</f>
        <v>0</v>
      </c>
      <c r="S181" s="145">
        <v>0</v>
      </c>
      <c r="T181" s="146">
        <f>$S$181*$H$181</f>
        <v>0</v>
      </c>
      <c r="AR181" s="89" t="s">
        <v>163</v>
      </c>
      <c r="AT181" s="89" t="s">
        <v>159</v>
      </c>
      <c r="AU181" s="89" t="s">
        <v>21</v>
      </c>
      <c r="AY181" s="6" t="s">
        <v>158</v>
      </c>
      <c r="BE181" s="147">
        <f>IF($N$181="základní",$J$181,0)</f>
        <v>0</v>
      </c>
      <c r="BF181" s="147">
        <f>IF($N$181="snížená",$J$181,0)</f>
        <v>0</v>
      </c>
      <c r="BG181" s="147">
        <f>IF($N$181="zákl. přenesená",$J$181,0)</f>
        <v>0</v>
      </c>
      <c r="BH181" s="147">
        <f>IF($N$181="sníž. přenesená",$J$181,0)</f>
        <v>0</v>
      </c>
      <c r="BI181" s="147">
        <f>IF($N$181="nulová",$J$181,0)</f>
        <v>0</v>
      </c>
      <c r="BJ181" s="89" t="s">
        <v>21</v>
      </c>
      <c r="BK181" s="147">
        <f>ROUND($I$181*$H$181,2)</f>
        <v>0</v>
      </c>
      <c r="BL181" s="89" t="s">
        <v>163</v>
      </c>
      <c r="BM181" s="89" t="s">
        <v>353</v>
      </c>
    </row>
    <row r="182" spans="2:65" s="6" customFormat="1" ht="16.5" customHeight="1" x14ac:dyDescent="0.3">
      <c r="B182" s="23"/>
      <c r="C182" s="24"/>
      <c r="D182" s="148" t="s">
        <v>164</v>
      </c>
      <c r="E182" s="24"/>
      <c r="F182" s="149" t="s">
        <v>888</v>
      </c>
      <c r="G182" s="24"/>
      <c r="H182" s="24"/>
      <c r="J182" s="24"/>
      <c r="K182" s="24"/>
      <c r="L182" s="43"/>
      <c r="M182" s="56"/>
      <c r="N182" s="24"/>
      <c r="O182" s="24"/>
      <c r="P182" s="24"/>
      <c r="Q182" s="24"/>
      <c r="R182" s="24"/>
      <c r="S182" s="24"/>
      <c r="T182" s="57"/>
      <c r="AT182" s="6" t="s">
        <v>164</v>
      </c>
      <c r="AU182" s="6" t="s">
        <v>21</v>
      </c>
    </row>
    <row r="183" spans="2:65" s="6" customFormat="1" ht="15.75" customHeight="1" x14ac:dyDescent="0.3">
      <c r="B183" s="23"/>
      <c r="C183" s="136" t="s">
        <v>357</v>
      </c>
      <c r="D183" s="136" t="s">
        <v>159</v>
      </c>
      <c r="E183" s="137" t="s">
        <v>1490</v>
      </c>
      <c r="F183" s="138" t="s">
        <v>891</v>
      </c>
      <c r="G183" s="139" t="s">
        <v>889</v>
      </c>
      <c r="H183" s="140">
        <v>2</v>
      </c>
      <c r="I183" s="141"/>
      <c r="J183" s="142">
        <f>ROUND($I$183*$H$183,2)</f>
        <v>0</v>
      </c>
      <c r="K183" s="138"/>
      <c r="L183" s="43"/>
      <c r="M183" s="143"/>
      <c r="N183" s="144" t="s">
        <v>41</v>
      </c>
      <c r="O183" s="24"/>
      <c r="P183" s="145">
        <f>$O$183*$H$183</f>
        <v>0</v>
      </c>
      <c r="Q183" s="145">
        <v>0</v>
      </c>
      <c r="R183" s="145">
        <f>$Q$183*$H$183</f>
        <v>0</v>
      </c>
      <c r="S183" s="145">
        <v>0</v>
      </c>
      <c r="T183" s="146">
        <f>$S$183*$H$183</f>
        <v>0</v>
      </c>
      <c r="AR183" s="89" t="s">
        <v>163</v>
      </c>
      <c r="AT183" s="89" t="s">
        <v>159</v>
      </c>
      <c r="AU183" s="89" t="s">
        <v>21</v>
      </c>
      <c r="AY183" s="6" t="s">
        <v>158</v>
      </c>
      <c r="BE183" s="147">
        <f>IF($N$183="základní",$J$183,0)</f>
        <v>0</v>
      </c>
      <c r="BF183" s="147">
        <f>IF($N$183="snížená",$J$183,0)</f>
        <v>0</v>
      </c>
      <c r="BG183" s="147">
        <f>IF($N$183="zákl. přenesená",$J$183,0)</f>
        <v>0</v>
      </c>
      <c r="BH183" s="147">
        <f>IF($N$183="sníž. přenesená",$J$183,0)</f>
        <v>0</v>
      </c>
      <c r="BI183" s="147">
        <f>IF($N$183="nulová",$J$183,0)</f>
        <v>0</v>
      </c>
      <c r="BJ183" s="89" t="s">
        <v>21</v>
      </c>
      <c r="BK183" s="147">
        <f>ROUND($I$183*$H$183,2)</f>
        <v>0</v>
      </c>
      <c r="BL183" s="89" t="s">
        <v>163</v>
      </c>
      <c r="BM183" s="89" t="s">
        <v>357</v>
      </c>
    </row>
    <row r="184" spans="2:65" s="6" customFormat="1" ht="16.5" customHeight="1" x14ac:dyDescent="0.3">
      <c r="B184" s="23"/>
      <c r="C184" s="24"/>
      <c r="D184" s="148" t="s">
        <v>164</v>
      </c>
      <c r="E184" s="24"/>
      <c r="F184" s="149" t="s">
        <v>891</v>
      </c>
      <c r="G184" s="24"/>
      <c r="H184" s="24"/>
      <c r="J184" s="24"/>
      <c r="K184" s="24"/>
      <c r="L184" s="43"/>
      <c r="M184" s="56"/>
      <c r="N184" s="24"/>
      <c r="O184" s="24"/>
      <c r="P184" s="24"/>
      <c r="Q184" s="24"/>
      <c r="R184" s="24"/>
      <c r="S184" s="24"/>
      <c r="T184" s="57"/>
      <c r="AT184" s="6" t="s">
        <v>164</v>
      </c>
      <c r="AU184" s="6" t="s">
        <v>21</v>
      </c>
    </row>
    <row r="185" spans="2:65" s="6" customFormat="1" ht="15.75" customHeight="1" x14ac:dyDescent="0.3">
      <c r="B185" s="23"/>
      <c r="C185" s="136" t="s">
        <v>360</v>
      </c>
      <c r="D185" s="136" t="s">
        <v>159</v>
      </c>
      <c r="E185" s="137" t="s">
        <v>1491</v>
      </c>
      <c r="F185" s="138" t="s">
        <v>893</v>
      </c>
      <c r="G185" s="139" t="s">
        <v>889</v>
      </c>
      <c r="H185" s="140">
        <v>28</v>
      </c>
      <c r="I185" s="141"/>
      <c r="J185" s="142">
        <f>ROUND($I$185*$H$185,2)</f>
        <v>0</v>
      </c>
      <c r="K185" s="138"/>
      <c r="L185" s="43"/>
      <c r="M185" s="143"/>
      <c r="N185" s="144" t="s">
        <v>41</v>
      </c>
      <c r="O185" s="24"/>
      <c r="P185" s="145">
        <f>$O$185*$H$185</f>
        <v>0</v>
      </c>
      <c r="Q185" s="145">
        <v>0</v>
      </c>
      <c r="R185" s="145">
        <f>$Q$185*$H$185</f>
        <v>0</v>
      </c>
      <c r="S185" s="145">
        <v>0</v>
      </c>
      <c r="T185" s="146">
        <f>$S$185*$H$185</f>
        <v>0</v>
      </c>
      <c r="AR185" s="89" t="s">
        <v>163</v>
      </c>
      <c r="AT185" s="89" t="s">
        <v>159</v>
      </c>
      <c r="AU185" s="89" t="s">
        <v>21</v>
      </c>
      <c r="AY185" s="6" t="s">
        <v>158</v>
      </c>
      <c r="BE185" s="147">
        <f>IF($N$185="základní",$J$185,0)</f>
        <v>0</v>
      </c>
      <c r="BF185" s="147">
        <f>IF($N$185="snížená",$J$185,0)</f>
        <v>0</v>
      </c>
      <c r="BG185" s="147">
        <f>IF($N$185="zákl. přenesená",$J$185,0)</f>
        <v>0</v>
      </c>
      <c r="BH185" s="147">
        <f>IF($N$185="sníž. přenesená",$J$185,0)</f>
        <v>0</v>
      </c>
      <c r="BI185" s="147">
        <f>IF($N$185="nulová",$J$185,0)</f>
        <v>0</v>
      </c>
      <c r="BJ185" s="89" t="s">
        <v>21</v>
      </c>
      <c r="BK185" s="147">
        <f>ROUND($I$185*$H$185,2)</f>
        <v>0</v>
      </c>
      <c r="BL185" s="89" t="s">
        <v>163</v>
      </c>
      <c r="BM185" s="89" t="s">
        <v>360</v>
      </c>
    </row>
    <row r="186" spans="2:65" s="6" customFormat="1" ht="16.5" customHeight="1" x14ac:dyDescent="0.3">
      <c r="B186" s="23"/>
      <c r="C186" s="24"/>
      <c r="D186" s="148" t="s">
        <v>164</v>
      </c>
      <c r="E186" s="24"/>
      <c r="F186" s="149" t="s">
        <v>893</v>
      </c>
      <c r="G186" s="24"/>
      <c r="H186" s="24"/>
      <c r="J186" s="24"/>
      <c r="K186" s="24"/>
      <c r="L186" s="43"/>
      <c r="M186" s="56"/>
      <c r="N186" s="24"/>
      <c r="O186" s="24"/>
      <c r="P186" s="24"/>
      <c r="Q186" s="24"/>
      <c r="R186" s="24"/>
      <c r="S186" s="24"/>
      <c r="T186" s="57"/>
      <c r="AT186" s="6" t="s">
        <v>164</v>
      </c>
      <c r="AU186" s="6" t="s">
        <v>21</v>
      </c>
    </row>
    <row r="187" spans="2:65" s="6" customFormat="1" ht="15.75" customHeight="1" x14ac:dyDescent="0.3">
      <c r="B187" s="23"/>
      <c r="C187" s="136" t="s">
        <v>365</v>
      </c>
      <c r="D187" s="136" t="s">
        <v>159</v>
      </c>
      <c r="E187" s="137" t="s">
        <v>1492</v>
      </c>
      <c r="F187" s="138" t="s">
        <v>895</v>
      </c>
      <c r="G187" s="139" t="s">
        <v>781</v>
      </c>
      <c r="H187" s="140">
        <v>1</v>
      </c>
      <c r="I187" s="141"/>
      <c r="J187" s="142">
        <f>ROUND($I$187*$H$187,2)</f>
        <v>0</v>
      </c>
      <c r="K187" s="138"/>
      <c r="L187" s="43"/>
      <c r="M187" s="143"/>
      <c r="N187" s="144" t="s">
        <v>41</v>
      </c>
      <c r="O187" s="24"/>
      <c r="P187" s="145">
        <f>$O$187*$H$187</f>
        <v>0</v>
      </c>
      <c r="Q187" s="145">
        <v>0</v>
      </c>
      <c r="R187" s="145">
        <f>$Q$187*$H$187</f>
        <v>0</v>
      </c>
      <c r="S187" s="145">
        <v>0</v>
      </c>
      <c r="T187" s="146">
        <f>$S$187*$H$187</f>
        <v>0</v>
      </c>
      <c r="AR187" s="89" t="s">
        <v>163</v>
      </c>
      <c r="AT187" s="89" t="s">
        <v>159</v>
      </c>
      <c r="AU187" s="89" t="s">
        <v>21</v>
      </c>
      <c r="AY187" s="6" t="s">
        <v>158</v>
      </c>
      <c r="BE187" s="147">
        <f>IF($N$187="základní",$J$187,0)</f>
        <v>0</v>
      </c>
      <c r="BF187" s="147">
        <f>IF($N$187="snížená",$J$187,0)</f>
        <v>0</v>
      </c>
      <c r="BG187" s="147">
        <f>IF($N$187="zákl. přenesená",$J$187,0)</f>
        <v>0</v>
      </c>
      <c r="BH187" s="147">
        <f>IF($N$187="sníž. přenesená",$J$187,0)</f>
        <v>0</v>
      </c>
      <c r="BI187" s="147">
        <f>IF($N$187="nulová",$J$187,0)</f>
        <v>0</v>
      </c>
      <c r="BJ187" s="89" t="s">
        <v>21</v>
      </c>
      <c r="BK187" s="147">
        <f>ROUND($I$187*$H$187,2)</f>
        <v>0</v>
      </c>
      <c r="BL187" s="89" t="s">
        <v>163</v>
      </c>
      <c r="BM187" s="89" t="s">
        <v>365</v>
      </c>
    </row>
    <row r="188" spans="2:65" s="6" customFormat="1" ht="16.5" customHeight="1" x14ac:dyDescent="0.3">
      <c r="B188" s="23"/>
      <c r="C188" s="24"/>
      <c r="D188" s="148" t="s">
        <v>164</v>
      </c>
      <c r="E188" s="24"/>
      <c r="F188" s="149" t="s">
        <v>895</v>
      </c>
      <c r="G188" s="24"/>
      <c r="H188" s="24"/>
      <c r="J188" s="24"/>
      <c r="K188" s="24"/>
      <c r="L188" s="43"/>
      <c r="M188" s="56"/>
      <c r="N188" s="24"/>
      <c r="O188" s="24"/>
      <c r="P188" s="24"/>
      <c r="Q188" s="24"/>
      <c r="R188" s="24"/>
      <c r="S188" s="24"/>
      <c r="T188" s="57"/>
      <c r="AT188" s="6" t="s">
        <v>164</v>
      </c>
      <c r="AU188" s="6" t="s">
        <v>21</v>
      </c>
    </row>
    <row r="189" spans="2:65" s="6" customFormat="1" ht="15.75" customHeight="1" x14ac:dyDescent="0.3">
      <c r="B189" s="23"/>
      <c r="C189" s="136" t="s">
        <v>369</v>
      </c>
      <c r="D189" s="136" t="s">
        <v>159</v>
      </c>
      <c r="E189" s="137" t="s">
        <v>1493</v>
      </c>
      <c r="F189" s="138" t="s">
        <v>897</v>
      </c>
      <c r="G189" s="139" t="s">
        <v>781</v>
      </c>
      <c r="H189" s="140">
        <v>1</v>
      </c>
      <c r="I189" s="141"/>
      <c r="J189" s="142">
        <f>ROUND($I$189*$H$189,2)</f>
        <v>0</v>
      </c>
      <c r="K189" s="138"/>
      <c r="L189" s="43"/>
      <c r="M189" s="143"/>
      <c r="N189" s="144" t="s">
        <v>41</v>
      </c>
      <c r="O189" s="24"/>
      <c r="P189" s="145">
        <f>$O$189*$H$189</f>
        <v>0</v>
      </c>
      <c r="Q189" s="145">
        <v>0</v>
      </c>
      <c r="R189" s="145">
        <f>$Q$189*$H$189</f>
        <v>0</v>
      </c>
      <c r="S189" s="145">
        <v>0</v>
      </c>
      <c r="T189" s="146">
        <f>$S$189*$H$189</f>
        <v>0</v>
      </c>
      <c r="AR189" s="89" t="s">
        <v>163</v>
      </c>
      <c r="AT189" s="89" t="s">
        <v>159</v>
      </c>
      <c r="AU189" s="89" t="s">
        <v>21</v>
      </c>
      <c r="AY189" s="6" t="s">
        <v>158</v>
      </c>
      <c r="BE189" s="147">
        <f>IF($N$189="základní",$J$189,0)</f>
        <v>0</v>
      </c>
      <c r="BF189" s="147">
        <f>IF($N$189="snížená",$J$189,0)</f>
        <v>0</v>
      </c>
      <c r="BG189" s="147">
        <f>IF($N$189="zákl. přenesená",$J$189,0)</f>
        <v>0</v>
      </c>
      <c r="BH189" s="147">
        <f>IF($N$189="sníž. přenesená",$J$189,0)</f>
        <v>0</v>
      </c>
      <c r="BI189" s="147">
        <f>IF($N$189="nulová",$J$189,0)</f>
        <v>0</v>
      </c>
      <c r="BJ189" s="89" t="s">
        <v>21</v>
      </c>
      <c r="BK189" s="147">
        <f>ROUND($I$189*$H$189,2)</f>
        <v>0</v>
      </c>
      <c r="BL189" s="89" t="s">
        <v>163</v>
      </c>
      <c r="BM189" s="89" t="s">
        <v>369</v>
      </c>
    </row>
    <row r="190" spans="2:65" s="6" customFormat="1" ht="16.5" customHeight="1" x14ac:dyDescent="0.3">
      <c r="B190" s="23"/>
      <c r="C190" s="24"/>
      <c r="D190" s="148" t="s">
        <v>164</v>
      </c>
      <c r="E190" s="24"/>
      <c r="F190" s="149" t="s">
        <v>897</v>
      </c>
      <c r="G190" s="24"/>
      <c r="H190" s="24"/>
      <c r="J190" s="24"/>
      <c r="K190" s="24"/>
      <c r="L190" s="43"/>
      <c r="M190" s="56"/>
      <c r="N190" s="24"/>
      <c r="O190" s="24"/>
      <c r="P190" s="24"/>
      <c r="Q190" s="24"/>
      <c r="R190" s="24"/>
      <c r="S190" s="24"/>
      <c r="T190" s="57"/>
      <c r="AT190" s="6" t="s">
        <v>164</v>
      </c>
      <c r="AU190" s="6" t="s">
        <v>21</v>
      </c>
    </row>
    <row r="191" spans="2:65" s="6" customFormat="1" ht="15.75" customHeight="1" x14ac:dyDescent="0.3">
      <c r="B191" s="23"/>
      <c r="C191" s="136" t="s">
        <v>374</v>
      </c>
      <c r="D191" s="136" t="s">
        <v>159</v>
      </c>
      <c r="E191" s="137" t="s">
        <v>1494</v>
      </c>
      <c r="F191" s="138" t="s">
        <v>899</v>
      </c>
      <c r="G191" s="139" t="s">
        <v>781</v>
      </c>
      <c r="H191" s="140">
        <v>1</v>
      </c>
      <c r="I191" s="141"/>
      <c r="J191" s="142">
        <f>ROUND($I$191*$H$191,2)</f>
        <v>0</v>
      </c>
      <c r="K191" s="138"/>
      <c r="L191" s="43"/>
      <c r="M191" s="143"/>
      <c r="N191" s="144" t="s">
        <v>41</v>
      </c>
      <c r="O191" s="24"/>
      <c r="P191" s="145">
        <f>$O$191*$H$191</f>
        <v>0</v>
      </c>
      <c r="Q191" s="145">
        <v>0</v>
      </c>
      <c r="R191" s="145">
        <f>$Q$191*$H$191</f>
        <v>0</v>
      </c>
      <c r="S191" s="145">
        <v>0</v>
      </c>
      <c r="T191" s="146">
        <f>$S$191*$H$191</f>
        <v>0</v>
      </c>
      <c r="AR191" s="89" t="s">
        <v>163</v>
      </c>
      <c r="AT191" s="89" t="s">
        <v>159</v>
      </c>
      <c r="AU191" s="89" t="s">
        <v>21</v>
      </c>
      <c r="AY191" s="6" t="s">
        <v>158</v>
      </c>
      <c r="BE191" s="147">
        <f>IF($N$191="základní",$J$191,0)</f>
        <v>0</v>
      </c>
      <c r="BF191" s="147">
        <f>IF($N$191="snížená",$J$191,0)</f>
        <v>0</v>
      </c>
      <c r="BG191" s="147">
        <f>IF($N$191="zákl. přenesená",$J$191,0)</f>
        <v>0</v>
      </c>
      <c r="BH191" s="147">
        <f>IF($N$191="sníž. přenesená",$J$191,0)</f>
        <v>0</v>
      </c>
      <c r="BI191" s="147">
        <f>IF($N$191="nulová",$J$191,0)</f>
        <v>0</v>
      </c>
      <c r="BJ191" s="89" t="s">
        <v>21</v>
      </c>
      <c r="BK191" s="147">
        <f>ROUND($I$191*$H$191,2)</f>
        <v>0</v>
      </c>
      <c r="BL191" s="89" t="s">
        <v>163</v>
      </c>
      <c r="BM191" s="89" t="s">
        <v>374</v>
      </c>
    </row>
    <row r="192" spans="2:65" s="6" customFormat="1" ht="16.5" customHeight="1" x14ac:dyDescent="0.3">
      <c r="B192" s="23"/>
      <c r="C192" s="24"/>
      <c r="D192" s="148" t="s">
        <v>164</v>
      </c>
      <c r="E192" s="24"/>
      <c r="F192" s="149" t="s">
        <v>899</v>
      </c>
      <c r="G192" s="24"/>
      <c r="H192" s="24"/>
      <c r="J192" s="24"/>
      <c r="K192" s="24"/>
      <c r="L192" s="43"/>
      <c r="M192" s="56"/>
      <c r="N192" s="24"/>
      <c r="O192" s="24"/>
      <c r="P192" s="24"/>
      <c r="Q192" s="24"/>
      <c r="R192" s="24"/>
      <c r="S192" s="24"/>
      <c r="T192" s="57"/>
      <c r="AT192" s="6" t="s">
        <v>164</v>
      </c>
      <c r="AU192" s="6" t="s">
        <v>21</v>
      </c>
    </row>
    <row r="193" spans="2:65" s="6" customFormat="1" ht="15.75" customHeight="1" x14ac:dyDescent="0.3">
      <c r="B193" s="23"/>
      <c r="C193" s="136" t="s">
        <v>378</v>
      </c>
      <c r="D193" s="136" t="s">
        <v>159</v>
      </c>
      <c r="E193" s="137" t="s">
        <v>1495</v>
      </c>
      <c r="F193" s="138" t="s">
        <v>901</v>
      </c>
      <c r="G193" s="139" t="s">
        <v>889</v>
      </c>
      <c r="H193" s="140">
        <v>24</v>
      </c>
      <c r="I193" s="141"/>
      <c r="J193" s="142">
        <f>ROUND($I$193*$H$193,2)</f>
        <v>0</v>
      </c>
      <c r="K193" s="138"/>
      <c r="L193" s="43"/>
      <c r="M193" s="143"/>
      <c r="N193" s="144" t="s">
        <v>41</v>
      </c>
      <c r="O193" s="24"/>
      <c r="P193" s="145">
        <f>$O$193*$H$193</f>
        <v>0</v>
      </c>
      <c r="Q193" s="145">
        <v>0</v>
      </c>
      <c r="R193" s="145">
        <f>$Q$193*$H$193</f>
        <v>0</v>
      </c>
      <c r="S193" s="145">
        <v>0</v>
      </c>
      <c r="T193" s="146">
        <f>$S$193*$H$193</f>
        <v>0</v>
      </c>
      <c r="AR193" s="89" t="s">
        <v>163</v>
      </c>
      <c r="AT193" s="89" t="s">
        <v>159</v>
      </c>
      <c r="AU193" s="89" t="s">
        <v>21</v>
      </c>
      <c r="AY193" s="6" t="s">
        <v>158</v>
      </c>
      <c r="BE193" s="147">
        <f>IF($N$193="základní",$J$193,0)</f>
        <v>0</v>
      </c>
      <c r="BF193" s="147">
        <f>IF($N$193="snížená",$J$193,0)</f>
        <v>0</v>
      </c>
      <c r="BG193" s="147">
        <f>IF($N$193="zákl. přenesená",$J$193,0)</f>
        <v>0</v>
      </c>
      <c r="BH193" s="147">
        <f>IF($N$193="sníž. přenesená",$J$193,0)</f>
        <v>0</v>
      </c>
      <c r="BI193" s="147">
        <f>IF($N$193="nulová",$J$193,0)</f>
        <v>0</v>
      </c>
      <c r="BJ193" s="89" t="s">
        <v>21</v>
      </c>
      <c r="BK193" s="147">
        <f>ROUND($I$193*$H$193,2)</f>
        <v>0</v>
      </c>
      <c r="BL193" s="89" t="s">
        <v>163</v>
      </c>
      <c r="BM193" s="89" t="s">
        <v>378</v>
      </c>
    </row>
    <row r="194" spans="2:65" s="6" customFormat="1" ht="16.5" customHeight="1" x14ac:dyDescent="0.3">
      <c r="B194" s="23"/>
      <c r="C194" s="24"/>
      <c r="D194" s="148" t="s">
        <v>164</v>
      </c>
      <c r="E194" s="24"/>
      <c r="F194" s="149" t="s">
        <v>901</v>
      </c>
      <c r="G194" s="24"/>
      <c r="H194" s="24"/>
      <c r="J194" s="24"/>
      <c r="K194" s="24"/>
      <c r="L194" s="43"/>
      <c r="M194" s="174"/>
      <c r="N194" s="175"/>
      <c r="O194" s="175"/>
      <c r="P194" s="175"/>
      <c r="Q194" s="175"/>
      <c r="R194" s="175"/>
      <c r="S194" s="175"/>
      <c r="T194" s="176"/>
      <c r="AT194" s="6" t="s">
        <v>164</v>
      </c>
      <c r="AU194" s="6" t="s">
        <v>21</v>
      </c>
    </row>
    <row r="195" spans="2:65" s="6" customFormat="1" ht="7.5" customHeight="1" x14ac:dyDescent="0.3">
      <c r="B195" s="38"/>
      <c r="C195" s="39"/>
      <c r="D195" s="39"/>
      <c r="E195" s="39"/>
      <c r="F195" s="39"/>
      <c r="G195" s="39"/>
      <c r="H195" s="39"/>
      <c r="I195" s="101"/>
      <c r="J195" s="39"/>
      <c r="K195" s="39"/>
      <c r="L195" s="43"/>
    </row>
    <row r="303" s="2" customFormat="1" ht="14.25" customHeight="1" x14ac:dyDescent="0.3"/>
  </sheetData>
  <sheetProtection password="CC35" sheet="1" objects="1" scenarios="1" formatColumns="0" formatRows="0" sort="0" autoFilter="0"/>
  <autoFilter ref="C80:K80"/>
  <mergeCells count="9">
    <mergeCell ref="E73:H73"/>
    <mergeCell ref="G1:H1"/>
    <mergeCell ref="L2:V2"/>
    <mergeCell ref="E7:H7"/>
    <mergeCell ref="E9:H9"/>
    <mergeCell ref="E24:H24"/>
    <mergeCell ref="E45:H45"/>
    <mergeCell ref="E47:H47"/>
    <mergeCell ref="E71:H71"/>
  </mergeCells>
  <hyperlinks>
    <hyperlink ref="F1:G1" location="C2" tooltip="Krycí list soupisu" display="1) Krycí list soupisu"/>
    <hyperlink ref="G1:H1" location="C54" tooltip="Rekapitulace" display="2) Rekapitulace"/>
    <hyperlink ref="J1" location="C80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112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1496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ROUND($J$78,2)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ROUND(SUM($BE$78:$BE$96),2)</f>
        <v>0</v>
      </c>
      <c r="G30" s="24"/>
      <c r="H30" s="24"/>
      <c r="I30" s="97">
        <v>0.21</v>
      </c>
      <c r="J30" s="96">
        <f>ROUND(ROUND((SUM($BE$78:$BE$96)),2)*$I$30,2)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ROUND(SUM($BF$78:$BF$96),2)</f>
        <v>0</v>
      </c>
      <c r="G31" s="24"/>
      <c r="H31" s="24"/>
      <c r="I31" s="97">
        <v>0.15</v>
      </c>
      <c r="J31" s="96">
        <f>ROUND(ROUND((SUM($BF$78:$BF$96)),2)*$I$31,2)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ROUND(SUM($BG$78:$BG$96),2)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ROUND(SUM($BH$78:$BH$96),2)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ROUND(SUM($BI$78:$BI$96),2)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13 - VRN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$J$78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1497</v>
      </c>
      <c r="E57" s="110"/>
      <c r="F57" s="110"/>
      <c r="G57" s="110"/>
      <c r="H57" s="110"/>
      <c r="I57" s="111"/>
      <c r="J57" s="112">
        <f>$J$79</f>
        <v>0</v>
      </c>
      <c r="K57" s="113"/>
    </row>
    <row r="58" spans="2:47" s="73" customFormat="1" ht="25.5" customHeight="1" x14ac:dyDescent="0.3">
      <c r="B58" s="108"/>
      <c r="C58" s="109"/>
      <c r="D58" s="110" t="s">
        <v>1498</v>
      </c>
      <c r="E58" s="110"/>
      <c r="F58" s="110"/>
      <c r="G58" s="110"/>
      <c r="H58" s="110"/>
      <c r="I58" s="111"/>
      <c r="J58" s="112">
        <f>$J$86</f>
        <v>0</v>
      </c>
      <c r="K58" s="113"/>
    </row>
    <row r="59" spans="2:47" s="6" customFormat="1" ht="22.5" customHeight="1" x14ac:dyDescent="0.3">
      <c r="B59" s="23"/>
      <c r="C59" s="24"/>
      <c r="D59" s="24"/>
      <c r="E59" s="24"/>
      <c r="F59" s="24"/>
      <c r="G59" s="24"/>
      <c r="H59" s="24"/>
      <c r="J59" s="24"/>
      <c r="K59" s="27"/>
    </row>
    <row r="60" spans="2:47" s="6" customFormat="1" ht="7.5" customHeight="1" x14ac:dyDescent="0.3">
      <c r="B60" s="38"/>
      <c r="C60" s="39"/>
      <c r="D60" s="39"/>
      <c r="E60" s="39"/>
      <c r="F60" s="39"/>
      <c r="G60" s="39"/>
      <c r="H60" s="39"/>
      <c r="I60" s="101"/>
      <c r="J60" s="39"/>
      <c r="K60" s="40"/>
    </row>
    <row r="64" spans="2:47" s="6" customFormat="1" ht="7.5" customHeight="1" x14ac:dyDescent="0.3">
      <c r="B64" s="41"/>
      <c r="C64" s="42"/>
      <c r="D64" s="42"/>
      <c r="E64" s="42"/>
      <c r="F64" s="42"/>
      <c r="G64" s="42"/>
      <c r="H64" s="42"/>
      <c r="I64" s="103"/>
      <c r="J64" s="42"/>
      <c r="K64" s="42"/>
      <c r="L64" s="43"/>
    </row>
    <row r="65" spans="2:65" s="6" customFormat="1" ht="37.5" customHeight="1" x14ac:dyDescent="0.3">
      <c r="B65" s="23"/>
      <c r="C65" s="12" t="s">
        <v>142</v>
      </c>
      <c r="D65" s="24"/>
      <c r="E65" s="24"/>
      <c r="F65" s="24"/>
      <c r="G65" s="24"/>
      <c r="H65" s="24"/>
      <c r="J65" s="24"/>
      <c r="K65" s="24"/>
      <c r="L65" s="43"/>
    </row>
    <row r="66" spans="2:65" s="6" customFormat="1" ht="7.5" customHeight="1" x14ac:dyDescent="0.3">
      <c r="B66" s="23"/>
      <c r="C66" s="24"/>
      <c r="D66" s="24"/>
      <c r="E66" s="24"/>
      <c r="F66" s="24"/>
      <c r="G66" s="24"/>
      <c r="H66" s="24"/>
      <c r="J66" s="24"/>
      <c r="K66" s="24"/>
      <c r="L66" s="43"/>
    </row>
    <row r="67" spans="2:65" s="6" customFormat="1" ht="15" customHeight="1" x14ac:dyDescent="0.3">
      <c r="B67" s="23"/>
      <c r="C67" s="19" t="s">
        <v>16</v>
      </c>
      <c r="D67" s="24"/>
      <c r="E67" s="24"/>
      <c r="F67" s="24"/>
      <c r="G67" s="24"/>
      <c r="H67" s="24"/>
      <c r="J67" s="24"/>
      <c r="K67" s="24"/>
      <c r="L67" s="43"/>
    </row>
    <row r="68" spans="2:65" s="6" customFormat="1" ht="16.5" customHeight="1" x14ac:dyDescent="0.3">
      <c r="B68" s="23"/>
      <c r="C68" s="24"/>
      <c r="D68" s="24"/>
      <c r="E68" s="314" t="str">
        <f>$E$7</f>
        <v>Boletice - Podvoří - ekologizace kotleny</v>
      </c>
      <c r="F68" s="294"/>
      <c r="G68" s="294"/>
      <c r="H68" s="294"/>
      <c r="J68" s="24"/>
      <c r="K68" s="24"/>
      <c r="L68" s="43"/>
    </row>
    <row r="69" spans="2:65" s="6" customFormat="1" ht="15" customHeight="1" x14ac:dyDescent="0.3">
      <c r="B69" s="23"/>
      <c r="C69" s="19" t="s">
        <v>115</v>
      </c>
      <c r="D69" s="24"/>
      <c r="E69" s="24"/>
      <c r="F69" s="24"/>
      <c r="G69" s="24"/>
      <c r="H69" s="24"/>
      <c r="J69" s="24"/>
      <c r="K69" s="24"/>
      <c r="L69" s="43"/>
    </row>
    <row r="70" spans="2:65" s="6" customFormat="1" ht="19.5" customHeight="1" x14ac:dyDescent="0.3">
      <c r="B70" s="23"/>
      <c r="C70" s="24"/>
      <c r="D70" s="24"/>
      <c r="E70" s="291" t="str">
        <f>$E$9</f>
        <v>13 - VRN</v>
      </c>
      <c r="F70" s="294"/>
      <c r="G70" s="294"/>
      <c r="H70" s="294"/>
      <c r="J70" s="24"/>
      <c r="K70" s="24"/>
      <c r="L70" s="43"/>
    </row>
    <row r="71" spans="2:65" s="6" customFormat="1" ht="7.5" customHeight="1" x14ac:dyDescent="0.3">
      <c r="B71" s="23"/>
      <c r="C71" s="24"/>
      <c r="D71" s="24"/>
      <c r="E71" s="24"/>
      <c r="F71" s="24"/>
      <c r="G71" s="24"/>
      <c r="H71" s="24"/>
      <c r="J71" s="24"/>
      <c r="K71" s="24"/>
      <c r="L71" s="43"/>
    </row>
    <row r="72" spans="2:65" s="6" customFormat="1" ht="18.75" customHeight="1" x14ac:dyDescent="0.3">
      <c r="B72" s="23"/>
      <c r="C72" s="19" t="s">
        <v>22</v>
      </c>
      <c r="D72" s="24"/>
      <c r="E72" s="24"/>
      <c r="F72" s="17" t="str">
        <f>$F$12</f>
        <v xml:space="preserve"> </v>
      </c>
      <c r="G72" s="24"/>
      <c r="H72" s="24"/>
      <c r="I72" s="88" t="s">
        <v>24</v>
      </c>
      <c r="J72" s="52" t="str">
        <f>IF($J$12="","",$J$12)</f>
        <v>08.06.2015</v>
      </c>
      <c r="K72" s="24"/>
      <c r="L72" s="43"/>
    </row>
    <row r="73" spans="2:65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65" s="6" customFormat="1" ht="15.75" customHeight="1" x14ac:dyDescent="0.3">
      <c r="B74" s="23"/>
      <c r="C74" s="19" t="s">
        <v>28</v>
      </c>
      <c r="D74" s="24"/>
      <c r="E74" s="24"/>
      <c r="F74" s="17" t="str">
        <f>$E$15</f>
        <v xml:space="preserve"> </v>
      </c>
      <c r="G74" s="24"/>
      <c r="H74" s="24"/>
      <c r="I74" s="88" t="s">
        <v>33</v>
      </c>
      <c r="J74" s="17" t="str">
        <f>$E$21</f>
        <v xml:space="preserve"> </v>
      </c>
      <c r="K74" s="24"/>
      <c r="L74" s="43"/>
    </row>
    <row r="75" spans="2:65" s="6" customFormat="1" ht="15" customHeight="1" x14ac:dyDescent="0.3">
      <c r="B75" s="23"/>
      <c r="C75" s="19" t="s">
        <v>31</v>
      </c>
      <c r="D75" s="24"/>
      <c r="E75" s="24"/>
      <c r="F75" s="17" t="str">
        <f>IF($E$18="","",$E$18)</f>
        <v/>
      </c>
      <c r="G75" s="24"/>
      <c r="H75" s="24"/>
      <c r="J75" s="24"/>
      <c r="K75" s="24"/>
      <c r="L75" s="43"/>
    </row>
    <row r="76" spans="2:65" s="6" customFormat="1" ht="11.25" customHeight="1" x14ac:dyDescent="0.3">
      <c r="B76" s="23"/>
      <c r="C76" s="24"/>
      <c r="D76" s="24"/>
      <c r="E76" s="24"/>
      <c r="F76" s="24"/>
      <c r="G76" s="24"/>
      <c r="H76" s="24"/>
      <c r="J76" s="24"/>
      <c r="K76" s="24"/>
      <c r="L76" s="43"/>
    </row>
    <row r="77" spans="2:65" s="114" customFormat="1" ht="30" customHeight="1" x14ac:dyDescent="0.3">
      <c r="B77" s="115"/>
      <c r="C77" s="116" t="s">
        <v>143</v>
      </c>
      <c r="D77" s="117" t="s">
        <v>55</v>
      </c>
      <c r="E77" s="117" t="s">
        <v>51</v>
      </c>
      <c r="F77" s="117" t="s">
        <v>144</v>
      </c>
      <c r="G77" s="117" t="s">
        <v>145</v>
      </c>
      <c r="H77" s="117" t="s">
        <v>146</v>
      </c>
      <c r="I77" s="118" t="s">
        <v>147</v>
      </c>
      <c r="J77" s="117" t="s">
        <v>148</v>
      </c>
      <c r="K77" s="119" t="s">
        <v>149</v>
      </c>
      <c r="L77" s="120"/>
      <c r="M77" s="59" t="s">
        <v>150</v>
      </c>
      <c r="N77" s="60" t="s">
        <v>40</v>
      </c>
      <c r="O77" s="60" t="s">
        <v>151</v>
      </c>
      <c r="P77" s="60" t="s">
        <v>152</v>
      </c>
      <c r="Q77" s="60" t="s">
        <v>153</v>
      </c>
      <c r="R77" s="60" t="s">
        <v>154</v>
      </c>
      <c r="S77" s="60" t="s">
        <v>155</v>
      </c>
      <c r="T77" s="61" t="s">
        <v>156</v>
      </c>
    </row>
    <row r="78" spans="2:65" s="6" customFormat="1" ht="30" customHeight="1" x14ac:dyDescent="0.35">
      <c r="B78" s="23"/>
      <c r="C78" s="66" t="s">
        <v>120</v>
      </c>
      <c r="D78" s="24"/>
      <c r="E78" s="24"/>
      <c r="F78" s="24"/>
      <c r="G78" s="24"/>
      <c r="H78" s="24"/>
      <c r="J78" s="121">
        <f>$BK$78</f>
        <v>0</v>
      </c>
      <c r="K78" s="24"/>
      <c r="L78" s="43"/>
      <c r="M78" s="63"/>
      <c r="N78" s="64"/>
      <c r="O78" s="64"/>
      <c r="P78" s="122">
        <f>$P$79+$P$86</f>
        <v>0</v>
      </c>
      <c r="Q78" s="64"/>
      <c r="R78" s="122">
        <f>$R$79+$R$86</f>
        <v>0</v>
      </c>
      <c r="S78" s="64"/>
      <c r="T78" s="123">
        <f>$T$79+$T$86</f>
        <v>0</v>
      </c>
      <c r="AT78" s="6" t="s">
        <v>69</v>
      </c>
      <c r="AU78" s="6" t="s">
        <v>121</v>
      </c>
      <c r="BK78" s="124">
        <f>$BK$79+$BK$86</f>
        <v>0</v>
      </c>
    </row>
    <row r="79" spans="2:65" s="125" customFormat="1" ht="37.5" customHeight="1" x14ac:dyDescent="0.35">
      <c r="B79" s="126"/>
      <c r="C79" s="127"/>
      <c r="D79" s="127" t="s">
        <v>69</v>
      </c>
      <c r="E79" s="128" t="s">
        <v>1499</v>
      </c>
      <c r="F79" s="128" t="s">
        <v>1500</v>
      </c>
      <c r="G79" s="127"/>
      <c r="H79" s="127"/>
      <c r="J79" s="129">
        <f>$BK$79</f>
        <v>0</v>
      </c>
      <c r="K79" s="127"/>
      <c r="L79" s="130"/>
      <c r="M79" s="131"/>
      <c r="N79" s="127"/>
      <c r="O79" s="127"/>
      <c r="P79" s="132">
        <f>SUM($P$80:$P$85)</f>
        <v>0</v>
      </c>
      <c r="Q79" s="127"/>
      <c r="R79" s="132">
        <f>SUM($R$80:$R$85)</f>
        <v>0</v>
      </c>
      <c r="S79" s="127"/>
      <c r="T79" s="133">
        <f>SUM($T$80:$T$85)</f>
        <v>0</v>
      </c>
      <c r="AR79" s="134" t="s">
        <v>21</v>
      </c>
      <c r="AT79" s="134" t="s">
        <v>69</v>
      </c>
      <c r="AU79" s="134" t="s">
        <v>70</v>
      </c>
      <c r="AY79" s="134" t="s">
        <v>158</v>
      </c>
      <c r="BK79" s="135">
        <f>SUM($BK$80:$BK$85)</f>
        <v>0</v>
      </c>
    </row>
    <row r="80" spans="2:65" s="6" customFormat="1" ht="15.75" customHeight="1" x14ac:dyDescent="0.3">
      <c r="B80" s="23"/>
      <c r="C80" s="136" t="s">
        <v>21</v>
      </c>
      <c r="D80" s="136" t="s">
        <v>159</v>
      </c>
      <c r="E80" s="137" t="s">
        <v>1501</v>
      </c>
      <c r="F80" s="138" t="s">
        <v>1502</v>
      </c>
      <c r="G80" s="139" t="s">
        <v>329</v>
      </c>
      <c r="H80" s="140">
        <v>1</v>
      </c>
      <c r="I80" s="141"/>
      <c r="J80" s="142">
        <f>ROUND($I$80*$H$80,2)</f>
        <v>0</v>
      </c>
      <c r="K80" s="138"/>
      <c r="L80" s="43"/>
      <c r="M80" s="143"/>
      <c r="N80" s="144" t="s">
        <v>41</v>
      </c>
      <c r="O80" s="24"/>
      <c r="P80" s="145">
        <f>$O$80*$H$80</f>
        <v>0</v>
      </c>
      <c r="Q80" s="145">
        <v>0</v>
      </c>
      <c r="R80" s="145">
        <f>$Q$80*$H$80</f>
        <v>0</v>
      </c>
      <c r="S80" s="145">
        <v>0</v>
      </c>
      <c r="T80" s="146">
        <f>$S$80*$H$80</f>
        <v>0</v>
      </c>
      <c r="AR80" s="89" t="s">
        <v>163</v>
      </c>
      <c r="AT80" s="89" t="s">
        <v>159</v>
      </c>
      <c r="AU80" s="89" t="s">
        <v>21</v>
      </c>
      <c r="AY80" s="6" t="s">
        <v>158</v>
      </c>
      <c r="BE80" s="147">
        <f>IF($N$80="základní",$J$80,0)</f>
        <v>0</v>
      </c>
      <c r="BF80" s="147">
        <f>IF($N$80="snížená",$J$80,0)</f>
        <v>0</v>
      </c>
      <c r="BG80" s="147">
        <f>IF($N$80="zákl. přenesená",$J$80,0)</f>
        <v>0</v>
      </c>
      <c r="BH80" s="147">
        <f>IF($N$80="sníž. přenesená",$J$80,0)</f>
        <v>0</v>
      </c>
      <c r="BI80" s="147">
        <f>IF($N$80="nulová",$J$80,0)</f>
        <v>0</v>
      </c>
      <c r="BJ80" s="89" t="s">
        <v>21</v>
      </c>
      <c r="BK80" s="147">
        <f>ROUND($I$80*$H$80,2)</f>
        <v>0</v>
      </c>
      <c r="BL80" s="89" t="s">
        <v>163</v>
      </c>
      <c r="BM80" s="89" t="s">
        <v>21</v>
      </c>
    </row>
    <row r="81" spans="2:65" s="6" customFormat="1" ht="16.5" customHeight="1" x14ac:dyDescent="0.3">
      <c r="B81" s="23"/>
      <c r="C81" s="24"/>
      <c r="D81" s="148" t="s">
        <v>164</v>
      </c>
      <c r="E81" s="24"/>
      <c r="F81" s="149" t="s">
        <v>1502</v>
      </c>
      <c r="G81" s="24"/>
      <c r="H81" s="24"/>
      <c r="J81" s="24"/>
      <c r="K81" s="24"/>
      <c r="L81" s="43"/>
      <c r="M81" s="56"/>
      <c r="N81" s="24"/>
      <c r="O81" s="24"/>
      <c r="P81" s="24"/>
      <c r="Q81" s="24"/>
      <c r="R81" s="24"/>
      <c r="S81" s="24"/>
      <c r="T81" s="57"/>
      <c r="AT81" s="6" t="s">
        <v>164</v>
      </c>
      <c r="AU81" s="6" t="s">
        <v>21</v>
      </c>
    </row>
    <row r="82" spans="2:65" s="6" customFormat="1" ht="125.25" customHeight="1" x14ac:dyDescent="0.3">
      <c r="B82" s="23"/>
      <c r="C82" s="24"/>
      <c r="D82" s="152" t="s">
        <v>1503</v>
      </c>
      <c r="E82" s="24"/>
      <c r="F82" s="185" t="s">
        <v>1504</v>
      </c>
      <c r="G82" s="24"/>
      <c r="H82" s="24"/>
      <c r="J82" s="24"/>
      <c r="K82" s="24"/>
      <c r="L82" s="43"/>
      <c r="M82" s="56"/>
      <c r="N82" s="24"/>
      <c r="O82" s="24"/>
      <c r="P82" s="24"/>
      <c r="Q82" s="24"/>
      <c r="R82" s="24"/>
      <c r="S82" s="24"/>
      <c r="T82" s="57"/>
      <c r="AT82" s="6" t="s">
        <v>1503</v>
      </c>
      <c r="AU82" s="6" t="s">
        <v>21</v>
      </c>
    </row>
    <row r="83" spans="2:65" s="6" customFormat="1" ht="15.75" customHeight="1" x14ac:dyDescent="0.3">
      <c r="B83" s="23"/>
      <c r="C83" s="136" t="s">
        <v>78</v>
      </c>
      <c r="D83" s="136" t="s">
        <v>159</v>
      </c>
      <c r="E83" s="137" t="s">
        <v>1505</v>
      </c>
      <c r="F83" s="138" t="s">
        <v>1506</v>
      </c>
      <c r="G83" s="139" t="s">
        <v>329</v>
      </c>
      <c r="H83" s="140">
        <v>1</v>
      </c>
      <c r="I83" s="141"/>
      <c r="J83" s="142">
        <f>ROUND($I$83*$H$83,2)</f>
        <v>0</v>
      </c>
      <c r="K83" s="138"/>
      <c r="L83" s="43"/>
      <c r="M83" s="143"/>
      <c r="N83" s="144" t="s">
        <v>41</v>
      </c>
      <c r="O83" s="24"/>
      <c r="P83" s="145">
        <f>$O$83*$H$83</f>
        <v>0</v>
      </c>
      <c r="Q83" s="145">
        <v>0</v>
      </c>
      <c r="R83" s="145">
        <f>$Q$83*$H$83</f>
        <v>0</v>
      </c>
      <c r="S83" s="145">
        <v>0</v>
      </c>
      <c r="T83" s="146">
        <f>$S$83*$H$83</f>
        <v>0</v>
      </c>
      <c r="AR83" s="89" t="s">
        <v>163</v>
      </c>
      <c r="AT83" s="89" t="s">
        <v>159</v>
      </c>
      <c r="AU83" s="89" t="s">
        <v>21</v>
      </c>
      <c r="AY83" s="6" t="s">
        <v>158</v>
      </c>
      <c r="BE83" s="147">
        <f>IF($N$83="základní",$J$83,0)</f>
        <v>0</v>
      </c>
      <c r="BF83" s="147">
        <f>IF($N$83="snížená",$J$83,0)</f>
        <v>0</v>
      </c>
      <c r="BG83" s="147">
        <f>IF($N$83="zákl. přenesená",$J$83,0)</f>
        <v>0</v>
      </c>
      <c r="BH83" s="147">
        <f>IF($N$83="sníž. přenesená",$J$83,0)</f>
        <v>0</v>
      </c>
      <c r="BI83" s="147">
        <f>IF($N$83="nulová",$J$83,0)</f>
        <v>0</v>
      </c>
      <c r="BJ83" s="89" t="s">
        <v>21</v>
      </c>
      <c r="BK83" s="147">
        <f>ROUND($I$83*$H$83,2)</f>
        <v>0</v>
      </c>
      <c r="BL83" s="89" t="s">
        <v>163</v>
      </c>
      <c r="BM83" s="89" t="s">
        <v>78</v>
      </c>
    </row>
    <row r="84" spans="2:65" s="6" customFormat="1" ht="16.5" customHeight="1" x14ac:dyDescent="0.3">
      <c r="B84" s="23"/>
      <c r="C84" s="24"/>
      <c r="D84" s="148" t="s">
        <v>164</v>
      </c>
      <c r="E84" s="24"/>
      <c r="F84" s="149" t="s">
        <v>1506</v>
      </c>
      <c r="G84" s="24"/>
      <c r="H84" s="24"/>
      <c r="J84" s="24"/>
      <c r="K84" s="24"/>
      <c r="L84" s="43"/>
      <c r="M84" s="56"/>
      <c r="N84" s="24"/>
      <c r="O84" s="24"/>
      <c r="P84" s="24"/>
      <c r="Q84" s="24"/>
      <c r="R84" s="24"/>
      <c r="S84" s="24"/>
      <c r="T84" s="57"/>
      <c r="AT84" s="6" t="s">
        <v>164</v>
      </c>
      <c r="AU84" s="6" t="s">
        <v>21</v>
      </c>
    </row>
    <row r="85" spans="2:65" s="6" customFormat="1" ht="71.25" customHeight="1" x14ac:dyDescent="0.3">
      <c r="B85" s="23"/>
      <c r="C85" s="24"/>
      <c r="D85" s="152" t="s">
        <v>1503</v>
      </c>
      <c r="E85" s="24"/>
      <c r="F85" s="185" t="s">
        <v>1507</v>
      </c>
      <c r="G85" s="24"/>
      <c r="H85" s="24"/>
      <c r="J85" s="24"/>
      <c r="K85" s="24"/>
      <c r="L85" s="43"/>
      <c r="M85" s="56"/>
      <c r="N85" s="24"/>
      <c r="O85" s="24"/>
      <c r="P85" s="24"/>
      <c r="Q85" s="24"/>
      <c r="R85" s="24"/>
      <c r="S85" s="24"/>
      <c r="T85" s="57"/>
      <c r="AT85" s="6" t="s">
        <v>1503</v>
      </c>
      <c r="AU85" s="6" t="s">
        <v>21</v>
      </c>
    </row>
    <row r="86" spans="2:65" s="125" customFormat="1" ht="37.5" customHeight="1" x14ac:dyDescent="0.35">
      <c r="B86" s="126"/>
      <c r="C86" s="127"/>
      <c r="D86" s="127" t="s">
        <v>69</v>
      </c>
      <c r="E86" s="128" t="s">
        <v>1508</v>
      </c>
      <c r="F86" s="128" t="s">
        <v>1509</v>
      </c>
      <c r="G86" s="127"/>
      <c r="H86" s="127"/>
      <c r="J86" s="129">
        <f>$BK$86</f>
        <v>0</v>
      </c>
      <c r="K86" s="127"/>
      <c r="L86" s="130"/>
      <c r="M86" s="131"/>
      <c r="N86" s="127"/>
      <c r="O86" s="127"/>
      <c r="P86" s="132">
        <f>SUM($P$87:$P$96)</f>
        <v>0</v>
      </c>
      <c r="Q86" s="127"/>
      <c r="R86" s="132">
        <f>SUM($R$87:$R$96)</f>
        <v>0</v>
      </c>
      <c r="S86" s="127"/>
      <c r="T86" s="133">
        <f>SUM($T$87:$T$96)</f>
        <v>0</v>
      </c>
      <c r="AR86" s="134" t="s">
        <v>21</v>
      </c>
      <c r="AT86" s="134" t="s">
        <v>69</v>
      </c>
      <c r="AU86" s="134" t="s">
        <v>70</v>
      </c>
      <c r="AY86" s="134" t="s">
        <v>158</v>
      </c>
      <c r="BK86" s="135">
        <f>SUM($BK$87:$BK$96)</f>
        <v>0</v>
      </c>
    </row>
    <row r="87" spans="2:65" s="6" customFormat="1" ht="27" customHeight="1" x14ac:dyDescent="0.3">
      <c r="B87" s="23"/>
      <c r="C87" s="136" t="s">
        <v>174</v>
      </c>
      <c r="D87" s="136" t="s">
        <v>159</v>
      </c>
      <c r="E87" s="137" t="s">
        <v>1510</v>
      </c>
      <c r="F87" s="138" t="s">
        <v>1511</v>
      </c>
      <c r="G87" s="139" t="s">
        <v>329</v>
      </c>
      <c r="H87" s="140">
        <v>1</v>
      </c>
      <c r="I87" s="141"/>
      <c r="J87" s="142">
        <f>ROUND($I$87*$H$87,2)</f>
        <v>0</v>
      </c>
      <c r="K87" s="138"/>
      <c r="L87" s="43"/>
      <c r="M87" s="143"/>
      <c r="N87" s="144" t="s">
        <v>41</v>
      </c>
      <c r="O87" s="24"/>
      <c r="P87" s="145">
        <f>$O$87*$H$87</f>
        <v>0</v>
      </c>
      <c r="Q87" s="145">
        <v>0</v>
      </c>
      <c r="R87" s="145">
        <f>$Q$87*$H$87</f>
        <v>0</v>
      </c>
      <c r="S87" s="145">
        <v>0</v>
      </c>
      <c r="T87" s="146">
        <f>$S$87*$H$87</f>
        <v>0</v>
      </c>
      <c r="AR87" s="89" t="s">
        <v>163</v>
      </c>
      <c r="AT87" s="89" t="s">
        <v>159</v>
      </c>
      <c r="AU87" s="89" t="s">
        <v>21</v>
      </c>
      <c r="AY87" s="6" t="s">
        <v>158</v>
      </c>
      <c r="BE87" s="147">
        <f>IF($N$87="základní",$J$87,0)</f>
        <v>0</v>
      </c>
      <c r="BF87" s="147">
        <f>IF($N$87="snížená",$J$87,0)</f>
        <v>0</v>
      </c>
      <c r="BG87" s="147">
        <f>IF($N$87="zákl. přenesená",$J$87,0)</f>
        <v>0</v>
      </c>
      <c r="BH87" s="147">
        <f>IF($N$87="sníž. přenesená",$J$87,0)</f>
        <v>0</v>
      </c>
      <c r="BI87" s="147">
        <f>IF($N$87="nulová",$J$87,0)</f>
        <v>0</v>
      </c>
      <c r="BJ87" s="89" t="s">
        <v>21</v>
      </c>
      <c r="BK87" s="147">
        <f>ROUND($I$87*$H$87,2)</f>
        <v>0</v>
      </c>
      <c r="BL87" s="89" t="s">
        <v>163</v>
      </c>
      <c r="BM87" s="89" t="s">
        <v>174</v>
      </c>
    </row>
    <row r="88" spans="2:65" s="6" customFormat="1" ht="27" customHeight="1" x14ac:dyDescent="0.3">
      <c r="B88" s="23"/>
      <c r="C88" s="24"/>
      <c r="D88" s="148" t="s">
        <v>164</v>
      </c>
      <c r="E88" s="24"/>
      <c r="F88" s="149" t="s">
        <v>1511</v>
      </c>
      <c r="G88" s="24"/>
      <c r="H88" s="24"/>
      <c r="J88" s="24"/>
      <c r="K88" s="24"/>
      <c r="L88" s="43"/>
      <c r="M88" s="56"/>
      <c r="N88" s="24"/>
      <c r="O88" s="24"/>
      <c r="P88" s="24"/>
      <c r="Q88" s="24"/>
      <c r="R88" s="24"/>
      <c r="S88" s="24"/>
      <c r="T88" s="57"/>
      <c r="AT88" s="6" t="s">
        <v>164</v>
      </c>
      <c r="AU88" s="6" t="s">
        <v>21</v>
      </c>
    </row>
    <row r="89" spans="2:65" s="6" customFormat="1" ht="27" customHeight="1" x14ac:dyDescent="0.3">
      <c r="B89" s="23"/>
      <c r="C89" s="136" t="s">
        <v>163</v>
      </c>
      <c r="D89" s="136" t="s">
        <v>159</v>
      </c>
      <c r="E89" s="137" t="s">
        <v>1512</v>
      </c>
      <c r="F89" s="138" t="s">
        <v>1513</v>
      </c>
      <c r="G89" s="139" t="s">
        <v>329</v>
      </c>
      <c r="H89" s="140">
        <v>1</v>
      </c>
      <c r="I89" s="141"/>
      <c r="J89" s="142">
        <f>ROUND($I$89*$H$89,2)</f>
        <v>0</v>
      </c>
      <c r="K89" s="138"/>
      <c r="L89" s="43"/>
      <c r="M89" s="143"/>
      <c r="N89" s="144" t="s">
        <v>41</v>
      </c>
      <c r="O89" s="24"/>
      <c r="P89" s="145">
        <f>$O$89*$H$89</f>
        <v>0</v>
      </c>
      <c r="Q89" s="145">
        <v>0</v>
      </c>
      <c r="R89" s="145">
        <f>$Q$89*$H$89</f>
        <v>0</v>
      </c>
      <c r="S89" s="145">
        <v>0</v>
      </c>
      <c r="T89" s="146">
        <f>$S$89*$H$89</f>
        <v>0</v>
      </c>
      <c r="AR89" s="89" t="s">
        <v>163</v>
      </c>
      <c r="AT89" s="89" t="s">
        <v>159</v>
      </c>
      <c r="AU89" s="89" t="s">
        <v>21</v>
      </c>
      <c r="AY89" s="6" t="s">
        <v>158</v>
      </c>
      <c r="BE89" s="147">
        <f>IF($N$89="základní",$J$89,0)</f>
        <v>0</v>
      </c>
      <c r="BF89" s="147">
        <f>IF($N$89="snížená",$J$89,0)</f>
        <v>0</v>
      </c>
      <c r="BG89" s="147">
        <f>IF($N$89="zákl. přenesená",$J$89,0)</f>
        <v>0</v>
      </c>
      <c r="BH89" s="147">
        <f>IF($N$89="sníž. přenesená",$J$89,0)</f>
        <v>0</v>
      </c>
      <c r="BI89" s="147">
        <f>IF($N$89="nulová",$J$89,0)</f>
        <v>0</v>
      </c>
      <c r="BJ89" s="89" t="s">
        <v>21</v>
      </c>
      <c r="BK89" s="147">
        <f>ROUND($I$89*$H$89,2)</f>
        <v>0</v>
      </c>
      <c r="BL89" s="89" t="s">
        <v>163</v>
      </c>
      <c r="BM89" s="89" t="s">
        <v>163</v>
      </c>
    </row>
    <row r="90" spans="2:65" s="6" customFormat="1" ht="27" customHeight="1" x14ac:dyDescent="0.3">
      <c r="B90" s="23"/>
      <c r="C90" s="24"/>
      <c r="D90" s="148" t="s">
        <v>164</v>
      </c>
      <c r="E90" s="24"/>
      <c r="F90" s="149" t="s">
        <v>1513</v>
      </c>
      <c r="G90" s="24"/>
      <c r="H90" s="24"/>
      <c r="J90" s="24"/>
      <c r="K90" s="24"/>
      <c r="L90" s="43"/>
      <c r="M90" s="56"/>
      <c r="N90" s="24"/>
      <c r="O90" s="24"/>
      <c r="P90" s="24"/>
      <c r="Q90" s="24"/>
      <c r="R90" s="24"/>
      <c r="S90" s="24"/>
      <c r="T90" s="57"/>
      <c r="AT90" s="6" t="s">
        <v>164</v>
      </c>
      <c r="AU90" s="6" t="s">
        <v>21</v>
      </c>
    </row>
    <row r="91" spans="2:65" s="6" customFormat="1" ht="15.75" customHeight="1" x14ac:dyDescent="0.3">
      <c r="B91" s="23"/>
      <c r="C91" s="136" t="s">
        <v>180</v>
      </c>
      <c r="D91" s="136" t="s">
        <v>159</v>
      </c>
      <c r="E91" s="137" t="s">
        <v>1514</v>
      </c>
      <c r="F91" s="138" t="s">
        <v>1515</v>
      </c>
      <c r="G91" s="139" t="s">
        <v>329</v>
      </c>
      <c r="H91" s="140">
        <v>1</v>
      </c>
      <c r="I91" s="141"/>
      <c r="J91" s="142">
        <f>ROUND($I$91*$H$91,2)</f>
        <v>0</v>
      </c>
      <c r="K91" s="138"/>
      <c r="L91" s="43"/>
      <c r="M91" s="143"/>
      <c r="N91" s="144" t="s">
        <v>41</v>
      </c>
      <c r="O91" s="24"/>
      <c r="P91" s="145">
        <f>$O$91*$H$91</f>
        <v>0</v>
      </c>
      <c r="Q91" s="145">
        <v>0</v>
      </c>
      <c r="R91" s="145">
        <f>$Q$91*$H$91</f>
        <v>0</v>
      </c>
      <c r="S91" s="145">
        <v>0</v>
      </c>
      <c r="T91" s="146">
        <f>$S$91*$H$91</f>
        <v>0</v>
      </c>
      <c r="AR91" s="89" t="s">
        <v>163</v>
      </c>
      <c r="AT91" s="89" t="s">
        <v>159</v>
      </c>
      <c r="AU91" s="89" t="s">
        <v>21</v>
      </c>
      <c r="AY91" s="6" t="s">
        <v>158</v>
      </c>
      <c r="BE91" s="147">
        <f>IF($N$91="základní",$J$91,0)</f>
        <v>0</v>
      </c>
      <c r="BF91" s="147">
        <f>IF($N$91="snížená",$J$91,0)</f>
        <v>0</v>
      </c>
      <c r="BG91" s="147">
        <f>IF($N$91="zákl. přenesená",$J$91,0)</f>
        <v>0</v>
      </c>
      <c r="BH91" s="147">
        <f>IF($N$91="sníž. přenesená",$J$91,0)</f>
        <v>0</v>
      </c>
      <c r="BI91" s="147">
        <f>IF($N$91="nulová",$J$91,0)</f>
        <v>0</v>
      </c>
      <c r="BJ91" s="89" t="s">
        <v>21</v>
      </c>
      <c r="BK91" s="147">
        <f>ROUND($I$91*$H$91,2)</f>
        <v>0</v>
      </c>
      <c r="BL91" s="89" t="s">
        <v>163</v>
      </c>
      <c r="BM91" s="89" t="s">
        <v>180</v>
      </c>
    </row>
    <row r="92" spans="2:65" s="6" customFormat="1" ht="16.5" customHeight="1" x14ac:dyDescent="0.3">
      <c r="B92" s="23"/>
      <c r="C92" s="24"/>
      <c r="D92" s="148" t="s">
        <v>164</v>
      </c>
      <c r="E92" s="24"/>
      <c r="F92" s="149" t="s">
        <v>1515</v>
      </c>
      <c r="G92" s="24"/>
      <c r="H92" s="24"/>
      <c r="J92" s="24"/>
      <c r="K92" s="24"/>
      <c r="L92" s="43"/>
      <c r="M92" s="56"/>
      <c r="N92" s="24"/>
      <c r="O92" s="24"/>
      <c r="P92" s="24"/>
      <c r="Q92" s="24"/>
      <c r="R92" s="24"/>
      <c r="S92" s="24"/>
      <c r="T92" s="57"/>
      <c r="AT92" s="6" t="s">
        <v>164</v>
      </c>
      <c r="AU92" s="6" t="s">
        <v>21</v>
      </c>
    </row>
    <row r="93" spans="2:65" s="6" customFormat="1" ht="15.75" customHeight="1" x14ac:dyDescent="0.3">
      <c r="B93" s="23"/>
      <c r="C93" s="136" t="s">
        <v>184</v>
      </c>
      <c r="D93" s="136" t="s">
        <v>159</v>
      </c>
      <c r="E93" s="137" t="s">
        <v>1516</v>
      </c>
      <c r="F93" s="138" t="s">
        <v>1517</v>
      </c>
      <c r="G93" s="139" t="s">
        <v>329</v>
      </c>
      <c r="H93" s="140">
        <v>3</v>
      </c>
      <c r="I93" s="141"/>
      <c r="J93" s="142">
        <f>ROUND($I$93*$H$93,2)</f>
        <v>0</v>
      </c>
      <c r="K93" s="138"/>
      <c r="L93" s="43"/>
      <c r="M93" s="143"/>
      <c r="N93" s="144" t="s">
        <v>41</v>
      </c>
      <c r="O93" s="24"/>
      <c r="P93" s="145">
        <f>$O$93*$H$93</f>
        <v>0</v>
      </c>
      <c r="Q93" s="145">
        <v>0</v>
      </c>
      <c r="R93" s="145">
        <f>$Q$93*$H$93</f>
        <v>0</v>
      </c>
      <c r="S93" s="145">
        <v>0</v>
      </c>
      <c r="T93" s="146">
        <f>$S$93*$H$93</f>
        <v>0</v>
      </c>
      <c r="AR93" s="89" t="s">
        <v>163</v>
      </c>
      <c r="AT93" s="89" t="s">
        <v>159</v>
      </c>
      <c r="AU93" s="89" t="s">
        <v>21</v>
      </c>
      <c r="AY93" s="6" t="s">
        <v>158</v>
      </c>
      <c r="BE93" s="147">
        <f>IF($N$93="základní",$J$93,0)</f>
        <v>0</v>
      </c>
      <c r="BF93" s="147">
        <f>IF($N$93="snížená",$J$93,0)</f>
        <v>0</v>
      </c>
      <c r="BG93" s="147">
        <f>IF($N$93="zákl. přenesená",$J$93,0)</f>
        <v>0</v>
      </c>
      <c r="BH93" s="147">
        <f>IF($N$93="sníž. přenesená",$J$93,0)</f>
        <v>0</v>
      </c>
      <c r="BI93" s="147">
        <f>IF($N$93="nulová",$J$93,0)</f>
        <v>0</v>
      </c>
      <c r="BJ93" s="89" t="s">
        <v>21</v>
      </c>
      <c r="BK93" s="147">
        <f>ROUND($I$93*$H$93,2)</f>
        <v>0</v>
      </c>
      <c r="BL93" s="89" t="s">
        <v>163</v>
      </c>
      <c r="BM93" s="89" t="s">
        <v>184</v>
      </c>
    </row>
    <row r="94" spans="2:65" s="6" customFormat="1" ht="16.5" customHeight="1" x14ac:dyDescent="0.3">
      <c r="B94" s="23"/>
      <c r="C94" s="24"/>
      <c r="D94" s="148" t="s">
        <v>164</v>
      </c>
      <c r="E94" s="24"/>
      <c r="F94" s="149" t="s">
        <v>1517</v>
      </c>
      <c r="G94" s="24"/>
      <c r="H94" s="24"/>
      <c r="J94" s="24"/>
      <c r="K94" s="24"/>
      <c r="L94" s="43"/>
      <c r="M94" s="56"/>
      <c r="N94" s="24"/>
      <c r="O94" s="24"/>
      <c r="P94" s="24"/>
      <c r="Q94" s="24"/>
      <c r="R94" s="24"/>
      <c r="S94" s="24"/>
      <c r="T94" s="57"/>
      <c r="AT94" s="6" t="s">
        <v>164</v>
      </c>
      <c r="AU94" s="6" t="s">
        <v>21</v>
      </c>
    </row>
    <row r="95" spans="2:65" s="6" customFormat="1" ht="27" customHeight="1" x14ac:dyDescent="0.3">
      <c r="B95" s="23"/>
      <c r="C95" s="136" t="s">
        <v>188</v>
      </c>
      <c r="D95" s="136" t="s">
        <v>159</v>
      </c>
      <c r="E95" s="137" t="s">
        <v>1518</v>
      </c>
      <c r="F95" s="138" t="s">
        <v>1519</v>
      </c>
      <c r="G95" s="139" t="s">
        <v>329</v>
      </c>
      <c r="H95" s="140">
        <v>1</v>
      </c>
      <c r="I95" s="141"/>
      <c r="J95" s="142">
        <f>ROUND($I$95*$H$95,2)</f>
        <v>0</v>
      </c>
      <c r="K95" s="138"/>
      <c r="L95" s="43"/>
      <c r="M95" s="143"/>
      <c r="N95" s="144" t="s">
        <v>41</v>
      </c>
      <c r="O95" s="24"/>
      <c r="P95" s="145">
        <f>$O$95*$H$95</f>
        <v>0</v>
      </c>
      <c r="Q95" s="145">
        <v>0</v>
      </c>
      <c r="R95" s="145">
        <f>$Q$95*$H$95</f>
        <v>0</v>
      </c>
      <c r="S95" s="145">
        <v>0</v>
      </c>
      <c r="T95" s="146">
        <f>$S$95*$H$95</f>
        <v>0</v>
      </c>
      <c r="AR95" s="89" t="s">
        <v>163</v>
      </c>
      <c r="AT95" s="89" t="s">
        <v>159</v>
      </c>
      <c r="AU95" s="89" t="s">
        <v>21</v>
      </c>
      <c r="AY95" s="6" t="s">
        <v>158</v>
      </c>
      <c r="BE95" s="147">
        <f>IF($N$95="základní",$J$95,0)</f>
        <v>0</v>
      </c>
      <c r="BF95" s="147">
        <f>IF($N$95="snížená",$J$95,0)</f>
        <v>0</v>
      </c>
      <c r="BG95" s="147">
        <f>IF($N$95="zákl. přenesená",$J$95,0)</f>
        <v>0</v>
      </c>
      <c r="BH95" s="147">
        <f>IF($N$95="sníž. přenesená",$J$95,0)</f>
        <v>0</v>
      </c>
      <c r="BI95" s="147">
        <f>IF($N$95="nulová",$J$95,0)</f>
        <v>0</v>
      </c>
      <c r="BJ95" s="89" t="s">
        <v>21</v>
      </c>
      <c r="BK95" s="147">
        <f>ROUND($I$95*$H$95,2)</f>
        <v>0</v>
      </c>
      <c r="BL95" s="89" t="s">
        <v>163</v>
      </c>
      <c r="BM95" s="89" t="s">
        <v>188</v>
      </c>
    </row>
    <row r="96" spans="2:65" s="6" customFormat="1" ht="16.5" customHeight="1" x14ac:dyDescent="0.3">
      <c r="B96" s="23"/>
      <c r="C96" s="24"/>
      <c r="D96" s="148" t="s">
        <v>164</v>
      </c>
      <c r="E96" s="24"/>
      <c r="F96" s="149" t="s">
        <v>1519</v>
      </c>
      <c r="G96" s="24"/>
      <c r="H96" s="24"/>
      <c r="J96" s="24"/>
      <c r="K96" s="24"/>
      <c r="L96" s="43"/>
      <c r="M96" s="174"/>
      <c r="N96" s="175"/>
      <c r="O96" s="175"/>
      <c r="P96" s="175"/>
      <c r="Q96" s="175"/>
      <c r="R96" s="175"/>
      <c r="S96" s="175"/>
      <c r="T96" s="176"/>
      <c r="AT96" s="6" t="s">
        <v>164</v>
      </c>
      <c r="AU96" s="6" t="s">
        <v>21</v>
      </c>
    </row>
    <row r="97" spans="2:12" s="6" customFormat="1" ht="7.5" customHeight="1" x14ac:dyDescent="0.3">
      <c r="B97" s="38"/>
      <c r="C97" s="39"/>
      <c r="D97" s="39"/>
      <c r="E97" s="39"/>
      <c r="F97" s="39"/>
      <c r="G97" s="39"/>
      <c r="H97" s="39"/>
      <c r="I97" s="101"/>
      <c r="J97" s="39"/>
      <c r="K97" s="39"/>
      <c r="L97" s="43"/>
    </row>
    <row r="303" s="2" customFormat="1" ht="14.25" customHeight="1" x14ac:dyDescent="0.3"/>
  </sheetData>
  <sheetProtection password="CC35" sheet="1" objects="1" scenarios="1" formatColumns="0" formatRows="0" sort="0" autoFilter="0"/>
  <autoFilter ref="C77:K77"/>
  <mergeCells count="9">
    <mergeCell ref="E70:H70"/>
    <mergeCell ref="G1:H1"/>
    <mergeCell ref="L2:V2"/>
    <mergeCell ref="E7:H7"/>
    <mergeCell ref="E9:H9"/>
    <mergeCell ref="E24:H24"/>
    <mergeCell ref="E45:H45"/>
    <mergeCell ref="E47:H47"/>
    <mergeCell ref="E68:H68"/>
  </mergeCells>
  <hyperlinks>
    <hyperlink ref="F1:G1" location="C2" tooltip="Krycí list soupisu" display="1) Krycí list soupisu"/>
    <hyperlink ref="G1:H1" location="C54" tooltip="Rekapitulace" display="2) Rekapitulace"/>
    <hyperlink ref="J1" location="C77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2"/>
  <sheetViews>
    <sheetView showGridLines="0" zoomScaleNormal="100" workbookViewId="0"/>
  </sheetViews>
  <sheetFormatPr defaultRowHeight="13.5" x14ac:dyDescent="0.3"/>
  <cols>
    <col min="1" max="1" width="8.33203125" customWidth="1"/>
    <col min="2" max="2" width="1.6640625" customWidth="1"/>
    <col min="3" max="4" width="5" customWidth="1"/>
    <col min="5" max="5" width="11.6640625" customWidth="1"/>
    <col min="6" max="6" width="9.1640625" customWidth="1"/>
    <col min="7" max="7" width="5" customWidth="1"/>
    <col min="8" max="8" width="77.83203125" customWidth="1"/>
    <col min="9" max="10" width="20" customWidth="1"/>
    <col min="11" max="11" width="1.6640625" customWidth="1"/>
  </cols>
  <sheetData>
    <row r="1" spans="2:11" ht="37.5" customHeight="1" x14ac:dyDescent="0.3"/>
    <row r="2" spans="2:11" ht="7.5" customHeight="1" x14ac:dyDescent="0.3">
      <c r="B2" s="195"/>
      <c r="C2" s="196"/>
      <c r="D2" s="196"/>
      <c r="E2" s="196"/>
      <c r="F2" s="196"/>
      <c r="G2" s="196"/>
      <c r="H2" s="196"/>
      <c r="I2" s="196"/>
      <c r="J2" s="196"/>
      <c r="K2" s="197"/>
    </row>
    <row r="3" spans="2:11" s="200" customFormat="1" ht="45" customHeight="1" x14ac:dyDescent="0.3">
      <c r="B3" s="198"/>
      <c r="C3" s="318" t="s">
        <v>1527</v>
      </c>
      <c r="D3" s="318"/>
      <c r="E3" s="318"/>
      <c r="F3" s="318"/>
      <c r="G3" s="318"/>
      <c r="H3" s="318"/>
      <c r="I3" s="318"/>
      <c r="J3" s="318"/>
      <c r="K3" s="199"/>
    </row>
    <row r="4" spans="2:11" ht="25.5" customHeight="1" x14ac:dyDescent="0.3">
      <c r="B4" s="201"/>
      <c r="C4" s="323" t="s">
        <v>1528</v>
      </c>
      <c r="D4" s="323"/>
      <c r="E4" s="323"/>
      <c r="F4" s="323"/>
      <c r="G4" s="323"/>
      <c r="H4" s="323"/>
      <c r="I4" s="323"/>
      <c r="J4" s="323"/>
      <c r="K4" s="202"/>
    </row>
    <row r="5" spans="2:11" ht="5.25" customHeight="1" x14ac:dyDescent="0.3">
      <c r="B5" s="201"/>
      <c r="C5" s="203"/>
      <c r="D5" s="203"/>
      <c r="E5" s="203"/>
      <c r="F5" s="203"/>
      <c r="G5" s="203"/>
      <c r="H5" s="203"/>
      <c r="I5" s="203"/>
      <c r="J5" s="203"/>
      <c r="K5" s="202"/>
    </row>
    <row r="6" spans="2:11" ht="15" customHeight="1" x14ac:dyDescent="0.3">
      <c r="B6" s="201"/>
      <c r="C6" s="320" t="s">
        <v>1529</v>
      </c>
      <c r="D6" s="320"/>
      <c r="E6" s="320"/>
      <c r="F6" s="320"/>
      <c r="G6" s="320"/>
      <c r="H6" s="320"/>
      <c r="I6" s="320"/>
      <c r="J6" s="320"/>
      <c r="K6" s="202"/>
    </row>
    <row r="7" spans="2:11" ht="15" customHeight="1" x14ac:dyDescent="0.3">
      <c r="B7" s="205"/>
      <c r="C7" s="320" t="s">
        <v>1530</v>
      </c>
      <c r="D7" s="320"/>
      <c r="E7" s="320"/>
      <c r="F7" s="320"/>
      <c r="G7" s="320"/>
      <c r="H7" s="320"/>
      <c r="I7" s="320"/>
      <c r="J7" s="320"/>
      <c r="K7" s="202"/>
    </row>
    <row r="8" spans="2:11" ht="12.75" customHeight="1" x14ac:dyDescent="0.3">
      <c r="B8" s="205"/>
      <c r="C8" s="204"/>
      <c r="D8" s="204"/>
      <c r="E8" s="204"/>
      <c r="F8" s="204"/>
      <c r="G8" s="204"/>
      <c r="H8" s="204"/>
      <c r="I8" s="204"/>
      <c r="J8" s="204"/>
      <c r="K8" s="202"/>
    </row>
    <row r="9" spans="2:11" ht="15" customHeight="1" x14ac:dyDescent="0.3">
      <c r="B9" s="205"/>
      <c r="C9" s="320" t="s">
        <v>1531</v>
      </c>
      <c r="D9" s="320"/>
      <c r="E9" s="320"/>
      <c r="F9" s="320"/>
      <c r="G9" s="320"/>
      <c r="H9" s="320"/>
      <c r="I9" s="320"/>
      <c r="J9" s="320"/>
      <c r="K9" s="202"/>
    </row>
    <row r="10" spans="2:11" ht="15" customHeight="1" x14ac:dyDescent="0.3">
      <c r="B10" s="205"/>
      <c r="C10" s="204"/>
      <c r="D10" s="320" t="s">
        <v>1532</v>
      </c>
      <c r="E10" s="320"/>
      <c r="F10" s="320"/>
      <c r="G10" s="320"/>
      <c r="H10" s="320"/>
      <c r="I10" s="320"/>
      <c r="J10" s="320"/>
      <c r="K10" s="202"/>
    </row>
    <row r="11" spans="2:11" ht="15" customHeight="1" x14ac:dyDescent="0.3">
      <c r="B11" s="205"/>
      <c r="C11" s="206"/>
      <c r="D11" s="320" t="s">
        <v>1533</v>
      </c>
      <c r="E11" s="320"/>
      <c r="F11" s="320"/>
      <c r="G11" s="320"/>
      <c r="H11" s="320"/>
      <c r="I11" s="320"/>
      <c r="J11" s="320"/>
      <c r="K11" s="202"/>
    </row>
    <row r="12" spans="2:11" ht="12.75" customHeight="1" x14ac:dyDescent="0.3">
      <c r="B12" s="205"/>
      <c r="C12" s="206"/>
      <c r="D12" s="206"/>
      <c r="E12" s="206"/>
      <c r="F12" s="206"/>
      <c r="G12" s="206"/>
      <c r="H12" s="206"/>
      <c r="I12" s="206"/>
      <c r="J12" s="206"/>
      <c r="K12" s="202"/>
    </row>
    <row r="13" spans="2:11" ht="15" customHeight="1" x14ac:dyDescent="0.3">
      <c r="B13" s="205"/>
      <c r="C13" s="206"/>
      <c r="D13" s="320" t="s">
        <v>1534</v>
      </c>
      <c r="E13" s="320"/>
      <c r="F13" s="320"/>
      <c r="G13" s="320"/>
      <c r="H13" s="320"/>
      <c r="I13" s="320"/>
      <c r="J13" s="320"/>
      <c r="K13" s="202"/>
    </row>
    <row r="14" spans="2:11" ht="15" customHeight="1" x14ac:dyDescent="0.3">
      <c r="B14" s="205"/>
      <c r="C14" s="206"/>
      <c r="D14" s="320" t="s">
        <v>1535</v>
      </c>
      <c r="E14" s="320"/>
      <c r="F14" s="320"/>
      <c r="G14" s="320"/>
      <c r="H14" s="320"/>
      <c r="I14" s="320"/>
      <c r="J14" s="320"/>
      <c r="K14" s="202"/>
    </row>
    <row r="15" spans="2:11" ht="15" customHeight="1" x14ac:dyDescent="0.3">
      <c r="B15" s="205"/>
      <c r="C15" s="206"/>
      <c r="D15" s="320" t="s">
        <v>1536</v>
      </c>
      <c r="E15" s="320"/>
      <c r="F15" s="320"/>
      <c r="G15" s="320"/>
      <c r="H15" s="320"/>
      <c r="I15" s="320"/>
      <c r="J15" s="320"/>
      <c r="K15" s="202"/>
    </row>
    <row r="16" spans="2:11" ht="15" customHeight="1" x14ac:dyDescent="0.3">
      <c r="B16" s="205"/>
      <c r="C16" s="206"/>
      <c r="D16" s="206"/>
      <c r="E16" s="207" t="s">
        <v>76</v>
      </c>
      <c r="F16" s="320" t="s">
        <v>1537</v>
      </c>
      <c r="G16" s="320"/>
      <c r="H16" s="320"/>
      <c r="I16" s="320"/>
      <c r="J16" s="320"/>
      <c r="K16" s="202"/>
    </row>
    <row r="17" spans="2:11" ht="15" customHeight="1" x14ac:dyDescent="0.3">
      <c r="B17" s="205"/>
      <c r="C17" s="206"/>
      <c r="D17" s="206"/>
      <c r="E17" s="207" t="s">
        <v>1538</v>
      </c>
      <c r="F17" s="320" t="s">
        <v>1539</v>
      </c>
      <c r="G17" s="320"/>
      <c r="H17" s="320"/>
      <c r="I17" s="320"/>
      <c r="J17" s="320"/>
      <c r="K17" s="202"/>
    </row>
    <row r="18" spans="2:11" ht="15" customHeight="1" x14ac:dyDescent="0.3">
      <c r="B18" s="205"/>
      <c r="C18" s="206"/>
      <c r="D18" s="206"/>
      <c r="E18" s="207" t="s">
        <v>1540</v>
      </c>
      <c r="F18" s="320" t="s">
        <v>1541</v>
      </c>
      <c r="G18" s="320"/>
      <c r="H18" s="320"/>
      <c r="I18" s="320"/>
      <c r="J18" s="320"/>
      <c r="K18" s="202"/>
    </row>
    <row r="19" spans="2:11" ht="15" customHeight="1" x14ac:dyDescent="0.3">
      <c r="B19" s="205"/>
      <c r="C19" s="206"/>
      <c r="D19" s="206"/>
      <c r="E19" s="207" t="s">
        <v>1542</v>
      </c>
      <c r="F19" s="320" t="s">
        <v>1543</v>
      </c>
      <c r="G19" s="320"/>
      <c r="H19" s="320"/>
      <c r="I19" s="320"/>
      <c r="J19" s="320"/>
      <c r="K19" s="202"/>
    </row>
    <row r="20" spans="2:11" ht="15" customHeight="1" x14ac:dyDescent="0.3">
      <c r="B20" s="205"/>
      <c r="C20" s="206"/>
      <c r="D20" s="206"/>
      <c r="E20" s="207" t="s">
        <v>1544</v>
      </c>
      <c r="F20" s="320" t="s">
        <v>1545</v>
      </c>
      <c r="G20" s="320"/>
      <c r="H20" s="320"/>
      <c r="I20" s="320"/>
      <c r="J20" s="320"/>
      <c r="K20" s="202"/>
    </row>
    <row r="21" spans="2:11" ht="15" customHeight="1" x14ac:dyDescent="0.3">
      <c r="B21" s="205"/>
      <c r="C21" s="206"/>
      <c r="D21" s="206"/>
      <c r="E21" s="207" t="s">
        <v>1546</v>
      </c>
      <c r="F21" s="320" t="s">
        <v>1547</v>
      </c>
      <c r="G21" s="320"/>
      <c r="H21" s="320"/>
      <c r="I21" s="320"/>
      <c r="J21" s="320"/>
      <c r="K21" s="202"/>
    </row>
    <row r="22" spans="2:11" ht="12.75" customHeight="1" x14ac:dyDescent="0.3">
      <c r="B22" s="205"/>
      <c r="C22" s="206"/>
      <c r="D22" s="206"/>
      <c r="E22" s="206"/>
      <c r="F22" s="206"/>
      <c r="G22" s="206"/>
      <c r="H22" s="206"/>
      <c r="I22" s="206"/>
      <c r="J22" s="206"/>
      <c r="K22" s="202"/>
    </row>
    <row r="23" spans="2:11" ht="15" customHeight="1" x14ac:dyDescent="0.3">
      <c r="B23" s="205"/>
      <c r="C23" s="320" t="s">
        <v>1548</v>
      </c>
      <c r="D23" s="320"/>
      <c r="E23" s="320"/>
      <c r="F23" s="320"/>
      <c r="G23" s="320"/>
      <c r="H23" s="320"/>
      <c r="I23" s="320"/>
      <c r="J23" s="320"/>
      <c r="K23" s="202"/>
    </row>
    <row r="24" spans="2:11" ht="15" customHeight="1" x14ac:dyDescent="0.3">
      <c r="B24" s="205"/>
      <c r="C24" s="320" t="s">
        <v>1549</v>
      </c>
      <c r="D24" s="320"/>
      <c r="E24" s="320"/>
      <c r="F24" s="320"/>
      <c r="G24" s="320"/>
      <c r="H24" s="320"/>
      <c r="I24" s="320"/>
      <c r="J24" s="320"/>
      <c r="K24" s="202"/>
    </row>
    <row r="25" spans="2:11" ht="15" customHeight="1" x14ac:dyDescent="0.3">
      <c r="B25" s="205"/>
      <c r="C25" s="204"/>
      <c r="D25" s="320" t="s">
        <v>1550</v>
      </c>
      <c r="E25" s="320"/>
      <c r="F25" s="320"/>
      <c r="G25" s="320"/>
      <c r="H25" s="320"/>
      <c r="I25" s="320"/>
      <c r="J25" s="320"/>
      <c r="K25" s="202"/>
    </row>
    <row r="26" spans="2:11" ht="15" customHeight="1" x14ac:dyDescent="0.3">
      <c r="B26" s="205"/>
      <c r="C26" s="206"/>
      <c r="D26" s="320" t="s">
        <v>1551</v>
      </c>
      <c r="E26" s="320"/>
      <c r="F26" s="320"/>
      <c r="G26" s="320"/>
      <c r="H26" s="320"/>
      <c r="I26" s="320"/>
      <c r="J26" s="320"/>
      <c r="K26" s="202"/>
    </row>
    <row r="27" spans="2:11" ht="12.75" customHeight="1" x14ac:dyDescent="0.3">
      <c r="B27" s="205"/>
      <c r="C27" s="206"/>
      <c r="D27" s="206"/>
      <c r="E27" s="206"/>
      <c r="F27" s="206"/>
      <c r="G27" s="206"/>
      <c r="H27" s="206"/>
      <c r="I27" s="206"/>
      <c r="J27" s="206"/>
      <c r="K27" s="202"/>
    </row>
    <row r="28" spans="2:11" ht="15" customHeight="1" x14ac:dyDescent="0.3">
      <c r="B28" s="205"/>
      <c r="C28" s="206"/>
      <c r="D28" s="320" t="s">
        <v>1552</v>
      </c>
      <c r="E28" s="320"/>
      <c r="F28" s="320"/>
      <c r="G28" s="320"/>
      <c r="H28" s="320"/>
      <c r="I28" s="320"/>
      <c r="J28" s="320"/>
      <c r="K28" s="202"/>
    </row>
    <row r="29" spans="2:11" ht="15" customHeight="1" x14ac:dyDescent="0.3">
      <c r="B29" s="205"/>
      <c r="C29" s="206"/>
      <c r="D29" s="320" t="s">
        <v>1553</v>
      </c>
      <c r="E29" s="320"/>
      <c r="F29" s="320"/>
      <c r="G29" s="320"/>
      <c r="H29" s="320"/>
      <c r="I29" s="320"/>
      <c r="J29" s="320"/>
      <c r="K29" s="202"/>
    </row>
    <row r="30" spans="2:11" ht="12.75" customHeight="1" x14ac:dyDescent="0.3">
      <c r="B30" s="205"/>
      <c r="C30" s="206"/>
      <c r="D30" s="206"/>
      <c r="E30" s="206"/>
      <c r="F30" s="206"/>
      <c r="G30" s="206"/>
      <c r="H30" s="206"/>
      <c r="I30" s="206"/>
      <c r="J30" s="206"/>
      <c r="K30" s="202"/>
    </row>
    <row r="31" spans="2:11" ht="15" customHeight="1" x14ac:dyDescent="0.3">
      <c r="B31" s="205"/>
      <c r="C31" s="206"/>
      <c r="D31" s="320" t="s">
        <v>1554</v>
      </c>
      <c r="E31" s="320"/>
      <c r="F31" s="320"/>
      <c r="G31" s="320"/>
      <c r="H31" s="320"/>
      <c r="I31" s="320"/>
      <c r="J31" s="320"/>
      <c r="K31" s="202"/>
    </row>
    <row r="32" spans="2:11" ht="15" customHeight="1" x14ac:dyDescent="0.3">
      <c r="B32" s="205"/>
      <c r="C32" s="206"/>
      <c r="D32" s="320" t="s">
        <v>1555</v>
      </c>
      <c r="E32" s="320"/>
      <c r="F32" s="320"/>
      <c r="G32" s="320"/>
      <c r="H32" s="320"/>
      <c r="I32" s="320"/>
      <c r="J32" s="320"/>
      <c r="K32" s="202"/>
    </row>
    <row r="33" spans="2:11" ht="15" customHeight="1" x14ac:dyDescent="0.3">
      <c r="B33" s="205"/>
      <c r="C33" s="206"/>
      <c r="D33" s="320" t="s">
        <v>1556</v>
      </c>
      <c r="E33" s="320"/>
      <c r="F33" s="320"/>
      <c r="G33" s="320"/>
      <c r="H33" s="320"/>
      <c r="I33" s="320"/>
      <c r="J33" s="320"/>
      <c r="K33" s="202"/>
    </row>
    <row r="34" spans="2:11" ht="15" customHeight="1" x14ac:dyDescent="0.3">
      <c r="B34" s="205"/>
      <c r="C34" s="206"/>
      <c r="D34" s="204"/>
      <c r="E34" s="208" t="s">
        <v>143</v>
      </c>
      <c r="F34" s="204"/>
      <c r="G34" s="320" t="s">
        <v>1557</v>
      </c>
      <c r="H34" s="320"/>
      <c r="I34" s="320"/>
      <c r="J34" s="320"/>
      <c r="K34" s="202"/>
    </row>
    <row r="35" spans="2:11" ht="30.75" customHeight="1" x14ac:dyDescent="0.3">
      <c r="B35" s="205"/>
      <c r="C35" s="206"/>
      <c r="D35" s="204"/>
      <c r="E35" s="208" t="s">
        <v>1558</v>
      </c>
      <c r="F35" s="204"/>
      <c r="G35" s="320" t="s">
        <v>1559</v>
      </c>
      <c r="H35" s="320"/>
      <c r="I35" s="320"/>
      <c r="J35" s="320"/>
      <c r="K35" s="202"/>
    </row>
    <row r="36" spans="2:11" ht="15" customHeight="1" x14ac:dyDescent="0.3">
      <c r="B36" s="205"/>
      <c r="C36" s="206"/>
      <c r="D36" s="204"/>
      <c r="E36" s="208" t="s">
        <v>51</v>
      </c>
      <c r="F36" s="204"/>
      <c r="G36" s="320" t="s">
        <v>1560</v>
      </c>
      <c r="H36" s="320"/>
      <c r="I36" s="320"/>
      <c r="J36" s="320"/>
      <c r="K36" s="202"/>
    </row>
    <row r="37" spans="2:11" ht="15" customHeight="1" x14ac:dyDescent="0.3">
      <c r="B37" s="205"/>
      <c r="C37" s="206"/>
      <c r="D37" s="204"/>
      <c r="E37" s="208" t="s">
        <v>144</v>
      </c>
      <c r="F37" s="204"/>
      <c r="G37" s="320" t="s">
        <v>1561</v>
      </c>
      <c r="H37" s="320"/>
      <c r="I37" s="320"/>
      <c r="J37" s="320"/>
      <c r="K37" s="202"/>
    </row>
    <row r="38" spans="2:11" ht="15" customHeight="1" x14ac:dyDescent="0.3">
      <c r="B38" s="205"/>
      <c r="C38" s="206"/>
      <c r="D38" s="204"/>
      <c r="E38" s="208" t="s">
        <v>145</v>
      </c>
      <c r="F38" s="204"/>
      <c r="G38" s="320" t="s">
        <v>1562</v>
      </c>
      <c r="H38" s="320"/>
      <c r="I38" s="320"/>
      <c r="J38" s="320"/>
      <c r="K38" s="202"/>
    </row>
    <row r="39" spans="2:11" ht="15" customHeight="1" x14ac:dyDescent="0.3">
      <c r="B39" s="205"/>
      <c r="C39" s="206"/>
      <c r="D39" s="204"/>
      <c r="E39" s="208" t="s">
        <v>146</v>
      </c>
      <c r="F39" s="204"/>
      <c r="G39" s="320" t="s">
        <v>1563</v>
      </c>
      <c r="H39" s="320"/>
      <c r="I39" s="320"/>
      <c r="J39" s="320"/>
      <c r="K39" s="202"/>
    </row>
    <row r="40" spans="2:11" ht="15" customHeight="1" x14ac:dyDescent="0.3">
      <c r="B40" s="205"/>
      <c r="C40" s="206"/>
      <c r="D40" s="204"/>
      <c r="E40" s="208" t="s">
        <v>1564</v>
      </c>
      <c r="F40" s="204"/>
      <c r="G40" s="320" t="s">
        <v>1565</v>
      </c>
      <c r="H40" s="320"/>
      <c r="I40" s="320"/>
      <c r="J40" s="320"/>
      <c r="K40" s="202"/>
    </row>
    <row r="41" spans="2:11" ht="15" customHeight="1" x14ac:dyDescent="0.3">
      <c r="B41" s="205"/>
      <c r="C41" s="206"/>
      <c r="D41" s="204"/>
      <c r="E41" s="208"/>
      <c r="F41" s="204"/>
      <c r="G41" s="320" t="s">
        <v>1566</v>
      </c>
      <c r="H41" s="320"/>
      <c r="I41" s="320"/>
      <c r="J41" s="320"/>
      <c r="K41" s="202"/>
    </row>
    <row r="42" spans="2:11" ht="15" customHeight="1" x14ac:dyDescent="0.3">
      <c r="B42" s="205"/>
      <c r="C42" s="206"/>
      <c r="D42" s="204"/>
      <c r="E42" s="208" t="s">
        <v>1567</v>
      </c>
      <c r="F42" s="204"/>
      <c r="G42" s="320" t="s">
        <v>1568</v>
      </c>
      <c r="H42" s="320"/>
      <c r="I42" s="320"/>
      <c r="J42" s="320"/>
      <c r="K42" s="202"/>
    </row>
    <row r="43" spans="2:11" ht="15" customHeight="1" x14ac:dyDescent="0.3">
      <c r="B43" s="205"/>
      <c r="C43" s="206"/>
      <c r="D43" s="204"/>
      <c r="E43" s="208" t="s">
        <v>149</v>
      </c>
      <c r="F43" s="204"/>
      <c r="G43" s="320" t="s">
        <v>1569</v>
      </c>
      <c r="H43" s="320"/>
      <c r="I43" s="320"/>
      <c r="J43" s="320"/>
      <c r="K43" s="202"/>
    </row>
    <row r="44" spans="2:11" ht="12.75" customHeight="1" x14ac:dyDescent="0.3">
      <c r="B44" s="205"/>
      <c r="C44" s="206"/>
      <c r="D44" s="204"/>
      <c r="E44" s="204"/>
      <c r="F44" s="204"/>
      <c r="G44" s="204"/>
      <c r="H44" s="204"/>
      <c r="I44" s="204"/>
      <c r="J44" s="204"/>
      <c r="K44" s="202"/>
    </row>
    <row r="45" spans="2:11" ht="15" customHeight="1" x14ac:dyDescent="0.3">
      <c r="B45" s="205"/>
      <c r="C45" s="206"/>
      <c r="D45" s="320" t="s">
        <v>1570</v>
      </c>
      <c r="E45" s="320"/>
      <c r="F45" s="320"/>
      <c r="G45" s="320"/>
      <c r="H45" s="320"/>
      <c r="I45" s="320"/>
      <c r="J45" s="320"/>
      <c r="K45" s="202"/>
    </row>
    <row r="46" spans="2:11" ht="15" customHeight="1" x14ac:dyDescent="0.3">
      <c r="B46" s="205"/>
      <c r="C46" s="206"/>
      <c r="D46" s="206"/>
      <c r="E46" s="320" t="s">
        <v>1571</v>
      </c>
      <c r="F46" s="320"/>
      <c r="G46" s="320"/>
      <c r="H46" s="320"/>
      <c r="I46" s="320"/>
      <c r="J46" s="320"/>
      <c r="K46" s="202"/>
    </row>
    <row r="47" spans="2:11" ht="15" customHeight="1" x14ac:dyDescent="0.3">
      <c r="B47" s="205"/>
      <c r="C47" s="206"/>
      <c r="D47" s="206"/>
      <c r="E47" s="320" t="s">
        <v>1572</v>
      </c>
      <c r="F47" s="320"/>
      <c r="G47" s="320"/>
      <c r="H47" s="320"/>
      <c r="I47" s="320"/>
      <c r="J47" s="320"/>
      <c r="K47" s="202"/>
    </row>
    <row r="48" spans="2:11" ht="15" customHeight="1" x14ac:dyDescent="0.3">
      <c r="B48" s="205"/>
      <c r="C48" s="206"/>
      <c r="D48" s="206"/>
      <c r="E48" s="320" t="s">
        <v>1573</v>
      </c>
      <c r="F48" s="320"/>
      <c r="G48" s="320"/>
      <c r="H48" s="320"/>
      <c r="I48" s="320"/>
      <c r="J48" s="320"/>
      <c r="K48" s="202"/>
    </row>
    <row r="49" spans="2:11" ht="15" customHeight="1" x14ac:dyDescent="0.3">
      <c r="B49" s="205"/>
      <c r="C49" s="206"/>
      <c r="D49" s="320" t="s">
        <v>1574</v>
      </c>
      <c r="E49" s="320"/>
      <c r="F49" s="320"/>
      <c r="G49" s="320"/>
      <c r="H49" s="320"/>
      <c r="I49" s="320"/>
      <c r="J49" s="320"/>
      <c r="K49" s="202"/>
    </row>
    <row r="50" spans="2:11" ht="25.5" customHeight="1" x14ac:dyDescent="0.3">
      <c r="B50" s="201"/>
      <c r="C50" s="323" t="s">
        <v>1575</v>
      </c>
      <c r="D50" s="323"/>
      <c r="E50" s="323"/>
      <c r="F50" s="323"/>
      <c r="G50" s="323"/>
      <c r="H50" s="323"/>
      <c r="I50" s="323"/>
      <c r="J50" s="323"/>
      <c r="K50" s="202"/>
    </row>
    <row r="51" spans="2:11" ht="5.25" customHeight="1" x14ac:dyDescent="0.3">
      <c r="B51" s="201"/>
      <c r="C51" s="203"/>
      <c r="D51" s="203"/>
      <c r="E51" s="203"/>
      <c r="F51" s="203"/>
      <c r="G51" s="203"/>
      <c r="H51" s="203"/>
      <c r="I51" s="203"/>
      <c r="J51" s="203"/>
      <c r="K51" s="202"/>
    </row>
    <row r="52" spans="2:11" ht="15" customHeight="1" x14ac:dyDescent="0.3">
      <c r="B52" s="201"/>
      <c r="C52" s="320" t="s">
        <v>1576</v>
      </c>
      <c r="D52" s="320"/>
      <c r="E52" s="320"/>
      <c r="F52" s="320"/>
      <c r="G52" s="320"/>
      <c r="H52" s="320"/>
      <c r="I52" s="320"/>
      <c r="J52" s="320"/>
      <c r="K52" s="202"/>
    </row>
    <row r="53" spans="2:11" ht="15" customHeight="1" x14ac:dyDescent="0.3">
      <c r="B53" s="201"/>
      <c r="C53" s="320" t="s">
        <v>1577</v>
      </c>
      <c r="D53" s="320"/>
      <c r="E53" s="320"/>
      <c r="F53" s="320"/>
      <c r="G53" s="320"/>
      <c r="H53" s="320"/>
      <c r="I53" s="320"/>
      <c r="J53" s="320"/>
      <c r="K53" s="202"/>
    </row>
    <row r="54" spans="2:11" ht="12.75" customHeight="1" x14ac:dyDescent="0.3">
      <c r="B54" s="201"/>
      <c r="C54" s="204"/>
      <c r="D54" s="204"/>
      <c r="E54" s="204"/>
      <c r="F54" s="204"/>
      <c r="G54" s="204"/>
      <c r="H54" s="204"/>
      <c r="I54" s="204"/>
      <c r="J54" s="204"/>
      <c r="K54" s="202"/>
    </row>
    <row r="55" spans="2:11" ht="15" customHeight="1" x14ac:dyDescent="0.3">
      <c r="B55" s="201"/>
      <c r="C55" s="320" t="s">
        <v>1578</v>
      </c>
      <c r="D55" s="320"/>
      <c r="E55" s="320"/>
      <c r="F55" s="320"/>
      <c r="G55" s="320"/>
      <c r="H55" s="320"/>
      <c r="I55" s="320"/>
      <c r="J55" s="320"/>
      <c r="K55" s="202"/>
    </row>
    <row r="56" spans="2:11" ht="15" customHeight="1" x14ac:dyDescent="0.3">
      <c r="B56" s="201"/>
      <c r="C56" s="206"/>
      <c r="D56" s="320" t="s">
        <v>1579</v>
      </c>
      <c r="E56" s="320"/>
      <c r="F56" s="320"/>
      <c r="G56" s="320"/>
      <c r="H56" s="320"/>
      <c r="I56" s="320"/>
      <c r="J56" s="320"/>
      <c r="K56" s="202"/>
    </row>
    <row r="57" spans="2:11" ht="15" customHeight="1" x14ac:dyDescent="0.3">
      <c r="B57" s="201"/>
      <c r="C57" s="206"/>
      <c r="D57" s="320" t="s">
        <v>1580</v>
      </c>
      <c r="E57" s="320"/>
      <c r="F57" s="320"/>
      <c r="G57" s="320"/>
      <c r="H57" s="320"/>
      <c r="I57" s="320"/>
      <c r="J57" s="320"/>
      <c r="K57" s="202"/>
    </row>
    <row r="58" spans="2:11" ht="15" customHeight="1" x14ac:dyDescent="0.3">
      <c r="B58" s="201"/>
      <c r="C58" s="206"/>
      <c r="D58" s="320" t="s">
        <v>1581</v>
      </c>
      <c r="E58" s="320"/>
      <c r="F58" s="320"/>
      <c r="G58" s="320"/>
      <c r="H58" s="320"/>
      <c r="I58" s="320"/>
      <c r="J58" s="320"/>
      <c r="K58" s="202"/>
    </row>
    <row r="59" spans="2:11" ht="15" customHeight="1" x14ac:dyDescent="0.3">
      <c r="B59" s="201"/>
      <c r="C59" s="206"/>
      <c r="D59" s="320" t="s">
        <v>1582</v>
      </c>
      <c r="E59" s="320"/>
      <c r="F59" s="320"/>
      <c r="G59" s="320"/>
      <c r="H59" s="320"/>
      <c r="I59" s="320"/>
      <c r="J59" s="320"/>
      <c r="K59" s="202"/>
    </row>
    <row r="60" spans="2:11" ht="15" customHeight="1" x14ac:dyDescent="0.3">
      <c r="B60" s="201"/>
      <c r="C60" s="206"/>
      <c r="D60" s="322" t="s">
        <v>1583</v>
      </c>
      <c r="E60" s="322"/>
      <c r="F60" s="322"/>
      <c r="G60" s="322"/>
      <c r="H60" s="322"/>
      <c r="I60" s="322"/>
      <c r="J60" s="322"/>
      <c r="K60" s="202"/>
    </row>
    <row r="61" spans="2:11" ht="15" customHeight="1" x14ac:dyDescent="0.3">
      <c r="B61" s="201"/>
      <c r="C61" s="206"/>
      <c r="D61" s="320" t="s">
        <v>1584</v>
      </c>
      <c r="E61" s="320"/>
      <c r="F61" s="320"/>
      <c r="G61" s="320"/>
      <c r="H61" s="320"/>
      <c r="I61" s="320"/>
      <c r="J61" s="320"/>
      <c r="K61" s="202"/>
    </row>
    <row r="62" spans="2:11" ht="12.75" customHeight="1" x14ac:dyDescent="0.3">
      <c r="B62" s="201"/>
      <c r="C62" s="206"/>
      <c r="D62" s="206"/>
      <c r="E62" s="209"/>
      <c r="F62" s="206"/>
      <c r="G62" s="206"/>
      <c r="H62" s="206"/>
      <c r="I62" s="206"/>
      <c r="J62" s="206"/>
      <c r="K62" s="202"/>
    </row>
    <row r="63" spans="2:11" ht="15" customHeight="1" x14ac:dyDescent="0.3">
      <c r="B63" s="201"/>
      <c r="C63" s="206"/>
      <c r="D63" s="320" t="s">
        <v>1585</v>
      </c>
      <c r="E63" s="320"/>
      <c r="F63" s="320"/>
      <c r="G63" s="320"/>
      <c r="H63" s="320"/>
      <c r="I63" s="320"/>
      <c r="J63" s="320"/>
      <c r="K63" s="202"/>
    </row>
    <row r="64" spans="2:11" ht="15" customHeight="1" x14ac:dyDescent="0.3">
      <c r="B64" s="201"/>
      <c r="C64" s="206"/>
      <c r="D64" s="322" t="s">
        <v>1586</v>
      </c>
      <c r="E64" s="322"/>
      <c r="F64" s="322"/>
      <c r="G64" s="322"/>
      <c r="H64" s="322"/>
      <c r="I64" s="322"/>
      <c r="J64" s="322"/>
      <c r="K64" s="202"/>
    </row>
    <row r="65" spans="2:11" ht="15" customHeight="1" x14ac:dyDescent="0.3">
      <c r="B65" s="201"/>
      <c r="C65" s="206"/>
      <c r="D65" s="320" t="s">
        <v>1587</v>
      </c>
      <c r="E65" s="320"/>
      <c r="F65" s="320"/>
      <c r="G65" s="320"/>
      <c r="H65" s="320"/>
      <c r="I65" s="320"/>
      <c r="J65" s="320"/>
      <c r="K65" s="202"/>
    </row>
    <row r="66" spans="2:11" ht="15" customHeight="1" x14ac:dyDescent="0.3">
      <c r="B66" s="201"/>
      <c r="C66" s="206"/>
      <c r="D66" s="320" t="s">
        <v>1588</v>
      </c>
      <c r="E66" s="320"/>
      <c r="F66" s="320"/>
      <c r="G66" s="320"/>
      <c r="H66" s="320"/>
      <c r="I66" s="320"/>
      <c r="J66" s="320"/>
      <c r="K66" s="202"/>
    </row>
    <row r="67" spans="2:11" ht="15" customHeight="1" x14ac:dyDescent="0.3">
      <c r="B67" s="201"/>
      <c r="C67" s="206"/>
      <c r="D67" s="320" t="s">
        <v>1589</v>
      </c>
      <c r="E67" s="320"/>
      <c r="F67" s="320"/>
      <c r="G67" s="320"/>
      <c r="H67" s="320"/>
      <c r="I67" s="320"/>
      <c r="J67" s="320"/>
      <c r="K67" s="202"/>
    </row>
    <row r="68" spans="2:11" ht="15" customHeight="1" x14ac:dyDescent="0.3">
      <c r="B68" s="201"/>
      <c r="C68" s="206"/>
      <c r="D68" s="320" t="s">
        <v>1590</v>
      </c>
      <c r="E68" s="320"/>
      <c r="F68" s="320"/>
      <c r="G68" s="320"/>
      <c r="H68" s="320"/>
      <c r="I68" s="320"/>
      <c r="J68" s="320"/>
      <c r="K68" s="202"/>
    </row>
    <row r="69" spans="2:11" ht="12.75" customHeight="1" x14ac:dyDescent="0.3">
      <c r="B69" s="210"/>
      <c r="C69" s="211"/>
      <c r="D69" s="211"/>
      <c r="E69" s="211"/>
      <c r="F69" s="211"/>
      <c r="G69" s="211"/>
      <c r="H69" s="211"/>
      <c r="I69" s="211"/>
      <c r="J69" s="211"/>
      <c r="K69" s="212"/>
    </row>
    <row r="70" spans="2:11" ht="18.75" customHeight="1" x14ac:dyDescent="0.3">
      <c r="B70" s="213"/>
      <c r="C70" s="213"/>
      <c r="D70" s="213"/>
      <c r="E70" s="213"/>
      <c r="F70" s="213"/>
      <c r="G70" s="213"/>
      <c r="H70" s="213"/>
      <c r="I70" s="213"/>
      <c r="J70" s="213"/>
      <c r="K70" s="214"/>
    </row>
    <row r="71" spans="2:11" ht="18.75" customHeight="1" x14ac:dyDescent="0.3">
      <c r="B71" s="214"/>
      <c r="C71" s="214"/>
      <c r="D71" s="214"/>
      <c r="E71" s="214"/>
      <c r="F71" s="214"/>
      <c r="G71" s="214"/>
      <c r="H71" s="214"/>
      <c r="I71" s="214"/>
      <c r="J71" s="214"/>
      <c r="K71" s="214"/>
    </row>
    <row r="72" spans="2:11" ht="7.5" customHeight="1" x14ac:dyDescent="0.3">
      <c r="B72" s="215"/>
      <c r="C72" s="216"/>
      <c r="D72" s="216"/>
      <c r="E72" s="216"/>
      <c r="F72" s="216"/>
      <c r="G72" s="216"/>
      <c r="H72" s="216"/>
      <c r="I72" s="216"/>
      <c r="J72" s="216"/>
      <c r="K72" s="217"/>
    </row>
    <row r="73" spans="2:11" ht="45" customHeight="1" x14ac:dyDescent="0.3">
      <c r="B73" s="218"/>
      <c r="C73" s="321" t="s">
        <v>1526</v>
      </c>
      <c r="D73" s="321"/>
      <c r="E73" s="321"/>
      <c r="F73" s="321"/>
      <c r="G73" s="321"/>
      <c r="H73" s="321"/>
      <c r="I73" s="321"/>
      <c r="J73" s="321"/>
      <c r="K73" s="219"/>
    </row>
    <row r="74" spans="2:11" ht="17.25" customHeight="1" x14ac:dyDescent="0.3">
      <c r="B74" s="218"/>
      <c r="C74" s="220" t="s">
        <v>1591</v>
      </c>
      <c r="D74" s="220"/>
      <c r="E74" s="220"/>
      <c r="F74" s="220" t="s">
        <v>1592</v>
      </c>
      <c r="G74" s="221"/>
      <c r="H74" s="220" t="s">
        <v>144</v>
      </c>
      <c r="I74" s="220" t="s">
        <v>55</v>
      </c>
      <c r="J74" s="220" t="s">
        <v>1593</v>
      </c>
      <c r="K74" s="219"/>
    </row>
    <row r="75" spans="2:11" ht="17.25" customHeight="1" x14ac:dyDescent="0.3">
      <c r="B75" s="218"/>
      <c r="C75" s="222" t="s">
        <v>1594</v>
      </c>
      <c r="D75" s="222"/>
      <c r="E75" s="222"/>
      <c r="F75" s="223" t="s">
        <v>1595</v>
      </c>
      <c r="G75" s="224"/>
      <c r="H75" s="222"/>
      <c r="I75" s="222"/>
      <c r="J75" s="222" t="s">
        <v>1596</v>
      </c>
      <c r="K75" s="219"/>
    </row>
    <row r="76" spans="2:11" ht="5.25" customHeight="1" x14ac:dyDescent="0.3">
      <c r="B76" s="218"/>
      <c r="C76" s="225"/>
      <c r="D76" s="225"/>
      <c r="E76" s="225"/>
      <c r="F76" s="225"/>
      <c r="G76" s="226"/>
      <c r="H76" s="225"/>
      <c r="I76" s="225"/>
      <c r="J76" s="225"/>
      <c r="K76" s="219"/>
    </row>
    <row r="77" spans="2:11" ht="15" customHeight="1" x14ac:dyDescent="0.3">
      <c r="B77" s="218"/>
      <c r="C77" s="208" t="s">
        <v>51</v>
      </c>
      <c r="D77" s="225"/>
      <c r="E77" s="225"/>
      <c r="F77" s="227" t="s">
        <v>1597</v>
      </c>
      <c r="G77" s="226"/>
      <c r="H77" s="208" t="s">
        <v>1598</v>
      </c>
      <c r="I77" s="208" t="s">
        <v>1599</v>
      </c>
      <c r="J77" s="208">
        <v>20</v>
      </c>
      <c r="K77" s="219"/>
    </row>
    <row r="78" spans="2:11" ht="15" customHeight="1" x14ac:dyDescent="0.3">
      <c r="B78" s="218"/>
      <c r="C78" s="208" t="s">
        <v>1600</v>
      </c>
      <c r="D78" s="208"/>
      <c r="E78" s="208"/>
      <c r="F78" s="227" t="s">
        <v>1597</v>
      </c>
      <c r="G78" s="226"/>
      <c r="H78" s="208" t="s">
        <v>1601</v>
      </c>
      <c r="I78" s="208" t="s">
        <v>1599</v>
      </c>
      <c r="J78" s="208">
        <v>120</v>
      </c>
      <c r="K78" s="219"/>
    </row>
    <row r="79" spans="2:11" ht="15" customHeight="1" x14ac:dyDescent="0.3">
      <c r="B79" s="228"/>
      <c r="C79" s="208" t="s">
        <v>1602</v>
      </c>
      <c r="D79" s="208"/>
      <c r="E79" s="208"/>
      <c r="F79" s="227" t="s">
        <v>1603</v>
      </c>
      <c r="G79" s="226"/>
      <c r="H79" s="208" t="s">
        <v>1604</v>
      </c>
      <c r="I79" s="208" t="s">
        <v>1599</v>
      </c>
      <c r="J79" s="208">
        <v>50</v>
      </c>
      <c r="K79" s="219"/>
    </row>
    <row r="80" spans="2:11" ht="15" customHeight="1" x14ac:dyDescent="0.3">
      <c r="B80" s="228"/>
      <c r="C80" s="208" t="s">
        <v>1605</v>
      </c>
      <c r="D80" s="208"/>
      <c r="E80" s="208"/>
      <c r="F80" s="227" t="s">
        <v>1597</v>
      </c>
      <c r="G80" s="226"/>
      <c r="H80" s="208" t="s">
        <v>1606</v>
      </c>
      <c r="I80" s="208" t="s">
        <v>1607</v>
      </c>
      <c r="J80" s="208"/>
      <c r="K80" s="219"/>
    </row>
    <row r="81" spans="2:11" ht="15" customHeight="1" x14ac:dyDescent="0.3">
      <c r="B81" s="228"/>
      <c r="C81" s="229" t="s">
        <v>1608</v>
      </c>
      <c r="D81" s="229"/>
      <c r="E81" s="229"/>
      <c r="F81" s="230" t="s">
        <v>1603</v>
      </c>
      <c r="G81" s="229"/>
      <c r="H81" s="229" t="s">
        <v>1609</v>
      </c>
      <c r="I81" s="229" t="s">
        <v>1599</v>
      </c>
      <c r="J81" s="229">
        <v>15</v>
      </c>
      <c r="K81" s="219"/>
    </row>
    <row r="82" spans="2:11" ht="15" customHeight="1" x14ac:dyDescent="0.3">
      <c r="B82" s="228"/>
      <c r="C82" s="229" t="s">
        <v>1610</v>
      </c>
      <c r="D82" s="229"/>
      <c r="E82" s="229"/>
      <c r="F82" s="230" t="s">
        <v>1603</v>
      </c>
      <c r="G82" s="229"/>
      <c r="H82" s="229" t="s">
        <v>1611</v>
      </c>
      <c r="I82" s="229" t="s">
        <v>1599</v>
      </c>
      <c r="J82" s="229">
        <v>15</v>
      </c>
      <c r="K82" s="219"/>
    </row>
    <row r="83" spans="2:11" ht="15" customHeight="1" x14ac:dyDescent="0.3">
      <c r="B83" s="228"/>
      <c r="C83" s="229" t="s">
        <v>1612</v>
      </c>
      <c r="D83" s="229"/>
      <c r="E83" s="229"/>
      <c r="F83" s="230" t="s">
        <v>1603</v>
      </c>
      <c r="G83" s="229"/>
      <c r="H83" s="229" t="s">
        <v>1613</v>
      </c>
      <c r="I83" s="229" t="s">
        <v>1599</v>
      </c>
      <c r="J83" s="229">
        <v>20</v>
      </c>
      <c r="K83" s="219"/>
    </row>
    <row r="84" spans="2:11" ht="15" customHeight="1" x14ac:dyDescent="0.3">
      <c r="B84" s="228"/>
      <c r="C84" s="229" t="s">
        <v>1614</v>
      </c>
      <c r="D84" s="229"/>
      <c r="E84" s="229"/>
      <c r="F84" s="230" t="s">
        <v>1603</v>
      </c>
      <c r="G84" s="229"/>
      <c r="H84" s="229" t="s">
        <v>1615</v>
      </c>
      <c r="I84" s="229" t="s">
        <v>1599</v>
      </c>
      <c r="J84" s="229">
        <v>20</v>
      </c>
      <c r="K84" s="219"/>
    </row>
    <row r="85" spans="2:11" ht="15" customHeight="1" x14ac:dyDescent="0.3">
      <c r="B85" s="228"/>
      <c r="C85" s="208" t="s">
        <v>1616</v>
      </c>
      <c r="D85" s="208"/>
      <c r="E85" s="208"/>
      <c r="F85" s="227" t="s">
        <v>1603</v>
      </c>
      <c r="G85" s="226"/>
      <c r="H85" s="208" t="s">
        <v>1617</v>
      </c>
      <c r="I85" s="208" t="s">
        <v>1599</v>
      </c>
      <c r="J85" s="208">
        <v>50</v>
      </c>
      <c r="K85" s="219"/>
    </row>
    <row r="86" spans="2:11" ht="15" customHeight="1" x14ac:dyDescent="0.3">
      <c r="B86" s="228"/>
      <c r="C86" s="208" t="s">
        <v>1618</v>
      </c>
      <c r="D86" s="208"/>
      <c r="E86" s="208"/>
      <c r="F86" s="227" t="s">
        <v>1603</v>
      </c>
      <c r="G86" s="226"/>
      <c r="H86" s="208" t="s">
        <v>1619</v>
      </c>
      <c r="I86" s="208" t="s">
        <v>1599</v>
      </c>
      <c r="J86" s="208">
        <v>20</v>
      </c>
      <c r="K86" s="219"/>
    </row>
    <row r="87" spans="2:11" ht="15" customHeight="1" x14ac:dyDescent="0.3">
      <c r="B87" s="228"/>
      <c r="C87" s="208" t="s">
        <v>1620</v>
      </c>
      <c r="D87" s="208"/>
      <c r="E87" s="208"/>
      <c r="F87" s="227" t="s">
        <v>1603</v>
      </c>
      <c r="G87" s="226"/>
      <c r="H87" s="208" t="s">
        <v>1621</v>
      </c>
      <c r="I87" s="208" t="s">
        <v>1599</v>
      </c>
      <c r="J87" s="208">
        <v>20</v>
      </c>
      <c r="K87" s="219"/>
    </row>
    <row r="88" spans="2:11" ht="15" customHeight="1" x14ac:dyDescent="0.3">
      <c r="B88" s="228"/>
      <c r="C88" s="208" t="s">
        <v>1622</v>
      </c>
      <c r="D88" s="208"/>
      <c r="E88" s="208"/>
      <c r="F88" s="227" t="s">
        <v>1603</v>
      </c>
      <c r="G88" s="226"/>
      <c r="H88" s="208" t="s">
        <v>1623</v>
      </c>
      <c r="I88" s="208" t="s">
        <v>1599</v>
      </c>
      <c r="J88" s="208">
        <v>50</v>
      </c>
      <c r="K88" s="219"/>
    </row>
    <row r="89" spans="2:11" ht="15" customHeight="1" x14ac:dyDescent="0.3">
      <c r="B89" s="228"/>
      <c r="C89" s="208" t="s">
        <v>1624</v>
      </c>
      <c r="D89" s="208"/>
      <c r="E89" s="208"/>
      <c r="F89" s="227" t="s">
        <v>1603</v>
      </c>
      <c r="G89" s="226"/>
      <c r="H89" s="208" t="s">
        <v>1624</v>
      </c>
      <c r="I89" s="208" t="s">
        <v>1599</v>
      </c>
      <c r="J89" s="208">
        <v>50</v>
      </c>
      <c r="K89" s="219"/>
    </row>
    <row r="90" spans="2:11" ht="15" customHeight="1" x14ac:dyDescent="0.3">
      <c r="B90" s="228"/>
      <c r="C90" s="208" t="s">
        <v>150</v>
      </c>
      <c r="D90" s="208"/>
      <c r="E90" s="208"/>
      <c r="F90" s="227" t="s">
        <v>1603</v>
      </c>
      <c r="G90" s="226"/>
      <c r="H90" s="208" t="s">
        <v>1625</v>
      </c>
      <c r="I90" s="208" t="s">
        <v>1599</v>
      </c>
      <c r="J90" s="208">
        <v>255</v>
      </c>
      <c r="K90" s="219"/>
    </row>
    <row r="91" spans="2:11" ht="15" customHeight="1" x14ac:dyDescent="0.3">
      <c r="B91" s="228"/>
      <c r="C91" s="208" t="s">
        <v>1626</v>
      </c>
      <c r="D91" s="208"/>
      <c r="E91" s="208"/>
      <c r="F91" s="227" t="s">
        <v>1597</v>
      </c>
      <c r="G91" s="226"/>
      <c r="H91" s="208" t="s">
        <v>1627</v>
      </c>
      <c r="I91" s="208" t="s">
        <v>1628</v>
      </c>
      <c r="J91" s="208"/>
      <c r="K91" s="219"/>
    </row>
    <row r="92" spans="2:11" ht="15" customHeight="1" x14ac:dyDescent="0.3">
      <c r="B92" s="228"/>
      <c r="C92" s="208" t="s">
        <v>1629</v>
      </c>
      <c r="D92" s="208"/>
      <c r="E92" s="208"/>
      <c r="F92" s="227" t="s">
        <v>1597</v>
      </c>
      <c r="G92" s="226"/>
      <c r="H92" s="208" t="s">
        <v>1630</v>
      </c>
      <c r="I92" s="208" t="s">
        <v>1631</v>
      </c>
      <c r="J92" s="208"/>
      <c r="K92" s="219"/>
    </row>
    <row r="93" spans="2:11" ht="15" customHeight="1" x14ac:dyDescent="0.3">
      <c r="B93" s="228"/>
      <c r="C93" s="208" t="s">
        <v>1632</v>
      </c>
      <c r="D93" s="208"/>
      <c r="E93" s="208"/>
      <c r="F93" s="227" t="s">
        <v>1597</v>
      </c>
      <c r="G93" s="226"/>
      <c r="H93" s="208" t="s">
        <v>1632</v>
      </c>
      <c r="I93" s="208" t="s">
        <v>1631</v>
      </c>
      <c r="J93" s="208"/>
      <c r="K93" s="219"/>
    </row>
    <row r="94" spans="2:11" ht="15" customHeight="1" x14ac:dyDescent="0.3">
      <c r="B94" s="228"/>
      <c r="C94" s="208" t="s">
        <v>36</v>
      </c>
      <c r="D94" s="208"/>
      <c r="E94" s="208"/>
      <c r="F94" s="227" t="s">
        <v>1597</v>
      </c>
      <c r="G94" s="226"/>
      <c r="H94" s="208" t="s">
        <v>1633</v>
      </c>
      <c r="I94" s="208" t="s">
        <v>1631</v>
      </c>
      <c r="J94" s="208"/>
      <c r="K94" s="219"/>
    </row>
    <row r="95" spans="2:11" ht="15" customHeight="1" x14ac:dyDescent="0.3">
      <c r="B95" s="228"/>
      <c r="C95" s="208" t="s">
        <v>46</v>
      </c>
      <c r="D95" s="208"/>
      <c r="E95" s="208"/>
      <c r="F95" s="227" t="s">
        <v>1597</v>
      </c>
      <c r="G95" s="226"/>
      <c r="H95" s="208" t="s">
        <v>1634</v>
      </c>
      <c r="I95" s="208" t="s">
        <v>1631</v>
      </c>
      <c r="J95" s="208"/>
      <c r="K95" s="219"/>
    </row>
    <row r="96" spans="2:11" ht="15" customHeight="1" x14ac:dyDescent="0.3">
      <c r="B96" s="231"/>
      <c r="C96" s="232"/>
      <c r="D96" s="232"/>
      <c r="E96" s="232"/>
      <c r="F96" s="232"/>
      <c r="G96" s="232"/>
      <c r="H96" s="232"/>
      <c r="I96" s="232"/>
      <c r="J96" s="232"/>
      <c r="K96" s="233"/>
    </row>
    <row r="97" spans="2:11" ht="18.75" customHeight="1" x14ac:dyDescent="0.3">
      <c r="B97" s="234"/>
      <c r="C97" s="235"/>
      <c r="D97" s="235"/>
      <c r="E97" s="235"/>
      <c r="F97" s="235"/>
      <c r="G97" s="235"/>
      <c r="H97" s="235"/>
      <c r="I97" s="235"/>
      <c r="J97" s="235"/>
      <c r="K97" s="234"/>
    </row>
    <row r="98" spans="2:11" ht="18.75" customHeight="1" x14ac:dyDescent="0.3">
      <c r="B98" s="214"/>
      <c r="C98" s="214"/>
      <c r="D98" s="214"/>
      <c r="E98" s="214"/>
      <c r="F98" s="214"/>
      <c r="G98" s="214"/>
      <c r="H98" s="214"/>
      <c r="I98" s="214"/>
      <c r="J98" s="214"/>
      <c r="K98" s="214"/>
    </row>
    <row r="99" spans="2:11" ht="7.5" customHeight="1" x14ac:dyDescent="0.3">
      <c r="B99" s="215"/>
      <c r="C99" s="216"/>
      <c r="D99" s="216"/>
      <c r="E99" s="216"/>
      <c r="F99" s="216"/>
      <c r="G99" s="216"/>
      <c r="H99" s="216"/>
      <c r="I99" s="216"/>
      <c r="J99" s="216"/>
      <c r="K99" s="217"/>
    </row>
    <row r="100" spans="2:11" ht="45" customHeight="1" x14ac:dyDescent="0.3">
      <c r="B100" s="218"/>
      <c r="C100" s="321" t="s">
        <v>1635</v>
      </c>
      <c r="D100" s="321"/>
      <c r="E100" s="321"/>
      <c r="F100" s="321"/>
      <c r="G100" s="321"/>
      <c r="H100" s="321"/>
      <c r="I100" s="321"/>
      <c r="J100" s="321"/>
      <c r="K100" s="219"/>
    </row>
    <row r="101" spans="2:11" ht="17.25" customHeight="1" x14ac:dyDescent="0.3">
      <c r="B101" s="218"/>
      <c r="C101" s="220" t="s">
        <v>1591</v>
      </c>
      <c r="D101" s="220"/>
      <c r="E101" s="220"/>
      <c r="F101" s="220" t="s">
        <v>1592</v>
      </c>
      <c r="G101" s="221"/>
      <c r="H101" s="220" t="s">
        <v>144</v>
      </c>
      <c r="I101" s="220" t="s">
        <v>55</v>
      </c>
      <c r="J101" s="220" t="s">
        <v>1593</v>
      </c>
      <c r="K101" s="219"/>
    </row>
    <row r="102" spans="2:11" ht="17.25" customHeight="1" x14ac:dyDescent="0.3">
      <c r="B102" s="218"/>
      <c r="C102" s="222" t="s">
        <v>1594</v>
      </c>
      <c r="D102" s="222"/>
      <c r="E102" s="222"/>
      <c r="F102" s="223" t="s">
        <v>1595</v>
      </c>
      <c r="G102" s="224"/>
      <c r="H102" s="222"/>
      <c r="I102" s="222"/>
      <c r="J102" s="222" t="s">
        <v>1596</v>
      </c>
      <c r="K102" s="219"/>
    </row>
    <row r="103" spans="2:11" ht="5.25" customHeight="1" x14ac:dyDescent="0.3">
      <c r="B103" s="218"/>
      <c r="C103" s="220"/>
      <c r="D103" s="220"/>
      <c r="E103" s="220"/>
      <c r="F103" s="220"/>
      <c r="G103" s="236"/>
      <c r="H103" s="220"/>
      <c r="I103" s="220"/>
      <c r="J103" s="220"/>
      <c r="K103" s="219"/>
    </row>
    <row r="104" spans="2:11" ht="15" customHeight="1" x14ac:dyDescent="0.3">
      <c r="B104" s="218"/>
      <c r="C104" s="208" t="s">
        <v>51</v>
      </c>
      <c r="D104" s="225"/>
      <c r="E104" s="225"/>
      <c r="F104" s="227" t="s">
        <v>1597</v>
      </c>
      <c r="G104" s="236"/>
      <c r="H104" s="208" t="s">
        <v>1636</v>
      </c>
      <c r="I104" s="208" t="s">
        <v>1599</v>
      </c>
      <c r="J104" s="208">
        <v>20</v>
      </c>
      <c r="K104" s="219"/>
    </row>
    <row r="105" spans="2:11" ht="15" customHeight="1" x14ac:dyDescent="0.3">
      <c r="B105" s="218"/>
      <c r="C105" s="208" t="s">
        <v>1600</v>
      </c>
      <c r="D105" s="208"/>
      <c r="E105" s="208"/>
      <c r="F105" s="227" t="s">
        <v>1597</v>
      </c>
      <c r="G105" s="208"/>
      <c r="H105" s="208" t="s">
        <v>1636</v>
      </c>
      <c r="I105" s="208" t="s">
        <v>1599</v>
      </c>
      <c r="J105" s="208">
        <v>120</v>
      </c>
      <c r="K105" s="219"/>
    </row>
    <row r="106" spans="2:11" ht="15" customHeight="1" x14ac:dyDescent="0.3">
      <c r="B106" s="228"/>
      <c r="C106" s="208" t="s">
        <v>1602</v>
      </c>
      <c r="D106" s="208"/>
      <c r="E106" s="208"/>
      <c r="F106" s="227" t="s">
        <v>1603</v>
      </c>
      <c r="G106" s="208"/>
      <c r="H106" s="208" t="s">
        <v>1636</v>
      </c>
      <c r="I106" s="208" t="s">
        <v>1599</v>
      </c>
      <c r="J106" s="208">
        <v>50</v>
      </c>
      <c r="K106" s="219"/>
    </row>
    <row r="107" spans="2:11" ht="15" customHeight="1" x14ac:dyDescent="0.3">
      <c r="B107" s="228"/>
      <c r="C107" s="208" t="s">
        <v>1605</v>
      </c>
      <c r="D107" s="208"/>
      <c r="E107" s="208"/>
      <c r="F107" s="227" t="s">
        <v>1597</v>
      </c>
      <c r="G107" s="208"/>
      <c r="H107" s="208" t="s">
        <v>1636</v>
      </c>
      <c r="I107" s="208" t="s">
        <v>1607</v>
      </c>
      <c r="J107" s="208"/>
      <c r="K107" s="219"/>
    </row>
    <row r="108" spans="2:11" ht="15" customHeight="1" x14ac:dyDescent="0.3">
      <c r="B108" s="228"/>
      <c r="C108" s="208" t="s">
        <v>1616</v>
      </c>
      <c r="D108" s="208"/>
      <c r="E108" s="208"/>
      <c r="F108" s="227" t="s">
        <v>1603</v>
      </c>
      <c r="G108" s="208"/>
      <c r="H108" s="208" t="s">
        <v>1636</v>
      </c>
      <c r="I108" s="208" t="s">
        <v>1599</v>
      </c>
      <c r="J108" s="208">
        <v>50</v>
      </c>
      <c r="K108" s="219"/>
    </row>
    <row r="109" spans="2:11" ht="15" customHeight="1" x14ac:dyDescent="0.3">
      <c r="B109" s="228"/>
      <c r="C109" s="208" t="s">
        <v>1624</v>
      </c>
      <c r="D109" s="208"/>
      <c r="E109" s="208"/>
      <c r="F109" s="227" t="s">
        <v>1603</v>
      </c>
      <c r="G109" s="208"/>
      <c r="H109" s="208" t="s">
        <v>1636</v>
      </c>
      <c r="I109" s="208" t="s">
        <v>1599</v>
      </c>
      <c r="J109" s="208">
        <v>50</v>
      </c>
      <c r="K109" s="219"/>
    </row>
    <row r="110" spans="2:11" ht="15" customHeight="1" x14ac:dyDescent="0.3">
      <c r="B110" s="228"/>
      <c r="C110" s="208" t="s">
        <v>1622</v>
      </c>
      <c r="D110" s="208"/>
      <c r="E110" s="208"/>
      <c r="F110" s="227" t="s">
        <v>1603</v>
      </c>
      <c r="G110" s="208"/>
      <c r="H110" s="208" t="s">
        <v>1636</v>
      </c>
      <c r="I110" s="208" t="s">
        <v>1599</v>
      </c>
      <c r="J110" s="208">
        <v>50</v>
      </c>
      <c r="K110" s="219"/>
    </row>
    <row r="111" spans="2:11" ht="15" customHeight="1" x14ac:dyDescent="0.3">
      <c r="B111" s="228"/>
      <c r="C111" s="208" t="s">
        <v>51</v>
      </c>
      <c r="D111" s="208"/>
      <c r="E111" s="208"/>
      <c r="F111" s="227" t="s">
        <v>1597</v>
      </c>
      <c r="G111" s="208"/>
      <c r="H111" s="208" t="s">
        <v>1637</v>
      </c>
      <c r="I111" s="208" t="s">
        <v>1599</v>
      </c>
      <c r="J111" s="208">
        <v>20</v>
      </c>
      <c r="K111" s="219"/>
    </row>
    <row r="112" spans="2:11" ht="15" customHeight="1" x14ac:dyDescent="0.3">
      <c r="B112" s="228"/>
      <c r="C112" s="208" t="s">
        <v>1638</v>
      </c>
      <c r="D112" s="208"/>
      <c r="E112" s="208"/>
      <c r="F112" s="227" t="s">
        <v>1597</v>
      </c>
      <c r="G112" s="208"/>
      <c r="H112" s="208" t="s">
        <v>1639</v>
      </c>
      <c r="I112" s="208" t="s">
        <v>1599</v>
      </c>
      <c r="J112" s="208">
        <v>120</v>
      </c>
      <c r="K112" s="219"/>
    </row>
    <row r="113" spans="2:11" ht="15" customHeight="1" x14ac:dyDescent="0.3">
      <c r="B113" s="228"/>
      <c r="C113" s="208" t="s">
        <v>36</v>
      </c>
      <c r="D113" s="208"/>
      <c r="E113" s="208"/>
      <c r="F113" s="227" t="s">
        <v>1597</v>
      </c>
      <c r="G113" s="208"/>
      <c r="H113" s="208" t="s">
        <v>1640</v>
      </c>
      <c r="I113" s="208" t="s">
        <v>1631</v>
      </c>
      <c r="J113" s="208"/>
      <c r="K113" s="219"/>
    </row>
    <row r="114" spans="2:11" ht="15" customHeight="1" x14ac:dyDescent="0.3">
      <c r="B114" s="228"/>
      <c r="C114" s="208" t="s">
        <v>46</v>
      </c>
      <c r="D114" s="208"/>
      <c r="E114" s="208"/>
      <c r="F114" s="227" t="s">
        <v>1597</v>
      </c>
      <c r="G114" s="208"/>
      <c r="H114" s="208" t="s">
        <v>1641</v>
      </c>
      <c r="I114" s="208" t="s">
        <v>1631</v>
      </c>
      <c r="J114" s="208"/>
      <c r="K114" s="219"/>
    </row>
    <row r="115" spans="2:11" ht="15" customHeight="1" x14ac:dyDescent="0.3">
      <c r="B115" s="228"/>
      <c r="C115" s="208" t="s">
        <v>55</v>
      </c>
      <c r="D115" s="208"/>
      <c r="E115" s="208"/>
      <c r="F115" s="227" t="s">
        <v>1597</v>
      </c>
      <c r="G115" s="208"/>
      <c r="H115" s="208" t="s">
        <v>1642</v>
      </c>
      <c r="I115" s="208" t="s">
        <v>1643</v>
      </c>
      <c r="J115" s="208"/>
      <c r="K115" s="219"/>
    </row>
    <row r="116" spans="2:11" ht="15" customHeight="1" x14ac:dyDescent="0.3">
      <c r="B116" s="231"/>
      <c r="C116" s="237"/>
      <c r="D116" s="237"/>
      <c r="E116" s="237"/>
      <c r="F116" s="237"/>
      <c r="G116" s="237"/>
      <c r="H116" s="237"/>
      <c r="I116" s="237"/>
      <c r="J116" s="237"/>
      <c r="K116" s="233"/>
    </row>
    <row r="117" spans="2:11" ht="18.75" customHeight="1" x14ac:dyDescent="0.3">
      <c r="B117" s="238"/>
      <c r="C117" s="204"/>
      <c r="D117" s="204"/>
      <c r="E117" s="204"/>
      <c r="F117" s="239"/>
      <c r="G117" s="204"/>
      <c r="H117" s="204"/>
      <c r="I117" s="204"/>
      <c r="J117" s="204"/>
      <c r="K117" s="238"/>
    </row>
    <row r="118" spans="2:11" ht="18.75" customHeight="1" x14ac:dyDescent="0.3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</row>
    <row r="119" spans="2:11" ht="7.5" customHeight="1" x14ac:dyDescent="0.3">
      <c r="B119" s="240"/>
      <c r="C119" s="241"/>
      <c r="D119" s="241"/>
      <c r="E119" s="241"/>
      <c r="F119" s="241"/>
      <c r="G119" s="241"/>
      <c r="H119" s="241"/>
      <c r="I119" s="241"/>
      <c r="J119" s="241"/>
      <c r="K119" s="242"/>
    </row>
    <row r="120" spans="2:11" ht="45" customHeight="1" x14ac:dyDescent="0.3">
      <c r="B120" s="243"/>
      <c r="C120" s="318" t="s">
        <v>1644</v>
      </c>
      <c r="D120" s="318"/>
      <c r="E120" s="318"/>
      <c r="F120" s="318"/>
      <c r="G120" s="318"/>
      <c r="H120" s="318"/>
      <c r="I120" s="318"/>
      <c r="J120" s="318"/>
      <c r="K120" s="244"/>
    </row>
    <row r="121" spans="2:11" ht="17.25" customHeight="1" x14ac:dyDescent="0.3">
      <c r="B121" s="245"/>
      <c r="C121" s="220" t="s">
        <v>1591</v>
      </c>
      <c r="D121" s="220"/>
      <c r="E121" s="220"/>
      <c r="F121" s="220" t="s">
        <v>1592</v>
      </c>
      <c r="G121" s="221"/>
      <c r="H121" s="220" t="s">
        <v>144</v>
      </c>
      <c r="I121" s="220" t="s">
        <v>55</v>
      </c>
      <c r="J121" s="220" t="s">
        <v>1593</v>
      </c>
      <c r="K121" s="246"/>
    </row>
    <row r="122" spans="2:11" ht="17.25" customHeight="1" x14ac:dyDescent="0.3">
      <c r="B122" s="245"/>
      <c r="C122" s="222" t="s">
        <v>1594</v>
      </c>
      <c r="D122" s="222"/>
      <c r="E122" s="222"/>
      <c r="F122" s="223" t="s">
        <v>1595</v>
      </c>
      <c r="G122" s="224"/>
      <c r="H122" s="222"/>
      <c r="I122" s="222"/>
      <c r="J122" s="222" t="s">
        <v>1596</v>
      </c>
      <c r="K122" s="246"/>
    </row>
    <row r="123" spans="2:11" ht="5.25" customHeight="1" x14ac:dyDescent="0.3">
      <c r="B123" s="247"/>
      <c r="C123" s="225"/>
      <c r="D123" s="225"/>
      <c r="E123" s="225"/>
      <c r="F123" s="225"/>
      <c r="G123" s="208"/>
      <c r="H123" s="225"/>
      <c r="I123" s="225"/>
      <c r="J123" s="225"/>
      <c r="K123" s="248"/>
    </row>
    <row r="124" spans="2:11" ht="15" customHeight="1" x14ac:dyDescent="0.3">
      <c r="B124" s="247"/>
      <c r="C124" s="208" t="s">
        <v>1600</v>
      </c>
      <c r="D124" s="225"/>
      <c r="E124" s="225"/>
      <c r="F124" s="227" t="s">
        <v>1597</v>
      </c>
      <c r="G124" s="208"/>
      <c r="H124" s="208" t="s">
        <v>1636</v>
      </c>
      <c r="I124" s="208" t="s">
        <v>1599</v>
      </c>
      <c r="J124" s="208">
        <v>120</v>
      </c>
      <c r="K124" s="249"/>
    </row>
    <row r="125" spans="2:11" ht="15" customHeight="1" x14ac:dyDescent="0.3">
      <c r="B125" s="247"/>
      <c r="C125" s="208" t="s">
        <v>1645</v>
      </c>
      <c r="D125" s="208"/>
      <c r="E125" s="208"/>
      <c r="F125" s="227" t="s">
        <v>1597</v>
      </c>
      <c r="G125" s="208"/>
      <c r="H125" s="208" t="s">
        <v>1646</v>
      </c>
      <c r="I125" s="208" t="s">
        <v>1599</v>
      </c>
      <c r="J125" s="208" t="s">
        <v>1647</v>
      </c>
      <c r="K125" s="249"/>
    </row>
    <row r="126" spans="2:11" ht="15" customHeight="1" x14ac:dyDescent="0.3">
      <c r="B126" s="247"/>
      <c r="C126" s="208" t="s">
        <v>1546</v>
      </c>
      <c r="D126" s="208"/>
      <c r="E126" s="208"/>
      <c r="F126" s="227" t="s">
        <v>1597</v>
      </c>
      <c r="G126" s="208"/>
      <c r="H126" s="208" t="s">
        <v>1648</v>
      </c>
      <c r="I126" s="208" t="s">
        <v>1599</v>
      </c>
      <c r="J126" s="208" t="s">
        <v>1647</v>
      </c>
      <c r="K126" s="249"/>
    </row>
    <row r="127" spans="2:11" ht="15" customHeight="1" x14ac:dyDescent="0.3">
      <c r="B127" s="247"/>
      <c r="C127" s="208" t="s">
        <v>1608</v>
      </c>
      <c r="D127" s="208"/>
      <c r="E127" s="208"/>
      <c r="F127" s="227" t="s">
        <v>1603</v>
      </c>
      <c r="G127" s="208"/>
      <c r="H127" s="208" t="s">
        <v>1609</v>
      </c>
      <c r="I127" s="208" t="s">
        <v>1599</v>
      </c>
      <c r="J127" s="208">
        <v>15</v>
      </c>
      <c r="K127" s="249"/>
    </row>
    <row r="128" spans="2:11" ht="15" customHeight="1" x14ac:dyDescent="0.3">
      <c r="B128" s="247"/>
      <c r="C128" s="229" t="s">
        <v>1610</v>
      </c>
      <c r="D128" s="229"/>
      <c r="E128" s="229"/>
      <c r="F128" s="230" t="s">
        <v>1603</v>
      </c>
      <c r="G128" s="229"/>
      <c r="H128" s="229" t="s">
        <v>1611</v>
      </c>
      <c r="I128" s="229" t="s">
        <v>1599</v>
      </c>
      <c r="J128" s="229">
        <v>15</v>
      </c>
      <c r="K128" s="249"/>
    </row>
    <row r="129" spans="2:11" ht="15" customHeight="1" x14ac:dyDescent="0.3">
      <c r="B129" s="247"/>
      <c r="C129" s="229" t="s">
        <v>1612</v>
      </c>
      <c r="D129" s="229"/>
      <c r="E129" s="229"/>
      <c r="F129" s="230" t="s">
        <v>1603</v>
      </c>
      <c r="G129" s="229"/>
      <c r="H129" s="229" t="s">
        <v>1613</v>
      </c>
      <c r="I129" s="229" t="s">
        <v>1599</v>
      </c>
      <c r="J129" s="229">
        <v>20</v>
      </c>
      <c r="K129" s="249"/>
    </row>
    <row r="130" spans="2:11" ht="15" customHeight="1" x14ac:dyDescent="0.3">
      <c r="B130" s="247"/>
      <c r="C130" s="229" t="s">
        <v>1614</v>
      </c>
      <c r="D130" s="229"/>
      <c r="E130" s="229"/>
      <c r="F130" s="230" t="s">
        <v>1603</v>
      </c>
      <c r="G130" s="229"/>
      <c r="H130" s="229" t="s">
        <v>1615</v>
      </c>
      <c r="I130" s="229" t="s">
        <v>1599</v>
      </c>
      <c r="J130" s="229">
        <v>20</v>
      </c>
      <c r="K130" s="249"/>
    </row>
    <row r="131" spans="2:11" ht="15" customHeight="1" x14ac:dyDescent="0.3">
      <c r="B131" s="247"/>
      <c r="C131" s="208" t="s">
        <v>1602</v>
      </c>
      <c r="D131" s="208"/>
      <c r="E131" s="208"/>
      <c r="F131" s="227" t="s">
        <v>1603</v>
      </c>
      <c r="G131" s="208"/>
      <c r="H131" s="208" t="s">
        <v>1636</v>
      </c>
      <c r="I131" s="208" t="s">
        <v>1599</v>
      </c>
      <c r="J131" s="208">
        <v>50</v>
      </c>
      <c r="K131" s="249"/>
    </row>
    <row r="132" spans="2:11" ht="15" customHeight="1" x14ac:dyDescent="0.3">
      <c r="B132" s="247"/>
      <c r="C132" s="208" t="s">
        <v>1616</v>
      </c>
      <c r="D132" s="208"/>
      <c r="E132" s="208"/>
      <c r="F132" s="227" t="s">
        <v>1603</v>
      </c>
      <c r="G132" s="208"/>
      <c r="H132" s="208" t="s">
        <v>1636</v>
      </c>
      <c r="I132" s="208" t="s">
        <v>1599</v>
      </c>
      <c r="J132" s="208">
        <v>50</v>
      </c>
      <c r="K132" s="249"/>
    </row>
    <row r="133" spans="2:11" ht="15" customHeight="1" x14ac:dyDescent="0.3">
      <c r="B133" s="247"/>
      <c r="C133" s="208" t="s">
        <v>1622</v>
      </c>
      <c r="D133" s="208"/>
      <c r="E133" s="208"/>
      <c r="F133" s="227" t="s">
        <v>1603</v>
      </c>
      <c r="G133" s="208"/>
      <c r="H133" s="208" t="s">
        <v>1636</v>
      </c>
      <c r="I133" s="208" t="s">
        <v>1599</v>
      </c>
      <c r="J133" s="208">
        <v>50</v>
      </c>
      <c r="K133" s="249"/>
    </row>
    <row r="134" spans="2:11" ht="15" customHeight="1" x14ac:dyDescent="0.3">
      <c r="B134" s="247"/>
      <c r="C134" s="208" t="s">
        <v>1624</v>
      </c>
      <c r="D134" s="208"/>
      <c r="E134" s="208"/>
      <c r="F134" s="227" t="s">
        <v>1603</v>
      </c>
      <c r="G134" s="208"/>
      <c r="H134" s="208" t="s">
        <v>1636</v>
      </c>
      <c r="I134" s="208" t="s">
        <v>1599</v>
      </c>
      <c r="J134" s="208">
        <v>50</v>
      </c>
      <c r="K134" s="249"/>
    </row>
    <row r="135" spans="2:11" ht="15" customHeight="1" x14ac:dyDescent="0.3">
      <c r="B135" s="247"/>
      <c r="C135" s="208" t="s">
        <v>150</v>
      </c>
      <c r="D135" s="208"/>
      <c r="E135" s="208"/>
      <c r="F135" s="227" t="s">
        <v>1603</v>
      </c>
      <c r="G135" s="208"/>
      <c r="H135" s="208" t="s">
        <v>1649</v>
      </c>
      <c r="I135" s="208" t="s">
        <v>1599</v>
      </c>
      <c r="J135" s="208">
        <v>255</v>
      </c>
      <c r="K135" s="249"/>
    </row>
    <row r="136" spans="2:11" ht="15" customHeight="1" x14ac:dyDescent="0.3">
      <c r="B136" s="247"/>
      <c r="C136" s="208" t="s">
        <v>1626</v>
      </c>
      <c r="D136" s="208"/>
      <c r="E136" s="208"/>
      <c r="F136" s="227" t="s">
        <v>1597</v>
      </c>
      <c r="G136" s="208"/>
      <c r="H136" s="208" t="s">
        <v>1650</v>
      </c>
      <c r="I136" s="208" t="s">
        <v>1628</v>
      </c>
      <c r="J136" s="208"/>
      <c r="K136" s="249"/>
    </row>
    <row r="137" spans="2:11" ht="15" customHeight="1" x14ac:dyDescent="0.3">
      <c r="B137" s="247"/>
      <c r="C137" s="208" t="s">
        <v>1629</v>
      </c>
      <c r="D137" s="208"/>
      <c r="E137" s="208"/>
      <c r="F137" s="227" t="s">
        <v>1597</v>
      </c>
      <c r="G137" s="208"/>
      <c r="H137" s="208" t="s">
        <v>1651</v>
      </c>
      <c r="I137" s="208" t="s">
        <v>1631</v>
      </c>
      <c r="J137" s="208"/>
      <c r="K137" s="249"/>
    </row>
    <row r="138" spans="2:11" ht="15" customHeight="1" x14ac:dyDescent="0.3">
      <c r="B138" s="247"/>
      <c r="C138" s="208" t="s">
        <v>1632</v>
      </c>
      <c r="D138" s="208"/>
      <c r="E138" s="208"/>
      <c r="F138" s="227" t="s">
        <v>1597</v>
      </c>
      <c r="G138" s="208"/>
      <c r="H138" s="208" t="s">
        <v>1632</v>
      </c>
      <c r="I138" s="208" t="s">
        <v>1631</v>
      </c>
      <c r="J138" s="208"/>
      <c r="K138" s="249"/>
    </row>
    <row r="139" spans="2:11" ht="15" customHeight="1" x14ac:dyDescent="0.3">
      <c r="B139" s="247"/>
      <c r="C139" s="208" t="s">
        <v>36</v>
      </c>
      <c r="D139" s="208"/>
      <c r="E139" s="208"/>
      <c r="F139" s="227" t="s">
        <v>1597</v>
      </c>
      <c r="G139" s="208"/>
      <c r="H139" s="208" t="s">
        <v>1652</v>
      </c>
      <c r="I139" s="208" t="s">
        <v>1631</v>
      </c>
      <c r="J139" s="208"/>
      <c r="K139" s="249"/>
    </row>
    <row r="140" spans="2:11" ht="15" customHeight="1" x14ac:dyDescent="0.3">
      <c r="B140" s="247"/>
      <c r="C140" s="208" t="s">
        <v>1653</v>
      </c>
      <c r="D140" s="208"/>
      <c r="E140" s="208"/>
      <c r="F140" s="227" t="s">
        <v>1597</v>
      </c>
      <c r="G140" s="208"/>
      <c r="H140" s="208" t="s">
        <v>1654</v>
      </c>
      <c r="I140" s="208" t="s">
        <v>1631</v>
      </c>
      <c r="J140" s="208"/>
      <c r="K140" s="249"/>
    </row>
    <row r="141" spans="2:11" ht="15" customHeight="1" x14ac:dyDescent="0.3">
      <c r="B141" s="250"/>
      <c r="C141" s="251"/>
      <c r="D141" s="251"/>
      <c r="E141" s="251"/>
      <c r="F141" s="251"/>
      <c r="G141" s="251"/>
      <c r="H141" s="251"/>
      <c r="I141" s="251"/>
      <c r="J141" s="251"/>
      <c r="K141" s="252"/>
    </row>
    <row r="142" spans="2:11" ht="18.75" customHeight="1" x14ac:dyDescent="0.3">
      <c r="B142" s="204"/>
      <c r="C142" s="204"/>
      <c r="D142" s="204"/>
      <c r="E142" s="204"/>
      <c r="F142" s="239"/>
      <c r="G142" s="204"/>
      <c r="H142" s="204"/>
      <c r="I142" s="204"/>
      <c r="J142" s="204"/>
      <c r="K142" s="204"/>
    </row>
    <row r="143" spans="2:11" ht="18.75" customHeight="1" x14ac:dyDescent="0.3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</row>
    <row r="144" spans="2:11" ht="7.5" customHeight="1" x14ac:dyDescent="0.3">
      <c r="B144" s="215"/>
      <c r="C144" s="216"/>
      <c r="D144" s="216"/>
      <c r="E144" s="216"/>
      <c r="F144" s="216"/>
      <c r="G144" s="216"/>
      <c r="H144" s="216"/>
      <c r="I144" s="216"/>
      <c r="J144" s="216"/>
      <c r="K144" s="217"/>
    </row>
    <row r="145" spans="2:11" ht="45" customHeight="1" x14ac:dyDescent="0.3">
      <c r="B145" s="218"/>
      <c r="C145" s="321" t="s">
        <v>1655</v>
      </c>
      <c r="D145" s="321"/>
      <c r="E145" s="321"/>
      <c r="F145" s="321"/>
      <c r="G145" s="321"/>
      <c r="H145" s="321"/>
      <c r="I145" s="321"/>
      <c r="J145" s="321"/>
      <c r="K145" s="219"/>
    </row>
    <row r="146" spans="2:11" ht="17.25" customHeight="1" x14ac:dyDescent="0.3">
      <c r="B146" s="218"/>
      <c r="C146" s="220" t="s">
        <v>1591</v>
      </c>
      <c r="D146" s="220"/>
      <c r="E146" s="220"/>
      <c r="F146" s="220" t="s">
        <v>1592</v>
      </c>
      <c r="G146" s="221"/>
      <c r="H146" s="220" t="s">
        <v>144</v>
      </c>
      <c r="I146" s="220" t="s">
        <v>55</v>
      </c>
      <c r="J146" s="220" t="s">
        <v>1593</v>
      </c>
      <c r="K146" s="219"/>
    </row>
    <row r="147" spans="2:11" ht="17.25" customHeight="1" x14ac:dyDescent="0.3">
      <c r="B147" s="218"/>
      <c r="C147" s="222" t="s">
        <v>1594</v>
      </c>
      <c r="D147" s="222"/>
      <c r="E147" s="222"/>
      <c r="F147" s="223" t="s">
        <v>1595</v>
      </c>
      <c r="G147" s="224"/>
      <c r="H147" s="222"/>
      <c r="I147" s="222"/>
      <c r="J147" s="222" t="s">
        <v>1596</v>
      </c>
      <c r="K147" s="219"/>
    </row>
    <row r="148" spans="2:11" ht="5.25" customHeight="1" x14ac:dyDescent="0.3">
      <c r="B148" s="228"/>
      <c r="C148" s="225"/>
      <c r="D148" s="225"/>
      <c r="E148" s="225"/>
      <c r="F148" s="225"/>
      <c r="G148" s="226"/>
      <c r="H148" s="225"/>
      <c r="I148" s="225"/>
      <c r="J148" s="225"/>
      <c r="K148" s="249"/>
    </row>
    <row r="149" spans="2:11" ht="15" customHeight="1" x14ac:dyDescent="0.3">
      <c r="B149" s="228"/>
      <c r="C149" s="253" t="s">
        <v>1600</v>
      </c>
      <c r="D149" s="208"/>
      <c r="E149" s="208"/>
      <c r="F149" s="254" t="s">
        <v>1597</v>
      </c>
      <c r="G149" s="208"/>
      <c r="H149" s="253" t="s">
        <v>1636</v>
      </c>
      <c r="I149" s="253" t="s">
        <v>1599</v>
      </c>
      <c r="J149" s="253">
        <v>120</v>
      </c>
      <c r="K149" s="249"/>
    </row>
    <row r="150" spans="2:11" ht="15" customHeight="1" x14ac:dyDescent="0.3">
      <c r="B150" s="228"/>
      <c r="C150" s="253" t="s">
        <v>1645</v>
      </c>
      <c r="D150" s="208"/>
      <c r="E150" s="208"/>
      <c r="F150" s="254" t="s">
        <v>1597</v>
      </c>
      <c r="G150" s="208"/>
      <c r="H150" s="253" t="s">
        <v>1656</v>
      </c>
      <c r="I150" s="253" t="s">
        <v>1599</v>
      </c>
      <c r="J150" s="253" t="s">
        <v>1647</v>
      </c>
      <c r="K150" s="249"/>
    </row>
    <row r="151" spans="2:11" ht="15" customHeight="1" x14ac:dyDescent="0.3">
      <c r="B151" s="228"/>
      <c r="C151" s="253" t="s">
        <v>1546</v>
      </c>
      <c r="D151" s="208"/>
      <c r="E151" s="208"/>
      <c r="F151" s="254" t="s">
        <v>1597</v>
      </c>
      <c r="G151" s="208"/>
      <c r="H151" s="253" t="s">
        <v>1657</v>
      </c>
      <c r="I151" s="253" t="s">
        <v>1599</v>
      </c>
      <c r="J151" s="253" t="s">
        <v>1647</v>
      </c>
      <c r="K151" s="249"/>
    </row>
    <row r="152" spans="2:11" ht="15" customHeight="1" x14ac:dyDescent="0.3">
      <c r="B152" s="228"/>
      <c r="C152" s="253" t="s">
        <v>1602</v>
      </c>
      <c r="D152" s="208"/>
      <c r="E152" s="208"/>
      <c r="F152" s="254" t="s">
        <v>1603</v>
      </c>
      <c r="G152" s="208"/>
      <c r="H152" s="253" t="s">
        <v>1636</v>
      </c>
      <c r="I152" s="253" t="s">
        <v>1599</v>
      </c>
      <c r="J152" s="253">
        <v>50</v>
      </c>
      <c r="K152" s="249"/>
    </row>
    <row r="153" spans="2:11" ht="15" customHeight="1" x14ac:dyDescent="0.3">
      <c r="B153" s="228"/>
      <c r="C153" s="253" t="s">
        <v>1605</v>
      </c>
      <c r="D153" s="208"/>
      <c r="E153" s="208"/>
      <c r="F153" s="254" t="s">
        <v>1597</v>
      </c>
      <c r="G153" s="208"/>
      <c r="H153" s="253" t="s">
        <v>1636</v>
      </c>
      <c r="I153" s="253" t="s">
        <v>1607</v>
      </c>
      <c r="J153" s="253"/>
      <c r="K153" s="249"/>
    </row>
    <row r="154" spans="2:11" ht="15" customHeight="1" x14ac:dyDescent="0.3">
      <c r="B154" s="228"/>
      <c r="C154" s="253" t="s">
        <v>1616</v>
      </c>
      <c r="D154" s="208"/>
      <c r="E154" s="208"/>
      <c r="F154" s="254" t="s">
        <v>1603</v>
      </c>
      <c r="G154" s="208"/>
      <c r="H154" s="253" t="s">
        <v>1636</v>
      </c>
      <c r="I154" s="253" t="s">
        <v>1599</v>
      </c>
      <c r="J154" s="253">
        <v>50</v>
      </c>
      <c r="K154" s="249"/>
    </row>
    <row r="155" spans="2:11" ht="15" customHeight="1" x14ac:dyDescent="0.3">
      <c r="B155" s="228"/>
      <c r="C155" s="253" t="s">
        <v>1624</v>
      </c>
      <c r="D155" s="208"/>
      <c r="E155" s="208"/>
      <c r="F155" s="254" t="s">
        <v>1603</v>
      </c>
      <c r="G155" s="208"/>
      <c r="H155" s="253" t="s">
        <v>1636</v>
      </c>
      <c r="I155" s="253" t="s">
        <v>1599</v>
      </c>
      <c r="J155" s="253">
        <v>50</v>
      </c>
      <c r="K155" s="249"/>
    </row>
    <row r="156" spans="2:11" ht="15" customHeight="1" x14ac:dyDescent="0.3">
      <c r="B156" s="228"/>
      <c r="C156" s="253" t="s">
        <v>1622</v>
      </c>
      <c r="D156" s="208"/>
      <c r="E156" s="208"/>
      <c r="F156" s="254" t="s">
        <v>1603</v>
      </c>
      <c r="G156" s="208"/>
      <c r="H156" s="253" t="s">
        <v>1636</v>
      </c>
      <c r="I156" s="253" t="s">
        <v>1599</v>
      </c>
      <c r="J156" s="253">
        <v>50</v>
      </c>
      <c r="K156" s="249"/>
    </row>
    <row r="157" spans="2:11" ht="15" customHeight="1" x14ac:dyDescent="0.3">
      <c r="B157" s="228"/>
      <c r="C157" s="253" t="s">
        <v>118</v>
      </c>
      <c r="D157" s="208"/>
      <c r="E157" s="208"/>
      <c r="F157" s="254" t="s">
        <v>1597</v>
      </c>
      <c r="G157" s="208"/>
      <c r="H157" s="253" t="s">
        <v>1658</v>
      </c>
      <c r="I157" s="253" t="s">
        <v>1599</v>
      </c>
      <c r="J157" s="253" t="s">
        <v>1659</v>
      </c>
      <c r="K157" s="249"/>
    </row>
    <row r="158" spans="2:11" ht="15" customHeight="1" x14ac:dyDescent="0.3">
      <c r="B158" s="228"/>
      <c r="C158" s="253" t="s">
        <v>1660</v>
      </c>
      <c r="D158" s="208"/>
      <c r="E158" s="208"/>
      <c r="F158" s="254" t="s">
        <v>1597</v>
      </c>
      <c r="G158" s="208"/>
      <c r="H158" s="253" t="s">
        <v>1661</v>
      </c>
      <c r="I158" s="253" t="s">
        <v>1631</v>
      </c>
      <c r="J158" s="253"/>
      <c r="K158" s="249"/>
    </row>
    <row r="159" spans="2:11" ht="15" customHeight="1" x14ac:dyDescent="0.3">
      <c r="B159" s="255"/>
      <c r="C159" s="237"/>
      <c r="D159" s="237"/>
      <c r="E159" s="237"/>
      <c r="F159" s="237"/>
      <c r="G159" s="237"/>
      <c r="H159" s="237"/>
      <c r="I159" s="237"/>
      <c r="J159" s="237"/>
      <c r="K159" s="256"/>
    </row>
    <row r="160" spans="2:11" ht="18.75" customHeight="1" x14ac:dyDescent="0.3">
      <c r="B160" s="204"/>
      <c r="C160" s="208"/>
      <c r="D160" s="208"/>
      <c r="E160" s="208"/>
      <c r="F160" s="227"/>
      <c r="G160" s="208"/>
      <c r="H160" s="208"/>
      <c r="I160" s="208"/>
      <c r="J160" s="208"/>
      <c r="K160" s="204"/>
    </row>
    <row r="161" spans="2:11" ht="18.75" customHeight="1" x14ac:dyDescent="0.3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</row>
    <row r="162" spans="2:11" ht="7.5" customHeight="1" x14ac:dyDescent="0.3">
      <c r="B162" s="195"/>
      <c r="C162" s="196"/>
      <c r="D162" s="196"/>
      <c r="E162" s="196"/>
      <c r="F162" s="196"/>
      <c r="G162" s="196"/>
      <c r="H162" s="196"/>
      <c r="I162" s="196"/>
      <c r="J162" s="196"/>
      <c r="K162" s="197"/>
    </row>
    <row r="163" spans="2:11" ht="45" customHeight="1" x14ac:dyDescent="0.3">
      <c r="B163" s="198"/>
      <c r="C163" s="318" t="s">
        <v>1662</v>
      </c>
      <c r="D163" s="318"/>
      <c r="E163" s="318"/>
      <c r="F163" s="318"/>
      <c r="G163" s="318"/>
      <c r="H163" s="318"/>
      <c r="I163" s="318"/>
      <c r="J163" s="318"/>
      <c r="K163" s="199"/>
    </row>
    <row r="164" spans="2:11" ht="17.25" customHeight="1" x14ac:dyDescent="0.3">
      <c r="B164" s="198"/>
      <c r="C164" s="220" t="s">
        <v>1591</v>
      </c>
      <c r="D164" s="220"/>
      <c r="E164" s="220"/>
      <c r="F164" s="220" t="s">
        <v>1592</v>
      </c>
      <c r="G164" s="257"/>
      <c r="H164" s="258" t="s">
        <v>144</v>
      </c>
      <c r="I164" s="258" t="s">
        <v>55</v>
      </c>
      <c r="J164" s="220" t="s">
        <v>1593</v>
      </c>
      <c r="K164" s="199"/>
    </row>
    <row r="165" spans="2:11" ht="17.25" customHeight="1" x14ac:dyDescent="0.3">
      <c r="B165" s="201"/>
      <c r="C165" s="222" t="s">
        <v>1594</v>
      </c>
      <c r="D165" s="222"/>
      <c r="E165" s="222"/>
      <c r="F165" s="223" t="s">
        <v>1595</v>
      </c>
      <c r="G165" s="259"/>
      <c r="H165" s="260"/>
      <c r="I165" s="260"/>
      <c r="J165" s="222" t="s">
        <v>1596</v>
      </c>
      <c r="K165" s="202"/>
    </row>
    <row r="166" spans="2:11" ht="5.25" customHeight="1" x14ac:dyDescent="0.3">
      <c r="B166" s="228"/>
      <c r="C166" s="225"/>
      <c r="D166" s="225"/>
      <c r="E166" s="225"/>
      <c r="F166" s="225"/>
      <c r="G166" s="226"/>
      <c r="H166" s="225"/>
      <c r="I166" s="225"/>
      <c r="J166" s="225"/>
      <c r="K166" s="249"/>
    </row>
    <row r="167" spans="2:11" ht="15" customHeight="1" x14ac:dyDescent="0.3">
      <c r="B167" s="228"/>
      <c r="C167" s="208" t="s">
        <v>1600</v>
      </c>
      <c r="D167" s="208"/>
      <c r="E167" s="208"/>
      <c r="F167" s="227" t="s">
        <v>1597</v>
      </c>
      <c r="G167" s="208"/>
      <c r="H167" s="208" t="s">
        <v>1636</v>
      </c>
      <c r="I167" s="208" t="s">
        <v>1599</v>
      </c>
      <c r="J167" s="208">
        <v>120</v>
      </c>
      <c r="K167" s="249"/>
    </row>
    <row r="168" spans="2:11" ht="15" customHeight="1" x14ac:dyDescent="0.3">
      <c r="B168" s="228"/>
      <c r="C168" s="208" t="s">
        <v>1645</v>
      </c>
      <c r="D168" s="208"/>
      <c r="E168" s="208"/>
      <c r="F168" s="227" t="s">
        <v>1597</v>
      </c>
      <c r="G168" s="208"/>
      <c r="H168" s="208" t="s">
        <v>1646</v>
      </c>
      <c r="I168" s="208" t="s">
        <v>1599</v>
      </c>
      <c r="J168" s="208" t="s">
        <v>1647</v>
      </c>
      <c r="K168" s="249"/>
    </row>
    <row r="169" spans="2:11" ht="15" customHeight="1" x14ac:dyDescent="0.3">
      <c r="B169" s="228"/>
      <c r="C169" s="208" t="s">
        <v>1546</v>
      </c>
      <c r="D169" s="208"/>
      <c r="E169" s="208"/>
      <c r="F169" s="227" t="s">
        <v>1597</v>
      </c>
      <c r="G169" s="208"/>
      <c r="H169" s="208" t="s">
        <v>1663</v>
      </c>
      <c r="I169" s="208" t="s">
        <v>1599</v>
      </c>
      <c r="J169" s="208" t="s">
        <v>1647</v>
      </c>
      <c r="K169" s="249"/>
    </row>
    <row r="170" spans="2:11" ht="15" customHeight="1" x14ac:dyDescent="0.3">
      <c r="B170" s="228"/>
      <c r="C170" s="208" t="s">
        <v>1602</v>
      </c>
      <c r="D170" s="208"/>
      <c r="E170" s="208"/>
      <c r="F170" s="227" t="s">
        <v>1603</v>
      </c>
      <c r="G170" s="208"/>
      <c r="H170" s="208" t="s">
        <v>1663</v>
      </c>
      <c r="I170" s="208" t="s">
        <v>1599</v>
      </c>
      <c r="J170" s="208">
        <v>50</v>
      </c>
      <c r="K170" s="249"/>
    </row>
    <row r="171" spans="2:11" ht="15" customHeight="1" x14ac:dyDescent="0.3">
      <c r="B171" s="228"/>
      <c r="C171" s="208" t="s">
        <v>1605</v>
      </c>
      <c r="D171" s="208"/>
      <c r="E171" s="208"/>
      <c r="F171" s="227" t="s">
        <v>1597</v>
      </c>
      <c r="G171" s="208"/>
      <c r="H171" s="208" t="s">
        <v>1663</v>
      </c>
      <c r="I171" s="208" t="s">
        <v>1607</v>
      </c>
      <c r="J171" s="208"/>
      <c r="K171" s="249"/>
    </row>
    <row r="172" spans="2:11" ht="15" customHeight="1" x14ac:dyDescent="0.3">
      <c r="B172" s="228"/>
      <c r="C172" s="208" t="s">
        <v>1616</v>
      </c>
      <c r="D172" s="208"/>
      <c r="E172" s="208"/>
      <c r="F172" s="227" t="s">
        <v>1603</v>
      </c>
      <c r="G172" s="208"/>
      <c r="H172" s="208" t="s">
        <v>1663</v>
      </c>
      <c r="I172" s="208" t="s">
        <v>1599</v>
      </c>
      <c r="J172" s="208">
        <v>50</v>
      </c>
      <c r="K172" s="249"/>
    </row>
    <row r="173" spans="2:11" ht="15" customHeight="1" x14ac:dyDescent="0.3">
      <c r="B173" s="228"/>
      <c r="C173" s="208" t="s">
        <v>1624</v>
      </c>
      <c r="D173" s="208"/>
      <c r="E173" s="208"/>
      <c r="F173" s="227" t="s">
        <v>1603</v>
      </c>
      <c r="G173" s="208"/>
      <c r="H173" s="208" t="s">
        <v>1663</v>
      </c>
      <c r="I173" s="208" t="s">
        <v>1599</v>
      </c>
      <c r="J173" s="208">
        <v>50</v>
      </c>
      <c r="K173" s="249"/>
    </row>
    <row r="174" spans="2:11" ht="15" customHeight="1" x14ac:dyDescent="0.3">
      <c r="B174" s="228"/>
      <c r="C174" s="208" t="s">
        <v>1622</v>
      </c>
      <c r="D174" s="208"/>
      <c r="E174" s="208"/>
      <c r="F174" s="227" t="s">
        <v>1603</v>
      </c>
      <c r="G174" s="208"/>
      <c r="H174" s="208" t="s">
        <v>1663</v>
      </c>
      <c r="I174" s="208" t="s">
        <v>1599</v>
      </c>
      <c r="J174" s="208">
        <v>50</v>
      </c>
      <c r="K174" s="249"/>
    </row>
    <row r="175" spans="2:11" ht="15" customHeight="1" x14ac:dyDescent="0.3">
      <c r="B175" s="228"/>
      <c r="C175" s="208" t="s">
        <v>143</v>
      </c>
      <c r="D175" s="208"/>
      <c r="E175" s="208"/>
      <c r="F175" s="227" t="s">
        <v>1597</v>
      </c>
      <c r="G175" s="208"/>
      <c r="H175" s="208" t="s">
        <v>1664</v>
      </c>
      <c r="I175" s="208" t="s">
        <v>1665</v>
      </c>
      <c r="J175" s="208"/>
      <c r="K175" s="249"/>
    </row>
    <row r="176" spans="2:11" ht="15" customHeight="1" x14ac:dyDescent="0.3">
      <c r="B176" s="228"/>
      <c r="C176" s="208" t="s">
        <v>55</v>
      </c>
      <c r="D176" s="208"/>
      <c r="E176" s="208"/>
      <c r="F176" s="227" t="s">
        <v>1597</v>
      </c>
      <c r="G176" s="208"/>
      <c r="H176" s="208" t="s">
        <v>1666</v>
      </c>
      <c r="I176" s="208" t="s">
        <v>1667</v>
      </c>
      <c r="J176" s="208">
        <v>1</v>
      </c>
      <c r="K176" s="249"/>
    </row>
    <row r="177" spans="2:11" ht="15" customHeight="1" x14ac:dyDescent="0.3">
      <c r="B177" s="228"/>
      <c r="C177" s="208" t="s">
        <v>51</v>
      </c>
      <c r="D177" s="208"/>
      <c r="E177" s="208"/>
      <c r="F177" s="227" t="s">
        <v>1597</v>
      </c>
      <c r="G177" s="208"/>
      <c r="H177" s="208" t="s">
        <v>1668</v>
      </c>
      <c r="I177" s="208" t="s">
        <v>1599</v>
      </c>
      <c r="J177" s="208">
        <v>20</v>
      </c>
      <c r="K177" s="249"/>
    </row>
    <row r="178" spans="2:11" ht="15" customHeight="1" x14ac:dyDescent="0.3">
      <c r="B178" s="228"/>
      <c r="C178" s="208" t="s">
        <v>144</v>
      </c>
      <c r="D178" s="208"/>
      <c r="E178" s="208"/>
      <c r="F178" s="227" t="s">
        <v>1597</v>
      </c>
      <c r="G178" s="208"/>
      <c r="H178" s="208" t="s">
        <v>1669</v>
      </c>
      <c r="I178" s="208" t="s">
        <v>1599</v>
      </c>
      <c r="J178" s="208">
        <v>255</v>
      </c>
      <c r="K178" s="249"/>
    </row>
    <row r="179" spans="2:11" ht="15" customHeight="1" x14ac:dyDescent="0.3">
      <c r="B179" s="228"/>
      <c r="C179" s="208" t="s">
        <v>145</v>
      </c>
      <c r="D179" s="208"/>
      <c r="E179" s="208"/>
      <c r="F179" s="227" t="s">
        <v>1597</v>
      </c>
      <c r="G179" s="208"/>
      <c r="H179" s="208" t="s">
        <v>1562</v>
      </c>
      <c r="I179" s="208" t="s">
        <v>1599</v>
      </c>
      <c r="J179" s="208">
        <v>10</v>
      </c>
      <c r="K179" s="249"/>
    </row>
    <row r="180" spans="2:11" ht="15" customHeight="1" x14ac:dyDescent="0.3">
      <c r="B180" s="228"/>
      <c r="C180" s="208" t="s">
        <v>146</v>
      </c>
      <c r="D180" s="208"/>
      <c r="E180" s="208"/>
      <c r="F180" s="227" t="s">
        <v>1597</v>
      </c>
      <c r="G180" s="208"/>
      <c r="H180" s="208" t="s">
        <v>1670</v>
      </c>
      <c r="I180" s="208" t="s">
        <v>1631</v>
      </c>
      <c r="J180" s="208"/>
      <c r="K180" s="249"/>
    </row>
    <row r="181" spans="2:11" ht="15" customHeight="1" x14ac:dyDescent="0.3">
      <c r="B181" s="228"/>
      <c r="C181" s="208" t="s">
        <v>1671</v>
      </c>
      <c r="D181" s="208"/>
      <c r="E181" s="208"/>
      <c r="F181" s="227" t="s">
        <v>1597</v>
      </c>
      <c r="G181" s="208"/>
      <c r="H181" s="208" t="s">
        <v>1672</v>
      </c>
      <c r="I181" s="208" t="s">
        <v>1631</v>
      </c>
      <c r="J181" s="208"/>
      <c r="K181" s="249"/>
    </row>
    <row r="182" spans="2:11" ht="15" customHeight="1" x14ac:dyDescent="0.3">
      <c r="B182" s="228"/>
      <c r="C182" s="208" t="s">
        <v>1660</v>
      </c>
      <c r="D182" s="208"/>
      <c r="E182" s="208"/>
      <c r="F182" s="227" t="s">
        <v>1597</v>
      </c>
      <c r="G182" s="208"/>
      <c r="H182" s="208" t="s">
        <v>1673</v>
      </c>
      <c r="I182" s="208" t="s">
        <v>1631</v>
      </c>
      <c r="J182" s="208"/>
      <c r="K182" s="249"/>
    </row>
    <row r="183" spans="2:11" ht="15" customHeight="1" x14ac:dyDescent="0.3">
      <c r="B183" s="228"/>
      <c r="C183" s="208" t="s">
        <v>149</v>
      </c>
      <c r="D183" s="208"/>
      <c r="E183" s="208"/>
      <c r="F183" s="227" t="s">
        <v>1603</v>
      </c>
      <c r="G183" s="208"/>
      <c r="H183" s="208" t="s">
        <v>1674</v>
      </c>
      <c r="I183" s="208" t="s">
        <v>1599</v>
      </c>
      <c r="J183" s="208">
        <v>50</v>
      </c>
      <c r="K183" s="249"/>
    </row>
    <row r="184" spans="2:11" ht="15" customHeight="1" x14ac:dyDescent="0.3">
      <c r="B184" s="228"/>
      <c r="C184" s="208" t="s">
        <v>1675</v>
      </c>
      <c r="D184" s="208"/>
      <c r="E184" s="208"/>
      <c r="F184" s="227" t="s">
        <v>1603</v>
      </c>
      <c r="G184" s="208"/>
      <c r="H184" s="208" t="s">
        <v>1676</v>
      </c>
      <c r="I184" s="208" t="s">
        <v>1677</v>
      </c>
      <c r="J184" s="208"/>
      <c r="K184" s="249"/>
    </row>
    <row r="185" spans="2:11" ht="15" customHeight="1" x14ac:dyDescent="0.3">
      <c r="B185" s="228"/>
      <c r="C185" s="208" t="s">
        <v>1678</v>
      </c>
      <c r="D185" s="208"/>
      <c r="E185" s="208"/>
      <c r="F185" s="227" t="s">
        <v>1603</v>
      </c>
      <c r="G185" s="208"/>
      <c r="H185" s="208" t="s">
        <v>1679</v>
      </c>
      <c r="I185" s="208" t="s">
        <v>1677</v>
      </c>
      <c r="J185" s="208"/>
      <c r="K185" s="249"/>
    </row>
    <row r="186" spans="2:11" ht="15" customHeight="1" x14ac:dyDescent="0.3">
      <c r="B186" s="228"/>
      <c r="C186" s="208" t="s">
        <v>1680</v>
      </c>
      <c r="D186" s="208"/>
      <c r="E186" s="208"/>
      <c r="F186" s="227" t="s">
        <v>1603</v>
      </c>
      <c r="G186" s="208"/>
      <c r="H186" s="208" t="s">
        <v>1681</v>
      </c>
      <c r="I186" s="208" t="s">
        <v>1677</v>
      </c>
      <c r="J186" s="208"/>
      <c r="K186" s="249"/>
    </row>
    <row r="187" spans="2:11" ht="15" customHeight="1" x14ac:dyDescent="0.3">
      <c r="B187" s="228"/>
      <c r="C187" s="261" t="s">
        <v>1682</v>
      </c>
      <c r="D187" s="208"/>
      <c r="E187" s="208"/>
      <c r="F187" s="227" t="s">
        <v>1603</v>
      </c>
      <c r="G187" s="208"/>
      <c r="H187" s="208" t="s">
        <v>1683</v>
      </c>
      <c r="I187" s="208" t="s">
        <v>1684</v>
      </c>
      <c r="J187" s="262" t="s">
        <v>1685</v>
      </c>
      <c r="K187" s="249"/>
    </row>
    <row r="188" spans="2:11" ht="15" customHeight="1" x14ac:dyDescent="0.3">
      <c r="B188" s="255"/>
      <c r="C188" s="263"/>
      <c r="D188" s="237"/>
      <c r="E188" s="237"/>
      <c r="F188" s="237"/>
      <c r="G188" s="237"/>
      <c r="H188" s="237"/>
      <c r="I188" s="237"/>
      <c r="J188" s="237"/>
      <c r="K188" s="256"/>
    </row>
    <row r="189" spans="2:11" ht="18.75" customHeight="1" x14ac:dyDescent="0.3">
      <c r="B189" s="264"/>
      <c r="C189" s="265"/>
      <c r="D189" s="265"/>
      <c r="E189" s="265"/>
      <c r="F189" s="266"/>
      <c r="G189" s="208"/>
      <c r="H189" s="208"/>
      <c r="I189" s="208"/>
      <c r="J189" s="208"/>
      <c r="K189" s="204"/>
    </row>
    <row r="190" spans="2:11" ht="18.75" customHeight="1" x14ac:dyDescent="0.3">
      <c r="B190" s="204"/>
      <c r="C190" s="208"/>
      <c r="D190" s="208"/>
      <c r="E190" s="208"/>
      <c r="F190" s="227"/>
      <c r="G190" s="208"/>
      <c r="H190" s="208"/>
      <c r="I190" s="208"/>
      <c r="J190" s="208"/>
      <c r="K190" s="204"/>
    </row>
    <row r="191" spans="2:11" ht="18.75" customHeight="1" x14ac:dyDescent="0.3"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</row>
    <row r="192" spans="2:11" x14ac:dyDescent="0.3">
      <c r="B192" s="195"/>
      <c r="C192" s="196"/>
      <c r="D192" s="196"/>
      <c r="E192" s="196"/>
      <c r="F192" s="196"/>
      <c r="G192" s="196"/>
      <c r="H192" s="196"/>
      <c r="I192" s="196"/>
      <c r="J192" s="196"/>
      <c r="K192" s="197"/>
    </row>
    <row r="193" spans="2:11" ht="21" x14ac:dyDescent="0.3">
      <c r="B193" s="198"/>
      <c r="C193" s="318" t="s">
        <v>1686</v>
      </c>
      <c r="D193" s="318"/>
      <c r="E193" s="318"/>
      <c r="F193" s="318"/>
      <c r="G193" s="318"/>
      <c r="H193" s="318"/>
      <c r="I193" s="318"/>
      <c r="J193" s="318"/>
      <c r="K193" s="199"/>
    </row>
    <row r="194" spans="2:11" ht="25.5" customHeight="1" x14ac:dyDescent="0.3">
      <c r="B194" s="198"/>
      <c r="C194" s="267" t="s">
        <v>1687</v>
      </c>
      <c r="D194" s="267"/>
      <c r="E194" s="267"/>
      <c r="F194" s="267" t="s">
        <v>1688</v>
      </c>
      <c r="G194" s="268"/>
      <c r="H194" s="319" t="s">
        <v>1689</v>
      </c>
      <c r="I194" s="319"/>
      <c r="J194" s="319"/>
      <c r="K194" s="199"/>
    </row>
    <row r="195" spans="2:11" ht="5.25" customHeight="1" x14ac:dyDescent="0.3">
      <c r="B195" s="228"/>
      <c r="C195" s="225"/>
      <c r="D195" s="225"/>
      <c r="E195" s="225"/>
      <c r="F195" s="225"/>
      <c r="G195" s="208"/>
      <c r="H195" s="225"/>
      <c r="I195" s="225"/>
      <c r="J195" s="225"/>
      <c r="K195" s="249"/>
    </row>
    <row r="196" spans="2:11" ht="15" customHeight="1" x14ac:dyDescent="0.3">
      <c r="B196" s="228"/>
      <c r="C196" s="208" t="s">
        <v>1690</v>
      </c>
      <c r="D196" s="208"/>
      <c r="E196" s="208"/>
      <c r="F196" s="227" t="s">
        <v>41</v>
      </c>
      <c r="G196" s="208"/>
      <c r="H196" s="317" t="s">
        <v>1691</v>
      </c>
      <c r="I196" s="317"/>
      <c r="J196" s="317"/>
      <c r="K196" s="249"/>
    </row>
    <row r="197" spans="2:11" ht="15" customHeight="1" x14ac:dyDescent="0.3">
      <c r="B197" s="228"/>
      <c r="C197" s="234"/>
      <c r="D197" s="208"/>
      <c r="E197" s="208"/>
      <c r="F197" s="227" t="s">
        <v>42</v>
      </c>
      <c r="G197" s="208"/>
      <c r="H197" s="317" t="s">
        <v>1692</v>
      </c>
      <c r="I197" s="317"/>
      <c r="J197" s="317"/>
      <c r="K197" s="249"/>
    </row>
    <row r="198" spans="2:11" ht="15" customHeight="1" x14ac:dyDescent="0.3">
      <c r="B198" s="228"/>
      <c r="C198" s="234"/>
      <c r="D198" s="208"/>
      <c r="E198" s="208"/>
      <c r="F198" s="227" t="s">
        <v>45</v>
      </c>
      <c r="G198" s="208"/>
      <c r="H198" s="317" t="s">
        <v>1693</v>
      </c>
      <c r="I198" s="317"/>
      <c r="J198" s="317"/>
      <c r="K198" s="249"/>
    </row>
    <row r="199" spans="2:11" ht="15" customHeight="1" x14ac:dyDescent="0.3">
      <c r="B199" s="228"/>
      <c r="C199" s="208"/>
      <c r="D199" s="208"/>
      <c r="E199" s="208"/>
      <c r="F199" s="227" t="s">
        <v>43</v>
      </c>
      <c r="G199" s="208"/>
      <c r="H199" s="317" t="s">
        <v>1694</v>
      </c>
      <c r="I199" s="317"/>
      <c r="J199" s="317"/>
      <c r="K199" s="249"/>
    </row>
    <row r="200" spans="2:11" ht="15" customHeight="1" x14ac:dyDescent="0.3">
      <c r="B200" s="228"/>
      <c r="C200" s="208"/>
      <c r="D200" s="208"/>
      <c r="E200" s="208"/>
      <c r="F200" s="227" t="s">
        <v>44</v>
      </c>
      <c r="G200" s="208"/>
      <c r="H200" s="317" t="s">
        <v>1695</v>
      </c>
      <c r="I200" s="317"/>
      <c r="J200" s="317"/>
      <c r="K200" s="249"/>
    </row>
    <row r="201" spans="2:11" ht="15" customHeight="1" x14ac:dyDescent="0.3">
      <c r="B201" s="228"/>
      <c r="C201" s="208"/>
      <c r="D201" s="208"/>
      <c r="E201" s="208"/>
      <c r="F201" s="227"/>
      <c r="G201" s="208"/>
      <c r="H201" s="208"/>
      <c r="I201" s="208"/>
      <c r="J201" s="208"/>
      <c r="K201" s="249"/>
    </row>
    <row r="202" spans="2:11" ht="15" customHeight="1" x14ac:dyDescent="0.3">
      <c r="B202" s="228"/>
      <c r="C202" s="208" t="s">
        <v>1643</v>
      </c>
      <c r="D202" s="208"/>
      <c r="E202" s="208"/>
      <c r="F202" s="227" t="s">
        <v>76</v>
      </c>
      <c r="G202" s="208"/>
      <c r="H202" s="317" t="s">
        <v>1696</v>
      </c>
      <c r="I202" s="317"/>
      <c r="J202" s="317"/>
      <c r="K202" s="249"/>
    </row>
    <row r="203" spans="2:11" ht="15" customHeight="1" x14ac:dyDescent="0.3">
      <c r="B203" s="228"/>
      <c r="C203" s="234"/>
      <c r="D203" s="208"/>
      <c r="E203" s="208"/>
      <c r="F203" s="227" t="s">
        <v>1540</v>
      </c>
      <c r="G203" s="208"/>
      <c r="H203" s="317" t="s">
        <v>1541</v>
      </c>
      <c r="I203" s="317"/>
      <c r="J203" s="317"/>
      <c r="K203" s="249"/>
    </row>
    <row r="204" spans="2:11" ht="15" customHeight="1" x14ac:dyDescent="0.3">
      <c r="B204" s="228"/>
      <c r="C204" s="208"/>
      <c r="D204" s="208"/>
      <c r="E204" s="208"/>
      <c r="F204" s="227" t="s">
        <v>1538</v>
      </c>
      <c r="G204" s="208"/>
      <c r="H204" s="317" t="s">
        <v>1697</v>
      </c>
      <c r="I204" s="317"/>
      <c r="J204" s="317"/>
      <c r="K204" s="249"/>
    </row>
    <row r="205" spans="2:11" ht="15" customHeight="1" x14ac:dyDescent="0.3">
      <c r="B205" s="269"/>
      <c r="C205" s="234"/>
      <c r="D205" s="234"/>
      <c r="E205" s="234"/>
      <c r="F205" s="227" t="s">
        <v>1542</v>
      </c>
      <c r="G205" s="213"/>
      <c r="H205" s="316" t="s">
        <v>1543</v>
      </c>
      <c r="I205" s="316"/>
      <c r="J205" s="316"/>
      <c r="K205" s="270"/>
    </row>
    <row r="206" spans="2:11" ht="15" customHeight="1" x14ac:dyDescent="0.3">
      <c r="B206" s="269"/>
      <c r="C206" s="234"/>
      <c r="D206" s="234"/>
      <c r="E206" s="234"/>
      <c r="F206" s="227" t="s">
        <v>1544</v>
      </c>
      <c r="G206" s="213"/>
      <c r="H206" s="316" t="s">
        <v>1509</v>
      </c>
      <c r="I206" s="316"/>
      <c r="J206" s="316"/>
      <c r="K206" s="270"/>
    </row>
    <row r="207" spans="2:11" ht="15" customHeight="1" x14ac:dyDescent="0.3">
      <c r="B207" s="269"/>
      <c r="C207" s="234"/>
      <c r="D207" s="234"/>
      <c r="E207" s="234"/>
      <c r="F207" s="271"/>
      <c r="G207" s="213"/>
      <c r="H207" s="272"/>
      <c r="I207" s="272"/>
      <c r="J207" s="272"/>
      <c r="K207" s="270"/>
    </row>
    <row r="208" spans="2:11" ht="15" customHeight="1" x14ac:dyDescent="0.3">
      <c r="B208" s="269"/>
      <c r="C208" s="208" t="s">
        <v>1667</v>
      </c>
      <c r="D208" s="234"/>
      <c r="E208" s="234"/>
      <c r="F208" s="227">
        <v>1</v>
      </c>
      <c r="G208" s="213"/>
      <c r="H208" s="316" t="s">
        <v>1698</v>
      </c>
      <c r="I208" s="316"/>
      <c r="J208" s="316"/>
      <c r="K208" s="270"/>
    </row>
    <row r="209" spans="2:11" ht="15" customHeight="1" x14ac:dyDescent="0.3">
      <c r="B209" s="269"/>
      <c r="C209" s="234"/>
      <c r="D209" s="234"/>
      <c r="E209" s="234"/>
      <c r="F209" s="227">
        <v>2</v>
      </c>
      <c r="G209" s="213"/>
      <c r="H209" s="316" t="s">
        <v>1699</v>
      </c>
      <c r="I209" s="316"/>
      <c r="J209" s="316"/>
      <c r="K209" s="270"/>
    </row>
    <row r="210" spans="2:11" ht="15" customHeight="1" x14ac:dyDescent="0.3">
      <c r="B210" s="269"/>
      <c r="C210" s="234"/>
      <c r="D210" s="234"/>
      <c r="E210" s="234"/>
      <c r="F210" s="227">
        <v>3</v>
      </c>
      <c r="G210" s="213"/>
      <c r="H210" s="316" t="s">
        <v>1700</v>
      </c>
      <c r="I210" s="316"/>
      <c r="J210" s="316"/>
      <c r="K210" s="270"/>
    </row>
    <row r="211" spans="2:11" ht="15" customHeight="1" x14ac:dyDescent="0.3">
      <c r="B211" s="269"/>
      <c r="C211" s="234"/>
      <c r="D211" s="234"/>
      <c r="E211" s="234"/>
      <c r="F211" s="227">
        <v>4</v>
      </c>
      <c r="G211" s="213"/>
      <c r="H211" s="316" t="s">
        <v>1701</v>
      </c>
      <c r="I211" s="316"/>
      <c r="J211" s="316"/>
      <c r="K211" s="270"/>
    </row>
    <row r="212" spans="2:11" ht="12.75" customHeight="1" x14ac:dyDescent="0.3">
      <c r="B212" s="273"/>
      <c r="C212" s="274"/>
      <c r="D212" s="274"/>
      <c r="E212" s="274"/>
      <c r="F212" s="274"/>
      <c r="G212" s="274"/>
      <c r="H212" s="274"/>
      <c r="I212" s="274"/>
      <c r="J212" s="274"/>
      <c r="K212" s="275"/>
    </row>
  </sheetData>
  <mergeCells count="77">
    <mergeCell ref="C3:J3"/>
    <mergeCell ref="C4:J4"/>
    <mergeCell ref="C6:J6"/>
    <mergeCell ref="C7:J7"/>
    <mergeCell ref="C9:J9"/>
    <mergeCell ref="D10:J10"/>
    <mergeCell ref="D11:J11"/>
    <mergeCell ref="D13:J13"/>
    <mergeCell ref="D14:J14"/>
    <mergeCell ref="D15:J15"/>
    <mergeCell ref="F16:J16"/>
    <mergeCell ref="F17:J17"/>
    <mergeCell ref="F18:J18"/>
    <mergeCell ref="F19:J19"/>
    <mergeCell ref="F20:J20"/>
    <mergeCell ref="F21:J21"/>
    <mergeCell ref="C23:J23"/>
    <mergeCell ref="C24:J24"/>
    <mergeCell ref="D25:J25"/>
    <mergeCell ref="D26:J26"/>
    <mergeCell ref="D28:J28"/>
    <mergeCell ref="D29:J29"/>
    <mergeCell ref="D31:J31"/>
    <mergeCell ref="D32:J32"/>
    <mergeCell ref="D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E48:J48"/>
    <mergeCell ref="D49:J49"/>
    <mergeCell ref="C50:J50"/>
    <mergeCell ref="C52:J52"/>
    <mergeCell ref="C53:J53"/>
    <mergeCell ref="C55:J55"/>
    <mergeCell ref="D56:J56"/>
    <mergeCell ref="D57:J57"/>
    <mergeCell ref="D58:J58"/>
    <mergeCell ref="D59:J59"/>
    <mergeCell ref="D60:J60"/>
    <mergeCell ref="D61:J61"/>
    <mergeCell ref="D63:J63"/>
    <mergeCell ref="D64:J64"/>
    <mergeCell ref="D65:J65"/>
    <mergeCell ref="D66:J66"/>
    <mergeCell ref="D67:J67"/>
    <mergeCell ref="D68:J68"/>
    <mergeCell ref="C73:J73"/>
    <mergeCell ref="C100:J100"/>
    <mergeCell ref="C120:J120"/>
    <mergeCell ref="C145:J145"/>
    <mergeCell ref="H205:J205"/>
    <mergeCell ref="C163:J163"/>
    <mergeCell ref="C193:J193"/>
    <mergeCell ref="H194:J194"/>
    <mergeCell ref="H196:J196"/>
    <mergeCell ref="H197:J197"/>
    <mergeCell ref="H198:J198"/>
    <mergeCell ref="H206:J206"/>
    <mergeCell ref="H208:J208"/>
    <mergeCell ref="H209:J209"/>
    <mergeCell ref="H210:J210"/>
    <mergeCell ref="H211:J211"/>
    <mergeCell ref="H199:J199"/>
    <mergeCell ref="H200:J200"/>
    <mergeCell ref="H202:J202"/>
    <mergeCell ref="H203:J203"/>
    <mergeCell ref="H204:J204"/>
  </mergeCells>
  <pageMargins left="0.59055118110236227" right="0.59055118110236227" top="0.59055118110236227" bottom="0.59055118110236227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7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77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116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ROUND($J$96,2)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ROUND(SUM($BE$96:$BE$295),2)</f>
        <v>0</v>
      </c>
      <c r="G30" s="24"/>
      <c r="H30" s="24"/>
      <c r="I30" s="97">
        <v>0.21</v>
      </c>
      <c r="J30" s="96">
        <f>ROUND(ROUND((SUM($BE$96:$BE$295)),2)*$I$30,2)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ROUND(SUM($BF$96:$BF$295),2)</f>
        <v>0</v>
      </c>
      <c r="G31" s="24"/>
      <c r="H31" s="24"/>
      <c r="I31" s="97">
        <v>0.15</v>
      </c>
      <c r="J31" s="96">
        <f>ROUND(ROUND((SUM($BF$96:$BF$295)),2)*$I$31,2)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ROUND(SUM($BG$96:$BG$295),2)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ROUND(SUM($BH$96:$BH$295),2)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ROUND(SUM($BI$96:$BI$295),2)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01 - Stavební část SO-obj. č. 15 - UBIKACE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$J$96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122</v>
      </c>
      <c r="E57" s="110"/>
      <c r="F57" s="110"/>
      <c r="G57" s="110"/>
      <c r="H57" s="110"/>
      <c r="I57" s="111"/>
      <c r="J57" s="112">
        <f>$J$97</f>
        <v>0</v>
      </c>
      <c r="K57" s="113"/>
    </row>
    <row r="58" spans="2:47" s="73" customFormat="1" ht="25.5" customHeight="1" x14ac:dyDescent="0.3">
      <c r="B58" s="108"/>
      <c r="C58" s="109"/>
      <c r="D58" s="110" t="s">
        <v>123</v>
      </c>
      <c r="E58" s="110"/>
      <c r="F58" s="110"/>
      <c r="G58" s="110"/>
      <c r="H58" s="110"/>
      <c r="I58" s="111"/>
      <c r="J58" s="112">
        <f>$J$105</f>
        <v>0</v>
      </c>
      <c r="K58" s="113"/>
    </row>
    <row r="59" spans="2:47" s="73" customFormat="1" ht="25.5" customHeight="1" x14ac:dyDescent="0.3">
      <c r="B59" s="108"/>
      <c r="C59" s="109"/>
      <c r="D59" s="110" t="s">
        <v>124</v>
      </c>
      <c r="E59" s="110"/>
      <c r="F59" s="110"/>
      <c r="G59" s="110"/>
      <c r="H59" s="110"/>
      <c r="I59" s="111"/>
      <c r="J59" s="112">
        <f>$J$116</f>
        <v>0</v>
      </c>
      <c r="K59" s="113"/>
    </row>
    <row r="60" spans="2:47" s="73" customFormat="1" ht="25.5" customHeight="1" x14ac:dyDescent="0.3">
      <c r="B60" s="108"/>
      <c r="C60" s="109"/>
      <c r="D60" s="110" t="s">
        <v>125</v>
      </c>
      <c r="E60" s="110"/>
      <c r="F60" s="110"/>
      <c r="G60" s="110"/>
      <c r="H60" s="110"/>
      <c r="I60" s="111"/>
      <c r="J60" s="112">
        <f>$J$134</f>
        <v>0</v>
      </c>
      <c r="K60" s="113"/>
    </row>
    <row r="61" spans="2:47" s="73" customFormat="1" ht="25.5" customHeight="1" x14ac:dyDescent="0.3">
      <c r="B61" s="108"/>
      <c r="C61" s="109"/>
      <c r="D61" s="110" t="s">
        <v>126</v>
      </c>
      <c r="E61" s="110"/>
      <c r="F61" s="110"/>
      <c r="G61" s="110"/>
      <c r="H61" s="110"/>
      <c r="I61" s="111"/>
      <c r="J61" s="112">
        <f>$J$147</f>
        <v>0</v>
      </c>
      <c r="K61" s="113"/>
    </row>
    <row r="62" spans="2:47" s="73" customFormat="1" ht="25.5" customHeight="1" x14ac:dyDescent="0.3">
      <c r="B62" s="108"/>
      <c r="C62" s="109"/>
      <c r="D62" s="110" t="s">
        <v>127</v>
      </c>
      <c r="E62" s="110"/>
      <c r="F62" s="110"/>
      <c r="G62" s="110"/>
      <c r="H62" s="110"/>
      <c r="I62" s="111"/>
      <c r="J62" s="112">
        <f>$J$150</f>
        <v>0</v>
      </c>
      <c r="K62" s="113"/>
    </row>
    <row r="63" spans="2:47" s="73" customFormat="1" ht="25.5" customHeight="1" x14ac:dyDescent="0.3">
      <c r="B63" s="108"/>
      <c r="C63" s="109"/>
      <c r="D63" s="110" t="s">
        <v>128</v>
      </c>
      <c r="E63" s="110"/>
      <c r="F63" s="110"/>
      <c r="G63" s="110"/>
      <c r="H63" s="110"/>
      <c r="I63" s="111"/>
      <c r="J63" s="112">
        <f>$J$155</f>
        <v>0</v>
      </c>
      <c r="K63" s="113"/>
    </row>
    <row r="64" spans="2:47" s="73" customFormat="1" ht="25.5" customHeight="1" x14ac:dyDescent="0.3">
      <c r="B64" s="108"/>
      <c r="C64" s="109"/>
      <c r="D64" s="110" t="s">
        <v>129</v>
      </c>
      <c r="E64" s="110"/>
      <c r="F64" s="110"/>
      <c r="G64" s="110"/>
      <c r="H64" s="110"/>
      <c r="I64" s="111"/>
      <c r="J64" s="112">
        <f>$J$160</f>
        <v>0</v>
      </c>
      <c r="K64" s="113"/>
    </row>
    <row r="65" spans="2:11" s="73" customFormat="1" ht="25.5" customHeight="1" x14ac:dyDescent="0.3">
      <c r="B65" s="108"/>
      <c r="C65" s="109"/>
      <c r="D65" s="110" t="s">
        <v>130</v>
      </c>
      <c r="E65" s="110"/>
      <c r="F65" s="110"/>
      <c r="G65" s="110"/>
      <c r="H65" s="110"/>
      <c r="I65" s="111"/>
      <c r="J65" s="112">
        <f>$J$176</f>
        <v>0</v>
      </c>
      <c r="K65" s="113"/>
    </row>
    <row r="66" spans="2:11" s="73" customFormat="1" ht="25.5" customHeight="1" x14ac:dyDescent="0.3">
      <c r="B66" s="108"/>
      <c r="C66" s="109"/>
      <c r="D66" s="110" t="s">
        <v>131</v>
      </c>
      <c r="E66" s="110"/>
      <c r="F66" s="110"/>
      <c r="G66" s="110"/>
      <c r="H66" s="110"/>
      <c r="I66" s="111"/>
      <c r="J66" s="112">
        <f>$J$193</f>
        <v>0</v>
      </c>
      <c r="K66" s="113"/>
    </row>
    <row r="67" spans="2:11" s="73" customFormat="1" ht="25.5" customHeight="1" x14ac:dyDescent="0.3">
      <c r="B67" s="108"/>
      <c r="C67" s="109"/>
      <c r="D67" s="110" t="s">
        <v>132</v>
      </c>
      <c r="E67" s="110"/>
      <c r="F67" s="110"/>
      <c r="G67" s="110"/>
      <c r="H67" s="110"/>
      <c r="I67" s="111"/>
      <c r="J67" s="112">
        <f>$J$196</f>
        <v>0</v>
      </c>
      <c r="K67" s="113"/>
    </row>
    <row r="68" spans="2:11" s="73" customFormat="1" ht="25.5" customHeight="1" x14ac:dyDescent="0.3">
      <c r="B68" s="108"/>
      <c r="C68" s="109"/>
      <c r="D68" s="110" t="s">
        <v>133</v>
      </c>
      <c r="E68" s="110"/>
      <c r="F68" s="110"/>
      <c r="G68" s="110"/>
      <c r="H68" s="110"/>
      <c r="I68" s="111"/>
      <c r="J68" s="112">
        <f>$J$211</f>
        <v>0</v>
      </c>
      <c r="K68" s="113"/>
    </row>
    <row r="69" spans="2:11" s="73" customFormat="1" ht="25.5" customHeight="1" x14ac:dyDescent="0.3">
      <c r="B69" s="108"/>
      <c r="C69" s="109"/>
      <c r="D69" s="110" t="s">
        <v>134</v>
      </c>
      <c r="E69" s="110"/>
      <c r="F69" s="110"/>
      <c r="G69" s="110"/>
      <c r="H69" s="110"/>
      <c r="I69" s="111"/>
      <c r="J69" s="112">
        <f>$J$221</f>
        <v>0</v>
      </c>
      <c r="K69" s="113"/>
    </row>
    <row r="70" spans="2:11" s="73" customFormat="1" ht="25.5" customHeight="1" x14ac:dyDescent="0.3">
      <c r="B70" s="108"/>
      <c r="C70" s="109"/>
      <c r="D70" s="110" t="s">
        <v>135</v>
      </c>
      <c r="E70" s="110"/>
      <c r="F70" s="110"/>
      <c r="G70" s="110"/>
      <c r="H70" s="110"/>
      <c r="I70" s="111"/>
      <c r="J70" s="112">
        <f>$J$226</f>
        <v>0</v>
      </c>
      <c r="K70" s="113"/>
    </row>
    <row r="71" spans="2:11" s="73" customFormat="1" ht="25.5" customHeight="1" x14ac:dyDescent="0.3">
      <c r="B71" s="108"/>
      <c r="C71" s="109"/>
      <c r="D71" s="110" t="s">
        <v>136</v>
      </c>
      <c r="E71" s="110"/>
      <c r="F71" s="110"/>
      <c r="G71" s="110"/>
      <c r="H71" s="110"/>
      <c r="I71" s="111"/>
      <c r="J71" s="112">
        <f>$J$232</f>
        <v>0</v>
      </c>
      <c r="K71" s="113"/>
    </row>
    <row r="72" spans="2:11" s="73" customFormat="1" ht="25.5" customHeight="1" x14ac:dyDescent="0.3">
      <c r="B72" s="108"/>
      <c r="C72" s="109"/>
      <c r="D72" s="110" t="s">
        <v>137</v>
      </c>
      <c r="E72" s="110"/>
      <c r="F72" s="110"/>
      <c r="G72" s="110"/>
      <c r="H72" s="110"/>
      <c r="I72" s="111"/>
      <c r="J72" s="112">
        <f>$J$263</f>
        <v>0</v>
      </c>
      <c r="K72" s="113"/>
    </row>
    <row r="73" spans="2:11" s="73" customFormat="1" ht="25.5" customHeight="1" x14ac:dyDescent="0.3">
      <c r="B73" s="108"/>
      <c r="C73" s="109"/>
      <c r="D73" s="110" t="s">
        <v>138</v>
      </c>
      <c r="E73" s="110"/>
      <c r="F73" s="110"/>
      <c r="G73" s="110"/>
      <c r="H73" s="110"/>
      <c r="I73" s="111"/>
      <c r="J73" s="112">
        <f>$J$270</f>
        <v>0</v>
      </c>
      <c r="K73" s="113"/>
    </row>
    <row r="74" spans="2:11" s="73" customFormat="1" ht="25.5" customHeight="1" x14ac:dyDescent="0.3">
      <c r="B74" s="108"/>
      <c r="C74" s="109"/>
      <c r="D74" s="110" t="s">
        <v>139</v>
      </c>
      <c r="E74" s="110"/>
      <c r="F74" s="110"/>
      <c r="G74" s="110"/>
      <c r="H74" s="110"/>
      <c r="I74" s="111"/>
      <c r="J74" s="112">
        <f>$J$277</f>
        <v>0</v>
      </c>
      <c r="K74" s="113"/>
    </row>
    <row r="75" spans="2:11" s="73" customFormat="1" ht="25.5" customHeight="1" x14ac:dyDescent="0.3">
      <c r="B75" s="108"/>
      <c r="C75" s="109"/>
      <c r="D75" s="110" t="s">
        <v>140</v>
      </c>
      <c r="E75" s="110"/>
      <c r="F75" s="110"/>
      <c r="G75" s="110"/>
      <c r="H75" s="110"/>
      <c r="I75" s="111"/>
      <c r="J75" s="112">
        <f>$J$280</f>
        <v>0</v>
      </c>
      <c r="K75" s="113"/>
    </row>
    <row r="76" spans="2:11" s="73" customFormat="1" ht="25.5" customHeight="1" x14ac:dyDescent="0.3">
      <c r="B76" s="108"/>
      <c r="C76" s="109"/>
      <c r="D76" s="110" t="s">
        <v>141</v>
      </c>
      <c r="E76" s="110"/>
      <c r="F76" s="110"/>
      <c r="G76" s="110"/>
      <c r="H76" s="110"/>
      <c r="I76" s="111"/>
      <c r="J76" s="112">
        <f>$J$285</f>
        <v>0</v>
      </c>
      <c r="K76" s="113"/>
    </row>
    <row r="77" spans="2:11" s="6" customFormat="1" ht="22.5" customHeight="1" x14ac:dyDescent="0.3">
      <c r="B77" s="23"/>
      <c r="C77" s="24"/>
      <c r="D77" s="24"/>
      <c r="E77" s="24"/>
      <c r="F77" s="24"/>
      <c r="G77" s="24"/>
      <c r="H77" s="24"/>
      <c r="J77" s="24"/>
      <c r="K77" s="27"/>
    </row>
    <row r="78" spans="2:11" s="6" customFormat="1" ht="7.5" customHeight="1" x14ac:dyDescent="0.3">
      <c r="B78" s="38"/>
      <c r="C78" s="39"/>
      <c r="D78" s="39"/>
      <c r="E78" s="39"/>
      <c r="F78" s="39"/>
      <c r="G78" s="39"/>
      <c r="H78" s="39"/>
      <c r="I78" s="101"/>
      <c r="J78" s="39"/>
      <c r="K78" s="40"/>
    </row>
    <row r="82" spans="2:63" s="6" customFormat="1" ht="7.5" customHeight="1" x14ac:dyDescent="0.3">
      <c r="B82" s="41"/>
      <c r="C82" s="42"/>
      <c r="D82" s="42"/>
      <c r="E82" s="42"/>
      <c r="F82" s="42"/>
      <c r="G82" s="42"/>
      <c r="H82" s="42"/>
      <c r="I82" s="103"/>
      <c r="J82" s="42"/>
      <c r="K82" s="42"/>
      <c r="L82" s="43"/>
    </row>
    <row r="83" spans="2:63" s="6" customFormat="1" ht="37.5" customHeight="1" x14ac:dyDescent="0.3">
      <c r="B83" s="23"/>
      <c r="C83" s="12" t="s">
        <v>142</v>
      </c>
      <c r="D83" s="24"/>
      <c r="E83" s="24"/>
      <c r="F83" s="24"/>
      <c r="G83" s="24"/>
      <c r="H83" s="24"/>
      <c r="J83" s="24"/>
      <c r="K83" s="24"/>
      <c r="L83" s="43"/>
    </row>
    <row r="84" spans="2:63" s="6" customFormat="1" ht="7.5" customHeight="1" x14ac:dyDescent="0.3">
      <c r="B84" s="23"/>
      <c r="C84" s="24"/>
      <c r="D84" s="24"/>
      <c r="E84" s="24"/>
      <c r="F84" s="24"/>
      <c r="G84" s="24"/>
      <c r="H84" s="24"/>
      <c r="J84" s="24"/>
      <c r="K84" s="24"/>
      <c r="L84" s="43"/>
    </row>
    <row r="85" spans="2:63" s="6" customFormat="1" ht="15" customHeight="1" x14ac:dyDescent="0.3">
      <c r="B85" s="23"/>
      <c r="C85" s="19" t="s">
        <v>16</v>
      </c>
      <c r="D85" s="24"/>
      <c r="E85" s="24"/>
      <c r="F85" s="24"/>
      <c r="G85" s="24"/>
      <c r="H85" s="24"/>
      <c r="J85" s="24"/>
      <c r="K85" s="24"/>
      <c r="L85" s="43"/>
    </row>
    <row r="86" spans="2:63" s="6" customFormat="1" ht="16.5" customHeight="1" x14ac:dyDescent="0.3">
      <c r="B86" s="23"/>
      <c r="C86" s="24"/>
      <c r="D86" s="24"/>
      <c r="E86" s="314" t="str">
        <f>$E$7</f>
        <v>Boletice - Podvoří - ekologizace kotleny</v>
      </c>
      <c r="F86" s="294"/>
      <c r="G86" s="294"/>
      <c r="H86" s="294"/>
      <c r="J86" s="24"/>
      <c r="K86" s="24"/>
      <c r="L86" s="43"/>
    </row>
    <row r="87" spans="2:63" s="6" customFormat="1" ht="15" customHeight="1" x14ac:dyDescent="0.3">
      <c r="B87" s="23"/>
      <c r="C87" s="19" t="s">
        <v>115</v>
      </c>
      <c r="D87" s="24"/>
      <c r="E87" s="24"/>
      <c r="F87" s="24"/>
      <c r="G87" s="24"/>
      <c r="H87" s="24"/>
      <c r="J87" s="24"/>
      <c r="K87" s="24"/>
      <c r="L87" s="43"/>
    </row>
    <row r="88" spans="2:63" s="6" customFormat="1" ht="19.5" customHeight="1" x14ac:dyDescent="0.3">
      <c r="B88" s="23"/>
      <c r="C88" s="24"/>
      <c r="D88" s="24"/>
      <c r="E88" s="291" t="str">
        <f>$E$9</f>
        <v>01 - Stavební část SO-obj. č. 15 - UBIKACE</v>
      </c>
      <c r="F88" s="294"/>
      <c r="G88" s="294"/>
      <c r="H88" s="294"/>
      <c r="J88" s="24"/>
      <c r="K88" s="24"/>
      <c r="L88" s="43"/>
    </row>
    <row r="89" spans="2:63" s="6" customFormat="1" ht="7.5" customHeight="1" x14ac:dyDescent="0.3">
      <c r="B89" s="23"/>
      <c r="C89" s="24"/>
      <c r="D89" s="24"/>
      <c r="E89" s="24"/>
      <c r="F89" s="24"/>
      <c r="G89" s="24"/>
      <c r="H89" s="24"/>
      <c r="J89" s="24"/>
      <c r="K89" s="24"/>
      <c r="L89" s="43"/>
    </row>
    <row r="90" spans="2:63" s="6" customFormat="1" ht="18.75" customHeight="1" x14ac:dyDescent="0.3">
      <c r="B90" s="23"/>
      <c r="C90" s="19" t="s">
        <v>22</v>
      </c>
      <c r="D90" s="24"/>
      <c r="E90" s="24"/>
      <c r="F90" s="17" t="str">
        <f>$F$12</f>
        <v xml:space="preserve"> </v>
      </c>
      <c r="G90" s="24"/>
      <c r="H90" s="24"/>
      <c r="I90" s="88" t="s">
        <v>24</v>
      </c>
      <c r="J90" s="52" t="str">
        <f>IF($J$12="","",$J$12)</f>
        <v>08.06.2015</v>
      </c>
      <c r="K90" s="24"/>
      <c r="L90" s="43"/>
    </row>
    <row r="91" spans="2:63" s="6" customFormat="1" ht="7.5" customHeight="1" x14ac:dyDescent="0.3">
      <c r="B91" s="23"/>
      <c r="C91" s="24"/>
      <c r="D91" s="24"/>
      <c r="E91" s="24"/>
      <c r="F91" s="24"/>
      <c r="G91" s="24"/>
      <c r="H91" s="24"/>
      <c r="J91" s="24"/>
      <c r="K91" s="24"/>
      <c r="L91" s="43"/>
    </row>
    <row r="92" spans="2:63" s="6" customFormat="1" ht="15.75" customHeight="1" x14ac:dyDescent="0.3">
      <c r="B92" s="23"/>
      <c r="C92" s="19" t="s">
        <v>28</v>
      </c>
      <c r="D92" s="24"/>
      <c r="E92" s="24"/>
      <c r="F92" s="17" t="str">
        <f>$E$15</f>
        <v xml:space="preserve"> </v>
      </c>
      <c r="G92" s="24"/>
      <c r="H92" s="24"/>
      <c r="I92" s="88" t="s">
        <v>33</v>
      </c>
      <c r="J92" s="17" t="str">
        <f>$E$21</f>
        <v xml:space="preserve"> </v>
      </c>
      <c r="K92" s="24"/>
      <c r="L92" s="43"/>
    </row>
    <row r="93" spans="2:63" s="6" customFormat="1" ht="15" customHeight="1" x14ac:dyDescent="0.3">
      <c r="B93" s="23"/>
      <c r="C93" s="19" t="s">
        <v>31</v>
      </c>
      <c r="D93" s="24"/>
      <c r="E93" s="24"/>
      <c r="F93" s="17" t="str">
        <f>IF($E$18="","",$E$18)</f>
        <v/>
      </c>
      <c r="G93" s="24"/>
      <c r="H93" s="24"/>
      <c r="J93" s="24"/>
      <c r="K93" s="24"/>
      <c r="L93" s="43"/>
    </row>
    <row r="94" spans="2:63" s="6" customFormat="1" ht="11.25" customHeight="1" x14ac:dyDescent="0.3">
      <c r="B94" s="23"/>
      <c r="C94" s="24"/>
      <c r="D94" s="24"/>
      <c r="E94" s="24"/>
      <c r="F94" s="24"/>
      <c r="G94" s="24"/>
      <c r="H94" s="24"/>
      <c r="J94" s="24"/>
      <c r="K94" s="24"/>
      <c r="L94" s="43"/>
    </row>
    <row r="95" spans="2:63" s="114" customFormat="1" ht="30" customHeight="1" x14ac:dyDescent="0.3">
      <c r="B95" s="115"/>
      <c r="C95" s="116" t="s">
        <v>143</v>
      </c>
      <c r="D95" s="117" t="s">
        <v>55</v>
      </c>
      <c r="E95" s="117" t="s">
        <v>51</v>
      </c>
      <c r="F95" s="117" t="s">
        <v>144</v>
      </c>
      <c r="G95" s="117" t="s">
        <v>145</v>
      </c>
      <c r="H95" s="117" t="s">
        <v>146</v>
      </c>
      <c r="I95" s="118" t="s">
        <v>147</v>
      </c>
      <c r="J95" s="117" t="s">
        <v>148</v>
      </c>
      <c r="K95" s="119" t="s">
        <v>149</v>
      </c>
      <c r="L95" s="120"/>
      <c r="M95" s="59" t="s">
        <v>150</v>
      </c>
      <c r="N95" s="60" t="s">
        <v>40</v>
      </c>
      <c r="O95" s="60" t="s">
        <v>151</v>
      </c>
      <c r="P95" s="60" t="s">
        <v>152</v>
      </c>
      <c r="Q95" s="60" t="s">
        <v>153</v>
      </c>
      <c r="R95" s="60" t="s">
        <v>154</v>
      </c>
      <c r="S95" s="60" t="s">
        <v>155</v>
      </c>
      <c r="T95" s="61" t="s">
        <v>156</v>
      </c>
    </row>
    <row r="96" spans="2:63" s="6" customFormat="1" ht="30" customHeight="1" x14ac:dyDescent="0.35">
      <c r="B96" s="23"/>
      <c r="C96" s="66" t="s">
        <v>120</v>
      </c>
      <c r="D96" s="24"/>
      <c r="E96" s="24"/>
      <c r="F96" s="24"/>
      <c r="G96" s="24"/>
      <c r="H96" s="24"/>
      <c r="J96" s="121">
        <f>$BK$96</f>
        <v>0</v>
      </c>
      <c r="K96" s="24"/>
      <c r="L96" s="43"/>
      <c r="M96" s="63"/>
      <c r="N96" s="64"/>
      <c r="O96" s="64"/>
      <c r="P96" s="122">
        <f>$P$97+$P$105+$P$116+$P$134+$P$147+$P$150+$P$155+$P$160+$P$176+$P$193+$P$196+$P$211+$P$221+$P$226+$P$232+$P$263+$P$270+$P$277+$P$280+$P$285</f>
        <v>0</v>
      </c>
      <c r="Q96" s="64"/>
      <c r="R96" s="122">
        <f>$R$97+$R$105+$R$116+$R$134+$R$147+$R$150+$R$155+$R$160+$R$176+$R$193+$R$196+$R$211+$R$221+$R$226+$R$232+$R$263+$R$270+$R$277+$R$280+$R$285</f>
        <v>0</v>
      </c>
      <c r="S96" s="64"/>
      <c r="T96" s="123">
        <f>$T$97+$T$105+$T$116+$T$134+$T$147+$T$150+$T$155+$T$160+$T$176+$T$193+$T$196+$T$211+$T$221+$T$226+$T$232+$T$263+$T$270+$T$277+$T$280+$T$285</f>
        <v>0</v>
      </c>
      <c r="AT96" s="6" t="s">
        <v>69</v>
      </c>
      <c r="AU96" s="6" t="s">
        <v>121</v>
      </c>
      <c r="BK96" s="124">
        <f>$BK$97+$BK$105+$BK$116+$BK$134+$BK$147+$BK$150+$BK$155+$BK$160+$BK$176+$BK$193+$BK$196+$BK$211+$BK$221+$BK$226+$BK$232+$BK$263+$BK$270+$BK$277+$BK$280+$BK$285</f>
        <v>0</v>
      </c>
    </row>
    <row r="97" spans="2:65" s="125" customFormat="1" ht="37.5" customHeight="1" x14ac:dyDescent="0.35">
      <c r="B97" s="126"/>
      <c r="C97" s="127"/>
      <c r="D97" s="127" t="s">
        <v>69</v>
      </c>
      <c r="E97" s="128" t="s">
        <v>21</v>
      </c>
      <c r="F97" s="128" t="s">
        <v>157</v>
      </c>
      <c r="G97" s="127"/>
      <c r="H97" s="127"/>
      <c r="J97" s="129">
        <f>$BK$97</f>
        <v>0</v>
      </c>
      <c r="K97" s="127"/>
      <c r="L97" s="130"/>
      <c r="M97" s="131"/>
      <c r="N97" s="127"/>
      <c r="O97" s="127"/>
      <c r="P97" s="132">
        <f>SUM($P$98:$P$104)</f>
        <v>0</v>
      </c>
      <c r="Q97" s="127"/>
      <c r="R97" s="132">
        <f>SUM($R$98:$R$104)</f>
        <v>0</v>
      </c>
      <c r="S97" s="127"/>
      <c r="T97" s="133">
        <f>SUM($T$98:$T$104)</f>
        <v>0</v>
      </c>
      <c r="AR97" s="134" t="s">
        <v>21</v>
      </c>
      <c r="AT97" s="134" t="s">
        <v>69</v>
      </c>
      <c r="AU97" s="134" t="s">
        <v>70</v>
      </c>
      <c r="AY97" s="134" t="s">
        <v>158</v>
      </c>
      <c r="BK97" s="135">
        <f>SUM($BK$98:$BK$104)</f>
        <v>0</v>
      </c>
    </row>
    <row r="98" spans="2:65" s="6" customFormat="1" ht="15.75" customHeight="1" x14ac:dyDescent="0.3">
      <c r="B98" s="23"/>
      <c r="C98" s="136" t="s">
        <v>21</v>
      </c>
      <c r="D98" s="136" t="s">
        <v>159</v>
      </c>
      <c r="E98" s="137" t="s">
        <v>160</v>
      </c>
      <c r="F98" s="138" t="s">
        <v>161</v>
      </c>
      <c r="G98" s="139" t="s">
        <v>162</v>
      </c>
      <c r="H98" s="140">
        <v>21.94</v>
      </c>
      <c r="I98" s="141"/>
      <c r="J98" s="142">
        <f>ROUND($I$98*$H$98,2)</f>
        <v>0</v>
      </c>
      <c r="K98" s="138"/>
      <c r="L98" s="43"/>
      <c r="M98" s="143"/>
      <c r="N98" s="144" t="s">
        <v>41</v>
      </c>
      <c r="O98" s="24"/>
      <c r="P98" s="145">
        <f>$O$98*$H$98</f>
        <v>0</v>
      </c>
      <c r="Q98" s="145">
        <v>0</v>
      </c>
      <c r="R98" s="145">
        <f>$Q$98*$H$98</f>
        <v>0</v>
      </c>
      <c r="S98" s="145">
        <v>0</v>
      </c>
      <c r="T98" s="146">
        <f>$S$98*$H$98</f>
        <v>0</v>
      </c>
      <c r="AR98" s="89" t="s">
        <v>163</v>
      </c>
      <c r="AT98" s="89" t="s">
        <v>159</v>
      </c>
      <c r="AU98" s="89" t="s">
        <v>21</v>
      </c>
      <c r="AY98" s="6" t="s">
        <v>158</v>
      </c>
      <c r="BE98" s="147">
        <f>IF($N$98="základní",$J$98,0)</f>
        <v>0</v>
      </c>
      <c r="BF98" s="147">
        <f>IF($N$98="snížená",$J$98,0)</f>
        <v>0</v>
      </c>
      <c r="BG98" s="147">
        <f>IF($N$98="zákl. přenesená",$J$98,0)</f>
        <v>0</v>
      </c>
      <c r="BH98" s="147">
        <f>IF($N$98="sníž. přenesená",$J$98,0)</f>
        <v>0</v>
      </c>
      <c r="BI98" s="147">
        <f>IF($N$98="nulová",$J$98,0)</f>
        <v>0</v>
      </c>
      <c r="BJ98" s="89" t="s">
        <v>21</v>
      </c>
      <c r="BK98" s="147">
        <f>ROUND($I$98*$H$98,2)</f>
        <v>0</v>
      </c>
      <c r="BL98" s="89" t="s">
        <v>163</v>
      </c>
      <c r="BM98" s="89" t="s">
        <v>21</v>
      </c>
    </row>
    <row r="99" spans="2:65" s="6" customFormat="1" ht="16.5" customHeight="1" x14ac:dyDescent="0.3">
      <c r="B99" s="23"/>
      <c r="C99" s="24"/>
      <c r="D99" s="148" t="s">
        <v>164</v>
      </c>
      <c r="E99" s="24"/>
      <c r="F99" s="149" t="s">
        <v>161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164</v>
      </c>
      <c r="AU99" s="6" t="s">
        <v>21</v>
      </c>
    </row>
    <row r="100" spans="2:65" s="6" customFormat="1" ht="15.75" customHeight="1" x14ac:dyDescent="0.3">
      <c r="B100" s="150"/>
      <c r="C100" s="151"/>
      <c r="D100" s="152" t="s">
        <v>165</v>
      </c>
      <c r="E100" s="151"/>
      <c r="F100" s="153" t="s">
        <v>166</v>
      </c>
      <c r="G100" s="151"/>
      <c r="H100" s="154">
        <v>3.1469999999999998</v>
      </c>
      <c r="J100" s="151"/>
      <c r="K100" s="151"/>
      <c r="L100" s="155"/>
      <c r="M100" s="156"/>
      <c r="N100" s="151"/>
      <c r="O100" s="151"/>
      <c r="P100" s="151"/>
      <c r="Q100" s="151"/>
      <c r="R100" s="151"/>
      <c r="S100" s="151"/>
      <c r="T100" s="157"/>
      <c r="AT100" s="158" t="s">
        <v>165</v>
      </c>
      <c r="AU100" s="158" t="s">
        <v>21</v>
      </c>
      <c r="AV100" s="158" t="s">
        <v>78</v>
      </c>
      <c r="AW100" s="158" t="s">
        <v>121</v>
      </c>
      <c r="AX100" s="158" t="s">
        <v>70</v>
      </c>
      <c r="AY100" s="158" t="s">
        <v>158</v>
      </c>
    </row>
    <row r="101" spans="2:65" s="6" customFormat="1" ht="15.75" customHeight="1" x14ac:dyDescent="0.3">
      <c r="B101" s="150"/>
      <c r="C101" s="151"/>
      <c r="D101" s="152" t="s">
        <v>165</v>
      </c>
      <c r="E101" s="151"/>
      <c r="F101" s="153" t="s">
        <v>167</v>
      </c>
      <c r="G101" s="151"/>
      <c r="H101" s="154">
        <v>4.3929999999999998</v>
      </c>
      <c r="J101" s="151"/>
      <c r="K101" s="151"/>
      <c r="L101" s="155"/>
      <c r="M101" s="156"/>
      <c r="N101" s="151"/>
      <c r="O101" s="151"/>
      <c r="P101" s="151"/>
      <c r="Q101" s="151"/>
      <c r="R101" s="151"/>
      <c r="S101" s="151"/>
      <c r="T101" s="157"/>
      <c r="AT101" s="158" t="s">
        <v>165</v>
      </c>
      <c r="AU101" s="158" t="s">
        <v>21</v>
      </c>
      <c r="AV101" s="158" t="s">
        <v>78</v>
      </c>
      <c r="AW101" s="158" t="s">
        <v>121</v>
      </c>
      <c r="AX101" s="158" t="s">
        <v>70</v>
      </c>
      <c r="AY101" s="158" t="s">
        <v>158</v>
      </c>
    </row>
    <row r="102" spans="2:65" s="6" customFormat="1" ht="15.75" customHeight="1" x14ac:dyDescent="0.3">
      <c r="B102" s="150"/>
      <c r="C102" s="151"/>
      <c r="D102" s="152" t="s">
        <v>165</v>
      </c>
      <c r="E102" s="151"/>
      <c r="F102" s="153" t="s">
        <v>168</v>
      </c>
      <c r="G102" s="151"/>
      <c r="H102" s="154">
        <v>8.64</v>
      </c>
      <c r="J102" s="151"/>
      <c r="K102" s="151"/>
      <c r="L102" s="155"/>
      <c r="M102" s="156"/>
      <c r="N102" s="151"/>
      <c r="O102" s="151"/>
      <c r="P102" s="151"/>
      <c r="Q102" s="151"/>
      <c r="R102" s="151"/>
      <c r="S102" s="151"/>
      <c r="T102" s="157"/>
      <c r="AT102" s="158" t="s">
        <v>165</v>
      </c>
      <c r="AU102" s="158" t="s">
        <v>21</v>
      </c>
      <c r="AV102" s="158" t="s">
        <v>78</v>
      </c>
      <c r="AW102" s="158" t="s">
        <v>121</v>
      </c>
      <c r="AX102" s="158" t="s">
        <v>70</v>
      </c>
      <c r="AY102" s="158" t="s">
        <v>158</v>
      </c>
    </row>
    <row r="103" spans="2:65" s="6" customFormat="1" ht="15.75" customHeight="1" x14ac:dyDescent="0.3">
      <c r="B103" s="150"/>
      <c r="C103" s="151"/>
      <c r="D103" s="152" t="s">
        <v>165</v>
      </c>
      <c r="E103" s="151"/>
      <c r="F103" s="153" t="s">
        <v>169</v>
      </c>
      <c r="G103" s="151"/>
      <c r="H103" s="154">
        <v>5.76</v>
      </c>
      <c r="J103" s="151"/>
      <c r="K103" s="151"/>
      <c r="L103" s="155"/>
      <c r="M103" s="156"/>
      <c r="N103" s="151"/>
      <c r="O103" s="151"/>
      <c r="P103" s="151"/>
      <c r="Q103" s="151"/>
      <c r="R103" s="151"/>
      <c r="S103" s="151"/>
      <c r="T103" s="157"/>
      <c r="AT103" s="158" t="s">
        <v>165</v>
      </c>
      <c r="AU103" s="158" t="s">
        <v>21</v>
      </c>
      <c r="AV103" s="158" t="s">
        <v>78</v>
      </c>
      <c r="AW103" s="158" t="s">
        <v>121</v>
      </c>
      <c r="AX103" s="158" t="s">
        <v>70</v>
      </c>
      <c r="AY103" s="158" t="s">
        <v>158</v>
      </c>
    </row>
    <row r="104" spans="2:65" s="6" customFormat="1" ht="15.75" customHeight="1" x14ac:dyDescent="0.3">
      <c r="B104" s="159"/>
      <c r="C104" s="160"/>
      <c r="D104" s="152" t="s">
        <v>165</v>
      </c>
      <c r="E104" s="160"/>
      <c r="F104" s="161" t="s">
        <v>170</v>
      </c>
      <c r="G104" s="160"/>
      <c r="H104" s="162">
        <v>21.94</v>
      </c>
      <c r="J104" s="160"/>
      <c r="K104" s="160"/>
      <c r="L104" s="163"/>
      <c r="M104" s="164"/>
      <c r="N104" s="160"/>
      <c r="O104" s="160"/>
      <c r="P104" s="160"/>
      <c r="Q104" s="160"/>
      <c r="R104" s="160"/>
      <c r="S104" s="160"/>
      <c r="T104" s="165"/>
      <c r="AT104" s="166" t="s">
        <v>165</v>
      </c>
      <c r="AU104" s="166" t="s">
        <v>21</v>
      </c>
      <c r="AV104" s="166" t="s">
        <v>163</v>
      </c>
      <c r="AW104" s="166" t="s">
        <v>121</v>
      </c>
      <c r="AX104" s="166" t="s">
        <v>21</v>
      </c>
      <c r="AY104" s="166" t="s">
        <v>158</v>
      </c>
    </row>
    <row r="105" spans="2:65" s="125" customFormat="1" ht="37.5" customHeight="1" x14ac:dyDescent="0.35">
      <c r="B105" s="126"/>
      <c r="C105" s="127"/>
      <c r="D105" s="127" t="s">
        <v>69</v>
      </c>
      <c r="E105" s="128" t="s">
        <v>78</v>
      </c>
      <c r="F105" s="128" t="s">
        <v>171</v>
      </c>
      <c r="G105" s="127"/>
      <c r="H105" s="127"/>
      <c r="J105" s="129">
        <f>$BK$105</f>
        <v>0</v>
      </c>
      <c r="K105" s="127"/>
      <c r="L105" s="130"/>
      <c r="M105" s="131"/>
      <c r="N105" s="127"/>
      <c r="O105" s="127"/>
      <c r="P105" s="132">
        <f>SUM($P$106:$P$115)</f>
        <v>0</v>
      </c>
      <c r="Q105" s="127"/>
      <c r="R105" s="132">
        <f>SUM($R$106:$R$115)</f>
        <v>0</v>
      </c>
      <c r="S105" s="127"/>
      <c r="T105" s="133">
        <f>SUM($T$106:$T$115)</f>
        <v>0</v>
      </c>
      <c r="AR105" s="134" t="s">
        <v>21</v>
      </c>
      <c r="AT105" s="134" t="s">
        <v>69</v>
      </c>
      <c r="AU105" s="134" t="s">
        <v>70</v>
      </c>
      <c r="AY105" s="134" t="s">
        <v>158</v>
      </c>
      <c r="BK105" s="135">
        <f>SUM($BK$106:$BK$115)</f>
        <v>0</v>
      </c>
    </row>
    <row r="106" spans="2:65" s="6" customFormat="1" ht="15.75" customHeight="1" x14ac:dyDescent="0.3">
      <c r="B106" s="23"/>
      <c r="C106" s="136" t="s">
        <v>78</v>
      </c>
      <c r="D106" s="136" t="s">
        <v>159</v>
      </c>
      <c r="E106" s="137" t="s">
        <v>172</v>
      </c>
      <c r="F106" s="138" t="s">
        <v>173</v>
      </c>
      <c r="G106" s="139" t="s">
        <v>162</v>
      </c>
      <c r="H106" s="140">
        <v>17.04</v>
      </c>
      <c r="I106" s="141"/>
      <c r="J106" s="142">
        <f>ROUND($I$106*$H$106,2)</f>
        <v>0</v>
      </c>
      <c r="K106" s="138"/>
      <c r="L106" s="43"/>
      <c r="M106" s="143"/>
      <c r="N106" s="144" t="s">
        <v>41</v>
      </c>
      <c r="O106" s="24"/>
      <c r="P106" s="145">
        <f>$O$106*$H$106</f>
        <v>0</v>
      </c>
      <c r="Q106" s="145">
        <v>0</v>
      </c>
      <c r="R106" s="145">
        <f>$Q$106*$H$106</f>
        <v>0</v>
      </c>
      <c r="S106" s="145">
        <v>0</v>
      </c>
      <c r="T106" s="146">
        <f>$S$106*$H$106</f>
        <v>0</v>
      </c>
      <c r="AR106" s="89" t="s">
        <v>163</v>
      </c>
      <c r="AT106" s="89" t="s">
        <v>159</v>
      </c>
      <c r="AU106" s="89" t="s">
        <v>21</v>
      </c>
      <c r="AY106" s="6" t="s">
        <v>158</v>
      </c>
      <c r="BE106" s="147">
        <f>IF($N$106="základní",$J$106,0)</f>
        <v>0</v>
      </c>
      <c r="BF106" s="147">
        <f>IF($N$106="snížená",$J$106,0)</f>
        <v>0</v>
      </c>
      <c r="BG106" s="147">
        <f>IF($N$106="zákl. přenesená",$J$106,0)</f>
        <v>0</v>
      </c>
      <c r="BH106" s="147">
        <f>IF($N$106="sníž. přenesená",$J$106,0)</f>
        <v>0</v>
      </c>
      <c r="BI106" s="147">
        <f>IF($N$106="nulová",$J$106,0)</f>
        <v>0</v>
      </c>
      <c r="BJ106" s="89" t="s">
        <v>21</v>
      </c>
      <c r="BK106" s="147">
        <f>ROUND($I$106*$H$106,2)</f>
        <v>0</v>
      </c>
      <c r="BL106" s="89" t="s">
        <v>163</v>
      </c>
      <c r="BM106" s="89" t="s">
        <v>78</v>
      </c>
    </row>
    <row r="107" spans="2:65" s="6" customFormat="1" ht="16.5" customHeight="1" x14ac:dyDescent="0.3">
      <c r="B107" s="23"/>
      <c r="C107" s="24"/>
      <c r="D107" s="148" t="s">
        <v>164</v>
      </c>
      <c r="E107" s="24"/>
      <c r="F107" s="149" t="s">
        <v>173</v>
      </c>
      <c r="G107" s="24"/>
      <c r="H107" s="24"/>
      <c r="J107" s="24"/>
      <c r="K107" s="24"/>
      <c r="L107" s="43"/>
      <c r="M107" s="56"/>
      <c r="N107" s="24"/>
      <c r="O107" s="24"/>
      <c r="P107" s="24"/>
      <c r="Q107" s="24"/>
      <c r="R107" s="24"/>
      <c r="S107" s="24"/>
      <c r="T107" s="57"/>
      <c r="AT107" s="6" t="s">
        <v>164</v>
      </c>
      <c r="AU107" s="6" t="s">
        <v>21</v>
      </c>
    </row>
    <row r="108" spans="2:65" s="6" customFormat="1" ht="15.75" customHeight="1" x14ac:dyDescent="0.3">
      <c r="B108" s="23"/>
      <c r="C108" s="136" t="s">
        <v>174</v>
      </c>
      <c r="D108" s="136" t="s">
        <v>159</v>
      </c>
      <c r="E108" s="137" t="s">
        <v>175</v>
      </c>
      <c r="F108" s="138" t="s">
        <v>176</v>
      </c>
      <c r="G108" s="139" t="s">
        <v>177</v>
      </c>
      <c r="H108" s="140">
        <v>25.36</v>
      </c>
      <c r="I108" s="141"/>
      <c r="J108" s="142">
        <f>ROUND($I$108*$H$108,2)</f>
        <v>0</v>
      </c>
      <c r="K108" s="138"/>
      <c r="L108" s="43"/>
      <c r="M108" s="143"/>
      <c r="N108" s="144" t="s">
        <v>41</v>
      </c>
      <c r="O108" s="24"/>
      <c r="P108" s="145">
        <f>$O$108*$H$108</f>
        <v>0</v>
      </c>
      <c r="Q108" s="145">
        <v>0</v>
      </c>
      <c r="R108" s="145">
        <f>$Q$108*$H$108</f>
        <v>0</v>
      </c>
      <c r="S108" s="145">
        <v>0</v>
      </c>
      <c r="T108" s="146">
        <f>$S$108*$H$108</f>
        <v>0</v>
      </c>
      <c r="AR108" s="89" t="s">
        <v>163</v>
      </c>
      <c r="AT108" s="89" t="s">
        <v>159</v>
      </c>
      <c r="AU108" s="89" t="s">
        <v>21</v>
      </c>
      <c r="AY108" s="6" t="s">
        <v>158</v>
      </c>
      <c r="BE108" s="147">
        <f>IF($N$108="základní",$J$108,0)</f>
        <v>0</v>
      </c>
      <c r="BF108" s="147">
        <f>IF($N$108="snížená",$J$108,0)</f>
        <v>0</v>
      </c>
      <c r="BG108" s="147">
        <f>IF($N$108="zákl. přenesená",$J$108,0)</f>
        <v>0</v>
      </c>
      <c r="BH108" s="147">
        <f>IF($N$108="sníž. přenesená",$J$108,0)</f>
        <v>0</v>
      </c>
      <c r="BI108" s="147">
        <f>IF($N$108="nulová",$J$108,0)</f>
        <v>0</v>
      </c>
      <c r="BJ108" s="89" t="s">
        <v>21</v>
      </c>
      <c r="BK108" s="147">
        <f>ROUND($I$108*$H$108,2)</f>
        <v>0</v>
      </c>
      <c r="BL108" s="89" t="s">
        <v>163</v>
      </c>
      <c r="BM108" s="89" t="s">
        <v>174</v>
      </c>
    </row>
    <row r="109" spans="2:65" s="6" customFormat="1" ht="16.5" customHeight="1" x14ac:dyDescent="0.3">
      <c r="B109" s="23"/>
      <c r="C109" s="24"/>
      <c r="D109" s="148" t="s">
        <v>164</v>
      </c>
      <c r="E109" s="24"/>
      <c r="F109" s="149" t="s">
        <v>176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164</v>
      </c>
      <c r="AU109" s="6" t="s">
        <v>21</v>
      </c>
    </row>
    <row r="110" spans="2:65" s="6" customFormat="1" ht="15.75" customHeight="1" x14ac:dyDescent="0.3">
      <c r="B110" s="23"/>
      <c r="C110" s="136" t="s">
        <v>163</v>
      </c>
      <c r="D110" s="136" t="s">
        <v>159</v>
      </c>
      <c r="E110" s="137" t="s">
        <v>178</v>
      </c>
      <c r="F110" s="138" t="s">
        <v>179</v>
      </c>
      <c r="G110" s="139" t="s">
        <v>177</v>
      </c>
      <c r="H110" s="140">
        <v>25.36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163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179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23"/>
      <c r="C112" s="136" t="s">
        <v>180</v>
      </c>
      <c r="D112" s="136" t="s">
        <v>159</v>
      </c>
      <c r="E112" s="137" t="s">
        <v>181</v>
      </c>
      <c r="F112" s="138" t="s">
        <v>182</v>
      </c>
      <c r="G112" s="139" t="s">
        <v>183</v>
      </c>
      <c r="H112" s="140">
        <v>0.71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163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163</v>
      </c>
      <c r="BM112" s="89" t="s">
        <v>180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182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23"/>
      <c r="C114" s="136" t="s">
        <v>184</v>
      </c>
      <c r="D114" s="136" t="s">
        <v>159</v>
      </c>
      <c r="E114" s="137" t="s">
        <v>185</v>
      </c>
      <c r="F114" s="138" t="s">
        <v>186</v>
      </c>
      <c r="G114" s="139" t="s">
        <v>162</v>
      </c>
      <c r="H114" s="140">
        <v>0.64300000000000002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163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163</v>
      </c>
      <c r="BM114" s="89" t="s">
        <v>184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186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125" customFormat="1" ht="37.5" customHeight="1" x14ac:dyDescent="0.35">
      <c r="B116" s="126"/>
      <c r="C116" s="127"/>
      <c r="D116" s="127" t="s">
        <v>69</v>
      </c>
      <c r="E116" s="128" t="s">
        <v>174</v>
      </c>
      <c r="F116" s="128" t="s">
        <v>187</v>
      </c>
      <c r="G116" s="127"/>
      <c r="H116" s="127"/>
      <c r="J116" s="129">
        <f>$BK$116</f>
        <v>0</v>
      </c>
      <c r="K116" s="127"/>
      <c r="L116" s="130"/>
      <c r="M116" s="131"/>
      <c r="N116" s="127"/>
      <c r="O116" s="127"/>
      <c r="P116" s="132">
        <f>SUM($P$117:$P$133)</f>
        <v>0</v>
      </c>
      <c r="Q116" s="127"/>
      <c r="R116" s="132">
        <f>SUM($R$117:$R$133)</f>
        <v>0</v>
      </c>
      <c r="S116" s="127"/>
      <c r="T116" s="133">
        <f>SUM($T$117:$T$133)</f>
        <v>0</v>
      </c>
      <c r="AR116" s="134" t="s">
        <v>21</v>
      </c>
      <c r="AT116" s="134" t="s">
        <v>69</v>
      </c>
      <c r="AU116" s="134" t="s">
        <v>70</v>
      </c>
      <c r="AY116" s="134" t="s">
        <v>158</v>
      </c>
      <c r="BK116" s="135">
        <f>SUM($BK$117:$BK$133)</f>
        <v>0</v>
      </c>
    </row>
    <row r="117" spans="2:65" s="6" customFormat="1" ht="15.75" customHeight="1" x14ac:dyDescent="0.3">
      <c r="B117" s="23"/>
      <c r="C117" s="136" t="s">
        <v>188</v>
      </c>
      <c r="D117" s="136" t="s">
        <v>159</v>
      </c>
      <c r="E117" s="137" t="s">
        <v>189</v>
      </c>
      <c r="F117" s="138" t="s">
        <v>190</v>
      </c>
      <c r="G117" s="139" t="s">
        <v>191</v>
      </c>
      <c r="H117" s="140">
        <v>2</v>
      </c>
      <c r="I117" s="141"/>
      <c r="J117" s="142">
        <f>ROUND($I$117*$H$117,2)</f>
        <v>0</v>
      </c>
      <c r="K117" s="138"/>
      <c r="L117" s="43"/>
      <c r="M117" s="143"/>
      <c r="N117" s="144" t="s">
        <v>41</v>
      </c>
      <c r="O117" s="24"/>
      <c r="P117" s="145">
        <f>$O$117*$H$117</f>
        <v>0</v>
      </c>
      <c r="Q117" s="145">
        <v>0</v>
      </c>
      <c r="R117" s="145">
        <f>$Q$117*$H$117</f>
        <v>0</v>
      </c>
      <c r="S117" s="145">
        <v>0</v>
      </c>
      <c r="T117" s="146">
        <f>$S$117*$H$117</f>
        <v>0</v>
      </c>
      <c r="AR117" s="89" t="s">
        <v>163</v>
      </c>
      <c r="AT117" s="89" t="s">
        <v>159</v>
      </c>
      <c r="AU117" s="89" t="s">
        <v>21</v>
      </c>
      <c r="AY117" s="6" t="s">
        <v>158</v>
      </c>
      <c r="BE117" s="147">
        <f>IF($N$117="základní",$J$117,0)</f>
        <v>0</v>
      </c>
      <c r="BF117" s="147">
        <f>IF($N$117="snížená",$J$117,0)</f>
        <v>0</v>
      </c>
      <c r="BG117" s="147">
        <f>IF($N$117="zákl. přenesená",$J$117,0)</f>
        <v>0</v>
      </c>
      <c r="BH117" s="147">
        <f>IF($N$117="sníž. přenesená",$J$117,0)</f>
        <v>0</v>
      </c>
      <c r="BI117" s="147">
        <f>IF($N$117="nulová",$J$117,0)</f>
        <v>0</v>
      </c>
      <c r="BJ117" s="89" t="s">
        <v>21</v>
      </c>
      <c r="BK117" s="147">
        <f>ROUND($I$117*$H$117,2)</f>
        <v>0</v>
      </c>
      <c r="BL117" s="89" t="s">
        <v>163</v>
      </c>
      <c r="BM117" s="89" t="s">
        <v>188</v>
      </c>
    </row>
    <row r="118" spans="2:65" s="6" customFormat="1" ht="16.5" customHeight="1" x14ac:dyDescent="0.3">
      <c r="B118" s="23"/>
      <c r="C118" s="24"/>
      <c r="D118" s="148" t="s">
        <v>164</v>
      </c>
      <c r="E118" s="24"/>
      <c r="F118" s="149" t="s">
        <v>190</v>
      </c>
      <c r="G118" s="24"/>
      <c r="H118" s="24"/>
      <c r="J118" s="24"/>
      <c r="K118" s="24"/>
      <c r="L118" s="43"/>
      <c r="M118" s="56"/>
      <c r="N118" s="24"/>
      <c r="O118" s="24"/>
      <c r="P118" s="24"/>
      <c r="Q118" s="24"/>
      <c r="R118" s="24"/>
      <c r="S118" s="24"/>
      <c r="T118" s="57"/>
      <c r="AT118" s="6" t="s">
        <v>164</v>
      </c>
      <c r="AU118" s="6" t="s">
        <v>21</v>
      </c>
    </row>
    <row r="119" spans="2:65" s="6" customFormat="1" ht="15.75" customHeight="1" x14ac:dyDescent="0.3">
      <c r="B119" s="23"/>
      <c r="C119" s="136" t="s">
        <v>192</v>
      </c>
      <c r="D119" s="136" t="s">
        <v>159</v>
      </c>
      <c r="E119" s="137" t="s">
        <v>193</v>
      </c>
      <c r="F119" s="138" t="s">
        <v>194</v>
      </c>
      <c r="G119" s="139" t="s">
        <v>191</v>
      </c>
      <c r="H119" s="140">
        <v>3</v>
      </c>
      <c r="I119" s="141"/>
      <c r="J119" s="142">
        <f>ROUND($I$119*$H$119,2)</f>
        <v>0</v>
      </c>
      <c r="K119" s="138"/>
      <c r="L119" s="43"/>
      <c r="M119" s="143"/>
      <c r="N119" s="144" t="s">
        <v>41</v>
      </c>
      <c r="O119" s="24"/>
      <c r="P119" s="145">
        <f>$O$119*$H$119</f>
        <v>0</v>
      </c>
      <c r="Q119" s="145">
        <v>0</v>
      </c>
      <c r="R119" s="145">
        <f>$Q$119*$H$119</f>
        <v>0</v>
      </c>
      <c r="S119" s="145">
        <v>0</v>
      </c>
      <c r="T119" s="146">
        <f>$S$119*$H$119</f>
        <v>0</v>
      </c>
      <c r="AR119" s="89" t="s">
        <v>163</v>
      </c>
      <c r="AT119" s="89" t="s">
        <v>159</v>
      </c>
      <c r="AU119" s="89" t="s">
        <v>21</v>
      </c>
      <c r="AY119" s="6" t="s">
        <v>158</v>
      </c>
      <c r="BE119" s="147">
        <f>IF($N$119="základní",$J$119,0)</f>
        <v>0</v>
      </c>
      <c r="BF119" s="147">
        <f>IF($N$119="snížená",$J$119,0)</f>
        <v>0</v>
      </c>
      <c r="BG119" s="147">
        <f>IF($N$119="zákl. přenesená",$J$119,0)</f>
        <v>0</v>
      </c>
      <c r="BH119" s="147">
        <f>IF($N$119="sníž. přenesená",$J$119,0)</f>
        <v>0</v>
      </c>
      <c r="BI119" s="147">
        <f>IF($N$119="nulová",$J$119,0)</f>
        <v>0</v>
      </c>
      <c r="BJ119" s="89" t="s">
        <v>21</v>
      </c>
      <c r="BK119" s="147">
        <f>ROUND($I$119*$H$119,2)</f>
        <v>0</v>
      </c>
      <c r="BL119" s="89" t="s">
        <v>163</v>
      </c>
      <c r="BM119" s="89" t="s">
        <v>192</v>
      </c>
    </row>
    <row r="120" spans="2:65" s="6" customFormat="1" ht="16.5" customHeight="1" x14ac:dyDescent="0.3">
      <c r="B120" s="23"/>
      <c r="C120" s="24"/>
      <c r="D120" s="148" t="s">
        <v>164</v>
      </c>
      <c r="E120" s="24"/>
      <c r="F120" s="149" t="s">
        <v>194</v>
      </c>
      <c r="G120" s="24"/>
      <c r="H120" s="24"/>
      <c r="J120" s="24"/>
      <c r="K120" s="24"/>
      <c r="L120" s="43"/>
      <c r="M120" s="56"/>
      <c r="N120" s="24"/>
      <c r="O120" s="24"/>
      <c r="P120" s="24"/>
      <c r="Q120" s="24"/>
      <c r="R120" s="24"/>
      <c r="S120" s="24"/>
      <c r="T120" s="57"/>
      <c r="AT120" s="6" t="s">
        <v>164</v>
      </c>
      <c r="AU120" s="6" t="s">
        <v>21</v>
      </c>
    </row>
    <row r="121" spans="2:65" s="6" customFormat="1" ht="15.75" customHeight="1" x14ac:dyDescent="0.3">
      <c r="B121" s="23"/>
      <c r="C121" s="136" t="s">
        <v>195</v>
      </c>
      <c r="D121" s="136" t="s">
        <v>159</v>
      </c>
      <c r="E121" s="137" t="s">
        <v>196</v>
      </c>
      <c r="F121" s="138" t="s">
        <v>197</v>
      </c>
      <c r="G121" s="139" t="s">
        <v>191</v>
      </c>
      <c r="H121" s="140">
        <v>2</v>
      </c>
      <c r="I121" s="141"/>
      <c r="J121" s="142">
        <f>ROUND($I$121*$H$121,2)</f>
        <v>0</v>
      </c>
      <c r="K121" s="138"/>
      <c r="L121" s="43"/>
      <c r="M121" s="143"/>
      <c r="N121" s="144" t="s">
        <v>41</v>
      </c>
      <c r="O121" s="24"/>
      <c r="P121" s="145">
        <f>$O$121*$H$121</f>
        <v>0</v>
      </c>
      <c r="Q121" s="145">
        <v>0</v>
      </c>
      <c r="R121" s="145">
        <f>$Q$121*$H$121</f>
        <v>0</v>
      </c>
      <c r="S121" s="145">
        <v>0</v>
      </c>
      <c r="T121" s="146">
        <f>$S$121*$H$121</f>
        <v>0</v>
      </c>
      <c r="AR121" s="89" t="s">
        <v>163</v>
      </c>
      <c r="AT121" s="89" t="s">
        <v>159</v>
      </c>
      <c r="AU121" s="89" t="s">
        <v>21</v>
      </c>
      <c r="AY121" s="6" t="s">
        <v>158</v>
      </c>
      <c r="BE121" s="147">
        <f>IF($N$121="základní",$J$121,0)</f>
        <v>0</v>
      </c>
      <c r="BF121" s="147">
        <f>IF($N$121="snížená",$J$121,0)</f>
        <v>0</v>
      </c>
      <c r="BG121" s="147">
        <f>IF($N$121="zákl. přenesená",$J$121,0)</f>
        <v>0</v>
      </c>
      <c r="BH121" s="147">
        <f>IF($N$121="sníž. přenesená",$J$121,0)</f>
        <v>0</v>
      </c>
      <c r="BI121" s="147">
        <f>IF($N$121="nulová",$J$121,0)</f>
        <v>0</v>
      </c>
      <c r="BJ121" s="89" t="s">
        <v>21</v>
      </c>
      <c r="BK121" s="147">
        <f>ROUND($I$121*$H$121,2)</f>
        <v>0</v>
      </c>
      <c r="BL121" s="89" t="s">
        <v>163</v>
      </c>
      <c r="BM121" s="89" t="s">
        <v>195</v>
      </c>
    </row>
    <row r="122" spans="2:65" s="6" customFormat="1" ht="16.5" customHeight="1" x14ac:dyDescent="0.3">
      <c r="B122" s="23"/>
      <c r="C122" s="24"/>
      <c r="D122" s="148" t="s">
        <v>164</v>
      </c>
      <c r="E122" s="24"/>
      <c r="F122" s="149" t="s">
        <v>197</v>
      </c>
      <c r="G122" s="24"/>
      <c r="H122" s="24"/>
      <c r="J122" s="24"/>
      <c r="K122" s="24"/>
      <c r="L122" s="43"/>
      <c r="M122" s="56"/>
      <c r="N122" s="24"/>
      <c r="O122" s="24"/>
      <c r="P122" s="24"/>
      <c r="Q122" s="24"/>
      <c r="R122" s="24"/>
      <c r="S122" s="24"/>
      <c r="T122" s="57"/>
      <c r="AT122" s="6" t="s">
        <v>164</v>
      </c>
      <c r="AU122" s="6" t="s">
        <v>21</v>
      </c>
    </row>
    <row r="123" spans="2:65" s="6" customFormat="1" ht="15.75" customHeight="1" x14ac:dyDescent="0.3">
      <c r="B123" s="23"/>
      <c r="C123" s="136" t="s">
        <v>26</v>
      </c>
      <c r="D123" s="136" t="s">
        <v>159</v>
      </c>
      <c r="E123" s="137" t="s">
        <v>198</v>
      </c>
      <c r="F123" s="138" t="s">
        <v>199</v>
      </c>
      <c r="G123" s="139" t="s">
        <v>177</v>
      </c>
      <c r="H123" s="140">
        <v>39.51</v>
      </c>
      <c r="I123" s="141"/>
      <c r="J123" s="142">
        <f>ROUND($I$123*$H$123,2)</f>
        <v>0</v>
      </c>
      <c r="K123" s="138"/>
      <c r="L123" s="43"/>
      <c r="M123" s="143"/>
      <c r="N123" s="144" t="s">
        <v>41</v>
      </c>
      <c r="O123" s="24"/>
      <c r="P123" s="145">
        <f>$O$123*$H$123</f>
        <v>0</v>
      </c>
      <c r="Q123" s="145">
        <v>0</v>
      </c>
      <c r="R123" s="145">
        <f>$Q$123*$H$123</f>
        <v>0</v>
      </c>
      <c r="S123" s="145">
        <v>0</v>
      </c>
      <c r="T123" s="146">
        <f>$S$123*$H$123</f>
        <v>0</v>
      </c>
      <c r="AR123" s="89" t="s">
        <v>163</v>
      </c>
      <c r="AT123" s="89" t="s">
        <v>159</v>
      </c>
      <c r="AU123" s="89" t="s">
        <v>21</v>
      </c>
      <c r="AY123" s="6" t="s">
        <v>158</v>
      </c>
      <c r="BE123" s="147">
        <f>IF($N$123="základní",$J$123,0)</f>
        <v>0</v>
      </c>
      <c r="BF123" s="147">
        <f>IF($N$123="snížená",$J$123,0)</f>
        <v>0</v>
      </c>
      <c r="BG123" s="147">
        <f>IF($N$123="zákl. přenesená",$J$123,0)</f>
        <v>0</v>
      </c>
      <c r="BH123" s="147">
        <f>IF($N$123="sníž. přenesená",$J$123,0)</f>
        <v>0</v>
      </c>
      <c r="BI123" s="147">
        <f>IF($N$123="nulová",$J$123,0)</f>
        <v>0</v>
      </c>
      <c r="BJ123" s="89" t="s">
        <v>21</v>
      </c>
      <c r="BK123" s="147">
        <f>ROUND($I$123*$H$123,2)</f>
        <v>0</v>
      </c>
      <c r="BL123" s="89" t="s">
        <v>163</v>
      </c>
      <c r="BM123" s="89" t="s">
        <v>26</v>
      </c>
    </row>
    <row r="124" spans="2:65" s="6" customFormat="1" ht="16.5" customHeight="1" x14ac:dyDescent="0.3">
      <c r="B124" s="23"/>
      <c r="C124" s="24"/>
      <c r="D124" s="148" t="s">
        <v>164</v>
      </c>
      <c r="E124" s="24"/>
      <c r="F124" s="149" t="s">
        <v>199</v>
      </c>
      <c r="G124" s="24"/>
      <c r="H124" s="24"/>
      <c r="J124" s="24"/>
      <c r="K124" s="24"/>
      <c r="L124" s="43"/>
      <c r="M124" s="56"/>
      <c r="N124" s="24"/>
      <c r="O124" s="24"/>
      <c r="P124" s="24"/>
      <c r="Q124" s="24"/>
      <c r="R124" s="24"/>
      <c r="S124" s="24"/>
      <c r="T124" s="57"/>
      <c r="AT124" s="6" t="s">
        <v>164</v>
      </c>
      <c r="AU124" s="6" t="s">
        <v>21</v>
      </c>
    </row>
    <row r="125" spans="2:65" s="6" customFormat="1" ht="15.75" customHeight="1" x14ac:dyDescent="0.3">
      <c r="B125" s="150"/>
      <c r="C125" s="151"/>
      <c r="D125" s="152" t="s">
        <v>165</v>
      </c>
      <c r="E125" s="151"/>
      <c r="F125" s="153" t="s">
        <v>200</v>
      </c>
      <c r="G125" s="151"/>
      <c r="H125" s="154">
        <v>39.51</v>
      </c>
      <c r="J125" s="151"/>
      <c r="K125" s="151"/>
      <c r="L125" s="155"/>
      <c r="M125" s="156"/>
      <c r="N125" s="151"/>
      <c r="O125" s="151"/>
      <c r="P125" s="151"/>
      <c r="Q125" s="151"/>
      <c r="R125" s="151"/>
      <c r="S125" s="151"/>
      <c r="T125" s="157"/>
      <c r="AT125" s="158" t="s">
        <v>165</v>
      </c>
      <c r="AU125" s="158" t="s">
        <v>21</v>
      </c>
      <c r="AV125" s="158" t="s">
        <v>78</v>
      </c>
      <c r="AW125" s="158" t="s">
        <v>121</v>
      </c>
      <c r="AX125" s="158" t="s">
        <v>70</v>
      </c>
      <c r="AY125" s="158" t="s">
        <v>158</v>
      </c>
    </row>
    <row r="126" spans="2:65" s="6" customFormat="1" ht="15.75" customHeight="1" x14ac:dyDescent="0.3">
      <c r="B126" s="159"/>
      <c r="C126" s="160"/>
      <c r="D126" s="152" t="s">
        <v>165</v>
      </c>
      <c r="E126" s="160"/>
      <c r="F126" s="161" t="s">
        <v>170</v>
      </c>
      <c r="G126" s="160"/>
      <c r="H126" s="162">
        <v>39.51</v>
      </c>
      <c r="J126" s="160"/>
      <c r="K126" s="160"/>
      <c r="L126" s="163"/>
      <c r="M126" s="164"/>
      <c r="N126" s="160"/>
      <c r="O126" s="160"/>
      <c r="P126" s="160"/>
      <c r="Q126" s="160"/>
      <c r="R126" s="160"/>
      <c r="S126" s="160"/>
      <c r="T126" s="165"/>
      <c r="AT126" s="166" t="s">
        <v>165</v>
      </c>
      <c r="AU126" s="166" t="s">
        <v>21</v>
      </c>
      <c r="AV126" s="166" t="s">
        <v>163</v>
      </c>
      <c r="AW126" s="166" t="s">
        <v>121</v>
      </c>
      <c r="AX126" s="166" t="s">
        <v>21</v>
      </c>
      <c r="AY126" s="166" t="s">
        <v>158</v>
      </c>
    </row>
    <row r="127" spans="2:65" s="6" customFormat="1" ht="27" customHeight="1" x14ac:dyDescent="0.3">
      <c r="B127" s="23"/>
      <c r="C127" s="136" t="s">
        <v>104</v>
      </c>
      <c r="D127" s="136" t="s">
        <v>159</v>
      </c>
      <c r="E127" s="137" t="s">
        <v>201</v>
      </c>
      <c r="F127" s="138" t="s">
        <v>202</v>
      </c>
      <c r="G127" s="139" t="s">
        <v>177</v>
      </c>
      <c r="H127" s="140">
        <v>26.88</v>
      </c>
      <c r="I127" s="141"/>
      <c r="J127" s="142">
        <f>ROUND($I$127*$H$127,2)</f>
        <v>0</v>
      </c>
      <c r="K127" s="138"/>
      <c r="L127" s="43"/>
      <c r="M127" s="143"/>
      <c r="N127" s="144" t="s">
        <v>41</v>
      </c>
      <c r="O127" s="24"/>
      <c r="P127" s="145">
        <f>$O$127*$H$127</f>
        <v>0</v>
      </c>
      <c r="Q127" s="145">
        <v>0</v>
      </c>
      <c r="R127" s="145">
        <f>$Q$127*$H$127</f>
        <v>0</v>
      </c>
      <c r="S127" s="145">
        <v>0</v>
      </c>
      <c r="T127" s="146">
        <f>$S$127*$H$127</f>
        <v>0</v>
      </c>
      <c r="AR127" s="89" t="s">
        <v>163</v>
      </c>
      <c r="AT127" s="89" t="s">
        <v>159</v>
      </c>
      <c r="AU127" s="89" t="s">
        <v>21</v>
      </c>
      <c r="AY127" s="6" t="s">
        <v>158</v>
      </c>
      <c r="BE127" s="147">
        <f>IF($N$127="základní",$J$127,0)</f>
        <v>0</v>
      </c>
      <c r="BF127" s="147">
        <f>IF($N$127="snížená",$J$127,0)</f>
        <v>0</v>
      </c>
      <c r="BG127" s="147">
        <f>IF($N$127="zákl. přenesená",$J$127,0)</f>
        <v>0</v>
      </c>
      <c r="BH127" s="147">
        <f>IF($N$127="sníž. přenesená",$J$127,0)</f>
        <v>0</v>
      </c>
      <c r="BI127" s="147">
        <f>IF($N$127="nulová",$J$127,0)</f>
        <v>0</v>
      </c>
      <c r="BJ127" s="89" t="s">
        <v>21</v>
      </c>
      <c r="BK127" s="147">
        <f>ROUND($I$127*$H$127,2)</f>
        <v>0</v>
      </c>
      <c r="BL127" s="89" t="s">
        <v>163</v>
      </c>
      <c r="BM127" s="89" t="s">
        <v>104</v>
      </c>
    </row>
    <row r="128" spans="2:65" s="6" customFormat="1" ht="27" customHeight="1" x14ac:dyDescent="0.3">
      <c r="B128" s="23"/>
      <c r="C128" s="24"/>
      <c r="D128" s="148" t="s">
        <v>164</v>
      </c>
      <c r="E128" s="24"/>
      <c r="F128" s="149" t="s">
        <v>202</v>
      </c>
      <c r="G128" s="24"/>
      <c r="H128" s="24"/>
      <c r="J128" s="24"/>
      <c r="K128" s="24"/>
      <c r="L128" s="43"/>
      <c r="M128" s="56"/>
      <c r="N128" s="24"/>
      <c r="O128" s="24"/>
      <c r="P128" s="24"/>
      <c r="Q128" s="24"/>
      <c r="R128" s="24"/>
      <c r="S128" s="24"/>
      <c r="T128" s="57"/>
      <c r="AT128" s="6" t="s">
        <v>164</v>
      </c>
      <c r="AU128" s="6" t="s">
        <v>21</v>
      </c>
    </row>
    <row r="129" spans="2:65" s="6" customFormat="1" ht="15.75" customHeight="1" x14ac:dyDescent="0.3">
      <c r="B129" s="150"/>
      <c r="C129" s="151"/>
      <c r="D129" s="152" t="s">
        <v>165</v>
      </c>
      <c r="E129" s="151"/>
      <c r="F129" s="153" t="s">
        <v>203</v>
      </c>
      <c r="G129" s="151"/>
      <c r="H129" s="154">
        <v>26.88</v>
      </c>
      <c r="J129" s="151"/>
      <c r="K129" s="151"/>
      <c r="L129" s="155"/>
      <c r="M129" s="156"/>
      <c r="N129" s="151"/>
      <c r="O129" s="151"/>
      <c r="P129" s="151"/>
      <c r="Q129" s="151"/>
      <c r="R129" s="151"/>
      <c r="S129" s="151"/>
      <c r="T129" s="157"/>
      <c r="AT129" s="158" t="s">
        <v>165</v>
      </c>
      <c r="AU129" s="158" t="s">
        <v>21</v>
      </c>
      <c r="AV129" s="158" t="s">
        <v>78</v>
      </c>
      <c r="AW129" s="158" t="s">
        <v>121</v>
      </c>
      <c r="AX129" s="158" t="s">
        <v>70</v>
      </c>
      <c r="AY129" s="158" t="s">
        <v>158</v>
      </c>
    </row>
    <row r="130" spans="2:65" s="6" customFormat="1" ht="15.75" customHeight="1" x14ac:dyDescent="0.3">
      <c r="B130" s="167"/>
      <c r="C130" s="168"/>
      <c r="D130" s="152" t="s">
        <v>165</v>
      </c>
      <c r="E130" s="168"/>
      <c r="F130" s="169" t="s">
        <v>204</v>
      </c>
      <c r="G130" s="168"/>
      <c r="H130" s="168"/>
      <c r="J130" s="168"/>
      <c r="K130" s="168"/>
      <c r="L130" s="170"/>
      <c r="M130" s="171"/>
      <c r="N130" s="168"/>
      <c r="O130" s="168"/>
      <c r="P130" s="168"/>
      <c r="Q130" s="168"/>
      <c r="R130" s="168"/>
      <c r="S130" s="168"/>
      <c r="T130" s="172"/>
      <c r="AT130" s="173" t="s">
        <v>165</v>
      </c>
      <c r="AU130" s="173" t="s">
        <v>21</v>
      </c>
      <c r="AV130" s="173" t="s">
        <v>21</v>
      </c>
      <c r="AW130" s="173" t="s">
        <v>121</v>
      </c>
      <c r="AX130" s="173" t="s">
        <v>70</v>
      </c>
      <c r="AY130" s="173" t="s">
        <v>158</v>
      </c>
    </row>
    <row r="131" spans="2:65" s="6" customFormat="1" ht="15.75" customHeight="1" x14ac:dyDescent="0.3">
      <c r="B131" s="159"/>
      <c r="C131" s="160"/>
      <c r="D131" s="152" t="s">
        <v>165</v>
      </c>
      <c r="E131" s="160"/>
      <c r="F131" s="161" t="s">
        <v>170</v>
      </c>
      <c r="G131" s="160"/>
      <c r="H131" s="162">
        <v>26.88</v>
      </c>
      <c r="J131" s="160"/>
      <c r="K131" s="160"/>
      <c r="L131" s="163"/>
      <c r="M131" s="164"/>
      <c r="N131" s="160"/>
      <c r="O131" s="160"/>
      <c r="P131" s="160"/>
      <c r="Q131" s="160"/>
      <c r="R131" s="160"/>
      <c r="S131" s="160"/>
      <c r="T131" s="165"/>
      <c r="AT131" s="166" t="s">
        <v>165</v>
      </c>
      <c r="AU131" s="166" t="s">
        <v>21</v>
      </c>
      <c r="AV131" s="166" t="s">
        <v>163</v>
      </c>
      <c r="AW131" s="166" t="s">
        <v>121</v>
      </c>
      <c r="AX131" s="166" t="s">
        <v>21</v>
      </c>
      <c r="AY131" s="166" t="s">
        <v>158</v>
      </c>
    </row>
    <row r="132" spans="2:65" s="6" customFormat="1" ht="15.75" customHeight="1" x14ac:dyDescent="0.3">
      <c r="B132" s="23"/>
      <c r="C132" s="136" t="s">
        <v>107</v>
      </c>
      <c r="D132" s="136" t="s">
        <v>159</v>
      </c>
      <c r="E132" s="137" t="s">
        <v>205</v>
      </c>
      <c r="F132" s="138" t="s">
        <v>206</v>
      </c>
      <c r="G132" s="139" t="s">
        <v>191</v>
      </c>
      <c r="H132" s="140">
        <v>1</v>
      </c>
      <c r="I132" s="141"/>
      <c r="J132" s="142">
        <f>ROUND($I$132*$H$132,2)</f>
        <v>0</v>
      </c>
      <c r="K132" s="138"/>
      <c r="L132" s="43"/>
      <c r="M132" s="143"/>
      <c r="N132" s="144" t="s">
        <v>41</v>
      </c>
      <c r="O132" s="24"/>
      <c r="P132" s="145">
        <f>$O$132*$H$132</f>
        <v>0</v>
      </c>
      <c r="Q132" s="145">
        <v>0</v>
      </c>
      <c r="R132" s="145">
        <f>$Q$132*$H$132</f>
        <v>0</v>
      </c>
      <c r="S132" s="145">
        <v>0</v>
      </c>
      <c r="T132" s="146">
        <f>$S$132*$H$132</f>
        <v>0</v>
      </c>
      <c r="AR132" s="89" t="s">
        <v>163</v>
      </c>
      <c r="AT132" s="89" t="s">
        <v>159</v>
      </c>
      <c r="AU132" s="89" t="s">
        <v>21</v>
      </c>
      <c r="AY132" s="6" t="s">
        <v>158</v>
      </c>
      <c r="BE132" s="147">
        <f>IF($N$132="základní",$J$132,0)</f>
        <v>0</v>
      </c>
      <c r="BF132" s="147">
        <f>IF($N$132="snížená",$J$132,0)</f>
        <v>0</v>
      </c>
      <c r="BG132" s="147">
        <f>IF($N$132="zákl. přenesená",$J$132,0)</f>
        <v>0</v>
      </c>
      <c r="BH132" s="147">
        <f>IF($N$132="sníž. přenesená",$J$132,0)</f>
        <v>0</v>
      </c>
      <c r="BI132" s="147">
        <f>IF($N$132="nulová",$J$132,0)</f>
        <v>0</v>
      </c>
      <c r="BJ132" s="89" t="s">
        <v>21</v>
      </c>
      <c r="BK132" s="147">
        <f>ROUND($I$132*$H$132,2)</f>
        <v>0</v>
      </c>
      <c r="BL132" s="89" t="s">
        <v>163</v>
      </c>
      <c r="BM132" s="89" t="s">
        <v>107</v>
      </c>
    </row>
    <row r="133" spans="2:65" s="6" customFormat="1" ht="16.5" customHeight="1" x14ac:dyDescent="0.3">
      <c r="B133" s="23"/>
      <c r="C133" s="24"/>
      <c r="D133" s="148" t="s">
        <v>164</v>
      </c>
      <c r="E133" s="24"/>
      <c r="F133" s="149" t="s">
        <v>206</v>
      </c>
      <c r="G133" s="24"/>
      <c r="H133" s="24"/>
      <c r="J133" s="24"/>
      <c r="K133" s="24"/>
      <c r="L133" s="43"/>
      <c r="M133" s="56"/>
      <c r="N133" s="24"/>
      <c r="O133" s="24"/>
      <c r="P133" s="24"/>
      <c r="Q133" s="24"/>
      <c r="R133" s="24"/>
      <c r="S133" s="24"/>
      <c r="T133" s="57"/>
      <c r="AT133" s="6" t="s">
        <v>164</v>
      </c>
      <c r="AU133" s="6" t="s">
        <v>21</v>
      </c>
    </row>
    <row r="134" spans="2:65" s="125" customFormat="1" ht="37.5" customHeight="1" x14ac:dyDescent="0.35">
      <c r="B134" s="126"/>
      <c r="C134" s="127"/>
      <c r="D134" s="127" t="s">
        <v>69</v>
      </c>
      <c r="E134" s="128" t="s">
        <v>180</v>
      </c>
      <c r="F134" s="128" t="s">
        <v>207</v>
      </c>
      <c r="G134" s="127"/>
      <c r="H134" s="127"/>
      <c r="J134" s="129">
        <f>$BK$134</f>
        <v>0</v>
      </c>
      <c r="K134" s="127"/>
      <c r="L134" s="130"/>
      <c r="M134" s="131"/>
      <c r="N134" s="127"/>
      <c r="O134" s="127"/>
      <c r="P134" s="132">
        <f>SUM($P$135:$P$146)</f>
        <v>0</v>
      </c>
      <c r="Q134" s="127"/>
      <c r="R134" s="132">
        <f>SUM($R$135:$R$146)</f>
        <v>0</v>
      </c>
      <c r="S134" s="127"/>
      <c r="T134" s="133">
        <f>SUM($T$135:$T$146)</f>
        <v>0</v>
      </c>
      <c r="AR134" s="134" t="s">
        <v>21</v>
      </c>
      <c r="AT134" s="134" t="s">
        <v>69</v>
      </c>
      <c r="AU134" s="134" t="s">
        <v>70</v>
      </c>
      <c r="AY134" s="134" t="s">
        <v>158</v>
      </c>
      <c r="BK134" s="135">
        <f>SUM($BK$135:$BK$146)</f>
        <v>0</v>
      </c>
    </row>
    <row r="135" spans="2:65" s="6" customFormat="1" ht="15.75" customHeight="1" x14ac:dyDescent="0.3">
      <c r="B135" s="23"/>
      <c r="C135" s="136" t="s">
        <v>110</v>
      </c>
      <c r="D135" s="136" t="s">
        <v>159</v>
      </c>
      <c r="E135" s="137" t="s">
        <v>208</v>
      </c>
      <c r="F135" s="138" t="s">
        <v>209</v>
      </c>
      <c r="G135" s="139" t="s">
        <v>177</v>
      </c>
      <c r="H135" s="140">
        <v>20.7</v>
      </c>
      <c r="I135" s="141"/>
      <c r="J135" s="142">
        <f>ROUND($I$135*$H$135,2)</f>
        <v>0</v>
      </c>
      <c r="K135" s="138"/>
      <c r="L135" s="43"/>
      <c r="M135" s="143"/>
      <c r="N135" s="144" t="s">
        <v>41</v>
      </c>
      <c r="O135" s="24"/>
      <c r="P135" s="145">
        <f>$O$135*$H$135</f>
        <v>0</v>
      </c>
      <c r="Q135" s="145">
        <v>0</v>
      </c>
      <c r="R135" s="145">
        <f>$Q$135*$H$135</f>
        <v>0</v>
      </c>
      <c r="S135" s="145">
        <v>0</v>
      </c>
      <c r="T135" s="146">
        <f>$S$135*$H$135</f>
        <v>0</v>
      </c>
      <c r="AR135" s="89" t="s">
        <v>163</v>
      </c>
      <c r="AT135" s="89" t="s">
        <v>159</v>
      </c>
      <c r="AU135" s="89" t="s">
        <v>21</v>
      </c>
      <c r="AY135" s="6" t="s">
        <v>158</v>
      </c>
      <c r="BE135" s="147">
        <f>IF($N$135="základní",$J$135,0)</f>
        <v>0</v>
      </c>
      <c r="BF135" s="147">
        <f>IF($N$135="snížená",$J$135,0)</f>
        <v>0</v>
      </c>
      <c r="BG135" s="147">
        <f>IF($N$135="zákl. přenesená",$J$135,0)</f>
        <v>0</v>
      </c>
      <c r="BH135" s="147">
        <f>IF($N$135="sníž. přenesená",$J$135,0)</f>
        <v>0</v>
      </c>
      <c r="BI135" s="147">
        <f>IF($N$135="nulová",$J$135,0)</f>
        <v>0</v>
      </c>
      <c r="BJ135" s="89" t="s">
        <v>21</v>
      </c>
      <c r="BK135" s="147">
        <f>ROUND($I$135*$H$135,2)</f>
        <v>0</v>
      </c>
      <c r="BL135" s="89" t="s">
        <v>163</v>
      </c>
      <c r="BM135" s="89" t="s">
        <v>110</v>
      </c>
    </row>
    <row r="136" spans="2:65" s="6" customFormat="1" ht="16.5" customHeight="1" x14ac:dyDescent="0.3">
      <c r="B136" s="23"/>
      <c r="C136" s="24"/>
      <c r="D136" s="148" t="s">
        <v>164</v>
      </c>
      <c r="E136" s="24"/>
      <c r="F136" s="149" t="s">
        <v>209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164</v>
      </c>
      <c r="AU136" s="6" t="s">
        <v>21</v>
      </c>
    </row>
    <row r="137" spans="2:65" s="6" customFormat="1" ht="15.75" customHeight="1" x14ac:dyDescent="0.3">
      <c r="B137" s="23"/>
      <c r="C137" s="136" t="s">
        <v>210</v>
      </c>
      <c r="D137" s="136" t="s">
        <v>159</v>
      </c>
      <c r="E137" s="137" t="s">
        <v>211</v>
      </c>
      <c r="F137" s="138" t="s">
        <v>212</v>
      </c>
      <c r="G137" s="139" t="s">
        <v>177</v>
      </c>
      <c r="H137" s="140">
        <v>20.7</v>
      </c>
      <c r="I137" s="141"/>
      <c r="J137" s="142">
        <f>ROUND($I$137*$H$137,2)</f>
        <v>0</v>
      </c>
      <c r="K137" s="138"/>
      <c r="L137" s="43"/>
      <c r="M137" s="143"/>
      <c r="N137" s="144" t="s">
        <v>41</v>
      </c>
      <c r="O137" s="24"/>
      <c r="P137" s="145">
        <f>$O$137*$H$137</f>
        <v>0</v>
      </c>
      <c r="Q137" s="145">
        <v>0</v>
      </c>
      <c r="R137" s="145">
        <f>$Q$137*$H$137</f>
        <v>0</v>
      </c>
      <c r="S137" s="145">
        <v>0</v>
      </c>
      <c r="T137" s="146">
        <f>$S$137*$H$137</f>
        <v>0</v>
      </c>
      <c r="AR137" s="89" t="s">
        <v>163</v>
      </c>
      <c r="AT137" s="89" t="s">
        <v>159</v>
      </c>
      <c r="AU137" s="89" t="s">
        <v>21</v>
      </c>
      <c r="AY137" s="6" t="s">
        <v>158</v>
      </c>
      <c r="BE137" s="147">
        <f>IF($N$137="základní",$J$137,0)</f>
        <v>0</v>
      </c>
      <c r="BF137" s="147">
        <f>IF($N$137="snížená",$J$137,0)</f>
        <v>0</v>
      </c>
      <c r="BG137" s="147">
        <f>IF($N$137="zákl. přenesená",$J$137,0)</f>
        <v>0</v>
      </c>
      <c r="BH137" s="147">
        <f>IF($N$137="sníž. přenesená",$J$137,0)</f>
        <v>0</v>
      </c>
      <c r="BI137" s="147">
        <f>IF($N$137="nulová",$J$137,0)</f>
        <v>0</v>
      </c>
      <c r="BJ137" s="89" t="s">
        <v>21</v>
      </c>
      <c r="BK137" s="147">
        <f>ROUND($I$137*$H$137,2)</f>
        <v>0</v>
      </c>
      <c r="BL137" s="89" t="s">
        <v>163</v>
      </c>
      <c r="BM137" s="89" t="s">
        <v>210</v>
      </c>
    </row>
    <row r="138" spans="2:65" s="6" customFormat="1" ht="16.5" customHeight="1" x14ac:dyDescent="0.3">
      <c r="B138" s="23"/>
      <c r="C138" s="24"/>
      <c r="D138" s="148" t="s">
        <v>164</v>
      </c>
      <c r="E138" s="24"/>
      <c r="F138" s="149" t="s">
        <v>212</v>
      </c>
      <c r="G138" s="24"/>
      <c r="H138" s="24"/>
      <c r="J138" s="24"/>
      <c r="K138" s="24"/>
      <c r="L138" s="43"/>
      <c r="M138" s="56"/>
      <c r="N138" s="24"/>
      <c r="O138" s="24"/>
      <c r="P138" s="24"/>
      <c r="Q138" s="24"/>
      <c r="R138" s="24"/>
      <c r="S138" s="24"/>
      <c r="T138" s="57"/>
      <c r="AT138" s="6" t="s">
        <v>164</v>
      </c>
      <c r="AU138" s="6" t="s">
        <v>21</v>
      </c>
    </row>
    <row r="139" spans="2:65" s="6" customFormat="1" ht="15.75" customHeight="1" x14ac:dyDescent="0.3">
      <c r="B139" s="23"/>
      <c r="C139" s="136" t="s">
        <v>8</v>
      </c>
      <c r="D139" s="136" t="s">
        <v>159</v>
      </c>
      <c r="E139" s="137" t="s">
        <v>213</v>
      </c>
      <c r="F139" s="138" t="s">
        <v>214</v>
      </c>
      <c r="G139" s="139" t="s">
        <v>177</v>
      </c>
      <c r="H139" s="140">
        <v>20.7</v>
      </c>
      <c r="I139" s="141"/>
      <c r="J139" s="142">
        <f>ROUND($I$139*$H$139,2)</f>
        <v>0</v>
      </c>
      <c r="K139" s="138"/>
      <c r="L139" s="43"/>
      <c r="M139" s="143"/>
      <c r="N139" s="144" t="s">
        <v>41</v>
      </c>
      <c r="O139" s="24"/>
      <c r="P139" s="145">
        <f>$O$139*$H$139</f>
        <v>0</v>
      </c>
      <c r="Q139" s="145">
        <v>0</v>
      </c>
      <c r="R139" s="145">
        <f>$Q$139*$H$139</f>
        <v>0</v>
      </c>
      <c r="S139" s="145">
        <v>0</v>
      </c>
      <c r="T139" s="146">
        <f>$S$139*$H$139</f>
        <v>0</v>
      </c>
      <c r="AR139" s="89" t="s">
        <v>163</v>
      </c>
      <c r="AT139" s="89" t="s">
        <v>159</v>
      </c>
      <c r="AU139" s="89" t="s">
        <v>21</v>
      </c>
      <c r="AY139" s="6" t="s">
        <v>158</v>
      </c>
      <c r="BE139" s="147">
        <f>IF($N$139="základní",$J$139,0)</f>
        <v>0</v>
      </c>
      <c r="BF139" s="147">
        <f>IF($N$139="snížená",$J$139,0)</f>
        <v>0</v>
      </c>
      <c r="BG139" s="147">
        <f>IF($N$139="zákl. přenesená",$J$139,0)</f>
        <v>0</v>
      </c>
      <c r="BH139" s="147">
        <f>IF($N$139="sníž. přenesená",$J$139,0)</f>
        <v>0</v>
      </c>
      <c r="BI139" s="147">
        <f>IF($N$139="nulová",$J$139,0)</f>
        <v>0</v>
      </c>
      <c r="BJ139" s="89" t="s">
        <v>21</v>
      </c>
      <c r="BK139" s="147">
        <f>ROUND($I$139*$H$139,2)</f>
        <v>0</v>
      </c>
      <c r="BL139" s="89" t="s">
        <v>163</v>
      </c>
      <c r="BM139" s="89" t="s">
        <v>8</v>
      </c>
    </row>
    <row r="140" spans="2:65" s="6" customFormat="1" ht="16.5" customHeight="1" x14ac:dyDescent="0.3">
      <c r="B140" s="23"/>
      <c r="C140" s="24"/>
      <c r="D140" s="148" t="s">
        <v>164</v>
      </c>
      <c r="E140" s="24"/>
      <c r="F140" s="149" t="s">
        <v>214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164</v>
      </c>
      <c r="AU140" s="6" t="s">
        <v>21</v>
      </c>
    </row>
    <row r="141" spans="2:65" s="6" customFormat="1" ht="15.75" customHeight="1" x14ac:dyDescent="0.3">
      <c r="B141" s="23"/>
      <c r="C141" s="136" t="s">
        <v>215</v>
      </c>
      <c r="D141" s="136" t="s">
        <v>159</v>
      </c>
      <c r="E141" s="137" t="s">
        <v>216</v>
      </c>
      <c r="F141" s="138" t="s">
        <v>217</v>
      </c>
      <c r="G141" s="139" t="s">
        <v>177</v>
      </c>
      <c r="H141" s="140">
        <v>12.375</v>
      </c>
      <c r="I141" s="141"/>
      <c r="J141" s="142">
        <f>ROUND($I$141*$H$141,2)</f>
        <v>0</v>
      </c>
      <c r="K141" s="138"/>
      <c r="L141" s="43"/>
      <c r="M141" s="143"/>
      <c r="N141" s="144" t="s">
        <v>41</v>
      </c>
      <c r="O141" s="24"/>
      <c r="P141" s="145">
        <f>$O$141*$H$141</f>
        <v>0</v>
      </c>
      <c r="Q141" s="145">
        <v>0</v>
      </c>
      <c r="R141" s="145">
        <f>$Q$141*$H$141</f>
        <v>0</v>
      </c>
      <c r="S141" s="145">
        <v>0</v>
      </c>
      <c r="T141" s="146">
        <f>$S$141*$H$141</f>
        <v>0</v>
      </c>
      <c r="AR141" s="89" t="s">
        <v>163</v>
      </c>
      <c r="AT141" s="89" t="s">
        <v>159</v>
      </c>
      <c r="AU141" s="89" t="s">
        <v>21</v>
      </c>
      <c r="AY141" s="6" t="s">
        <v>158</v>
      </c>
      <c r="BE141" s="147">
        <f>IF($N$141="základní",$J$141,0)</f>
        <v>0</v>
      </c>
      <c r="BF141" s="147">
        <f>IF($N$141="snížená",$J$141,0)</f>
        <v>0</v>
      </c>
      <c r="BG141" s="147">
        <f>IF($N$141="zákl. přenesená",$J$141,0)</f>
        <v>0</v>
      </c>
      <c r="BH141" s="147">
        <f>IF($N$141="sníž. přenesená",$J$141,0)</f>
        <v>0</v>
      </c>
      <c r="BI141" s="147">
        <f>IF($N$141="nulová",$J$141,0)</f>
        <v>0</v>
      </c>
      <c r="BJ141" s="89" t="s">
        <v>21</v>
      </c>
      <c r="BK141" s="147">
        <f>ROUND($I$141*$H$141,2)</f>
        <v>0</v>
      </c>
      <c r="BL141" s="89" t="s">
        <v>163</v>
      </c>
      <c r="BM141" s="89" t="s">
        <v>215</v>
      </c>
    </row>
    <row r="142" spans="2:65" s="6" customFormat="1" ht="16.5" customHeight="1" x14ac:dyDescent="0.3">
      <c r="B142" s="23"/>
      <c r="C142" s="24"/>
      <c r="D142" s="148" t="s">
        <v>164</v>
      </c>
      <c r="E142" s="24"/>
      <c r="F142" s="149" t="s">
        <v>217</v>
      </c>
      <c r="G142" s="24"/>
      <c r="H142" s="24"/>
      <c r="J142" s="24"/>
      <c r="K142" s="24"/>
      <c r="L142" s="43"/>
      <c r="M142" s="56"/>
      <c r="N142" s="24"/>
      <c r="O142" s="24"/>
      <c r="P142" s="24"/>
      <c r="Q142" s="24"/>
      <c r="R142" s="24"/>
      <c r="S142" s="24"/>
      <c r="T142" s="57"/>
      <c r="AT142" s="6" t="s">
        <v>164</v>
      </c>
      <c r="AU142" s="6" t="s">
        <v>21</v>
      </c>
    </row>
    <row r="143" spans="2:65" s="6" customFormat="1" ht="15.75" customHeight="1" x14ac:dyDescent="0.3">
      <c r="B143" s="150"/>
      <c r="C143" s="151"/>
      <c r="D143" s="152" t="s">
        <v>165</v>
      </c>
      <c r="E143" s="151"/>
      <c r="F143" s="153" t="s">
        <v>218</v>
      </c>
      <c r="G143" s="151"/>
      <c r="H143" s="154">
        <v>12.375</v>
      </c>
      <c r="J143" s="151"/>
      <c r="K143" s="151"/>
      <c r="L143" s="155"/>
      <c r="M143" s="156"/>
      <c r="N143" s="151"/>
      <c r="O143" s="151"/>
      <c r="P143" s="151"/>
      <c r="Q143" s="151"/>
      <c r="R143" s="151"/>
      <c r="S143" s="151"/>
      <c r="T143" s="157"/>
      <c r="AT143" s="158" t="s">
        <v>165</v>
      </c>
      <c r="AU143" s="158" t="s">
        <v>21</v>
      </c>
      <c r="AV143" s="158" t="s">
        <v>78</v>
      </c>
      <c r="AW143" s="158" t="s">
        <v>121</v>
      </c>
      <c r="AX143" s="158" t="s">
        <v>70</v>
      </c>
      <c r="AY143" s="158" t="s">
        <v>158</v>
      </c>
    </row>
    <row r="144" spans="2:65" s="6" customFormat="1" ht="15.75" customHeight="1" x14ac:dyDescent="0.3">
      <c r="B144" s="159"/>
      <c r="C144" s="160"/>
      <c r="D144" s="152" t="s">
        <v>165</v>
      </c>
      <c r="E144" s="160"/>
      <c r="F144" s="161" t="s">
        <v>170</v>
      </c>
      <c r="G144" s="160"/>
      <c r="H144" s="162">
        <v>12.375</v>
      </c>
      <c r="J144" s="160"/>
      <c r="K144" s="160"/>
      <c r="L144" s="163"/>
      <c r="M144" s="164"/>
      <c r="N144" s="160"/>
      <c r="O144" s="160"/>
      <c r="P144" s="160"/>
      <c r="Q144" s="160"/>
      <c r="R144" s="160"/>
      <c r="S144" s="160"/>
      <c r="T144" s="165"/>
      <c r="AT144" s="166" t="s">
        <v>165</v>
      </c>
      <c r="AU144" s="166" t="s">
        <v>21</v>
      </c>
      <c r="AV144" s="166" t="s">
        <v>163</v>
      </c>
      <c r="AW144" s="166" t="s">
        <v>121</v>
      </c>
      <c r="AX144" s="166" t="s">
        <v>21</v>
      </c>
      <c r="AY144" s="166" t="s">
        <v>158</v>
      </c>
    </row>
    <row r="145" spans="2:65" s="6" customFormat="1" ht="15.75" customHeight="1" x14ac:dyDescent="0.3">
      <c r="B145" s="23"/>
      <c r="C145" s="136" t="s">
        <v>219</v>
      </c>
      <c r="D145" s="136" t="s">
        <v>159</v>
      </c>
      <c r="E145" s="137" t="s">
        <v>220</v>
      </c>
      <c r="F145" s="138" t="s">
        <v>221</v>
      </c>
      <c r="G145" s="139" t="s">
        <v>177</v>
      </c>
      <c r="H145" s="140">
        <v>20.7</v>
      </c>
      <c r="I145" s="141"/>
      <c r="J145" s="142">
        <f>ROUND($I$145*$H$145,2)</f>
        <v>0</v>
      </c>
      <c r="K145" s="138"/>
      <c r="L145" s="43"/>
      <c r="M145" s="143"/>
      <c r="N145" s="144" t="s">
        <v>41</v>
      </c>
      <c r="O145" s="24"/>
      <c r="P145" s="145">
        <f>$O$145*$H$145</f>
        <v>0</v>
      </c>
      <c r="Q145" s="145">
        <v>0</v>
      </c>
      <c r="R145" s="145">
        <f>$Q$145*$H$145</f>
        <v>0</v>
      </c>
      <c r="S145" s="145">
        <v>0</v>
      </c>
      <c r="T145" s="146">
        <f>$S$145*$H$145</f>
        <v>0</v>
      </c>
      <c r="AR145" s="89" t="s">
        <v>163</v>
      </c>
      <c r="AT145" s="89" t="s">
        <v>159</v>
      </c>
      <c r="AU145" s="89" t="s">
        <v>21</v>
      </c>
      <c r="AY145" s="6" t="s">
        <v>158</v>
      </c>
      <c r="BE145" s="147">
        <f>IF($N$145="základní",$J$145,0)</f>
        <v>0</v>
      </c>
      <c r="BF145" s="147">
        <f>IF($N$145="snížená",$J$145,0)</f>
        <v>0</v>
      </c>
      <c r="BG145" s="147">
        <f>IF($N$145="zákl. přenesená",$J$145,0)</f>
        <v>0</v>
      </c>
      <c r="BH145" s="147">
        <f>IF($N$145="sníž. přenesená",$J$145,0)</f>
        <v>0</v>
      </c>
      <c r="BI145" s="147">
        <f>IF($N$145="nulová",$J$145,0)</f>
        <v>0</v>
      </c>
      <c r="BJ145" s="89" t="s">
        <v>21</v>
      </c>
      <c r="BK145" s="147">
        <f>ROUND($I$145*$H$145,2)</f>
        <v>0</v>
      </c>
      <c r="BL145" s="89" t="s">
        <v>163</v>
      </c>
      <c r="BM145" s="89" t="s">
        <v>219</v>
      </c>
    </row>
    <row r="146" spans="2:65" s="6" customFormat="1" ht="16.5" customHeight="1" x14ac:dyDescent="0.3">
      <c r="B146" s="23"/>
      <c r="C146" s="24"/>
      <c r="D146" s="148" t="s">
        <v>164</v>
      </c>
      <c r="E146" s="24"/>
      <c r="F146" s="149" t="s">
        <v>221</v>
      </c>
      <c r="G146" s="24"/>
      <c r="H146" s="24"/>
      <c r="J146" s="24"/>
      <c r="K146" s="24"/>
      <c r="L146" s="43"/>
      <c r="M146" s="56"/>
      <c r="N146" s="24"/>
      <c r="O146" s="24"/>
      <c r="P146" s="24"/>
      <c r="Q146" s="24"/>
      <c r="R146" s="24"/>
      <c r="S146" s="24"/>
      <c r="T146" s="57"/>
      <c r="AT146" s="6" t="s">
        <v>164</v>
      </c>
      <c r="AU146" s="6" t="s">
        <v>21</v>
      </c>
    </row>
    <row r="147" spans="2:65" s="125" customFormat="1" ht="37.5" customHeight="1" x14ac:dyDescent="0.35">
      <c r="B147" s="126"/>
      <c r="C147" s="127"/>
      <c r="D147" s="127" t="s">
        <v>69</v>
      </c>
      <c r="E147" s="128" t="s">
        <v>222</v>
      </c>
      <c r="F147" s="128" t="s">
        <v>223</v>
      </c>
      <c r="G147" s="127"/>
      <c r="H147" s="127"/>
      <c r="J147" s="129">
        <f>$BK$147</f>
        <v>0</v>
      </c>
      <c r="K147" s="127"/>
      <c r="L147" s="130"/>
      <c r="M147" s="131"/>
      <c r="N147" s="127"/>
      <c r="O147" s="127"/>
      <c r="P147" s="132">
        <f>SUM($P$148:$P$149)</f>
        <v>0</v>
      </c>
      <c r="Q147" s="127"/>
      <c r="R147" s="132">
        <f>SUM($R$148:$R$149)</f>
        <v>0</v>
      </c>
      <c r="S147" s="127"/>
      <c r="T147" s="133">
        <f>SUM($T$148:$T$149)</f>
        <v>0</v>
      </c>
      <c r="AR147" s="134" t="s">
        <v>21</v>
      </c>
      <c r="AT147" s="134" t="s">
        <v>69</v>
      </c>
      <c r="AU147" s="134" t="s">
        <v>70</v>
      </c>
      <c r="AY147" s="134" t="s">
        <v>158</v>
      </c>
      <c r="BK147" s="135">
        <f>SUM($BK$148:$BK$149)</f>
        <v>0</v>
      </c>
    </row>
    <row r="148" spans="2:65" s="6" customFormat="1" ht="15.75" customHeight="1" x14ac:dyDescent="0.3">
      <c r="B148" s="23"/>
      <c r="C148" s="136" t="s">
        <v>224</v>
      </c>
      <c r="D148" s="136" t="s">
        <v>159</v>
      </c>
      <c r="E148" s="137" t="s">
        <v>225</v>
      </c>
      <c r="F148" s="138" t="s">
        <v>226</v>
      </c>
      <c r="G148" s="139" t="s">
        <v>177</v>
      </c>
      <c r="H148" s="140">
        <v>170.67400000000001</v>
      </c>
      <c r="I148" s="141"/>
      <c r="J148" s="142">
        <f>ROUND($I$148*$H$148,2)</f>
        <v>0</v>
      </c>
      <c r="K148" s="138"/>
      <c r="L148" s="43"/>
      <c r="M148" s="143"/>
      <c r="N148" s="144" t="s">
        <v>41</v>
      </c>
      <c r="O148" s="24"/>
      <c r="P148" s="145">
        <f>$O$148*$H$148</f>
        <v>0</v>
      </c>
      <c r="Q148" s="145">
        <v>0</v>
      </c>
      <c r="R148" s="145">
        <f>$Q$148*$H$148</f>
        <v>0</v>
      </c>
      <c r="S148" s="145">
        <v>0</v>
      </c>
      <c r="T148" s="146">
        <f>$S$148*$H$148</f>
        <v>0</v>
      </c>
      <c r="AR148" s="89" t="s">
        <v>163</v>
      </c>
      <c r="AT148" s="89" t="s">
        <v>159</v>
      </c>
      <c r="AU148" s="89" t="s">
        <v>21</v>
      </c>
      <c r="AY148" s="6" t="s">
        <v>158</v>
      </c>
      <c r="BE148" s="147">
        <f>IF($N$148="základní",$J$148,0)</f>
        <v>0</v>
      </c>
      <c r="BF148" s="147">
        <f>IF($N$148="snížená",$J$148,0)</f>
        <v>0</v>
      </c>
      <c r="BG148" s="147">
        <f>IF($N$148="zákl. přenesená",$J$148,0)</f>
        <v>0</v>
      </c>
      <c r="BH148" s="147">
        <f>IF($N$148="sníž. přenesená",$J$148,0)</f>
        <v>0</v>
      </c>
      <c r="BI148" s="147">
        <f>IF($N$148="nulová",$J$148,0)</f>
        <v>0</v>
      </c>
      <c r="BJ148" s="89" t="s">
        <v>21</v>
      </c>
      <c r="BK148" s="147">
        <f>ROUND($I$148*$H$148,2)</f>
        <v>0</v>
      </c>
      <c r="BL148" s="89" t="s">
        <v>163</v>
      </c>
      <c r="BM148" s="89" t="s">
        <v>224</v>
      </c>
    </row>
    <row r="149" spans="2:65" s="6" customFormat="1" ht="16.5" customHeight="1" x14ac:dyDescent="0.3">
      <c r="B149" s="23"/>
      <c r="C149" s="24"/>
      <c r="D149" s="148" t="s">
        <v>164</v>
      </c>
      <c r="E149" s="24"/>
      <c r="F149" s="149" t="s">
        <v>226</v>
      </c>
      <c r="G149" s="24"/>
      <c r="H149" s="24"/>
      <c r="J149" s="24"/>
      <c r="K149" s="24"/>
      <c r="L149" s="43"/>
      <c r="M149" s="56"/>
      <c r="N149" s="24"/>
      <c r="O149" s="24"/>
      <c r="P149" s="24"/>
      <c r="Q149" s="24"/>
      <c r="R149" s="24"/>
      <c r="S149" s="24"/>
      <c r="T149" s="57"/>
      <c r="AT149" s="6" t="s">
        <v>164</v>
      </c>
      <c r="AU149" s="6" t="s">
        <v>21</v>
      </c>
    </row>
    <row r="150" spans="2:65" s="125" customFormat="1" ht="37.5" customHeight="1" x14ac:dyDescent="0.35">
      <c r="B150" s="126"/>
      <c r="C150" s="127"/>
      <c r="D150" s="127" t="s">
        <v>69</v>
      </c>
      <c r="E150" s="128" t="s">
        <v>227</v>
      </c>
      <c r="F150" s="128" t="s">
        <v>228</v>
      </c>
      <c r="G150" s="127"/>
      <c r="H150" s="127"/>
      <c r="J150" s="129">
        <f>$BK$150</f>
        <v>0</v>
      </c>
      <c r="K150" s="127"/>
      <c r="L150" s="130"/>
      <c r="M150" s="131"/>
      <c r="N150" s="127"/>
      <c r="O150" s="127"/>
      <c r="P150" s="132">
        <f>SUM($P$151:$P$154)</f>
        <v>0</v>
      </c>
      <c r="Q150" s="127"/>
      <c r="R150" s="132">
        <f>SUM($R$151:$R$154)</f>
        <v>0</v>
      </c>
      <c r="S150" s="127"/>
      <c r="T150" s="133">
        <f>SUM($T$151:$T$154)</f>
        <v>0</v>
      </c>
      <c r="AR150" s="134" t="s">
        <v>21</v>
      </c>
      <c r="AT150" s="134" t="s">
        <v>69</v>
      </c>
      <c r="AU150" s="134" t="s">
        <v>70</v>
      </c>
      <c r="AY150" s="134" t="s">
        <v>158</v>
      </c>
      <c r="BK150" s="135">
        <f>SUM($BK$151:$BK$154)</f>
        <v>0</v>
      </c>
    </row>
    <row r="151" spans="2:65" s="6" customFormat="1" ht="15.75" customHeight="1" x14ac:dyDescent="0.3">
      <c r="B151" s="23"/>
      <c r="C151" s="136" t="s">
        <v>229</v>
      </c>
      <c r="D151" s="136" t="s">
        <v>159</v>
      </c>
      <c r="E151" s="137" t="s">
        <v>230</v>
      </c>
      <c r="F151" s="138" t="s">
        <v>231</v>
      </c>
      <c r="G151" s="139" t="s">
        <v>162</v>
      </c>
      <c r="H151" s="140">
        <v>0.67100000000000004</v>
      </c>
      <c r="I151" s="141"/>
      <c r="J151" s="142">
        <f>ROUND($I$151*$H$151,2)</f>
        <v>0</v>
      </c>
      <c r="K151" s="138"/>
      <c r="L151" s="43"/>
      <c r="M151" s="143"/>
      <c r="N151" s="144" t="s">
        <v>41</v>
      </c>
      <c r="O151" s="24"/>
      <c r="P151" s="145">
        <f>$O$151*$H$151</f>
        <v>0</v>
      </c>
      <c r="Q151" s="145">
        <v>0</v>
      </c>
      <c r="R151" s="145">
        <f>$Q$151*$H$151</f>
        <v>0</v>
      </c>
      <c r="S151" s="145">
        <v>0</v>
      </c>
      <c r="T151" s="146">
        <f>$S$151*$H$151</f>
        <v>0</v>
      </c>
      <c r="AR151" s="89" t="s">
        <v>163</v>
      </c>
      <c r="AT151" s="89" t="s">
        <v>159</v>
      </c>
      <c r="AU151" s="89" t="s">
        <v>21</v>
      </c>
      <c r="AY151" s="6" t="s">
        <v>158</v>
      </c>
      <c r="BE151" s="147">
        <f>IF($N$151="základní",$J$151,0)</f>
        <v>0</v>
      </c>
      <c r="BF151" s="147">
        <f>IF($N$151="snížená",$J$151,0)</f>
        <v>0</v>
      </c>
      <c r="BG151" s="147">
        <f>IF($N$151="zákl. přenesená",$J$151,0)</f>
        <v>0</v>
      </c>
      <c r="BH151" s="147">
        <f>IF($N$151="sníž. přenesená",$J$151,0)</f>
        <v>0</v>
      </c>
      <c r="BI151" s="147">
        <f>IF($N$151="nulová",$J$151,0)</f>
        <v>0</v>
      </c>
      <c r="BJ151" s="89" t="s">
        <v>21</v>
      </c>
      <c r="BK151" s="147">
        <f>ROUND($I$151*$H$151,2)</f>
        <v>0</v>
      </c>
      <c r="BL151" s="89" t="s">
        <v>163</v>
      </c>
      <c r="BM151" s="89" t="s">
        <v>229</v>
      </c>
    </row>
    <row r="152" spans="2:65" s="6" customFormat="1" ht="16.5" customHeight="1" x14ac:dyDescent="0.3">
      <c r="B152" s="23"/>
      <c r="C152" s="24"/>
      <c r="D152" s="148" t="s">
        <v>164</v>
      </c>
      <c r="E152" s="24"/>
      <c r="F152" s="149" t="s">
        <v>231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164</v>
      </c>
      <c r="AU152" s="6" t="s">
        <v>21</v>
      </c>
    </row>
    <row r="153" spans="2:65" s="6" customFormat="1" ht="15.75" customHeight="1" x14ac:dyDescent="0.3">
      <c r="B153" s="23"/>
      <c r="C153" s="136" t="s">
        <v>232</v>
      </c>
      <c r="D153" s="136" t="s">
        <v>159</v>
      </c>
      <c r="E153" s="137" t="s">
        <v>233</v>
      </c>
      <c r="F153" s="138" t="s">
        <v>234</v>
      </c>
      <c r="G153" s="139" t="s">
        <v>177</v>
      </c>
      <c r="H153" s="140">
        <v>37.009</v>
      </c>
      <c r="I153" s="141"/>
      <c r="J153" s="142">
        <f>ROUND($I$153*$H$153,2)</f>
        <v>0</v>
      </c>
      <c r="K153" s="138"/>
      <c r="L153" s="43"/>
      <c r="M153" s="143"/>
      <c r="N153" s="144" t="s">
        <v>41</v>
      </c>
      <c r="O153" s="24"/>
      <c r="P153" s="145">
        <f>$O$153*$H$153</f>
        <v>0</v>
      </c>
      <c r="Q153" s="145">
        <v>0</v>
      </c>
      <c r="R153" s="145">
        <f>$Q$153*$H$153</f>
        <v>0</v>
      </c>
      <c r="S153" s="145">
        <v>0</v>
      </c>
      <c r="T153" s="146">
        <f>$S$153*$H$153</f>
        <v>0</v>
      </c>
      <c r="AR153" s="89" t="s">
        <v>163</v>
      </c>
      <c r="AT153" s="89" t="s">
        <v>159</v>
      </c>
      <c r="AU153" s="89" t="s">
        <v>21</v>
      </c>
      <c r="AY153" s="6" t="s">
        <v>158</v>
      </c>
      <c r="BE153" s="147">
        <f>IF($N$153="základní",$J$153,0)</f>
        <v>0</v>
      </c>
      <c r="BF153" s="147">
        <f>IF($N$153="snížená",$J$153,0)</f>
        <v>0</v>
      </c>
      <c r="BG153" s="147">
        <f>IF($N$153="zákl. přenesená",$J$153,0)</f>
        <v>0</v>
      </c>
      <c r="BH153" s="147">
        <f>IF($N$153="sníž. přenesená",$J$153,0)</f>
        <v>0</v>
      </c>
      <c r="BI153" s="147">
        <f>IF($N$153="nulová",$J$153,0)</f>
        <v>0</v>
      </c>
      <c r="BJ153" s="89" t="s">
        <v>21</v>
      </c>
      <c r="BK153" s="147">
        <f>ROUND($I$153*$H$153,2)</f>
        <v>0</v>
      </c>
      <c r="BL153" s="89" t="s">
        <v>163</v>
      </c>
      <c r="BM153" s="89" t="s">
        <v>232</v>
      </c>
    </row>
    <row r="154" spans="2:65" s="6" customFormat="1" ht="16.5" customHeight="1" x14ac:dyDescent="0.3">
      <c r="B154" s="23"/>
      <c r="C154" s="24"/>
      <c r="D154" s="148" t="s">
        <v>164</v>
      </c>
      <c r="E154" s="24"/>
      <c r="F154" s="149" t="s">
        <v>234</v>
      </c>
      <c r="G154" s="24"/>
      <c r="H154" s="24"/>
      <c r="J154" s="24"/>
      <c r="K154" s="24"/>
      <c r="L154" s="43"/>
      <c r="M154" s="56"/>
      <c r="N154" s="24"/>
      <c r="O154" s="24"/>
      <c r="P154" s="24"/>
      <c r="Q154" s="24"/>
      <c r="R154" s="24"/>
      <c r="S154" s="24"/>
      <c r="T154" s="57"/>
      <c r="AT154" s="6" t="s">
        <v>164</v>
      </c>
      <c r="AU154" s="6" t="s">
        <v>21</v>
      </c>
    </row>
    <row r="155" spans="2:65" s="125" customFormat="1" ht="37.5" customHeight="1" x14ac:dyDescent="0.35">
      <c r="B155" s="126"/>
      <c r="C155" s="127"/>
      <c r="D155" s="127" t="s">
        <v>69</v>
      </c>
      <c r="E155" s="128" t="s">
        <v>235</v>
      </c>
      <c r="F155" s="128" t="s">
        <v>236</v>
      </c>
      <c r="G155" s="127"/>
      <c r="H155" s="127"/>
      <c r="J155" s="129">
        <f>$BK$155</f>
        <v>0</v>
      </c>
      <c r="K155" s="127"/>
      <c r="L155" s="130"/>
      <c r="M155" s="131"/>
      <c r="N155" s="127"/>
      <c r="O155" s="127"/>
      <c r="P155" s="132">
        <f>SUM($P$156:$P$159)</f>
        <v>0</v>
      </c>
      <c r="Q155" s="127"/>
      <c r="R155" s="132">
        <f>SUM($R$156:$R$159)</f>
        <v>0</v>
      </c>
      <c r="S155" s="127"/>
      <c r="T155" s="133">
        <f>SUM($T$156:$T$159)</f>
        <v>0</v>
      </c>
      <c r="AR155" s="134" t="s">
        <v>21</v>
      </c>
      <c r="AT155" s="134" t="s">
        <v>69</v>
      </c>
      <c r="AU155" s="134" t="s">
        <v>70</v>
      </c>
      <c r="AY155" s="134" t="s">
        <v>158</v>
      </c>
      <c r="BK155" s="135">
        <f>SUM($BK$156:$BK$159)</f>
        <v>0</v>
      </c>
    </row>
    <row r="156" spans="2:65" s="6" customFormat="1" ht="15.75" customHeight="1" x14ac:dyDescent="0.3">
      <c r="B156" s="23"/>
      <c r="C156" s="136" t="s">
        <v>7</v>
      </c>
      <c r="D156" s="136" t="s">
        <v>159</v>
      </c>
      <c r="E156" s="137" t="s">
        <v>237</v>
      </c>
      <c r="F156" s="138" t="s">
        <v>238</v>
      </c>
      <c r="G156" s="139" t="s">
        <v>177</v>
      </c>
      <c r="H156" s="140">
        <v>37.009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7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238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6" customFormat="1" ht="15.75" customHeight="1" x14ac:dyDescent="0.3">
      <c r="B158" s="150"/>
      <c r="C158" s="151"/>
      <c r="D158" s="152" t="s">
        <v>165</v>
      </c>
      <c r="E158" s="151"/>
      <c r="F158" s="153" t="s">
        <v>239</v>
      </c>
      <c r="G158" s="151"/>
      <c r="H158" s="154">
        <v>37.009</v>
      </c>
      <c r="J158" s="151"/>
      <c r="K158" s="151"/>
      <c r="L158" s="155"/>
      <c r="M158" s="156"/>
      <c r="N158" s="151"/>
      <c r="O158" s="151"/>
      <c r="P158" s="151"/>
      <c r="Q158" s="151"/>
      <c r="R158" s="151"/>
      <c r="S158" s="151"/>
      <c r="T158" s="157"/>
      <c r="AT158" s="158" t="s">
        <v>165</v>
      </c>
      <c r="AU158" s="158" t="s">
        <v>21</v>
      </c>
      <c r="AV158" s="158" t="s">
        <v>78</v>
      </c>
      <c r="AW158" s="158" t="s">
        <v>121</v>
      </c>
      <c r="AX158" s="158" t="s">
        <v>70</v>
      </c>
      <c r="AY158" s="158" t="s">
        <v>158</v>
      </c>
    </row>
    <row r="159" spans="2:65" s="6" customFormat="1" ht="15.75" customHeight="1" x14ac:dyDescent="0.3">
      <c r="B159" s="159"/>
      <c r="C159" s="160"/>
      <c r="D159" s="152" t="s">
        <v>165</v>
      </c>
      <c r="E159" s="160"/>
      <c r="F159" s="161" t="s">
        <v>170</v>
      </c>
      <c r="G159" s="160"/>
      <c r="H159" s="162">
        <v>37.009</v>
      </c>
      <c r="J159" s="160"/>
      <c r="K159" s="160"/>
      <c r="L159" s="163"/>
      <c r="M159" s="164"/>
      <c r="N159" s="160"/>
      <c r="O159" s="160"/>
      <c r="P159" s="160"/>
      <c r="Q159" s="160"/>
      <c r="R159" s="160"/>
      <c r="S159" s="160"/>
      <c r="T159" s="165"/>
      <c r="AT159" s="166" t="s">
        <v>165</v>
      </c>
      <c r="AU159" s="166" t="s">
        <v>21</v>
      </c>
      <c r="AV159" s="166" t="s">
        <v>163</v>
      </c>
      <c r="AW159" s="166" t="s">
        <v>121</v>
      </c>
      <c r="AX159" s="166" t="s">
        <v>21</v>
      </c>
      <c r="AY159" s="166" t="s">
        <v>158</v>
      </c>
    </row>
    <row r="160" spans="2:65" s="125" customFormat="1" ht="37.5" customHeight="1" x14ac:dyDescent="0.35">
      <c r="B160" s="126"/>
      <c r="C160" s="127"/>
      <c r="D160" s="127" t="s">
        <v>69</v>
      </c>
      <c r="E160" s="128" t="s">
        <v>240</v>
      </c>
      <c r="F160" s="128" t="s">
        <v>241</v>
      </c>
      <c r="G160" s="127"/>
      <c r="H160" s="127"/>
      <c r="J160" s="129">
        <f>$BK$160</f>
        <v>0</v>
      </c>
      <c r="K160" s="127"/>
      <c r="L160" s="130"/>
      <c r="M160" s="131"/>
      <c r="N160" s="127"/>
      <c r="O160" s="127"/>
      <c r="P160" s="132">
        <f>SUM($P$161:$P$175)</f>
        <v>0</v>
      </c>
      <c r="Q160" s="127"/>
      <c r="R160" s="132">
        <f>SUM($R$161:$R$175)</f>
        <v>0</v>
      </c>
      <c r="S160" s="127"/>
      <c r="T160" s="133">
        <f>SUM($T$161:$T$175)</f>
        <v>0</v>
      </c>
      <c r="AR160" s="134" t="s">
        <v>21</v>
      </c>
      <c r="AT160" s="134" t="s">
        <v>69</v>
      </c>
      <c r="AU160" s="134" t="s">
        <v>70</v>
      </c>
      <c r="AY160" s="134" t="s">
        <v>158</v>
      </c>
      <c r="BK160" s="135">
        <f>SUM($BK$161:$BK$175)</f>
        <v>0</v>
      </c>
    </row>
    <row r="161" spans="2:65" s="6" customFormat="1" ht="15.75" customHeight="1" x14ac:dyDescent="0.3">
      <c r="B161" s="23"/>
      <c r="C161" s="136" t="s">
        <v>242</v>
      </c>
      <c r="D161" s="136" t="s">
        <v>159</v>
      </c>
      <c r="E161" s="137" t="s">
        <v>243</v>
      </c>
      <c r="F161" s="138" t="s">
        <v>244</v>
      </c>
      <c r="G161" s="139" t="s">
        <v>162</v>
      </c>
      <c r="H161" s="140">
        <v>0.57799999999999996</v>
      </c>
      <c r="I161" s="141"/>
      <c r="J161" s="142">
        <f>ROUND($I$161*$H$161,2)</f>
        <v>0</v>
      </c>
      <c r="K161" s="138"/>
      <c r="L161" s="43"/>
      <c r="M161" s="143"/>
      <c r="N161" s="144" t="s">
        <v>41</v>
      </c>
      <c r="O161" s="24"/>
      <c r="P161" s="145">
        <f>$O$161*$H$161</f>
        <v>0</v>
      </c>
      <c r="Q161" s="145">
        <v>0</v>
      </c>
      <c r="R161" s="145">
        <f>$Q$161*$H$161</f>
        <v>0</v>
      </c>
      <c r="S161" s="145">
        <v>0</v>
      </c>
      <c r="T161" s="146">
        <f>$S$161*$H$161</f>
        <v>0</v>
      </c>
      <c r="AR161" s="89" t="s">
        <v>163</v>
      </c>
      <c r="AT161" s="89" t="s">
        <v>159</v>
      </c>
      <c r="AU161" s="89" t="s">
        <v>21</v>
      </c>
      <c r="AY161" s="6" t="s">
        <v>158</v>
      </c>
      <c r="BE161" s="147">
        <f>IF($N$161="základní",$J$161,0)</f>
        <v>0</v>
      </c>
      <c r="BF161" s="147">
        <f>IF($N$161="snížená",$J$161,0)</f>
        <v>0</v>
      </c>
      <c r="BG161" s="147">
        <f>IF($N$161="zákl. přenesená",$J$161,0)</f>
        <v>0</v>
      </c>
      <c r="BH161" s="147">
        <f>IF($N$161="sníž. přenesená",$J$161,0)</f>
        <v>0</v>
      </c>
      <c r="BI161" s="147">
        <f>IF($N$161="nulová",$J$161,0)</f>
        <v>0</v>
      </c>
      <c r="BJ161" s="89" t="s">
        <v>21</v>
      </c>
      <c r="BK161" s="147">
        <f>ROUND($I$161*$H$161,2)</f>
        <v>0</v>
      </c>
      <c r="BL161" s="89" t="s">
        <v>163</v>
      </c>
      <c r="BM161" s="89" t="s">
        <v>242</v>
      </c>
    </row>
    <row r="162" spans="2:65" s="6" customFormat="1" ht="16.5" customHeight="1" x14ac:dyDescent="0.3">
      <c r="B162" s="23"/>
      <c r="C162" s="24"/>
      <c r="D162" s="148" t="s">
        <v>164</v>
      </c>
      <c r="E162" s="24"/>
      <c r="F162" s="149" t="s">
        <v>244</v>
      </c>
      <c r="G162" s="24"/>
      <c r="H162" s="24"/>
      <c r="J162" s="24"/>
      <c r="K162" s="24"/>
      <c r="L162" s="43"/>
      <c r="M162" s="56"/>
      <c r="N162" s="24"/>
      <c r="O162" s="24"/>
      <c r="P162" s="24"/>
      <c r="Q162" s="24"/>
      <c r="R162" s="24"/>
      <c r="S162" s="24"/>
      <c r="T162" s="57"/>
      <c r="AT162" s="6" t="s">
        <v>164</v>
      </c>
      <c r="AU162" s="6" t="s">
        <v>21</v>
      </c>
    </row>
    <row r="163" spans="2:65" s="6" customFormat="1" ht="15.75" customHeight="1" x14ac:dyDescent="0.3">
      <c r="B163" s="150"/>
      <c r="C163" s="151"/>
      <c r="D163" s="152" t="s">
        <v>165</v>
      </c>
      <c r="E163" s="151"/>
      <c r="F163" s="153" t="s">
        <v>245</v>
      </c>
      <c r="G163" s="151"/>
      <c r="H163" s="154">
        <v>0.57799999999999996</v>
      </c>
      <c r="J163" s="151"/>
      <c r="K163" s="151"/>
      <c r="L163" s="155"/>
      <c r="M163" s="156"/>
      <c r="N163" s="151"/>
      <c r="O163" s="151"/>
      <c r="P163" s="151"/>
      <c r="Q163" s="151"/>
      <c r="R163" s="151"/>
      <c r="S163" s="151"/>
      <c r="T163" s="157"/>
      <c r="AT163" s="158" t="s">
        <v>165</v>
      </c>
      <c r="AU163" s="158" t="s">
        <v>21</v>
      </c>
      <c r="AV163" s="158" t="s">
        <v>78</v>
      </c>
      <c r="AW163" s="158" t="s">
        <v>121</v>
      </c>
      <c r="AX163" s="158" t="s">
        <v>70</v>
      </c>
      <c r="AY163" s="158" t="s">
        <v>158</v>
      </c>
    </row>
    <row r="164" spans="2:65" s="6" customFormat="1" ht="15.75" customHeight="1" x14ac:dyDescent="0.3">
      <c r="B164" s="159"/>
      <c r="C164" s="160"/>
      <c r="D164" s="152" t="s">
        <v>165</v>
      </c>
      <c r="E164" s="160"/>
      <c r="F164" s="161" t="s">
        <v>170</v>
      </c>
      <c r="G164" s="160"/>
      <c r="H164" s="162">
        <v>0.57799999999999996</v>
      </c>
      <c r="J164" s="160"/>
      <c r="K164" s="160"/>
      <c r="L164" s="163"/>
      <c r="M164" s="164"/>
      <c r="N164" s="160"/>
      <c r="O164" s="160"/>
      <c r="P164" s="160"/>
      <c r="Q164" s="160"/>
      <c r="R164" s="160"/>
      <c r="S164" s="160"/>
      <c r="T164" s="165"/>
      <c r="AT164" s="166" t="s">
        <v>165</v>
      </c>
      <c r="AU164" s="166" t="s">
        <v>21</v>
      </c>
      <c r="AV164" s="166" t="s">
        <v>163</v>
      </c>
      <c r="AW164" s="166" t="s">
        <v>121</v>
      </c>
      <c r="AX164" s="166" t="s">
        <v>21</v>
      </c>
      <c r="AY164" s="166" t="s">
        <v>158</v>
      </c>
    </row>
    <row r="165" spans="2:65" s="6" customFormat="1" ht="15.75" customHeight="1" x14ac:dyDescent="0.3">
      <c r="B165" s="23"/>
      <c r="C165" s="136" t="s">
        <v>246</v>
      </c>
      <c r="D165" s="136" t="s">
        <v>159</v>
      </c>
      <c r="E165" s="137" t="s">
        <v>247</v>
      </c>
      <c r="F165" s="138" t="s">
        <v>248</v>
      </c>
      <c r="G165" s="139" t="s">
        <v>162</v>
      </c>
      <c r="H165" s="140">
        <v>5.867</v>
      </c>
      <c r="I165" s="141"/>
      <c r="J165" s="142">
        <f>ROUND($I$165*$H$165,2)</f>
        <v>0</v>
      </c>
      <c r="K165" s="138"/>
      <c r="L165" s="43"/>
      <c r="M165" s="143"/>
      <c r="N165" s="144" t="s">
        <v>41</v>
      </c>
      <c r="O165" s="24"/>
      <c r="P165" s="145">
        <f>$O$165*$H$165</f>
        <v>0</v>
      </c>
      <c r="Q165" s="145">
        <v>0</v>
      </c>
      <c r="R165" s="145">
        <f>$Q$165*$H$165</f>
        <v>0</v>
      </c>
      <c r="S165" s="145">
        <v>0</v>
      </c>
      <c r="T165" s="146">
        <f>$S$165*$H$165</f>
        <v>0</v>
      </c>
      <c r="AR165" s="89" t="s">
        <v>163</v>
      </c>
      <c r="AT165" s="89" t="s">
        <v>159</v>
      </c>
      <c r="AU165" s="89" t="s">
        <v>21</v>
      </c>
      <c r="AY165" s="6" t="s">
        <v>158</v>
      </c>
      <c r="BE165" s="147">
        <f>IF($N$165="základní",$J$165,0)</f>
        <v>0</v>
      </c>
      <c r="BF165" s="147">
        <f>IF($N$165="snížená",$J$165,0)</f>
        <v>0</v>
      </c>
      <c r="BG165" s="147">
        <f>IF($N$165="zákl. přenesená",$J$165,0)</f>
        <v>0</v>
      </c>
      <c r="BH165" s="147">
        <f>IF($N$165="sníž. přenesená",$J$165,0)</f>
        <v>0</v>
      </c>
      <c r="BI165" s="147">
        <f>IF($N$165="nulová",$J$165,0)</f>
        <v>0</v>
      </c>
      <c r="BJ165" s="89" t="s">
        <v>21</v>
      </c>
      <c r="BK165" s="147">
        <f>ROUND($I$165*$H$165,2)</f>
        <v>0</v>
      </c>
      <c r="BL165" s="89" t="s">
        <v>163</v>
      </c>
      <c r="BM165" s="89" t="s">
        <v>246</v>
      </c>
    </row>
    <row r="166" spans="2:65" s="6" customFormat="1" ht="16.5" customHeight="1" x14ac:dyDescent="0.3">
      <c r="B166" s="23"/>
      <c r="C166" s="24"/>
      <c r="D166" s="148" t="s">
        <v>164</v>
      </c>
      <c r="E166" s="24"/>
      <c r="F166" s="149" t="s">
        <v>248</v>
      </c>
      <c r="G166" s="24"/>
      <c r="H166" s="24"/>
      <c r="J166" s="24"/>
      <c r="K166" s="24"/>
      <c r="L166" s="43"/>
      <c r="M166" s="56"/>
      <c r="N166" s="24"/>
      <c r="O166" s="24"/>
      <c r="P166" s="24"/>
      <c r="Q166" s="24"/>
      <c r="R166" s="24"/>
      <c r="S166" s="24"/>
      <c r="T166" s="57"/>
      <c r="AT166" s="6" t="s">
        <v>164</v>
      </c>
      <c r="AU166" s="6" t="s">
        <v>21</v>
      </c>
    </row>
    <row r="167" spans="2:65" s="6" customFormat="1" ht="15.75" customHeight="1" x14ac:dyDescent="0.3">
      <c r="B167" s="150"/>
      <c r="C167" s="151"/>
      <c r="D167" s="152" t="s">
        <v>165</v>
      </c>
      <c r="E167" s="151"/>
      <c r="F167" s="153" t="s">
        <v>249</v>
      </c>
      <c r="G167" s="151"/>
      <c r="H167" s="154">
        <v>5.867</v>
      </c>
      <c r="J167" s="151"/>
      <c r="K167" s="151"/>
      <c r="L167" s="155"/>
      <c r="M167" s="156"/>
      <c r="N167" s="151"/>
      <c r="O167" s="151"/>
      <c r="P167" s="151"/>
      <c r="Q167" s="151"/>
      <c r="R167" s="151"/>
      <c r="S167" s="151"/>
      <c r="T167" s="157"/>
      <c r="AT167" s="158" t="s">
        <v>165</v>
      </c>
      <c r="AU167" s="158" t="s">
        <v>21</v>
      </c>
      <c r="AV167" s="158" t="s">
        <v>78</v>
      </c>
      <c r="AW167" s="158" t="s">
        <v>121</v>
      </c>
      <c r="AX167" s="158" t="s">
        <v>70</v>
      </c>
      <c r="AY167" s="158" t="s">
        <v>158</v>
      </c>
    </row>
    <row r="168" spans="2:65" s="6" customFormat="1" ht="15.75" customHeight="1" x14ac:dyDescent="0.3">
      <c r="B168" s="159"/>
      <c r="C168" s="160"/>
      <c r="D168" s="152" t="s">
        <v>165</v>
      </c>
      <c r="E168" s="160"/>
      <c r="F168" s="161" t="s">
        <v>170</v>
      </c>
      <c r="G168" s="160"/>
      <c r="H168" s="162">
        <v>5.867</v>
      </c>
      <c r="J168" s="160"/>
      <c r="K168" s="160"/>
      <c r="L168" s="163"/>
      <c r="M168" s="164"/>
      <c r="N168" s="160"/>
      <c r="O168" s="160"/>
      <c r="P168" s="160"/>
      <c r="Q168" s="160"/>
      <c r="R168" s="160"/>
      <c r="S168" s="160"/>
      <c r="T168" s="165"/>
      <c r="AT168" s="166" t="s">
        <v>165</v>
      </c>
      <c r="AU168" s="166" t="s">
        <v>21</v>
      </c>
      <c r="AV168" s="166" t="s">
        <v>163</v>
      </c>
      <c r="AW168" s="166" t="s">
        <v>121</v>
      </c>
      <c r="AX168" s="166" t="s">
        <v>21</v>
      </c>
      <c r="AY168" s="166" t="s">
        <v>158</v>
      </c>
    </row>
    <row r="169" spans="2:65" s="6" customFormat="1" ht="15.75" customHeight="1" x14ac:dyDescent="0.3">
      <c r="B169" s="23"/>
      <c r="C169" s="136" t="s">
        <v>250</v>
      </c>
      <c r="D169" s="136" t="s">
        <v>159</v>
      </c>
      <c r="E169" s="137" t="s">
        <v>251</v>
      </c>
      <c r="F169" s="138" t="s">
        <v>252</v>
      </c>
      <c r="G169" s="139" t="s">
        <v>162</v>
      </c>
      <c r="H169" s="140">
        <v>0.81</v>
      </c>
      <c r="I169" s="141"/>
      <c r="J169" s="142">
        <f>ROUND($I$169*$H$169,2)</f>
        <v>0</v>
      </c>
      <c r="K169" s="138"/>
      <c r="L169" s="43"/>
      <c r="M169" s="143"/>
      <c r="N169" s="144" t="s">
        <v>41</v>
      </c>
      <c r="O169" s="24"/>
      <c r="P169" s="145">
        <f>$O$169*$H$169</f>
        <v>0</v>
      </c>
      <c r="Q169" s="145">
        <v>0</v>
      </c>
      <c r="R169" s="145">
        <f>$Q$169*$H$169</f>
        <v>0</v>
      </c>
      <c r="S169" s="145">
        <v>0</v>
      </c>
      <c r="T169" s="146">
        <f>$S$169*$H$169</f>
        <v>0</v>
      </c>
      <c r="AR169" s="89" t="s">
        <v>163</v>
      </c>
      <c r="AT169" s="89" t="s">
        <v>159</v>
      </c>
      <c r="AU169" s="89" t="s">
        <v>21</v>
      </c>
      <c r="AY169" s="6" t="s">
        <v>158</v>
      </c>
      <c r="BE169" s="147">
        <f>IF($N$169="základní",$J$169,0)</f>
        <v>0</v>
      </c>
      <c r="BF169" s="147">
        <f>IF($N$169="snížená",$J$169,0)</f>
        <v>0</v>
      </c>
      <c r="BG169" s="147">
        <f>IF($N$169="zákl. přenesená",$J$169,0)</f>
        <v>0</v>
      </c>
      <c r="BH169" s="147">
        <f>IF($N$169="sníž. přenesená",$J$169,0)</f>
        <v>0</v>
      </c>
      <c r="BI169" s="147">
        <f>IF($N$169="nulová",$J$169,0)</f>
        <v>0</v>
      </c>
      <c r="BJ169" s="89" t="s">
        <v>21</v>
      </c>
      <c r="BK169" s="147">
        <f>ROUND($I$169*$H$169,2)</f>
        <v>0</v>
      </c>
      <c r="BL169" s="89" t="s">
        <v>163</v>
      </c>
      <c r="BM169" s="89" t="s">
        <v>250</v>
      </c>
    </row>
    <row r="170" spans="2:65" s="6" customFormat="1" ht="16.5" customHeight="1" x14ac:dyDescent="0.3">
      <c r="B170" s="23"/>
      <c r="C170" s="24"/>
      <c r="D170" s="148" t="s">
        <v>164</v>
      </c>
      <c r="E170" s="24"/>
      <c r="F170" s="149" t="s">
        <v>252</v>
      </c>
      <c r="G170" s="24"/>
      <c r="H170" s="24"/>
      <c r="J170" s="24"/>
      <c r="K170" s="24"/>
      <c r="L170" s="43"/>
      <c r="M170" s="56"/>
      <c r="N170" s="24"/>
      <c r="O170" s="24"/>
      <c r="P170" s="24"/>
      <c r="Q170" s="24"/>
      <c r="R170" s="24"/>
      <c r="S170" s="24"/>
      <c r="T170" s="57"/>
      <c r="AT170" s="6" t="s">
        <v>164</v>
      </c>
      <c r="AU170" s="6" t="s">
        <v>21</v>
      </c>
    </row>
    <row r="171" spans="2:65" s="6" customFormat="1" ht="15.75" customHeight="1" x14ac:dyDescent="0.3">
      <c r="B171" s="167"/>
      <c r="C171" s="168"/>
      <c r="D171" s="152" t="s">
        <v>165</v>
      </c>
      <c r="E171" s="168"/>
      <c r="F171" s="169" t="s">
        <v>253</v>
      </c>
      <c r="G171" s="168"/>
      <c r="H171" s="168"/>
      <c r="J171" s="168"/>
      <c r="K171" s="168"/>
      <c r="L171" s="170"/>
      <c r="M171" s="171"/>
      <c r="N171" s="168"/>
      <c r="O171" s="168"/>
      <c r="P171" s="168"/>
      <c r="Q171" s="168"/>
      <c r="R171" s="168"/>
      <c r="S171" s="168"/>
      <c r="T171" s="172"/>
      <c r="AT171" s="173" t="s">
        <v>165</v>
      </c>
      <c r="AU171" s="173" t="s">
        <v>21</v>
      </c>
      <c r="AV171" s="173" t="s">
        <v>21</v>
      </c>
      <c r="AW171" s="173" t="s">
        <v>121</v>
      </c>
      <c r="AX171" s="173" t="s">
        <v>70</v>
      </c>
      <c r="AY171" s="173" t="s">
        <v>158</v>
      </c>
    </row>
    <row r="172" spans="2:65" s="6" customFormat="1" ht="15.75" customHeight="1" x14ac:dyDescent="0.3">
      <c r="B172" s="150"/>
      <c r="C172" s="151"/>
      <c r="D172" s="152" t="s">
        <v>165</v>
      </c>
      <c r="E172" s="151"/>
      <c r="F172" s="153" t="s">
        <v>254</v>
      </c>
      <c r="G172" s="151"/>
      <c r="H172" s="154">
        <v>0.21199999999999999</v>
      </c>
      <c r="J172" s="151"/>
      <c r="K172" s="151"/>
      <c r="L172" s="155"/>
      <c r="M172" s="156"/>
      <c r="N172" s="151"/>
      <c r="O172" s="151"/>
      <c r="P172" s="151"/>
      <c r="Q172" s="151"/>
      <c r="R172" s="151"/>
      <c r="S172" s="151"/>
      <c r="T172" s="157"/>
      <c r="AT172" s="158" t="s">
        <v>165</v>
      </c>
      <c r="AU172" s="158" t="s">
        <v>21</v>
      </c>
      <c r="AV172" s="158" t="s">
        <v>78</v>
      </c>
      <c r="AW172" s="158" t="s">
        <v>121</v>
      </c>
      <c r="AX172" s="158" t="s">
        <v>70</v>
      </c>
      <c r="AY172" s="158" t="s">
        <v>158</v>
      </c>
    </row>
    <row r="173" spans="2:65" s="6" customFormat="1" ht="15.75" customHeight="1" x14ac:dyDescent="0.3">
      <c r="B173" s="150"/>
      <c r="C173" s="151"/>
      <c r="D173" s="152" t="s">
        <v>165</v>
      </c>
      <c r="E173" s="151"/>
      <c r="F173" s="153" t="s">
        <v>255</v>
      </c>
      <c r="G173" s="151"/>
      <c r="H173" s="154">
        <v>0.17</v>
      </c>
      <c r="J173" s="151"/>
      <c r="K173" s="151"/>
      <c r="L173" s="155"/>
      <c r="M173" s="156"/>
      <c r="N173" s="151"/>
      <c r="O173" s="151"/>
      <c r="P173" s="151"/>
      <c r="Q173" s="151"/>
      <c r="R173" s="151"/>
      <c r="S173" s="151"/>
      <c r="T173" s="157"/>
      <c r="AT173" s="158" t="s">
        <v>165</v>
      </c>
      <c r="AU173" s="158" t="s">
        <v>21</v>
      </c>
      <c r="AV173" s="158" t="s">
        <v>78</v>
      </c>
      <c r="AW173" s="158" t="s">
        <v>121</v>
      </c>
      <c r="AX173" s="158" t="s">
        <v>70</v>
      </c>
      <c r="AY173" s="158" t="s">
        <v>158</v>
      </c>
    </row>
    <row r="174" spans="2:65" s="6" customFormat="1" ht="15.75" customHeight="1" x14ac:dyDescent="0.3">
      <c r="B174" s="150"/>
      <c r="C174" s="151"/>
      <c r="D174" s="152" t="s">
        <v>165</v>
      </c>
      <c r="E174" s="151"/>
      <c r="F174" s="153" t="s">
        <v>256</v>
      </c>
      <c r="G174" s="151"/>
      <c r="H174" s="154">
        <v>0.42799999999999999</v>
      </c>
      <c r="J174" s="151"/>
      <c r="K174" s="151"/>
      <c r="L174" s="155"/>
      <c r="M174" s="156"/>
      <c r="N174" s="151"/>
      <c r="O174" s="151"/>
      <c r="P174" s="151"/>
      <c r="Q174" s="151"/>
      <c r="R174" s="151"/>
      <c r="S174" s="151"/>
      <c r="T174" s="157"/>
      <c r="AT174" s="158" t="s">
        <v>165</v>
      </c>
      <c r="AU174" s="158" t="s">
        <v>21</v>
      </c>
      <c r="AV174" s="158" t="s">
        <v>78</v>
      </c>
      <c r="AW174" s="158" t="s">
        <v>121</v>
      </c>
      <c r="AX174" s="158" t="s">
        <v>70</v>
      </c>
      <c r="AY174" s="158" t="s">
        <v>158</v>
      </c>
    </row>
    <row r="175" spans="2:65" s="6" customFormat="1" ht="15.75" customHeight="1" x14ac:dyDescent="0.3">
      <c r="B175" s="159"/>
      <c r="C175" s="160"/>
      <c r="D175" s="152" t="s">
        <v>165</v>
      </c>
      <c r="E175" s="160"/>
      <c r="F175" s="161" t="s">
        <v>170</v>
      </c>
      <c r="G175" s="160"/>
      <c r="H175" s="162">
        <v>0.81</v>
      </c>
      <c r="J175" s="160"/>
      <c r="K175" s="160"/>
      <c r="L175" s="163"/>
      <c r="M175" s="164"/>
      <c r="N175" s="160"/>
      <c r="O175" s="160"/>
      <c r="P175" s="160"/>
      <c r="Q175" s="160"/>
      <c r="R175" s="160"/>
      <c r="S175" s="160"/>
      <c r="T175" s="165"/>
      <c r="AT175" s="166" t="s">
        <v>165</v>
      </c>
      <c r="AU175" s="166" t="s">
        <v>21</v>
      </c>
      <c r="AV175" s="166" t="s">
        <v>163</v>
      </c>
      <c r="AW175" s="166" t="s">
        <v>121</v>
      </c>
      <c r="AX175" s="166" t="s">
        <v>21</v>
      </c>
      <c r="AY175" s="166" t="s">
        <v>158</v>
      </c>
    </row>
    <row r="176" spans="2:65" s="125" customFormat="1" ht="37.5" customHeight="1" x14ac:dyDescent="0.35">
      <c r="B176" s="126"/>
      <c r="C176" s="127"/>
      <c r="D176" s="127" t="s">
        <v>69</v>
      </c>
      <c r="E176" s="128" t="s">
        <v>257</v>
      </c>
      <c r="F176" s="128" t="s">
        <v>258</v>
      </c>
      <c r="G176" s="127"/>
      <c r="H176" s="127"/>
      <c r="J176" s="129">
        <f>$BK$176</f>
        <v>0</v>
      </c>
      <c r="K176" s="127"/>
      <c r="L176" s="130"/>
      <c r="M176" s="131"/>
      <c r="N176" s="127"/>
      <c r="O176" s="127"/>
      <c r="P176" s="132">
        <f>SUM($P$177:$P$192)</f>
        <v>0</v>
      </c>
      <c r="Q176" s="127"/>
      <c r="R176" s="132">
        <f>SUM($R$177:$R$192)</f>
        <v>0</v>
      </c>
      <c r="S176" s="127"/>
      <c r="T176" s="133">
        <f>SUM($T$177:$T$192)</f>
        <v>0</v>
      </c>
      <c r="AR176" s="134" t="s">
        <v>21</v>
      </c>
      <c r="AT176" s="134" t="s">
        <v>69</v>
      </c>
      <c r="AU176" s="134" t="s">
        <v>70</v>
      </c>
      <c r="AY176" s="134" t="s">
        <v>158</v>
      </c>
      <c r="BK176" s="135">
        <f>SUM($BK$177:$BK$192)</f>
        <v>0</v>
      </c>
    </row>
    <row r="177" spans="2:65" s="6" customFormat="1" ht="15.75" customHeight="1" x14ac:dyDescent="0.3">
      <c r="B177" s="23"/>
      <c r="C177" s="136" t="s">
        <v>259</v>
      </c>
      <c r="D177" s="136" t="s">
        <v>159</v>
      </c>
      <c r="E177" s="137" t="s">
        <v>260</v>
      </c>
      <c r="F177" s="138" t="s">
        <v>261</v>
      </c>
      <c r="G177" s="139" t="s">
        <v>191</v>
      </c>
      <c r="H177" s="140">
        <v>1</v>
      </c>
      <c r="I177" s="141"/>
      <c r="J177" s="142">
        <f>ROUND($I$177*$H$177,2)</f>
        <v>0</v>
      </c>
      <c r="K177" s="138"/>
      <c r="L177" s="43"/>
      <c r="M177" s="143"/>
      <c r="N177" s="144" t="s">
        <v>41</v>
      </c>
      <c r="O177" s="24"/>
      <c r="P177" s="145">
        <f>$O$177*$H$177</f>
        <v>0</v>
      </c>
      <c r="Q177" s="145">
        <v>0</v>
      </c>
      <c r="R177" s="145">
        <f>$Q$177*$H$177</f>
        <v>0</v>
      </c>
      <c r="S177" s="145">
        <v>0</v>
      </c>
      <c r="T177" s="146">
        <f>$S$177*$H$177</f>
        <v>0</v>
      </c>
      <c r="AR177" s="89" t="s">
        <v>163</v>
      </c>
      <c r="AT177" s="89" t="s">
        <v>159</v>
      </c>
      <c r="AU177" s="89" t="s">
        <v>21</v>
      </c>
      <c r="AY177" s="6" t="s">
        <v>158</v>
      </c>
      <c r="BE177" s="147">
        <f>IF($N$177="základní",$J$177,0)</f>
        <v>0</v>
      </c>
      <c r="BF177" s="147">
        <f>IF($N$177="snížená",$J$177,0)</f>
        <v>0</v>
      </c>
      <c r="BG177" s="147">
        <f>IF($N$177="zákl. přenesená",$J$177,0)</f>
        <v>0</v>
      </c>
      <c r="BH177" s="147">
        <f>IF($N$177="sníž. přenesená",$J$177,0)</f>
        <v>0</v>
      </c>
      <c r="BI177" s="147">
        <f>IF($N$177="nulová",$J$177,0)</f>
        <v>0</v>
      </c>
      <c r="BJ177" s="89" t="s">
        <v>21</v>
      </c>
      <c r="BK177" s="147">
        <f>ROUND($I$177*$H$177,2)</f>
        <v>0</v>
      </c>
      <c r="BL177" s="89" t="s">
        <v>163</v>
      </c>
      <c r="BM177" s="89" t="s">
        <v>259</v>
      </c>
    </row>
    <row r="178" spans="2:65" s="6" customFormat="1" ht="16.5" customHeight="1" x14ac:dyDescent="0.3">
      <c r="B178" s="23"/>
      <c r="C178" s="24"/>
      <c r="D178" s="148" t="s">
        <v>164</v>
      </c>
      <c r="E178" s="24"/>
      <c r="F178" s="149" t="s">
        <v>261</v>
      </c>
      <c r="G178" s="24"/>
      <c r="H178" s="24"/>
      <c r="J178" s="24"/>
      <c r="K178" s="24"/>
      <c r="L178" s="43"/>
      <c r="M178" s="56"/>
      <c r="N178" s="24"/>
      <c r="O178" s="24"/>
      <c r="P178" s="24"/>
      <c r="Q178" s="24"/>
      <c r="R178" s="24"/>
      <c r="S178" s="24"/>
      <c r="T178" s="57"/>
      <c r="AT178" s="6" t="s">
        <v>164</v>
      </c>
      <c r="AU178" s="6" t="s">
        <v>21</v>
      </c>
    </row>
    <row r="179" spans="2:65" s="6" customFormat="1" ht="15.75" customHeight="1" x14ac:dyDescent="0.3">
      <c r="B179" s="150"/>
      <c r="C179" s="151"/>
      <c r="D179" s="152" t="s">
        <v>165</v>
      </c>
      <c r="E179" s="151"/>
      <c r="F179" s="153" t="s">
        <v>262</v>
      </c>
      <c r="G179" s="151"/>
      <c r="H179" s="154">
        <v>1</v>
      </c>
      <c r="J179" s="151"/>
      <c r="K179" s="151"/>
      <c r="L179" s="155"/>
      <c r="M179" s="156"/>
      <c r="N179" s="151"/>
      <c r="O179" s="151"/>
      <c r="P179" s="151"/>
      <c r="Q179" s="151"/>
      <c r="R179" s="151"/>
      <c r="S179" s="151"/>
      <c r="T179" s="157"/>
      <c r="AT179" s="158" t="s">
        <v>165</v>
      </c>
      <c r="AU179" s="158" t="s">
        <v>21</v>
      </c>
      <c r="AV179" s="158" t="s">
        <v>78</v>
      </c>
      <c r="AW179" s="158" t="s">
        <v>121</v>
      </c>
      <c r="AX179" s="158" t="s">
        <v>70</v>
      </c>
      <c r="AY179" s="158" t="s">
        <v>158</v>
      </c>
    </row>
    <row r="180" spans="2:65" s="6" customFormat="1" ht="15.75" customHeight="1" x14ac:dyDescent="0.3">
      <c r="B180" s="159"/>
      <c r="C180" s="160"/>
      <c r="D180" s="152" t="s">
        <v>165</v>
      </c>
      <c r="E180" s="160"/>
      <c r="F180" s="161" t="s">
        <v>170</v>
      </c>
      <c r="G180" s="160"/>
      <c r="H180" s="162">
        <v>1</v>
      </c>
      <c r="J180" s="160"/>
      <c r="K180" s="160"/>
      <c r="L180" s="163"/>
      <c r="M180" s="164"/>
      <c r="N180" s="160"/>
      <c r="O180" s="160"/>
      <c r="P180" s="160"/>
      <c r="Q180" s="160"/>
      <c r="R180" s="160"/>
      <c r="S180" s="160"/>
      <c r="T180" s="165"/>
      <c r="AT180" s="166" t="s">
        <v>165</v>
      </c>
      <c r="AU180" s="166" t="s">
        <v>21</v>
      </c>
      <c r="AV180" s="166" t="s">
        <v>163</v>
      </c>
      <c r="AW180" s="166" t="s">
        <v>121</v>
      </c>
      <c r="AX180" s="166" t="s">
        <v>21</v>
      </c>
      <c r="AY180" s="166" t="s">
        <v>158</v>
      </c>
    </row>
    <row r="181" spans="2:65" s="6" customFormat="1" ht="15.75" customHeight="1" x14ac:dyDescent="0.3">
      <c r="B181" s="23"/>
      <c r="C181" s="136" t="s">
        <v>263</v>
      </c>
      <c r="D181" s="136" t="s">
        <v>159</v>
      </c>
      <c r="E181" s="137" t="s">
        <v>264</v>
      </c>
      <c r="F181" s="138" t="s">
        <v>265</v>
      </c>
      <c r="G181" s="139" t="s">
        <v>191</v>
      </c>
      <c r="H181" s="140">
        <v>4</v>
      </c>
      <c r="I181" s="141"/>
      <c r="J181" s="142">
        <f>ROUND($I$181*$H$181,2)</f>
        <v>0</v>
      </c>
      <c r="K181" s="138"/>
      <c r="L181" s="43"/>
      <c r="M181" s="143"/>
      <c r="N181" s="144" t="s">
        <v>41</v>
      </c>
      <c r="O181" s="24"/>
      <c r="P181" s="145">
        <f>$O$181*$H$181</f>
        <v>0</v>
      </c>
      <c r="Q181" s="145">
        <v>0</v>
      </c>
      <c r="R181" s="145">
        <f>$Q$181*$H$181</f>
        <v>0</v>
      </c>
      <c r="S181" s="145">
        <v>0</v>
      </c>
      <c r="T181" s="146">
        <f>$S$181*$H$181</f>
        <v>0</v>
      </c>
      <c r="AR181" s="89" t="s">
        <v>163</v>
      </c>
      <c r="AT181" s="89" t="s">
        <v>159</v>
      </c>
      <c r="AU181" s="89" t="s">
        <v>21</v>
      </c>
      <c r="AY181" s="6" t="s">
        <v>158</v>
      </c>
      <c r="BE181" s="147">
        <f>IF($N$181="základní",$J$181,0)</f>
        <v>0</v>
      </c>
      <c r="BF181" s="147">
        <f>IF($N$181="snížená",$J$181,0)</f>
        <v>0</v>
      </c>
      <c r="BG181" s="147">
        <f>IF($N$181="zákl. přenesená",$J$181,0)</f>
        <v>0</v>
      </c>
      <c r="BH181" s="147">
        <f>IF($N$181="sníž. přenesená",$J$181,0)</f>
        <v>0</v>
      </c>
      <c r="BI181" s="147">
        <f>IF($N$181="nulová",$J$181,0)</f>
        <v>0</v>
      </c>
      <c r="BJ181" s="89" t="s">
        <v>21</v>
      </c>
      <c r="BK181" s="147">
        <f>ROUND($I$181*$H$181,2)</f>
        <v>0</v>
      </c>
      <c r="BL181" s="89" t="s">
        <v>163</v>
      </c>
      <c r="BM181" s="89" t="s">
        <v>263</v>
      </c>
    </row>
    <row r="182" spans="2:65" s="6" customFormat="1" ht="16.5" customHeight="1" x14ac:dyDescent="0.3">
      <c r="B182" s="23"/>
      <c r="C182" s="24"/>
      <c r="D182" s="148" t="s">
        <v>164</v>
      </c>
      <c r="E182" s="24"/>
      <c r="F182" s="149" t="s">
        <v>265</v>
      </c>
      <c r="G182" s="24"/>
      <c r="H182" s="24"/>
      <c r="J182" s="24"/>
      <c r="K182" s="24"/>
      <c r="L182" s="43"/>
      <c r="M182" s="56"/>
      <c r="N182" s="24"/>
      <c r="O182" s="24"/>
      <c r="P182" s="24"/>
      <c r="Q182" s="24"/>
      <c r="R182" s="24"/>
      <c r="S182" s="24"/>
      <c r="T182" s="57"/>
      <c r="AT182" s="6" t="s">
        <v>164</v>
      </c>
      <c r="AU182" s="6" t="s">
        <v>21</v>
      </c>
    </row>
    <row r="183" spans="2:65" s="6" customFormat="1" ht="15.75" customHeight="1" x14ac:dyDescent="0.3">
      <c r="B183" s="150"/>
      <c r="C183" s="151"/>
      <c r="D183" s="152" t="s">
        <v>165</v>
      </c>
      <c r="E183" s="151"/>
      <c r="F183" s="153" t="s">
        <v>266</v>
      </c>
      <c r="G183" s="151"/>
      <c r="H183" s="154">
        <v>4</v>
      </c>
      <c r="J183" s="151"/>
      <c r="K183" s="151"/>
      <c r="L183" s="155"/>
      <c r="M183" s="156"/>
      <c r="N183" s="151"/>
      <c r="O183" s="151"/>
      <c r="P183" s="151"/>
      <c r="Q183" s="151"/>
      <c r="R183" s="151"/>
      <c r="S183" s="151"/>
      <c r="T183" s="157"/>
      <c r="AT183" s="158" t="s">
        <v>165</v>
      </c>
      <c r="AU183" s="158" t="s">
        <v>21</v>
      </c>
      <c r="AV183" s="158" t="s">
        <v>78</v>
      </c>
      <c r="AW183" s="158" t="s">
        <v>121</v>
      </c>
      <c r="AX183" s="158" t="s">
        <v>70</v>
      </c>
      <c r="AY183" s="158" t="s">
        <v>158</v>
      </c>
    </row>
    <row r="184" spans="2:65" s="6" customFormat="1" ht="15.75" customHeight="1" x14ac:dyDescent="0.3">
      <c r="B184" s="159"/>
      <c r="C184" s="160"/>
      <c r="D184" s="152" t="s">
        <v>165</v>
      </c>
      <c r="E184" s="160"/>
      <c r="F184" s="161" t="s">
        <v>170</v>
      </c>
      <c r="G184" s="160"/>
      <c r="H184" s="162">
        <v>4</v>
      </c>
      <c r="J184" s="160"/>
      <c r="K184" s="160"/>
      <c r="L184" s="163"/>
      <c r="M184" s="164"/>
      <c r="N184" s="160"/>
      <c r="O184" s="160"/>
      <c r="P184" s="160"/>
      <c r="Q184" s="160"/>
      <c r="R184" s="160"/>
      <c r="S184" s="160"/>
      <c r="T184" s="165"/>
      <c r="AT184" s="166" t="s">
        <v>165</v>
      </c>
      <c r="AU184" s="166" t="s">
        <v>21</v>
      </c>
      <c r="AV184" s="166" t="s">
        <v>163</v>
      </c>
      <c r="AW184" s="166" t="s">
        <v>121</v>
      </c>
      <c r="AX184" s="166" t="s">
        <v>21</v>
      </c>
      <c r="AY184" s="166" t="s">
        <v>158</v>
      </c>
    </row>
    <row r="185" spans="2:65" s="6" customFormat="1" ht="15.75" customHeight="1" x14ac:dyDescent="0.3">
      <c r="B185" s="23"/>
      <c r="C185" s="136" t="s">
        <v>267</v>
      </c>
      <c r="D185" s="136" t="s">
        <v>159</v>
      </c>
      <c r="E185" s="137" t="s">
        <v>268</v>
      </c>
      <c r="F185" s="138" t="s">
        <v>269</v>
      </c>
      <c r="G185" s="139" t="s">
        <v>183</v>
      </c>
      <c r="H185" s="140">
        <v>0.17799999999999999</v>
      </c>
      <c r="I185" s="141"/>
      <c r="J185" s="142">
        <f>ROUND($I$185*$H$185,2)</f>
        <v>0</v>
      </c>
      <c r="K185" s="138"/>
      <c r="L185" s="43"/>
      <c r="M185" s="143"/>
      <c r="N185" s="144" t="s">
        <v>41</v>
      </c>
      <c r="O185" s="24"/>
      <c r="P185" s="145">
        <f>$O$185*$H$185</f>
        <v>0</v>
      </c>
      <c r="Q185" s="145">
        <v>0</v>
      </c>
      <c r="R185" s="145">
        <f>$Q$185*$H$185</f>
        <v>0</v>
      </c>
      <c r="S185" s="145">
        <v>0</v>
      </c>
      <c r="T185" s="146">
        <f>$S$185*$H$185</f>
        <v>0</v>
      </c>
      <c r="AR185" s="89" t="s">
        <v>163</v>
      </c>
      <c r="AT185" s="89" t="s">
        <v>159</v>
      </c>
      <c r="AU185" s="89" t="s">
        <v>21</v>
      </c>
      <c r="AY185" s="6" t="s">
        <v>158</v>
      </c>
      <c r="BE185" s="147">
        <f>IF($N$185="základní",$J$185,0)</f>
        <v>0</v>
      </c>
      <c r="BF185" s="147">
        <f>IF($N$185="snížená",$J$185,0)</f>
        <v>0</v>
      </c>
      <c r="BG185" s="147">
        <f>IF($N$185="zákl. přenesená",$J$185,0)</f>
        <v>0</v>
      </c>
      <c r="BH185" s="147">
        <f>IF($N$185="sníž. přenesená",$J$185,0)</f>
        <v>0</v>
      </c>
      <c r="BI185" s="147">
        <f>IF($N$185="nulová",$J$185,0)</f>
        <v>0</v>
      </c>
      <c r="BJ185" s="89" t="s">
        <v>21</v>
      </c>
      <c r="BK185" s="147">
        <f>ROUND($I$185*$H$185,2)</f>
        <v>0</v>
      </c>
      <c r="BL185" s="89" t="s">
        <v>163</v>
      </c>
      <c r="BM185" s="89" t="s">
        <v>267</v>
      </c>
    </row>
    <row r="186" spans="2:65" s="6" customFormat="1" ht="16.5" customHeight="1" x14ac:dyDescent="0.3">
      <c r="B186" s="23"/>
      <c r="C186" s="24"/>
      <c r="D186" s="148" t="s">
        <v>164</v>
      </c>
      <c r="E186" s="24"/>
      <c r="F186" s="149" t="s">
        <v>269</v>
      </c>
      <c r="G186" s="24"/>
      <c r="H186" s="24"/>
      <c r="J186" s="24"/>
      <c r="K186" s="24"/>
      <c r="L186" s="43"/>
      <c r="M186" s="56"/>
      <c r="N186" s="24"/>
      <c r="O186" s="24"/>
      <c r="P186" s="24"/>
      <c r="Q186" s="24"/>
      <c r="R186" s="24"/>
      <c r="S186" s="24"/>
      <c r="T186" s="57"/>
      <c r="AT186" s="6" t="s">
        <v>164</v>
      </c>
      <c r="AU186" s="6" t="s">
        <v>21</v>
      </c>
    </row>
    <row r="187" spans="2:65" s="6" customFormat="1" ht="15.75" customHeight="1" x14ac:dyDescent="0.3">
      <c r="B187" s="150"/>
      <c r="C187" s="151"/>
      <c r="D187" s="152" t="s">
        <v>165</v>
      </c>
      <c r="E187" s="151"/>
      <c r="F187" s="153" t="s">
        <v>270</v>
      </c>
      <c r="G187" s="151"/>
      <c r="H187" s="154">
        <v>0.17799999999999999</v>
      </c>
      <c r="J187" s="151"/>
      <c r="K187" s="151"/>
      <c r="L187" s="155"/>
      <c r="M187" s="156"/>
      <c r="N187" s="151"/>
      <c r="O187" s="151"/>
      <c r="P187" s="151"/>
      <c r="Q187" s="151"/>
      <c r="R187" s="151"/>
      <c r="S187" s="151"/>
      <c r="T187" s="157"/>
      <c r="AT187" s="158" t="s">
        <v>165</v>
      </c>
      <c r="AU187" s="158" t="s">
        <v>21</v>
      </c>
      <c r="AV187" s="158" t="s">
        <v>78</v>
      </c>
      <c r="AW187" s="158" t="s">
        <v>121</v>
      </c>
      <c r="AX187" s="158" t="s">
        <v>70</v>
      </c>
      <c r="AY187" s="158" t="s">
        <v>158</v>
      </c>
    </row>
    <row r="188" spans="2:65" s="6" customFormat="1" ht="15.75" customHeight="1" x14ac:dyDescent="0.3">
      <c r="B188" s="159"/>
      <c r="C188" s="160"/>
      <c r="D188" s="152" t="s">
        <v>165</v>
      </c>
      <c r="E188" s="160"/>
      <c r="F188" s="161" t="s">
        <v>170</v>
      </c>
      <c r="G188" s="160"/>
      <c r="H188" s="162">
        <v>0.17799999999999999</v>
      </c>
      <c r="J188" s="160"/>
      <c r="K188" s="160"/>
      <c r="L188" s="163"/>
      <c r="M188" s="164"/>
      <c r="N188" s="160"/>
      <c r="O188" s="160"/>
      <c r="P188" s="160"/>
      <c r="Q188" s="160"/>
      <c r="R188" s="160"/>
      <c r="S188" s="160"/>
      <c r="T188" s="165"/>
      <c r="AT188" s="166" t="s">
        <v>165</v>
      </c>
      <c r="AU188" s="166" t="s">
        <v>21</v>
      </c>
      <c r="AV188" s="166" t="s">
        <v>163</v>
      </c>
      <c r="AW188" s="166" t="s">
        <v>121</v>
      </c>
      <c r="AX188" s="166" t="s">
        <v>21</v>
      </c>
      <c r="AY188" s="166" t="s">
        <v>158</v>
      </c>
    </row>
    <row r="189" spans="2:65" s="6" customFormat="1" ht="15.75" customHeight="1" x14ac:dyDescent="0.3">
      <c r="B189" s="23"/>
      <c r="C189" s="136" t="s">
        <v>271</v>
      </c>
      <c r="D189" s="136" t="s">
        <v>159</v>
      </c>
      <c r="E189" s="137" t="s">
        <v>272</v>
      </c>
      <c r="F189" s="138" t="s">
        <v>273</v>
      </c>
      <c r="G189" s="139" t="s">
        <v>177</v>
      </c>
      <c r="H189" s="140">
        <v>160.67400000000001</v>
      </c>
      <c r="I189" s="141"/>
      <c r="J189" s="142">
        <f>ROUND($I$189*$H$189,2)</f>
        <v>0</v>
      </c>
      <c r="K189" s="138"/>
      <c r="L189" s="43"/>
      <c r="M189" s="143"/>
      <c r="N189" s="144" t="s">
        <v>41</v>
      </c>
      <c r="O189" s="24"/>
      <c r="P189" s="145">
        <f>$O$189*$H$189</f>
        <v>0</v>
      </c>
      <c r="Q189" s="145">
        <v>0</v>
      </c>
      <c r="R189" s="145">
        <f>$Q$189*$H$189</f>
        <v>0</v>
      </c>
      <c r="S189" s="145">
        <v>0</v>
      </c>
      <c r="T189" s="146">
        <f>$S$189*$H$189</f>
        <v>0</v>
      </c>
      <c r="AR189" s="89" t="s">
        <v>163</v>
      </c>
      <c r="AT189" s="89" t="s">
        <v>159</v>
      </c>
      <c r="AU189" s="89" t="s">
        <v>21</v>
      </c>
      <c r="AY189" s="6" t="s">
        <v>158</v>
      </c>
      <c r="BE189" s="147">
        <f>IF($N$189="základní",$J$189,0)</f>
        <v>0</v>
      </c>
      <c r="BF189" s="147">
        <f>IF($N$189="snížená",$J$189,0)</f>
        <v>0</v>
      </c>
      <c r="BG189" s="147">
        <f>IF($N$189="zákl. přenesená",$J$189,0)</f>
        <v>0</v>
      </c>
      <c r="BH189" s="147">
        <f>IF($N$189="sníž. přenesená",$J$189,0)</f>
        <v>0</v>
      </c>
      <c r="BI189" s="147">
        <f>IF($N$189="nulová",$J$189,0)</f>
        <v>0</v>
      </c>
      <c r="BJ189" s="89" t="s">
        <v>21</v>
      </c>
      <c r="BK189" s="147">
        <f>ROUND($I$189*$H$189,2)</f>
        <v>0</v>
      </c>
      <c r="BL189" s="89" t="s">
        <v>163</v>
      </c>
      <c r="BM189" s="89" t="s">
        <v>271</v>
      </c>
    </row>
    <row r="190" spans="2:65" s="6" customFormat="1" ht="16.5" customHeight="1" x14ac:dyDescent="0.3">
      <c r="B190" s="23"/>
      <c r="C190" s="24"/>
      <c r="D190" s="148" t="s">
        <v>164</v>
      </c>
      <c r="E190" s="24"/>
      <c r="F190" s="149" t="s">
        <v>273</v>
      </c>
      <c r="G190" s="24"/>
      <c r="H190" s="24"/>
      <c r="J190" s="24"/>
      <c r="K190" s="24"/>
      <c r="L190" s="43"/>
      <c r="M190" s="56"/>
      <c r="N190" s="24"/>
      <c r="O190" s="24"/>
      <c r="P190" s="24"/>
      <c r="Q190" s="24"/>
      <c r="R190" s="24"/>
      <c r="S190" s="24"/>
      <c r="T190" s="57"/>
      <c r="AT190" s="6" t="s">
        <v>164</v>
      </c>
      <c r="AU190" s="6" t="s">
        <v>21</v>
      </c>
    </row>
    <row r="191" spans="2:65" s="6" customFormat="1" ht="15.75" customHeight="1" x14ac:dyDescent="0.3">
      <c r="B191" s="150"/>
      <c r="C191" s="151"/>
      <c r="D191" s="152" t="s">
        <v>165</v>
      </c>
      <c r="E191" s="151"/>
      <c r="F191" s="153" t="s">
        <v>274</v>
      </c>
      <c r="G191" s="151"/>
      <c r="H191" s="154">
        <v>160.67400000000001</v>
      </c>
      <c r="J191" s="151"/>
      <c r="K191" s="151"/>
      <c r="L191" s="155"/>
      <c r="M191" s="156"/>
      <c r="N191" s="151"/>
      <c r="O191" s="151"/>
      <c r="P191" s="151"/>
      <c r="Q191" s="151"/>
      <c r="R191" s="151"/>
      <c r="S191" s="151"/>
      <c r="T191" s="157"/>
      <c r="AT191" s="158" t="s">
        <v>165</v>
      </c>
      <c r="AU191" s="158" t="s">
        <v>21</v>
      </c>
      <c r="AV191" s="158" t="s">
        <v>78</v>
      </c>
      <c r="AW191" s="158" t="s">
        <v>121</v>
      </c>
      <c r="AX191" s="158" t="s">
        <v>70</v>
      </c>
      <c r="AY191" s="158" t="s">
        <v>158</v>
      </c>
    </row>
    <row r="192" spans="2:65" s="6" customFormat="1" ht="15.75" customHeight="1" x14ac:dyDescent="0.3">
      <c r="B192" s="159"/>
      <c r="C192" s="160"/>
      <c r="D192" s="152" t="s">
        <v>165</v>
      </c>
      <c r="E192" s="160"/>
      <c r="F192" s="161" t="s">
        <v>170</v>
      </c>
      <c r="G192" s="160"/>
      <c r="H192" s="162">
        <v>160.67400000000001</v>
      </c>
      <c r="J192" s="160"/>
      <c r="K192" s="160"/>
      <c r="L192" s="163"/>
      <c r="M192" s="164"/>
      <c r="N192" s="160"/>
      <c r="O192" s="160"/>
      <c r="P192" s="160"/>
      <c r="Q192" s="160"/>
      <c r="R192" s="160"/>
      <c r="S192" s="160"/>
      <c r="T192" s="165"/>
      <c r="AT192" s="166" t="s">
        <v>165</v>
      </c>
      <c r="AU192" s="166" t="s">
        <v>21</v>
      </c>
      <c r="AV192" s="166" t="s">
        <v>163</v>
      </c>
      <c r="AW192" s="166" t="s">
        <v>121</v>
      </c>
      <c r="AX192" s="166" t="s">
        <v>21</v>
      </c>
      <c r="AY192" s="166" t="s">
        <v>158</v>
      </c>
    </row>
    <row r="193" spans="2:65" s="125" customFormat="1" ht="37.5" customHeight="1" x14ac:dyDescent="0.35">
      <c r="B193" s="126"/>
      <c r="C193" s="127"/>
      <c r="D193" s="127" t="s">
        <v>69</v>
      </c>
      <c r="E193" s="128" t="s">
        <v>275</v>
      </c>
      <c r="F193" s="128" t="s">
        <v>276</v>
      </c>
      <c r="G193" s="127"/>
      <c r="H193" s="127"/>
      <c r="J193" s="129">
        <f>$BK$193</f>
        <v>0</v>
      </c>
      <c r="K193" s="127"/>
      <c r="L193" s="130"/>
      <c r="M193" s="131"/>
      <c r="N193" s="127"/>
      <c r="O193" s="127"/>
      <c r="P193" s="132">
        <f>SUM($P$194:$P$195)</f>
        <v>0</v>
      </c>
      <c r="Q193" s="127"/>
      <c r="R193" s="132">
        <f>SUM($R$194:$R$195)</f>
        <v>0</v>
      </c>
      <c r="S193" s="127"/>
      <c r="T193" s="133">
        <f>SUM($T$194:$T$195)</f>
        <v>0</v>
      </c>
      <c r="AR193" s="134" t="s">
        <v>21</v>
      </c>
      <c r="AT193" s="134" t="s">
        <v>69</v>
      </c>
      <c r="AU193" s="134" t="s">
        <v>70</v>
      </c>
      <c r="AY193" s="134" t="s">
        <v>158</v>
      </c>
      <c r="BK193" s="135">
        <f>SUM($BK$194:$BK$195)</f>
        <v>0</v>
      </c>
    </row>
    <row r="194" spans="2:65" s="6" customFormat="1" ht="15.75" customHeight="1" x14ac:dyDescent="0.3">
      <c r="B194" s="23"/>
      <c r="C194" s="136" t="s">
        <v>277</v>
      </c>
      <c r="D194" s="136" t="s">
        <v>159</v>
      </c>
      <c r="E194" s="137" t="s">
        <v>278</v>
      </c>
      <c r="F194" s="138" t="s">
        <v>279</v>
      </c>
      <c r="G194" s="139" t="s">
        <v>183</v>
      </c>
      <c r="H194" s="140">
        <v>81.724999999999994</v>
      </c>
      <c r="I194" s="141"/>
      <c r="J194" s="142">
        <f>ROUND($I$194*$H$194,2)</f>
        <v>0</v>
      </c>
      <c r="K194" s="138"/>
      <c r="L194" s="43"/>
      <c r="M194" s="143"/>
      <c r="N194" s="144" t="s">
        <v>41</v>
      </c>
      <c r="O194" s="24"/>
      <c r="P194" s="145">
        <f>$O$194*$H$194</f>
        <v>0</v>
      </c>
      <c r="Q194" s="145">
        <v>0</v>
      </c>
      <c r="R194" s="145">
        <f>$Q$194*$H$194</f>
        <v>0</v>
      </c>
      <c r="S194" s="145">
        <v>0</v>
      </c>
      <c r="T194" s="146">
        <f>$S$194*$H$194</f>
        <v>0</v>
      </c>
      <c r="AR194" s="89" t="s">
        <v>163</v>
      </c>
      <c r="AT194" s="89" t="s">
        <v>159</v>
      </c>
      <c r="AU194" s="89" t="s">
        <v>21</v>
      </c>
      <c r="AY194" s="6" t="s">
        <v>158</v>
      </c>
      <c r="BE194" s="147">
        <f>IF($N$194="základní",$J$194,0)</f>
        <v>0</v>
      </c>
      <c r="BF194" s="147">
        <f>IF($N$194="snížená",$J$194,0)</f>
        <v>0</v>
      </c>
      <c r="BG194" s="147">
        <f>IF($N$194="zákl. přenesená",$J$194,0)</f>
        <v>0</v>
      </c>
      <c r="BH194" s="147">
        <f>IF($N$194="sníž. přenesená",$J$194,0)</f>
        <v>0</v>
      </c>
      <c r="BI194" s="147">
        <f>IF($N$194="nulová",$J$194,0)</f>
        <v>0</v>
      </c>
      <c r="BJ194" s="89" t="s">
        <v>21</v>
      </c>
      <c r="BK194" s="147">
        <f>ROUND($I$194*$H$194,2)</f>
        <v>0</v>
      </c>
      <c r="BL194" s="89" t="s">
        <v>163</v>
      </c>
      <c r="BM194" s="89" t="s">
        <v>277</v>
      </c>
    </row>
    <row r="195" spans="2:65" s="6" customFormat="1" ht="16.5" customHeight="1" x14ac:dyDescent="0.3">
      <c r="B195" s="23"/>
      <c r="C195" s="24"/>
      <c r="D195" s="148" t="s">
        <v>164</v>
      </c>
      <c r="E195" s="24"/>
      <c r="F195" s="149" t="s">
        <v>279</v>
      </c>
      <c r="G195" s="24"/>
      <c r="H195" s="24"/>
      <c r="J195" s="24"/>
      <c r="K195" s="24"/>
      <c r="L195" s="43"/>
      <c r="M195" s="56"/>
      <c r="N195" s="24"/>
      <c r="O195" s="24"/>
      <c r="P195" s="24"/>
      <c r="Q195" s="24"/>
      <c r="R195" s="24"/>
      <c r="S195" s="24"/>
      <c r="T195" s="57"/>
      <c r="AT195" s="6" t="s">
        <v>164</v>
      </c>
      <c r="AU195" s="6" t="s">
        <v>21</v>
      </c>
    </row>
    <row r="196" spans="2:65" s="125" customFormat="1" ht="37.5" customHeight="1" x14ac:dyDescent="0.35">
      <c r="B196" s="126"/>
      <c r="C196" s="127"/>
      <c r="D196" s="127" t="s">
        <v>69</v>
      </c>
      <c r="E196" s="128" t="s">
        <v>280</v>
      </c>
      <c r="F196" s="128" t="s">
        <v>281</v>
      </c>
      <c r="G196" s="127"/>
      <c r="H196" s="127"/>
      <c r="J196" s="129">
        <f>$BK$196</f>
        <v>0</v>
      </c>
      <c r="K196" s="127"/>
      <c r="L196" s="130"/>
      <c r="M196" s="131"/>
      <c r="N196" s="127"/>
      <c r="O196" s="127"/>
      <c r="P196" s="132">
        <f>SUM($P$197:$P$210)</f>
        <v>0</v>
      </c>
      <c r="Q196" s="127"/>
      <c r="R196" s="132">
        <f>SUM($R$197:$R$210)</f>
        <v>0</v>
      </c>
      <c r="S196" s="127"/>
      <c r="T196" s="133">
        <f>SUM($T$197:$T$210)</f>
        <v>0</v>
      </c>
      <c r="AR196" s="134" t="s">
        <v>21</v>
      </c>
      <c r="AT196" s="134" t="s">
        <v>69</v>
      </c>
      <c r="AU196" s="134" t="s">
        <v>70</v>
      </c>
      <c r="AY196" s="134" t="s">
        <v>158</v>
      </c>
      <c r="BK196" s="135">
        <f>SUM($BK$197:$BK$210)</f>
        <v>0</v>
      </c>
    </row>
    <row r="197" spans="2:65" s="6" customFormat="1" ht="15.75" customHeight="1" x14ac:dyDescent="0.3">
      <c r="B197" s="23"/>
      <c r="C197" s="136" t="s">
        <v>282</v>
      </c>
      <c r="D197" s="136" t="s">
        <v>159</v>
      </c>
      <c r="E197" s="137" t="s">
        <v>283</v>
      </c>
      <c r="F197" s="138" t="s">
        <v>284</v>
      </c>
      <c r="G197" s="139" t="s">
        <v>177</v>
      </c>
      <c r="H197" s="140">
        <v>7.2</v>
      </c>
      <c r="I197" s="141"/>
      <c r="J197" s="142">
        <f>ROUND($I$197*$H$197,2)</f>
        <v>0</v>
      </c>
      <c r="K197" s="138"/>
      <c r="L197" s="43"/>
      <c r="M197" s="143"/>
      <c r="N197" s="144" t="s">
        <v>41</v>
      </c>
      <c r="O197" s="24"/>
      <c r="P197" s="145">
        <f>$O$197*$H$197</f>
        <v>0</v>
      </c>
      <c r="Q197" s="145">
        <v>0</v>
      </c>
      <c r="R197" s="145">
        <f>$Q$197*$H$197</f>
        <v>0</v>
      </c>
      <c r="S197" s="145">
        <v>0</v>
      </c>
      <c r="T197" s="146">
        <f>$S$197*$H$197</f>
        <v>0</v>
      </c>
      <c r="AR197" s="89" t="s">
        <v>163</v>
      </c>
      <c r="AT197" s="89" t="s">
        <v>159</v>
      </c>
      <c r="AU197" s="89" t="s">
        <v>21</v>
      </c>
      <c r="AY197" s="6" t="s">
        <v>158</v>
      </c>
      <c r="BE197" s="147">
        <f>IF($N$197="základní",$J$197,0)</f>
        <v>0</v>
      </c>
      <c r="BF197" s="147">
        <f>IF($N$197="snížená",$J$197,0)</f>
        <v>0</v>
      </c>
      <c r="BG197" s="147">
        <f>IF($N$197="zákl. přenesená",$J$197,0)</f>
        <v>0</v>
      </c>
      <c r="BH197" s="147">
        <f>IF($N$197="sníž. přenesená",$J$197,0)</f>
        <v>0</v>
      </c>
      <c r="BI197" s="147">
        <f>IF($N$197="nulová",$J$197,0)</f>
        <v>0</v>
      </c>
      <c r="BJ197" s="89" t="s">
        <v>21</v>
      </c>
      <c r="BK197" s="147">
        <f>ROUND($I$197*$H$197,2)</f>
        <v>0</v>
      </c>
      <c r="BL197" s="89" t="s">
        <v>163</v>
      </c>
      <c r="BM197" s="89" t="s">
        <v>282</v>
      </c>
    </row>
    <row r="198" spans="2:65" s="6" customFormat="1" ht="16.5" customHeight="1" x14ac:dyDescent="0.3">
      <c r="B198" s="23"/>
      <c r="C198" s="24"/>
      <c r="D198" s="148" t="s">
        <v>164</v>
      </c>
      <c r="E198" s="24"/>
      <c r="F198" s="149" t="s">
        <v>284</v>
      </c>
      <c r="G198" s="24"/>
      <c r="H198" s="24"/>
      <c r="J198" s="24"/>
      <c r="K198" s="24"/>
      <c r="L198" s="43"/>
      <c r="M198" s="56"/>
      <c r="N198" s="24"/>
      <c r="O198" s="24"/>
      <c r="P198" s="24"/>
      <c r="Q198" s="24"/>
      <c r="R198" s="24"/>
      <c r="S198" s="24"/>
      <c r="T198" s="57"/>
      <c r="AT198" s="6" t="s">
        <v>164</v>
      </c>
      <c r="AU198" s="6" t="s">
        <v>21</v>
      </c>
    </row>
    <row r="199" spans="2:65" s="6" customFormat="1" ht="15.75" customHeight="1" x14ac:dyDescent="0.3">
      <c r="B199" s="150"/>
      <c r="C199" s="151"/>
      <c r="D199" s="152" t="s">
        <v>165</v>
      </c>
      <c r="E199" s="151"/>
      <c r="F199" s="153" t="s">
        <v>285</v>
      </c>
      <c r="G199" s="151"/>
      <c r="H199" s="154">
        <v>7.2</v>
      </c>
      <c r="J199" s="151"/>
      <c r="K199" s="151"/>
      <c r="L199" s="155"/>
      <c r="M199" s="156"/>
      <c r="N199" s="151"/>
      <c r="O199" s="151"/>
      <c r="P199" s="151"/>
      <c r="Q199" s="151"/>
      <c r="R199" s="151"/>
      <c r="S199" s="151"/>
      <c r="T199" s="157"/>
      <c r="AT199" s="158" t="s">
        <v>165</v>
      </c>
      <c r="AU199" s="158" t="s">
        <v>21</v>
      </c>
      <c r="AV199" s="158" t="s">
        <v>78</v>
      </c>
      <c r="AW199" s="158" t="s">
        <v>121</v>
      </c>
      <c r="AX199" s="158" t="s">
        <v>70</v>
      </c>
      <c r="AY199" s="158" t="s">
        <v>158</v>
      </c>
    </row>
    <row r="200" spans="2:65" s="6" customFormat="1" ht="15.75" customHeight="1" x14ac:dyDescent="0.3">
      <c r="B200" s="159"/>
      <c r="C200" s="160"/>
      <c r="D200" s="152" t="s">
        <v>165</v>
      </c>
      <c r="E200" s="160"/>
      <c r="F200" s="161" t="s">
        <v>170</v>
      </c>
      <c r="G200" s="160"/>
      <c r="H200" s="162">
        <v>7.2</v>
      </c>
      <c r="J200" s="160"/>
      <c r="K200" s="160"/>
      <c r="L200" s="163"/>
      <c r="M200" s="164"/>
      <c r="N200" s="160"/>
      <c r="O200" s="160"/>
      <c r="P200" s="160"/>
      <c r="Q200" s="160"/>
      <c r="R200" s="160"/>
      <c r="S200" s="160"/>
      <c r="T200" s="165"/>
      <c r="AT200" s="166" t="s">
        <v>165</v>
      </c>
      <c r="AU200" s="166" t="s">
        <v>21</v>
      </c>
      <c r="AV200" s="166" t="s">
        <v>163</v>
      </c>
      <c r="AW200" s="166" t="s">
        <v>121</v>
      </c>
      <c r="AX200" s="166" t="s">
        <v>21</v>
      </c>
      <c r="AY200" s="166" t="s">
        <v>158</v>
      </c>
    </row>
    <row r="201" spans="2:65" s="6" customFormat="1" ht="15.75" customHeight="1" x14ac:dyDescent="0.3">
      <c r="B201" s="23"/>
      <c r="C201" s="136" t="s">
        <v>286</v>
      </c>
      <c r="D201" s="136" t="s">
        <v>159</v>
      </c>
      <c r="E201" s="137" t="s">
        <v>287</v>
      </c>
      <c r="F201" s="138" t="s">
        <v>288</v>
      </c>
      <c r="G201" s="139" t="s">
        <v>177</v>
      </c>
      <c r="H201" s="140">
        <v>39.51</v>
      </c>
      <c r="I201" s="141"/>
      <c r="J201" s="142">
        <f>ROUND($I$201*$H$201,2)</f>
        <v>0</v>
      </c>
      <c r="K201" s="138"/>
      <c r="L201" s="43"/>
      <c r="M201" s="143"/>
      <c r="N201" s="144" t="s">
        <v>41</v>
      </c>
      <c r="O201" s="24"/>
      <c r="P201" s="145">
        <f>$O$201*$H$201</f>
        <v>0</v>
      </c>
      <c r="Q201" s="145">
        <v>0</v>
      </c>
      <c r="R201" s="145">
        <f>$Q$201*$H$201</f>
        <v>0</v>
      </c>
      <c r="S201" s="145">
        <v>0</v>
      </c>
      <c r="T201" s="146">
        <f>$S$201*$H$201</f>
        <v>0</v>
      </c>
      <c r="AR201" s="89" t="s">
        <v>163</v>
      </c>
      <c r="AT201" s="89" t="s">
        <v>159</v>
      </c>
      <c r="AU201" s="89" t="s">
        <v>21</v>
      </c>
      <c r="AY201" s="6" t="s">
        <v>158</v>
      </c>
      <c r="BE201" s="147">
        <f>IF($N$201="základní",$J$201,0)</f>
        <v>0</v>
      </c>
      <c r="BF201" s="147">
        <f>IF($N$201="snížená",$J$201,0)</f>
        <v>0</v>
      </c>
      <c r="BG201" s="147">
        <f>IF($N$201="zákl. přenesená",$J$201,0)</f>
        <v>0</v>
      </c>
      <c r="BH201" s="147">
        <f>IF($N$201="sníž. přenesená",$J$201,0)</f>
        <v>0</v>
      </c>
      <c r="BI201" s="147">
        <f>IF($N$201="nulová",$J$201,0)</f>
        <v>0</v>
      </c>
      <c r="BJ201" s="89" t="s">
        <v>21</v>
      </c>
      <c r="BK201" s="147">
        <f>ROUND($I$201*$H$201,2)</f>
        <v>0</v>
      </c>
      <c r="BL201" s="89" t="s">
        <v>163</v>
      </c>
      <c r="BM201" s="89" t="s">
        <v>286</v>
      </c>
    </row>
    <row r="202" spans="2:65" s="6" customFormat="1" ht="16.5" customHeight="1" x14ac:dyDescent="0.3">
      <c r="B202" s="23"/>
      <c r="C202" s="24"/>
      <c r="D202" s="148" t="s">
        <v>164</v>
      </c>
      <c r="E202" s="24"/>
      <c r="F202" s="149" t="s">
        <v>288</v>
      </c>
      <c r="G202" s="24"/>
      <c r="H202" s="24"/>
      <c r="J202" s="24"/>
      <c r="K202" s="24"/>
      <c r="L202" s="43"/>
      <c r="M202" s="56"/>
      <c r="N202" s="24"/>
      <c r="O202" s="24"/>
      <c r="P202" s="24"/>
      <c r="Q202" s="24"/>
      <c r="R202" s="24"/>
      <c r="S202" s="24"/>
      <c r="T202" s="57"/>
      <c r="AT202" s="6" t="s">
        <v>164</v>
      </c>
      <c r="AU202" s="6" t="s">
        <v>21</v>
      </c>
    </row>
    <row r="203" spans="2:65" s="6" customFormat="1" ht="15.75" customHeight="1" x14ac:dyDescent="0.3">
      <c r="B203" s="150"/>
      <c r="C203" s="151"/>
      <c r="D203" s="152" t="s">
        <v>165</v>
      </c>
      <c r="E203" s="151"/>
      <c r="F203" s="153" t="s">
        <v>200</v>
      </c>
      <c r="G203" s="151"/>
      <c r="H203" s="154">
        <v>39.51</v>
      </c>
      <c r="J203" s="151"/>
      <c r="K203" s="151"/>
      <c r="L203" s="155"/>
      <c r="M203" s="156"/>
      <c r="N203" s="151"/>
      <c r="O203" s="151"/>
      <c r="P203" s="151"/>
      <c r="Q203" s="151"/>
      <c r="R203" s="151"/>
      <c r="S203" s="151"/>
      <c r="T203" s="157"/>
      <c r="AT203" s="158" t="s">
        <v>165</v>
      </c>
      <c r="AU203" s="158" t="s">
        <v>21</v>
      </c>
      <c r="AV203" s="158" t="s">
        <v>78</v>
      </c>
      <c r="AW203" s="158" t="s">
        <v>121</v>
      </c>
      <c r="AX203" s="158" t="s">
        <v>70</v>
      </c>
      <c r="AY203" s="158" t="s">
        <v>158</v>
      </c>
    </row>
    <row r="204" spans="2:65" s="6" customFormat="1" ht="15.75" customHeight="1" x14ac:dyDescent="0.3">
      <c r="B204" s="159"/>
      <c r="C204" s="160"/>
      <c r="D204" s="152" t="s">
        <v>165</v>
      </c>
      <c r="E204" s="160"/>
      <c r="F204" s="161" t="s">
        <v>170</v>
      </c>
      <c r="G204" s="160"/>
      <c r="H204" s="162">
        <v>39.51</v>
      </c>
      <c r="J204" s="160"/>
      <c r="K204" s="160"/>
      <c r="L204" s="163"/>
      <c r="M204" s="164"/>
      <c r="N204" s="160"/>
      <c r="O204" s="160"/>
      <c r="P204" s="160"/>
      <c r="Q204" s="160"/>
      <c r="R204" s="160"/>
      <c r="S204" s="160"/>
      <c r="T204" s="165"/>
      <c r="AT204" s="166" t="s">
        <v>165</v>
      </c>
      <c r="AU204" s="166" t="s">
        <v>21</v>
      </c>
      <c r="AV204" s="166" t="s">
        <v>163</v>
      </c>
      <c r="AW204" s="166" t="s">
        <v>121</v>
      </c>
      <c r="AX204" s="166" t="s">
        <v>21</v>
      </c>
      <c r="AY204" s="166" t="s">
        <v>158</v>
      </c>
    </row>
    <row r="205" spans="2:65" s="6" customFormat="1" ht="15.75" customHeight="1" x14ac:dyDescent="0.3">
      <c r="B205" s="23"/>
      <c r="C205" s="136" t="s">
        <v>289</v>
      </c>
      <c r="D205" s="136" t="s">
        <v>159</v>
      </c>
      <c r="E205" s="137" t="s">
        <v>290</v>
      </c>
      <c r="F205" s="138" t="s">
        <v>291</v>
      </c>
      <c r="G205" s="139" t="s">
        <v>177</v>
      </c>
      <c r="H205" s="140">
        <v>7.2</v>
      </c>
      <c r="I205" s="141"/>
      <c r="J205" s="142">
        <f>ROUND($I$205*$H$205,2)</f>
        <v>0</v>
      </c>
      <c r="K205" s="138"/>
      <c r="L205" s="43"/>
      <c r="M205" s="143"/>
      <c r="N205" s="144" t="s">
        <v>41</v>
      </c>
      <c r="O205" s="24"/>
      <c r="P205" s="145">
        <f>$O$205*$H$205</f>
        <v>0</v>
      </c>
      <c r="Q205" s="145">
        <v>0</v>
      </c>
      <c r="R205" s="145">
        <f>$Q$205*$H$205</f>
        <v>0</v>
      </c>
      <c r="S205" s="145">
        <v>0</v>
      </c>
      <c r="T205" s="146">
        <f>$S$205*$H$205</f>
        <v>0</v>
      </c>
      <c r="AR205" s="89" t="s">
        <v>163</v>
      </c>
      <c r="AT205" s="89" t="s">
        <v>159</v>
      </c>
      <c r="AU205" s="89" t="s">
        <v>21</v>
      </c>
      <c r="AY205" s="6" t="s">
        <v>158</v>
      </c>
      <c r="BE205" s="147">
        <f>IF($N$205="základní",$J$205,0)</f>
        <v>0</v>
      </c>
      <c r="BF205" s="147">
        <f>IF($N$205="snížená",$J$205,0)</f>
        <v>0</v>
      </c>
      <c r="BG205" s="147">
        <f>IF($N$205="zákl. přenesená",$J$205,0)</f>
        <v>0</v>
      </c>
      <c r="BH205" s="147">
        <f>IF($N$205="sníž. přenesená",$J$205,0)</f>
        <v>0</v>
      </c>
      <c r="BI205" s="147">
        <f>IF($N$205="nulová",$J$205,0)</f>
        <v>0</v>
      </c>
      <c r="BJ205" s="89" t="s">
        <v>21</v>
      </c>
      <c r="BK205" s="147">
        <f>ROUND($I$205*$H$205,2)</f>
        <v>0</v>
      </c>
      <c r="BL205" s="89" t="s">
        <v>163</v>
      </c>
      <c r="BM205" s="89" t="s">
        <v>289</v>
      </c>
    </row>
    <row r="206" spans="2:65" s="6" customFormat="1" ht="16.5" customHeight="1" x14ac:dyDescent="0.3">
      <c r="B206" s="23"/>
      <c r="C206" s="24"/>
      <c r="D206" s="148" t="s">
        <v>164</v>
      </c>
      <c r="E206" s="24"/>
      <c r="F206" s="149" t="s">
        <v>291</v>
      </c>
      <c r="G206" s="24"/>
      <c r="H206" s="24"/>
      <c r="J206" s="24"/>
      <c r="K206" s="24"/>
      <c r="L206" s="43"/>
      <c r="M206" s="56"/>
      <c r="N206" s="24"/>
      <c r="O206" s="24"/>
      <c r="P206" s="24"/>
      <c r="Q206" s="24"/>
      <c r="R206" s="24"/>
      <c r="S206" s="24"/>
      <c r="T206" s="57"/>
      <c r="AT206" s="6" t="s">
        <v>164</v>
      </c>
      <c r="AU206" s="6" t="s">
        <v>21</v>
      </c>
    </row>
    <row r="207" spans="2:65" s="6" customFormat="1" ht="15.75" customHeight="1" x14ac:dyDescent="0.3">
      <c r="B207" s="23"/>
      <c r="C207" s="136" t="s">
        <v>292</v>
      </c>
      <c r="D207" s="136" t="s">
        <v>159</v>
      </c>
      <c r="E207" s="137" t="s">
        <v>293</v>
      </c>
      <c r="F207" s="138" t="s">
        <v>294</v>
      </c>
      <c r="G207" s="139" t="s">
        <v>177</v>
      </c>
      <c r="H207" s="140">
        <v>37.009</v>
      </c>
      <c r="I207" s="141"/>
      <c r="J207" s="142">
        <f>ROUND($I$207*$H$207,2)</f>
        <v>0</v>
      </c>
      <c r="K207" s="138"/>
      <c r="L207" s="43"/>
      <c r="M207" s="143"/>
      <c r="N207" s="144" t="s">
        <v>41</v>
      </c>
      <c r="O207" s="24"/>
      <c r="P207" s="145">
        <f>$O$207*$H$207</f>
        <v>0</v>
      </c>
      <c r="Q207" s="145">
        <v>0</v>
      </c>
      <c r="R207" s="145">
        <f>$Q$207*$H$207</f>
        <v>0</v>
      </c>
      <c r="S207" s="145">
        <v>0</v>
      </c>
      <c r="T207" s="146">
        <f>$S$207*$H$207</f>
        <v>0</v>
      </c>
      <c r="AR207" s="89" t="s">
        <v>163</v>
      </c>
      <c r="AT207" s="89" t="s">
        <v>159</v>
      </c>
      <c r="AU207" s="89" t="s">
        <v>21</v>
      </c>
      <c r="AY207" s="6" t="s">
        <v>158</v>
      </c>
      <c r="BE207" s="147">
        <f>IF($N$207="základní",$J$207,0)</f>
        <v>0</v>
      </c>
      <c r="BF207" s="147">
        <f>IF($N$207="snížená",$J$207,0)</f>
        <v>0</v>
      </c>
      <c r="BG207" s="147">
        <f>IF($N$207="zákl. přenesená",$J$207,0)</f>
        <v>0</v>
      </c>
      <c r="BH207" s="147">
        <f>IF($N$207="sníž. přenesená",$J$207,0)</f>
        <v>0</v>
      </c>
      <c r="BI207" s="147">
        <f>IF($N$207="nulová",$J$207,0)</f>
        <v>0</v>
      </c>
      <c r="BJ207" s="89" t="s">
        <v>21</v>
      </c>
      <c r="BK207" s="147">
        <f>ROUND($I$207*$H$207,2)</f>
        <v>0</v>
      </c>
      <c r="BL207" s="89" t="s">
        <v>163</v>
      </c>
      <c r="BM207" s="89" t="s">
        <v>292</v>
      </c>
    </row>
    <row r="208" spans="2:65" s="6" customFormat="1" ht="16.5" customHeight="1" x14ac:dyDescent="0.3">
      <c r="B208" s="23"/>
      <c r="C208" s="24"/>
      <c r="D208" s="148" t="s">
        <v>164</v>
      </c>
      <c r="E208" s="24"/>
      <c r="F208" s="149" t="s">
        <v>294</v>
      </c>
      <c r="G208" s="24"/>
      <c r="H208" s="24"/>
      <c r="J208" s="24"/>
      <c r="K208" s="24"/>
      <c r="L208" s="43"/>
      <c r="M208" s="56"/>
      <c r="N208" s="24"/>
      <c r="O208" s="24"/>
      <c r="P208" s="24"/>
      <c r="Q208" s="24"/>
      <c r="R208" s="24"/>
      <c r="S208" s="24"/>
      <c r="T208" s="57"/>
      <c r="AT208" s="6" t="s">
        <v>164</v>
      </c>
      <c r="AU208" s="6" t="s">
        <v>21</v>
      </c>
    </row>
    <row r="209" spans="2:65" s="6" customFormat="1" ht="15.75" customHeight="1" x14ac:dyDescent="0.3">
      <c r="B209" s="23"/>
      <c r="C209" s="136" t="s">
        <v>295</v>
      </c>
      <c r="D209" s="136" t="s">
        <v>159</v>
      </c>
      <c r="E209" s="137" t="s">
        <v>296</v>
      </c>
      <c r="F209" s="138" t="s">
        <v>297</v>
      </c>
      <c r="G209" s="139" t="s">
        <v>183</v>
      </c>
      <c r="H209" s="140">
        <v>0.10299999999999999</v>
      </c>
      <c r="I209" s="141"/>
      <c r="J209" s="142">
        <f>ROUND($I$209*$H$209,2)</f>
        <v>0</v>
      </c>
      <c r="K209" s="138"/>
      <c r="L209" s="43"/>
      <c r="M209" s="143"/>
      <c r="N209" s="144" t="s">
        <v>41</v>
      </c>
      <c r="O209" s="24"/>
      <c r="P209" s="145">
        <f>$O$209*$H$209</f>
        <v>0</v>
      </c>
      <c r="Q209" s="145">
        <v>0</v>
      </c>
      <c r="R209" s="145">
        <f>$Q$209*$H$209</f>
        <v>0</v>
      </c>
      <c r="S209" s="145">
        <v>0</v>
      </c>
      <c r="T209" s="146">
        <f>$S$209*$H$209</f>
        <v>0</v>
      </c>
      <c r="AR209" s="89" t="s">
        <v>163</v>
      </c>
      <c r="AT209" s="89" t="s">
        <v>159</v>
      </c>
      <c r="AU209" s="89" t="s">
        <v>21</v>
      </c>
      <c r="AY209" s="6" t="s">
        <v>158</v>
      </c>
      <c r="BE209" s="147">
        <f>IF($N$209="základní",$J$209,0)</f>
        <v>0</v>
      </c>
      <c r="BF209" s="147">
        <f>IF($N$209="snížená",$J$209,0)</f>
        <v>0</v>
      </c>
      <c r="BG209" s="147">
        <f>IF($N$209="zákl. přenesená",$J$209,0)</f>
        <v>0</v>
      </c>
      <c r="BH209" s="147">
        <f>IF($N$209="sníž. přenesená",$J$209,0)</f>
        <v>0</v>
      </c>
      <c r="BI209" s="147">
        <f>IF($N$209="nulová",$J$209,0)</f>
        <v>0</v>
      </c>
      <c r="BJ209" s="89" t="s">
        <v>21</v>
      </c>
      <c r="BK209" s="147">
        <f>ROUND($I$209*$H$209,2)</f>
        <v>0</v>
      </c>
      <c r="BL209" s="89" t="s">
        <v>163</v>
      </c>
      <c r="BM209" s="89" t="s">
        <v>295</v>
      </c>
    </row>
    <row r="210" spans="2:65" s="6" customFormat="1" ht="16.5" customHeight="1" x14ac:dyDescent="0.3">
      <c r="B210" s="23"/>
      <c r="C210" s="24"/>
      <c r="D210" s="148" t="s">
        <v>164</v>
      </c>
      <c r="E210" s="24"/>
      <c r="F210" s="149" t="s">
        <v>297</v>
      </c>
      <c r="G210" s="24"/>
      <c r="H210" s="24"/>
      <c r="J210" s="24"/>
      <c r="K210" s="24"/>
      <c r="L210" s="43"/>
      <c r="M210" s="56"/>
      <c r="N210" s="24"/>
      <c r="O210" s="24"/>
      <c r="P210" s="24"/>
      <c r="Q210" s="24"/>
      <c r="R210" s="24"/>
      <c r="S210" s="24"/>
      <c r="T210" s="57"/>
      <c r="AT210" s="6" t="s">
        <v>164</v>
      </c>
      <c r="AU210" s="6" t="s">
        <v>21</v>
      </c>
    </row>
    <row r="211" spans="2:65" s="125" customFormat="1" ht="37.5" customHeight="1" x14ac:dyDescent="0.35">
      <c r="B211" s="126"/>
      <c r="C211" s="127"/>
      <c r="D211" s="127" t="s">
        <v>69</v>
      </c>
      <c r="E211" s="128" t="s">
        <v>298</v>
      </c>
      <c r="F211" s="128" t="s">
        <v>299</v>
      </c>
      <c r="G211" s="127"/>
      <c r="H211" s="127"/>
      <c r="J211" s="129">
        <f>$BK$211</f>
        <v>0</v>
      </c>
      <c r="K211" s="127"/>
      <c r="L211" s="130"/>
      <c r="M211" s="131"/>
      <c r="N211" s="127"/>
      <c r="O211" s="127"/>
      <c r="P211" s="132">
        <f>SUM($P$212:$P$220)</f>
        <v>0</v>
      </c>
      <c r="Q211" s="127"/>
      <c r="R211" s="132">
        <f>SUM($R$212:$R$220)</f>
        <v>0</v>
      </c>
      <c r="S211" s="127"/>
      <c r="T211" s="133">
        <f>SUM($T$212:$T$220)</f>
        <v>0</v>
      </c>
      <c r="AR211" s="134" t="s">
        <v>21</v>
      </c>
      <c r="AT211" s="134" t="s">
        <v>69</v>
      </c>
      <c r="AU211" s="134" t="s">
        <v>70</v>
      </c>
      <c r="AY211" s="134" t="s">
        <v>158</v>
      </c>
      <c r="BK211" s="135">
        <f>SUM($BK$212:$BK$220)</f>
        <v>0</v>
      </c>
    </row>
    <row r="212" spans="2:65" s="6" customFormat="1" ht="15.75" customHeight="1" x14ac:dyDescent="0.3">
      <c r="B212" s="23"/>
      <c r="C212" s="136" t="s">
        <v>300</v>
      </c>
      <c r="D212" s="136" t="s">
        <v>159</v>
      </c>
      <c r="E212" s="137" t="s">
        <v>301</v>
      </c>
      <c r="F212" s="138" t="s">
        <v>302</v>
      </c>
      <c r="G212" s="139" t="s">
        <v>177</v>
      </c>
      <c r="H212" s="140">
        <v>39.51</v>
      </c>
      <c r="I212" s="141"/>
      <c r="J212" s="142">
        <f>ROUND($I$212*$H$212,2)</f>
        <v>0</v>
      </c>
      <c r="K212" s="138"/>
      <c r="L212" s="43"/>
      <c r="M212" s="143"/>
      <c r="N212" s="144" t="s">
        <v>41</v>
      </c>
      <c r="O212" s="24"/>
      <c r="P212" s="145">
        <f>$O$212*$H$212</f>
        <v>0</v>
      </c>
      <c r="Q212" s="145">
        <v>0</v>
      </c>
      <c r="R212" s="145">
        <f>$Q$212*$H$212</f>
        <v>0</v>
      </c>
      <c r="S212" s="145">
        <v>0</v>
      </c>
      <c r="T212" s="146">
        <f>$S$212*$H$212</f>
        <v>0</v>
      </c>
      <c r="AR212" s="89" t="s">
        <v>163</v>
      </c>
      <c r="AT212" s="89" t="s">
        <v>159</v>
      </c>
      <c r="AU212" s="89" t="s">
        <v>21</v>
      </c>
      <c r="AY212" s="6" t="s">
        <v>158</v>
      </c>
      <c r="BE212" s="147">
        <f>IF($N$212="základní",$J$212,0)</f>
        <v>0</v>
      </c>
      <c r="BF212" s="147">
        <f>IF($N$212="snížená",$J$212,0)</f>
        <v>0</v>
      </c>
      <c r="BG212" s="147">
        <f>IF($N$212="zákl. přenesená",$J$212,0)</f>
        <v>0</v>
      </c>
      <c r="BH212" s="147">
        <f>IF($N$212="sníž. přenesená",$J$212,0)</f>
        <v>0</v>
      </c>
      <c r="BI212" s="147">
        <f>IF($N$212="nulová",$J$212,0)</f>
        <v>0</v>
      </c>
      <c r="BJ212" s="89" t="s">
        <v>21</v>
      </c>
      <c r="BK212" s="147">
        <f>ROUND($I$212*$H$212,2)</f>
        <v>0</v>
      </c>
      <c r="BL212" s="89" t="s">
        <v>163</v>
      </c>
      <c r="BM212" s="89" t="s">
        <v>300</v>
      </c>
    </row>
    <row r="213" spans="2:65" s="6" customFormat="1" ht="16.5" customHeight="1" x14ac:dyDescent="0.3">
      <c r="B213" s="23"/>
      <c r="C213" s="24"/>
      <c r="D213" s="148" t="s">
        <v>164</v>
      </c>
      <c r="E213" s="24"/>
      <c r="F213" s="149" t="s">
        <v>302</v>
      </c>
      <c r="G213" s="24"/>
      <c r="H213" s="24"/>
      <c r="J213" s="24"/>
      <c r="K213" s="24"/>
      <c r="L213" s="43"/>
      <c r="M213" s="56"/>
      <c r="N213" s="24"/>
      <c r="O213" s="24"/>
      <c r="P213" s="24"/>
      <c r="Q213" s="24"/>
      <c r="R213" s="24"/>
      <c r="S213" s="24"/>
      <c r="T213" s="57"/>
      <c r="AT213" s="6" t="s">
        <v>164</v>
      </c>
      <c r="AU213" s="6" t="s">
        <v>21</v>
      </c>
    </row>
    <row r="214" spans="2:65" s="6" customFormat="1" ht="15.75" customHeight="1" x14ac:dyDescent="0.3">
      <c r="B214" s="23"/>
      <c r="C214" s="136" t="s">
        <v>303</v>
      </c>
      <c r="D214" s="136" t="s">
        <v>159</v>
      </c>
      <c r="E214" s="137" t="s">
        <v>304</v>
      </c>
      <c r="F214" s="138" t="s">
        <v>305</v>
      </c>
      <c r="G214" s="139" t="s">
        <v>177</v>
      </c>
      <c r="H214" s="140">
        <v>39.51</v>
      </c>
      <c r="I214" s="141"/>
      <c r="J214" s="142">
        <f>ROUND($I$214*$H$214,2)</f>
        <v>0</v>
      </c>
      <c r="K214" s="138"/>
      <c r="L214" s="43"/>
      <c r="M214" s="143"/>
      <c r="N214" s="144" t="s">
        <v>41</v>
      </c>
      <c r="O214" s="24"/>
      <c r="P214" s="145">
        <f>$O$214*$H$214</f>
        <v>0</v>
      </c>
      <c r="Q214" s="145">
        <v>0</v>
      </c>
      <c r="R214" s="145">
        <f>$Q$214*$H$214</f>
        <v>0</v>
      </c>
      <c r="S214" s="145">
        <v>0</v>
      </c>
      <c r="T214" s="146">
        <f>$S$214*$H$214</f>
        <v>0</v>
      </c>
      <c r="AR214" s="89" t="s">
        <v>163</v>
      </c>
      <c r="AT214" s="89" t="s">
        <v>159</v>
      </c>
      <c r="AU214" s="89" t="s">
        <v>21</v>
      </c>
      <c r="AY214" s="6" t="s">
        <v>158</v>
      </c>
      <c r="BE214" s="147">
        <f>IF($N$214="základní",$J$214,0)</f>
        <v>0</v>
      </c>
      <c r="BF214" s="147">
        <f>IF($N$214="snížená",$J$214,0)</f>
        <v>0</v>
      </c>
      <c r="BG214" s="147">
        <f>IF($N$214="zákl. přenesená",$J$214,0)</f>
        <v>0</v>
      </c>
      <c r="BH214" s="147">
        <f>IF($N$214="sníž. přenesená",$J$214,0)</f>
        <v>0</v>
      </c>
      <c r="BI214" s="147">
        <f>IF($N$214="nulová",$J$214,0)</f>
        <v>0</v>
      </c>
      <c r="BJ214" s="89" t="s">
        <v>21</v>
      </c>
      <c r="BK214" s="147">
        <f>ROUND($I$214*$H$214,2)</f>
        <v>0</v>
      </c>
      <c r="BL214" s="89" t="s">
        <v>163</v>
      </c>
      <c r="BM214" s="89" t="s">
        <v>303</v>
      </c>
    </row>
    <row r="215" spans="2:65" s="6" customFormat="1" ht="16.5" customHeight="1" x14ac:dyDescent="0.3">
      <c r="B215" s="23"/>
      <c r="C215" s="24"/>
      <c r="D215" s="148" t="s">
        <v>164</v>
      </c>
      <c r="E215" s="24"/>
      <c r="F215" s="149" t="s">
        <v>305</v>
      </c>
      <c r="G215" s="24"/>
      <c r="H215" s="24"/>
      <c r="J215" s="24"/>
      <c r="K215" s="24"/>
      <c r="L215" s="43"/>
      <c r="M215" s="56"/>
      <c r="N215" s="24"/>
      <c r="O215" s="24"/>
      <c r="P215" s="24"/>
      <c r="Q215" s="24"/>
      <c r="R215" s="24"/>
      <c r="S215" s="24"/>
      <c r="T215" s="57"/>
      <c r="AT215" s="6" t="s">
        <v>164</v>
      </c>
      <c r="AU215" s="6" t="s">
        <v>21</v>
      </c>
    </row>
    <row r="216" spans="2:65" s="6" customFormat="1" ht="15.75" customHeight="1" x14ac:dyDescent="0.3">
      <c r="B216" s="167"/>
      <c r="C216" s="168"/>
      <c r="D216" s="152" t="s">
        <v>165</v>
      </c>
      <c r="E216" s="168"/>
      <c r="F216" s="169" t="s">
        <v>306</v>
      </c>
      <c r="G216" s="168"/>
      <c r="H216" s="168"/>
      <c r="J216" s="168"/>
      <c r="K216" s="168"/>
      <c r="L216" s="170"/>
      <c r="M216" s="171"/>
      <c r="N216" s="168"/>
      <c r="O216" s="168"/>
      <c r="P216" s="168"/>
      <c r="Q216" s="168"/>
      <c r="R216" s="168"/>
      <c r="S216" s="168"/>
      <c r="T216" s="172"/>
      <c r="AT216" s="173" t="s">
        <v>165</v>
      </c>
      <c r="AU216" s="173" t="s">
        <v>21</v>
      </c>
      <c r="AV216" s="173" t="s">
        <v>21</v>
      </c>
      <c r="AW216" s="173" t="s">
        <v>121</v>
      </c>
      <c r="AX216" s="173" t="s">
        <v>70</v>
      </c>
      <c r="AY216" s="173" t="s">
        <v>158</v>
      </c>
    </row>
    <row r="217" spans="2:65" s="6" customFormat="1" ht="15.75" customHeight="1" x14ac:dyDescent="0.3">
      <c r="B217" s="150"/>
      <c r="C217" s="151"/>
      <c r="D217" s="152" t="s">
        <v>165</v>
      </c>
      <c r="E217" s="151"/>
      <c r="F217" s="153" t="s">
        <v>200</v>
      </c>
      <c r="G217" s="151"/>
      <c r="H217" s="154">
        <v>39.51</v>
      </c>
      <c r="J217" s="151"/>
      <c r="K217" s="151"/>
      <c r="L217" s="155"/>
      <c r="M217" s="156"/>
      <c r="N217" s="151"/>
      <c r="O217" s="151"/>
      <c r="P217" s="151"/>
      <c r="Q217" s="151"/>
      <c r="R217" s="151"/>
      <c r="S217" s="151"/>
      <c r="T217" s="157"/>
      <c r="AT217" s="158" t="s">
        <v>165</v>
      </c>
      <c r="AU217" s="158" t="s">
        <v>21</v>
      </c>
      <c r="AV217" s="158" t="s">
        <v>78</v>
      </c>
      <c r="AW217" s="158" t="s">
        <v>121</v>
      </c>
      <c r="AX217" s="158" t="s">
        <v>70</v>
      </c>
      <c r="AY217" s="158" t="s">
        <v>158</v>
      </c>
    </row>
    <row r="218" spans="2:65" s="6" customFormat="1" ht="15.75" customHeight="1" x14ac:dyDescent="0.3">
      <c r="B218" s="159"/>
      <c r="C218" s="160"/>
      <c r="D218" s="152" t="s">
        <v>165</v>
      </c>
      <c r="E218" s="160"/>
      <c r="F218" s="161" t="s">
        <v>170</v>
      </c>
      <c r="G218" s="160"/>
      <c r="H218" s="162">
        <v>39.51</v>
      </c>
      <c r="J218" s="160"/>
      <c r="K218" s="160"/>
      <c r="L218" s="163"/>
      <c r="M218" s="164"/>
      <c r="N218" s="160"/>
      <c r="O218" s="160"/>
      <c r="P218" s="160"/>
      <c r="Q218" s="160"/>
      <c r="R218" s="160"/>
      <c r="S218" s="160"/>
      <c r="T218" s="165"/>
      <c r="AT218" s="166" t="s">
        <v>165</v>
      </c>
      <c r="AU218" s="166" t="s">
        <v>21</v>
      </c>
      <c r="AV218" s="166" t="s">
        <v>163</v>
      </c>
      <c r="AW218" s="166" t="s">
        <v>121</v>
      </c>
      <c r="AX218" s="166" t="s">
        <v>21</v>
      </c>
      <c r="AY218" s="166" t="s">
        <v>158</v>
      </c>
    </row>
    <row r="219" spans="2:65" s="6" customFormat="1" ht="15.75" customHeight="1" x14ac:dyDescent="0.3">
      <c r="B219" s="23"/>
      <c r="C219" s="136" t="s">
        <v>307</v>
      </c>
      <c r="D219" s="136" t="s">
        <v>159</v>
      </c>
      <c r="E219" s="137" t="s">
        <v>308</v>
      </c>
      <c r="F219" s="138" t="s">
        <v>309</v>
      </c>
      <c r="G219" s="139" t="s">
        <v>183</v>
      </c>
      <c r="H219" s="140">
        <v>0.25800000000000001</v>
      </c>
      <c r="I219" s="141"/>
      <c r="J219" s="142">
        <f>ROUND($I$219*$H$219,2)</f>
        <v>0</v>
      </c>
      <c r="K219" s="138"/>
      <c r="L219" s="43"/>
      <c r="M219" s="143"/>
      <c r="N219" s="144" t="s">
        <v>41</v>
      </c>
      <c r="O219" s="24"/>
      <c r="P219" s="145">
        <f>$O$219*$H$219</f>
        <v>0</v>
      </c>
      <c r="Q219" s="145">
        <v>0</v>
      </c>
      <c r="R219" s="145">
        <f>$Q$219*$H$219</f>
        <v>0</v>
      </c>
      <c r="S219" s="145">
        <v>0</v>
      </c>
      <c r="T219" s="146">
        <f>$S$219*$H$219</f>
        <v>0</v>
      </c>
      <c r="AR219" s="89" t="s">
        <v>163</v>
      </c>
      <c r="AT219" s="89" t="s">
        <v>159</v>
      </c>
      <c r="AU219" s="89" t="s">
        <v>21</v>
      </c>
      <c r="AY219" s="6" t="s">
        <v>158</v>
      </c>
      <c r="BE219" s="147">
        <f>IF($N$219="základní",$J$219,0)</f>
        <v>0</v>
      </c>
      <c r="BF219" s="147">
        <f>IF($N$219="snížená",$J$219,0)</f>
        <v>0</v>
      </c>
      <c r="BG219" s="147">
        <f>IF($N$219="zákl. přenesená",$J$219,0)</f>
        <v>0</v>
      </c>
      <c r="BH219" s="147">
        <f>IF($N$219="sníž. přenesená",$J$219,0)</f>
        <v>0</v>
      </c>
      <c r="BI219" s="147">
        <f>IF($N$219="nulová",$J$219,0)</f>
        <v>0</v>
      </c>
      <c r="BJ219" s="89" t="s">
        <v>21</v>
      </c>
      <c r="BK219" s="147">
        <f>ROUND($I$219*$H$219,2)</f>
        <v>0</v>
      </c>
      <c r="BL219" s="89" t="s">
        <v>163</v>
      </c>
      <c r="BM219" s="89" t="s">
        <v>307</v>
      </c>
    </row>
    <row r="220" spans="2:65" s="6" customFormat="1" ht="16.5" customHeight="1" x14ac:dyDescent="0.3">
      <c r="B220" s="23"/>
      <c r="C220" s="24"/>
      <c r="D220" s="148" t="s">
        <v>164</v>
      </c>
      <c r="E220" s="24"/>
      <c r="F220" s="149" t="s">
        <v>309</v>
      </c>
      <c r="G220" s="24"/>
      <c r="H220" s="24"/>
      <c r="J220" s="24"/>
      <c r="K220" s="24"/>
      <c r="L220" s="43"/>
      <c r="M220" s="56"/>
      <c r="N220" s="24"/>
      <c r="O220" s="24"/>
      <c r="P220" s="24"/>
      <c r="Q220" s="24"/>
      <c r="R220" s="24"/>
      <c r="S220" s="24"/>
      <c r="T220" s="57"/>
      <c r="AT220" s="6" t="s">
        <v>164</v>
      </c>
      <c r="AU220" s="6" t="s">
        <v>21</v>
      </c>
    </row>
    <row r="221" spans="2:65" s="125" customFormat="1" ht="37.5" customHeight="1" x14ac:dyDescent="0.35">
      <c r="B221" s="126"/>
      <c r="C221" s="127"/>
      <c r="D221" s="127" t="s">
        <v>69</v>
      </c>
      <c r="E221" s="128" t="s">
        <v>310</v>
      </c>
      <c r="F221" s="128" t="s">
        <v>311</v>
      </c>
      <c r="G221" s="127"/>
      <c r="H221" s="127"/>
      <c r="J221" s="129">
        <f>$BK$221</f>
        <v>0</v>
      </c>
      <c r="K221" s="127"/>
      <c r="L221" s="130"/>
      <c r="M221" s="131"/>
      <c r="N221" s="127"/>
      <c r="O221" s="127"/>
      <c r="P221" s="132">
        <f>SUM($P$222:$P$225)</f>
        <v>0</v>
      </c>
      <c r="Q221" s="127"/>
      <c r="R221" s="132">
        <f>SUM($R$222:$R$225)</f>
        <v>0</v>
      </c>
      <c r="S221" s="127"/>
      <c r="T221" s="133">
        <f>SUM($T$222:$T$225)</f>
        <v>0</v>
      </c>
      <c r="AR221" s="134" t="s">
        <v>21</v>
      </c>
      <c r="AT221" s="134" t="s">
        <v>69</v>
      </c>
      <c r="AU221" s="134" t="s">
        <v>70</v>
      </c>
      <c r="AY221" s="134" t="s">
        <v>158</v>
      </c>
      <c r="BK221" s="135">
        <f>SUM($BK$222:$BK$225)</f>
        <v>0</v>
      </c>
    </row>
    <row r="222" spans="2:65" s="6" customFormat="1" ht="15.75" customHeight="1" x14ac:dyDescent="0.3">
      <c r="B222" s="23"/>
      <c r="C222" s="136" t="s">
        <v>312</v>
      </c>
      <c r="D222" s="136" t="s">
        <v>159</v>
      </c>
      <c r="E222" s="137" t="s">
        <v>313</v>
      </c>
      <c r="F222" s="138" t="s">
        <v>314</v>
      </c>
      <c r="G222" s="139" t="s">
        <v>191</v>
      </c>
      <c r="H222" s="140">
        <v>1</v>
      </c>
      <c r="I222" s="141"/>
      <c r="J222" s="142">
        <f>ROUND($I$222*$H$222,2)</f>
        <v>0</v>
      </c>
      <c r="K222" s="138"/>
      <c r="L222" s="43"/>
      <c r="M222" s="143"/>
      <c r="N222" s="144" t="s">
        <v>41</v>
      </c>
      <c r="O222" s="24"/>
      <c r="P222" s="145">
        <f>$O$222*$H$222</f>
        <v>0</v>
      </c>
      <c r="Q222" s="145">
        <v>0</v>
      </c>
      <c r="R222" s="145">
        <f>$Q$222*$H$222</f>
        <v>0</v>
      </c>
      <c r="S222" s="145">
        <v>0</v>
      </c>
      <c r="T222" s="146">
        <f>$S$222*$H$222</f>
        <v>0</v>
      </c>
      <c r="AR222" s="89" t="s">
        <v>163</v>
      </c>
      <c r="AT222" s="89" t="s">
        <v>159</v>
      </c>
      <c r="AU222" s="89" t="s">
        <v>21</v>
      </c>
      <c r="AY222" s="6" t="s">
        <v>158</v>
      </c>
      <c r="BE222" s="147">
        <f>IF($N$222="základní",$J$222,0)</f>
        <v>0</v>
      </c>
      <c r="BF222" s="147">
        <f>IF($N$222="snížená",$J$222,0)</f>
        <v>0</v>
      </c>
      <c r="BG222" s="147">
        <f>IF($N$222="zákl. přenesená",$J$222,0)</f>
        <v>0</v>
      </c>
      <c r="BH222" s="147">
        <f>IF($N$222="sníž. přenesená",$J$222,0)</f>
        <v>0</v>
      </c>
      <c r="BI222" s="147">
        <f>IF($N$222="nulová",$J$222,0)</f>
        <v>0</v>
      </c>
      <c r="BJ222" s="89" t="s">
        <v>21</v>
      </c>
      <c r="BK222" s="147">
        <f>ROUND($I$222*$H$222,2)</f>
        <v>0</v>
      </c>
      <c r="BL222" s="89" t="s">
        <v>163</v>
      </c>
      <c r="BM222" s="89" t="s">
        <v>312</v>
      </c>
    </row>
    <row r="223" spans="2:65" s="6" customFormat="1" ht="16.5" customHeight="1" x14ac:dyDescent="0.3">
      <c r="B223" s="23"/>
      <c r="C223" s="24"/>
      <c r="D223" s="148" t="s">
        <v>164</v>
      </c>
      <c r="E223" s="24"/>
      <c r="F223" s="149" t="s">
        <v>314</v>
      </c>
      <c r="G223" s="24"/>
      <c r="H223" s="24"/>
      <c r="J223" s="24"/>
      <c r="K223" s="24"/>
      <c r="L223" s="43"/>
      <c r="M223" s="56"/>
      <c r="N223" s="24"/>
      <c r="O223" s="24"/>
      <c r="P223" s="24"/>
      <c r="Q223" s="24"/>
      <c r="R223" s="24"/>
      <c r="S223" s="24"/>
      <c r="T223" s="57"/>
      <c r="AT223" s="6" t="s">
        <v>164</v>
      </c>
      <c r="AU223" s="6" t="s">
        <v>21</v>
      </c>
    </row>
    <row r="224" spans="2:65" s="6" customFormat="1" ht="15.75" customHeight="1" x14ac:dyDescent="0.3">
      <c r="B224" s="150"/>
      <c r="C224" s="151"/>
      <c r="D224" s="152" t="s">
        <v>165</v>
      </c>
      <c r="E224" s="151"/>
      <c r="F224" s="153" t="s">
        <v>315</v>
      </c>
      <c r="G224" s="151"/>
      <c r="H224" s="154">
        <v>1</v>
      </c>
      <c r="J224" s="151"/>
      <c r="K224" s="151"/>
      <c r="L224" s="155"/>
      <c r="M224" s="156"/>
      <c r="N224" s="151"/>
      <c r="O224" s="151"/>
      <c r="P224" s="151"/>
      <c r="Q224" s="151"/>
      <c r="R224" s="151"/>
      <c r="S224" s="151"/>
      <c r="T224" s="157"/>
      <c r="AT224" s="158" t="s">
        <v>165</v>
      </c>
      <c r="AU224" s="158" t="s">
        <v>21</v>
      </c>
      <c r="AV224" s="158" t="s">
        <v>78</v>
      </c>
      <c r="AW224" s="158" t="s">
        <v>121</v>
      </c>
      <c r="AX224" s="158" t="s">
        <v>70</v>
      </c>
      <c r="AY224" s="158" t="s">
        <v>158</v>
      </c>
    </row>
    <row r="225" spans="2:65" s="6" customFormat="1" ht="15.75" customHeight="1" x14ac:dyDescent="0.3">
      <c r="B225" s="159"/>
      <c r="C225" s="160"/>
      <c r="D225" s="152" t="s">
        <v>165</v>
      </c>
      <c r="E225" s="160"/>
      <c r="F225" s="161" t="s">
        <v>170</v>
      </c>
      <c r="G225" s="160"/>
      <c r="H225" s="162">
        <v>1</v>
      </c>
      <c r="J225" s="160"/>
      <c r="K225" s="160"/>
      <c r="L225" s="163"/>
      <c r="M225" s="164"/>
      <c r="N225" s="160"/>
      <c r="O225" s="160"/>
      <c r="P225" s="160"/>
      <c r="Q225" s="160"/>
      <c r="R225" s="160"/>
      <c r="S225" s="160"/>
      <c r="T225" s="165"/>
      <c r="AT225" s="166" t="s">
        <v>165</v>
      </c>
      <c r="AU225" s="166" t="s">
        <v>21</v>
      </c>
      <c r="AV225" s="166" t="s">
        <v>163</v>
      </c>
      <c r="AW225" s="166" t="s">
        <v>121</v>
      </c>
      <c r="AX225" s="166" t="s">
        <v>21</v>
      </c>
      <c r="AY225" s="166" t="s">
        <v>158</v>
      </c>
    </row>
    <row r="226" spans="2:65" s="125" customFormat="1" ht="37.5" customHeight="1" x14ac:dyDescent="0.35">
      <c r="B226" s="126"/>
      <c r="C226" s="127"/>
      <c r="D226" s="127" t="s">
        <v>69</v>
      </c>
      <c r="E226" s="128" t="s">
        <v>316</v>
      </c>
      <c r="F226" s="128" t="s">
        <v>317</v>
      </c>
      <c r="G226" s="127"/>
      <c r="H226" s="127"/>
      <c r="J226" s="129">
        <f>$BK$226</f>
        <v>0</v>
      </c>
      <c r="K226" s="127"/>
      <c r="L226" s="130"/>
      <c r="M226" s="131"/>
      <c r="N226" s="127"/>
      <c r="O226" s="127"/>
      <c r="P226" s="132">
        <f>SUM($P$227:$P$231)</f>
        <v>0</v>
      </c>
      <c r="Q226" s="127"/>
      <c r="R226" s="132">
        <f>SUM($R$227:$R$231)</f>
        <v>0</v>
      </c>
      <c r="S226" s="127"/>
      <c r="T226" s="133">
        <f>SUM($T$227:$T$231)</f>
        <v>0</v>
      </c>
      <c r="AR226" s="134" t="s">
        <v>21</v>
      </c>
      <c r="AT226" s="134" t="s">
        <v>69</v>
      </c>
      <c r="AU226" s="134" t="s">
        <v>70</v>
      </c>
      <c r="AY226" s="134" t="s">
        <v>158</v>
      </c>
      <c r="BK226" s="135">
        <f>SUM($BK$227:$BK$231)</f>
        <v>0</v>
      </c>
    </row>
    <row r="227" spans="2:65" s="6" customFormat="1" ht="15.75" customHeight="1" x14ac:dyDescent="0.3">
      <c r="B227" s="23"/>
      <c r="C227" s="136" t="s">
        <v>318</v>
      </c>
      <c r="D227" s="136" t="s">
        <v>159</v>
      </c>
      <c r="E227" s="137" t="s">
        <v>319</v>
      </c>
      <c r="F227" s="138" t="s">
        <v>320</v>
      </c>
      <c r="G227" s="139" t="s">
        <v>177</v>
      </c>
      <c r="H227" s="140">
        <v>39.51</v>
      </c>
      <c r="I227" s="141"/>
      <c r="J227" s="142">
        <f>ROUND($I$227*$H$227,2)</f>
        <v>0</v>
      </c>
      <c r="K227" s="138"/>
      <c r="L227" s="43"/>
      <c r="M227" s="143"/>
      <c r="N227" s="144" t="s">
        <v>41</v>
      </c>
      <c r="O227" s="24"/>
      <c r="P227" s="145">
        <f>$O$227*$H$227</f>
        <v>0</v>
      </c>
      <c r="Q227" s="145">
        <v>0</v>
      </c>
      <c r="R227" s="145">
        <f>$Q$227*$H$227</f>
        <v>0</v>
      </c>
      <c r="S227" s="145">
        <v>0</v>
      </c>
      <c r="T227" s="146">
        <f>$S$227*$H$227</f>
        <v>0</v>
      </c>
      <c r="AR227" s="89" t="s">
        <v>163</v>
      </c>
      <c r="AT227" s="89" t="s">
        <v>159</v>
      </c>
      <c r="AU227" s="89" t="s">
        <v>21</v>
      </c>
      <c r="AY227" s="6" t="s">
        <v>158</v>
      </c>
      <c r="BE227" s="147">
        <f>IF($N$227="základní",$J$227,0)</f>
        <v>0</v>
      </c>
      <c r="BF227" s="147">
        <f>IF($N$227="snížená",$J$227,0)</f>
        <v>0</v>
      </c>
      <c r="BG227" s="147">
        <f>IF($N$227="zákl. přenesená",$J$227,0)</f>
        <v>0</v>
      </c>
      <c r="BH227" s="147">
        <f>IF($N$227="sníž. přenesená",$J$227,0)</f>
        <v>0</v>
      </c>
      <c r="BI227" s="147">
        <f>IF($N$227="nulová",$J$227,0)</f>
        <v>0</v>
      </c>
      <c r="BJ227" s="89" t="s">
        <v>21</v>
      </c>
      <c r="BK227" s="147">
        <f>ROUND($I$227*$H$227,2)</f>
        <v>0</v>
      </c>
      <c r="BL227" s="89" t="s">
        <v>163</v>
      </c>
      <c r="BM227" s="89" t="s">
        <v>318</v>
      </c>
    </row>
    <row r="228" spans="2:65" s="6" customFormat="1" ht="16.5" customHeight="1" x14ac:dyDescent="0.3">
      <c r="B228" s="23"/>
      <c r="C228" s="24"/>
      <c r="D228" s="148" t="s">
        <v>164</v>
      </c>
      <c r="E228" s="24"/>
      <c r="F228" s="149" t="s">
        <v>320</v>
      </c>
      <c r="G228" s="24"/>
      <c r="H228" s="24"/>
      <c r="J228" s="24"/>
      <c r="K228" s="24"/>
      <c r="L228" s="43"/>
      <c r="M228" s="56"/>
      <c r="N228" s="24"/>
      <c r="O228" s="24"/>
      <c r="P228" s="24"/>
      <c r="Q228" s="24"/>
      <c r="R228" s="24"/>
      <c r="S228" s="24"/>
      <c r="T228" s="57"/>
      <c r="AT228" s="6" t="s">
        <v>164</v>
      </c>
      <c r="AU228" s="6" t="s">
        <v>21</v>
      </c>
    </row>
    <row r="229" spans="2:65" s="6" customFormat="1" ht="15.75" customHeight="1" x14ac:dyDescent="0.3">
      <c r="B229" s="167"/>
      <c r="C229" s="168"/>
      <c r="D229" s="152" t="s">
        <v>165</v>
      </c>
      <c r="E229" s="168"/>
      <c r="F229" s="169" t="s">
        <v>306</v>
      </c>
      <c r="G229" s="168"/>
      <c r="H229" s="168"/>
      <c r="J229" s="168"/>
      <c r="K229" s="168"/>
      <c r="L229" s="170"/>
      <c r="M229" s="171"/>
      <c r="N229" s="168"/>
      <c r="O229" s="168"/>
      <c r="P229" s="168"/>
      <c r="Q229" s="168"/>
      <c r="R229" s="168"/>
      <c r="S229" s="168"/>
      <c r="T229" s="172"/>
      <c r="AT229" s="173" t="s">
        <v>165</v>
      </c>
      <c r="AU229" s="173" t="s">
        <v>21</v>
      </c>
      <c r="AV229" s="173" t="s">
        <v>21</v>
      </c>
      <c r="AW229" s="173" t="s">
        <v>121</v>
      </c>
      <c r="AX229" s="173" t="s">
        <v>70</v>
      </c>
      <c r="AY229" s="173" t="s">
        <v>158</v>
      </c>
    </row>
    <row r="230" spans="2:65" s="6" customFormat="1" ht="15.75" customHeight="1" x14ac:dyDescent="0.3">
      <c r="B230" s="150"/>
      <c r="C230" s="151"/>
      <c r="D230" s="152" t="s">
        <v>165</v>
      </c>
      <c r="E230" s="151"/>
      <c r="F230" s="153" t="s">
        <v>200</v>
      </c>
      <c r="G230" s="151"/>
      <c r="H230" s="154">
        <v>39.51</v>
      </c>
      <c r="J230" s="151"/>
      <c r="K230" s="151"/>
      <c r="L230" s="155"/>
      <c r="M230" s="156"/>
      <c r="N230" s="151"/>
      <c r="O230" s="151"/>
      <c r="P230" s="151"/>
      <c r="Q230" s="151"/>
      <c r="R230" s="151"/>
      <c r="S230" s="151"/>
      <c r="T230" s="157"/>
      <c r="AT230" s="158" t="s">
        <v>165</v>
      </c>
      <c r="AU230" s="158" t="s">
        <v>21</v>
      </c>
      <c r="AV230" s="158" t="s">
        <v>78</v>
      </c>
      <c r="AW230" s="158" t="s">
        <v>121</v>
      </c>
      <c r="AX230" s="158" t="s">
        <v>70</v>
      </c>
      <c r="AY230" s="158" t="s">
        <v>158</v>
      </c>
    </row>
    <row r="231" spans="2:65" s="6" customFormat="1" ht="15.75" customHeight="1" x14ac:dyDescent="0.3">
      <c r="B231" s="159"/>
      <c r="C231" s="160"/>
      <c r="D231" s="152" t="s">
        <v>165</v>
      </c>
      <c r="E231" s="160"/>
      <c r="F231" s="161" t="s">
        <v>170</v>
      </c>
      <c r="G231" s="160"/>
      <c r="H231" s="162">
        <v>39.51</v>
      </c>
      <c r="J231" s="160"/>
      <c r="K231" s="160"/>
      <c r="L231" s="163"/>
      <c r="M231" s="164"/>
      <c r="N231" s="160"/>
      <c r="O231" s="160"/>
      <c r="P231" s="160"/>
      <c r="Q231" s="160"/>
      <c r="R231" s="160"/>
      <c r="S231" s="160"/>
      <c r="T231" s="165"/>
      <c r="AT231" s="166" t="s">
        <v>165</v>
      </c>
      <c r="AU231" s="166" t="s">
        <v>21</v>
      </c>
      <c r="AV231" s="166" t="s">
        <v>163</v>
      </c>
      <c r="AW231" s="166" t="s">
        <v>121</v>
      </c>
      <c r="AX231" s="166" t="s">
        <v>21</v>
      </c>
      <c r="AY231" s="166" t="s">
        <v>158</v>
      </c>
    </row>
    <row r="232" spans="2:65" s="125" customFormat="1" ht="37.5" customHeight="1" x14ac:dyDescent="0.35">
      <c r="B232" s="126"/>
      <c r="C232" s="127"/>
      <c r="D232" s="127" t="s">
        <v>69</v>
      </c>
      <c r="E232" s="128" t="s">
        <v>321</v>
      </c>
      <c r="F232" s="128" t="s">
        <v>322</v>
      </c>
      <c r="G232" s="127"/>
      <c r="H232" s="127"/>
      <c r="J232" s="129">
        <f>$BK$232</f>
        <v>0</v>
      </c>
      <c r="K232" s="127"/>
      <c r="L232" s="130"/>
      <c r="M232" s="131"/>
      <c r="N232" s="127"/>
      <c r="O232" s="127"/>
      <c r="P232" s="132">
        <f>SUM($P$233:$P$262)</f>
        <v>0</v>
      </c>
      <c r="Q232" s="127"/>
      <c r="R232" s="132">
        <f>SUM($R$233:$R$262)</f>
        <v>0</v>
      </c>
      <c r="S232" s="127"/>
      <c r="T232" s="133">
        <f>SUM($T$233:$T$262)</f>
        <v>0</v>
      </c>
      <c r="AR232" s="134" t="s">
        <v>21</v>
      </c>
      <c r="AT232" s="134" t="s">
        <v>69</v>
      </c>
      <c r="AU232" s="134" t="s">
        <v>70</v>
      </c>
      <c r="AY232" s="134" t="s">
        <v>158</v>
      </c>
      <c r="BK232" s="135">
        <f>SUM($BK$233:$BK$262)</f>
        <v>0</v>
      </c>
    </row>
    <row r="233" spans="2:65" s="6" customFormat="1" ht="15.75" customHeight="1" x14ac:dyDescent="0.3">
      <c r="B233" s="23"/>
      <c r="C233" s="136" t="s">
        <v>323</v>
      </c>
      <c r="D233" s="136" t="s">
        <v>159</v>
      </c>
      <c r="E233" s="137" t="s">
        <v>324</v>
      </c>
      <c r="F233" s="138" t="s">
        <v>325</v>
      </c>
      <c r="G233" s="139" t="s">
        <v>177</v>
      </c>
      <c r="H233" s="140">
        <v>120</v>
      </c>
      <c r="I233" s="141"/>
      <c r="J233" s="142">
        <f>ROUND($I$233*$H$233,2)</f>
        <v>0</v>
      </c>
      <c r="K233" s="138"/>
      <c r="L233" s="43"/>
      <c r="M233" s="143"/>
      <c r="N233" s="144" t="s">
        <v>41</v>
      </c>
      <c r="O233" s="24"/>
      <c r="P233" s="145">
        <f>$O$233*$H$233</f>
        <v>0</v>
      </c>
      <c r="Q233" s="145">
        <v>0</v>
      </c>
      <c r="R233" s="145">
        <f>$Q$233*$H$233</f>
        <v>0</v>
      </c>
      <c r="S233" s="145">
        <v>0</v>
      </c>
      <c r="T233" s="146">
        <f>$S$233*$H$233</f>
        <v>0</v>
      </c>
      <c r="AR233" s="89" t="s">
        <v>163</v>
      </c>
      <c r="AT233" s="89" t="s">
        <v>159</v>
      </c>
      <c r="AU233" s="89" t="s">
        <v>21</v>
      </c>
      <c r="AY233" s="6" t="s">
        <v>158</v>
      </c>
      <c r="BE233" s="147">
        <f>IF($N$233="základní",$J$233,0)</f>
        <v>0</v>
      </c>
      <c r="BF233" s="147">
        <f>IF($N$233="snížená",$J$233,0)</f>
        <v>0</v>
      </c>
      <c r="BG233" s="147">
        <f>IF($N$233="zákl. přenesená",$J$233,0)</f>
        <v>0</v>
      </c>
      <c r="BH233" s="147">
        <f>IF($N$233="sníž. přenesená",$J$233,0)</f>
        <v>0</v>
      </c>
      <c r="BI233" s="147">
        <f>IF($N$233="nulová",$J$233,0)</f>
        <v>0</v>
      </c>
      <c r="BJ233" s="89" t="s">
        <v>21</v>
      </c>
      <c r="BK233" s="147">
        <f>ROUND($I$233*$H$233,2)</f>
        <v>0</v>
      </c>
      <c r="BL233" s="89" t="s">
        <v>163</v>
      </c>
      <c r="BM233" s="89" t="s">
        <v>323</v>
      </c>
    </row>
    <row r="234" spans="2:65" s="6" customFormat="1" ht="16.5" customHeight="1" x14ac:dyDescent="0.3">
      <c r="B234" s="23"/>
      <c r="C234" s="24"/>
      <c r="D234" s="148" t="s">
        <v>164</v>
      </c>
      <c r="E234" s="24"/>
      <c r="F234" s="149" t="s">
        <v>325</v>
      </c>
      <c r="G234" s="24"/>
      <c r="H234" s="24"/>
      <c r="J234" s="24"/>
      <c r="K234" s="24"/>
      <c r="L234" s="43"/>
      <c r="M234" s="56"/>
      <c r="N234" s="24"/>
      <c r="O234" s="24"/>
      <c r="P234" s="24"/>
      <c r="Q234" s="24"/>
      <c r="R234" s="24"/>
      <c r="S234" s="24"/>
      <c r="T234" s="57"/>
      <c r="AT234" s="6" t="s">
        <v>164</v>
      </c>
      <c r="AU234" s="6" t="s">
        <v>21</v>
      </c>
    </row>
    <row r="235" spans="2:65" s="6" customFormat="1" ht="15.75" customHeight="1" x14ac:dyDescent="0.3">
      <c r="B235" s="23"/>
      <c r="C235" s="136" t="s">
        <v>326</v>
      </c>
      <c r="D235" s="136" t="s">
        <v>159</v>
      </c>
      <c r="E235" s="137" t="s">
        <v>327</v>
      </c>
      <c r="F235" s="138" t="s">
        <v>328</v>
      </c>
      <c r="G235" s="139" t="s">
        <v>329</v>
      </c>
      <c r="H235" s="140">
        <v>1</v>
      </c>
      <c r="I235" s="141"/>
      <c r="J235" s="142">
        <f>ROUND($I$235*$H$235,2)</f>
        <v>0</v>
      </c>
      <c r="K235" s="138"/>
      <c r="L235" s="43"/>
      <c r="M235" s="143"/>
      <c r="N235" s="144" t="s">
        <v>41</v>
      </c>
      <c r="O235" s="24"/>
      <c r="P235" s="145">
        <f>$O$235*$H$235</f>
        <v>0</v>
      </c>
      <c r="Q235" s="145">
        <v>0</v>
      </c>
      <c r="R235" s="145">
        <f>$Q$235*$H$235</f>
        <v>0</v>
      </c>
      <c r="S235" s="145">
        <v>0</v>
      </c>
      <c r="T235" s="146">
        <f>$S$235*$H$235</f>
        <v>0</v>
      </c>
      <c r="AR235" s="89" t="s">
        <v>163</v>
      </c>
      <c r="AT235" s="89" t="s">
        <v>159</v>
      </c>
      <c r="AU235" s="89" t="s">
        <v>21</v>
      </c>
      <c r="AY235" s="6" t="s">
        <v>158</v>
      </c>
      <c r="BE235" s="147">
        <f>IF($N$235="základní",$J$235,0)</f>
        <v>0</v>
      </c>
      <c r="BF235" s="147">
        <f>IF($N$235="snížená",$J$235,0)</f>
        <v>0</v>
      </c>
      <c r="BG235" s="147">
        <f>IF($N$235="zákl. přenesená",$J$235,0)</f>
        <v>0</v>
      </c>
      <c r="BH235" s="147">
        <f>IF($N$235="sníž. přenesená",$J$235,0)</f>
        <v>0</v>
      </c>
      <c r="BI235" s="147">
        <f>IF($N$235="nulová",$J$235,0)</f>
        <v>0</v>
      </c>
      <c r="BJ235" s="89" t="s">
        <v>21</v>
      </c>
      <c r="BK235" s="147">
        <f>ROUND($I$235*$H$235,2)</f>
        <v>0</v>
      </c>
      <c r="BL235" s="89" t="s">
        <v>163</v>
      </c>
      <c r="BM235" s="89" t="s">
        <v>326</v>
      </c>
    </row>
    <row r="236" spans="2:65" s="6" customFormat="1" ht="16.5" customHeight="1" x14ac:dyDescent="0.3">
      <c r="B236" s="23"/>
      <c r="C236" s="24"/>
      <c r="D236" s="148" t="s">
        <v>164</v>
      </c>
      <c r="E236" s="24"/>
      <c r="F236" s="149" t="s">
        <v>328</v>
      </c>
      <c r="G236" s="24"/>
      <c r="H236" s="24"/>
      <c r="J236" s="24"/>
      <c r="K236" s="24"/>
      <c r="L236" s="43"/>
      <c r="M236" s="56"/>
      <c r="N236" s="24"/>
      <c r="O236" s="24"/>
      <c r="P236" s="24"/>
      <c r="Q236" s="24"/>
      <c r="R236" s="24"/>
      <c r="S236" s="24"/>
      <c r="T236" s="57"/>
      <c r="AT236" s="6" t="s">
        <v>164</v>
      </c>
      <c r="AU236" s="6" t="s">
        <v>21</v>
      </c>
    </row>
    <row r="237" spans="2:65" s="6" customFormat="1" ht="15.75" customHeight="1" x14ac:dyDescent="0.3">
      <c r="B237" s="23"/>
      <c r="C237" s="136" t="s">
        <v>330</v>
      </c>
      <c r="D237" s="136" t="s">
        <v>159</v>
      </c>
      <c r="E237" s="137" t="s">
        <v>331</v>
      </c>
      <c r="F237" s="138" t="s">
        <v>332</v>
      </c>
      <c r="G237" s="139" t="s">
        <v>329</v>
      </c>
      <c r="H237" s="140">
        <v>1</v>
      </c>
      <c r="I237" s="141"/>
      <c r="J237" s="142">
        <f>ROUND($I$237*$H$237,2)</f>
        <v>0</v>
      </c>
      <c r="K237" s="138"/>
      <c r="L237" s="43"/>
      <c r="M237" s="143"/>
      <c r="N237" s="144" t="s">
        <v>41</v>
      </c>
      <c r="O237" s="24"/>
      <c r="P237" s="145">
        <f>$O$237*$H$237</f>
        <v>0</v>
      </c>
      <c r="Q237" s="145">
        <v>0</v>
      </c>
      <c r="R237" s="145">
        <f>$Q$237*$H$237</f>
        <v>0</v>
      </c>
      <c r="S237" s="145">
        <v>0</v>
      </c>
      <c r="T237" s="146">
        <f>$S$237*$H$237</f>
        <v>0</v>
      </c>
      <c r="AR237" s="89" t="s">
        <v>163</v>
      </c>
      <c r="AT237" s="89" t="s">
        <v>159</v>
      </c>
      <c r="AU237" s="89" t="s">
        <v>21</v>
      </c>
      <c r="AY237" s="6" t="s">
        <v>158</v>
      </c>
      <c r="BE237" s="147">
        <f>IF($N$237="základní",$J$237,0)</f>
        <v>0</v>
      </c>
      <c r="BF237" s="147">
        <f>IF($N$237="snížená",$J$237,0)</f>
        <v>0</v>
      </c>
      <c r="BG237" s="147">
        <f>IF($N$237="zákl. přenesená",$J$237,0)</f>
        <v>0</v>
      </c>
      <c r="BH237" s="147">
        <f>IF($N$237="sníž. přenesená",$J$237,0)</f>
        <v>0</v>
      </c>
      <c r="BI237" s="147">
        <f>IF($N$237="nulová",$J$237,0)</f>
        <v>0</v>
      </c>
      <c r="BJ237" s="89" t="s">
        <v>21</v>
      </c>
      <c r="BK237" s="147">
        <f>ROUND($I$237*$H$237,2)</f>
        <v>0</v>
      </c>
      <c r="BL237" s="89" t="s">
        <v>163</v>
      </c>
      <c r="BM237" s="89" t="s">
        <v>330</v>
      </c>
    </row>
    <row r="238" spans="2:65" s="6" customFormat="1" ht="16.5" customHeight="1" x14ac:dyDescent="0.3">
      <c r="B238" s="23"/>
      <c r="C238" s="24"/>
      <c r="D238" s="148" t="s">
        <v>164</v>
      </c>
      <c r="E238" s="24"/>
      <c r="F238" s="149" t="s">
        <v>332</v>
      </c>
      <c r="G238" s="24"/>
      <c r="H238" s="24"/>
      <c r="J238" s="24"/>
      <c r="K238" s="24"/>
      <c r="L238" s="43"/>
      <c r="M238" s="56"/>
      <c r="N238" s="24"/>
      <c r="O238" s="24"/>
      <c r="P238" s="24"/>
      <c r="Q238" s="24"/>
      <c r="R238" s="24"/>
      <c r="S238" s="24"/>
      <c r="T238" s="57"/>
      <c r="AT238" s="6" t="s">
        <v>164</v>
      </c>
      <c r="AU238" s="6" t="s">
        <v>21</v>
      </c>
    </row>
    <row r="239" spans="2:65" s="6" customFormat="1" ht="15.75" customHeight="1" x14ac:dyDescent="0.3">
      <c r="B239" s="23"/>
      <c r="C239" s="136" t="s">
        <v>333</v>
      </c>
      <c r="D239" s="136" t="s">
        <v>159</v>
      </c>
      <c r="E239" s="137" t="s">
        <v>334</v>
      </c>
      <c r="F239" s="138" t="s">
        <v>335</v>
      </c>
      <c r="G239" s="139" t="s">
        <v>329</v>
      </c>
      <c r="H239" s="140">
        <v>1</v>
      </c>
      <c r="I239" s="141"/>
      <c r="J239" s="142">
        <f>ROUND($I$239*$H$239,2)</f>
        <v>0</v>
      </c>
      <c r="K239" s="138"/>
      <c r="L239" s="43"/>
      <c r="M239" s="143"/>
      <c r="N239" s="144" t="s">
        <v>41</v>
      </c>
      <c r="O239" s="24"/>
      <c r="P239" s="145">
        <f>$O$239*$H$239</f>
        <v>0</v>
      </c>
      <c r="Q239" s="145">
        <v>0</v>
      </c>
      <c r="R239" s="145">
        <f>$Q$239*$H$239</f>
        <v>0</v>
      </c>
      <c r="S239" s="145">
        <v>0</v>
      </c>
      <c r="T239" s="146">
        <f>$S$239*$H$239</f>
        <v>0</v>
      </c>
      <c r="AR239" s="89" t="s">
        <v>163</v>
      </c>
      <c r="AT239" s="89" t="s">
        <v>159</v>
      </c>
      <c r="AU239" s="89" t="s">
        <v>21</v>
      </c>
      <c r="AY239" s="6" t="s">
        <v>158</v>
      </c>
      <c r="BE239" s="147">
        <f>IF($N$239="základní",$J$239,0)</f>
        <v>0</v>
      </c>
      <c r="BF239" s="147">
        <f>IF($N$239="snížená",$J$239,0)</f>
        <v>0</v>
      </c>
      <c r="BG239" s="147">
        <f>IF($N$239="zákl. přenesená",$J$239,0)</f>
        <v>0</v>
      </c>
      <c r="BH239" s="147">
        <f>IF($N$239="sníž. přenesená",$J$239,0)</f>
        <v>0</v>
      </c>
      <c r="BI239" s="147">
        <f>IF($N$239="nulová",$J$239,0)</f>
        <v>0</v>
      </c>
      <c r="BJ239" s="89" t="s">
        <v>21</v>
      </c>
      <c r="BK239" s="147">
        <f>ROUND($I$239*$H$239,2)</f>
        <v>0</v>
      </c>
      <c r="BL239" s="89" t="s">
        <v>163</v>
      </c>
      <c r="BM239" s="89" t="s">
        <v>333</v>
      </c>
    </row>
    <row r="240" spans="2:65" s="6" customFormat="1" ht="16.5" customHeight="1" x14ac:dyDescent="0.3">
      <c r="B240" s="23"/>
      <c r="C240" s="24"/>
      <c r="D240" s="148" t="s">
        <v>164</v>
      </c>
      <c r="E240" s="24"/>
      <c r="F240" s="149" t="s">
        <v>335</v>
      </c>
      <c r="G240" s="24"/>
      <c r="H240" s="24"/>
      <c r="J240" s="24"/>
      <c r="K240" s="24"/>
      <c r="L240" s="43"/>
      <c r="M240" s="56"/>
      <c r="N240" s="24"/>
      <c r="O240" s="24"/>
      <c r="P240" s="24"/>
      <c r="Q240" s="24"/>
      <c r="R240" s="24"/>
      <c r="S240" s="24"/>
      <c r="T240" s="57"/>
      <c r="AT240" s="6" t="s">
        <v>164</v>
      </c>
      <c r="AU240" s="6" t="s">
        <v>21</v>
      </c>
    </row>
    <row r="241" spans="2:65" s="6" customFormat="1" ht="15.75" customHeight="1" x14ac:dyDescent="0.3">
      <c r="B241" s="23"/>
      <c r="C241" s="136" t="s">
        <v>336</v>
      </c>
      <c r="D241" s="136" t="s">
        <v>159</v>
      </c>
      <c r="E241" s="137" t="s">
        <v>337</v>
      </c>
      <c r="F241" s="138" t="s">
        <v>338</v>
      </c>
      <c r="G241" s="139" t="s">
        <v>329</v>
      </c>
      <c r="H241" s="140">
        <v>1</v>
      </c>
      <c r="I241" s="141"/>
      <c r="J241" s="142">
        <f>ROUND($I$241*$H$241,2)</f>
        <v>0</v>
      </c>
      <c r="K241" s="138"/>
      <c r="L241" s="43"/>
      <c r="M241" s="143"/>
      <c r="N241" s="144" t="s">
        <v>41</v>
      </c>
      <c r="O241" s="24"/>
      <c r="P241" s="145">
        <f>$O$241*$H$241</f>
        <v>0</v>
      </c>
      <c r="Q241" s="145">
        <v>0</v>
      </c>
      <c r="R241" s="145">
        <f>$Q$241*$H$241</f>
        <v>0</v>
      </c>
      <c r="S241" s="145">
        <v>0</v>
      </c>
      <c r="T241" s="146">
        <f>$S$241*$H$241</f>
        <v>0</v>
      </c>
      <c r="AR241" s="89" t="s">
        <v>163</v>
      </c>
      <c r="AT241" s="89" t="s">
        <v>159</v>
      </c>
      <c r="AU241" s="89" t="s">
        <v>21</v>
      </c>
      <c r="AY241" s="6" t="s">
        <v>158</v>
      </c>
      <c r="BE241" s="147">
        <f>IF($N$241="základní",$J$241,0)</f>
        <v>0</v>
      </c>
      <c r="BF241" s="147">
        <f>IF($N$241="snížená",$J$241,0)</f>
        <v>0</v>
      </c>
      <c r="BG241" s="147">
        <f>IF($N$241="zákl. přenesená",$J$241,0)</f>
        <v>0</v>
      </c>
      <c r="BH241" s="147">
        <f>IF($N$241="sníž. přenesená",$J$241,0)</f>
        <v>0</v>
      </c>
      <c r="BI241" s="147">
        <f>IF($N$241="nulová",$J$241,0)</f>
        <v>0</v>
      </c>
      <c r="BJ241" s="89" t="s">
        <v>21</v>
      </c>
      <c r="BK241" s="147">
        <f>ROUND($I$241*$H$241,2)</f>
        <v>0</v>
      </c>
      <c r="BL241" s="89" t="s">
        <v>163</v>
      </c>
      <c r="BM241" s="89" t="s">
        <v>336</v>
      </c>
    </row>
    <row r="242" spans="2:65" s="6" customFormat="1" ht="16.5" customHeight="1" x14ac:dyDescent="0.3">
      <c r="B242" s="23"/>
      <c r="C242" s="24"/>
      <c r="D242" s="148" t="s">
        <v>164</v>
      </c>
      <c r="E242" s="24"/>
      <c r="F242" s="149" t="s">
        <v>338</v>
      </c>
      <c r="G242" s="24"/>
      <c r="H242" s="24"/>
      <c r="J242" s="24"/>
      <c r="K242" s="24"/>
      <c r="L242" s="43"/>
      <c r="M242" s="56"/>
      <c r="N242" s="24"/>
      <c r="O242" s="24"/>
      <c r="P242" s="24"/>
      <c r="Q242" s="24"/>
      <c r="R242" s="24"/>
      <c r="S242" s="24"/>
      <c r="T242" s="57"/>
      <c r="AT242" s="6" t="s">
        <v>164</v>
      </c>
      <c r="AU242" s="6" t="s">
        <v>21</v>
      </c>
    </row>
    <row r="243" spans="2:65" s="6" customFormat="1" ht="15.75" customHeight="1" x14ac:dyDescent="0.3">
      <c r="B243" s="23"/>
      <c r="C243" s="136" t="s">
        <v>339</v>
      </c>
      <c r="D243" s="136" t="s">
        <v>159</v>
      </c>
      <c r="E243" s="137" t="s">
        <v>340</v>
      </c>
      <c r="F243" s="138" t="s">
        <v>341</v>
      </c>
      <c r="G243" s="139" t="s">
        <v>342</v>
      </c>
      <c r="H243" s="140">
        <v>37.619999999999997</v>
      </c>
      <c r="I243" s="141"/>
      <c r="J243" s="142">
        <f>ROUND($I$243*$H$243,2)</f>
        <v>0</v>
      </c>
      <c r="K243" s="138"/>
      <c r="L243" s="43"/>
      <c r="M243" s="143"/>
      <c r="N243" s="144" t="s">
        <v>41</v>
      </c>
      <c r="O243" s="24"/>
      <c r="P243" s="145">
        <f>$O$243*$H$243</f>
        <v>0</v>
      </c>
      <c r="Q243" s="145">
        <v>0</v>
      </c>
      <c r="R243" s="145">
        <f>$Q$243*$H$243</f>
        <v>0</v>
      </c>
      <c r="S243" s="145">
        <v>0</v>
      </c>
      <c r="T243" s="146">
        <f>$S$243*$H$243</f>
        <v>0</v>
      </c>
      <c r="AR243" s="89" t="s">
        <v>163</v>
      </c>
      <c r="AT243" s="89" t="s">
        <v>159</v>
      </c>
      <c r="AU243" s="89" t="s">
        <v>21</v>
      </c>
      <c r="AY243" s="6" t="s">
        <v>158</v>
      </c>
      <c r="BE243" s="147">
        <f>IF($N$243="základní",$J$243,0)</f>
        <v>0</v>
      </c>
      <c r="BF243" s="147">
        <f>IF($N$243="snížená",$J$243,0)</f>
        <v>0</v>
      </c>
      <c r="BG243" s="147">
        <f>IF($N$243="zákl. přenesená",$J$243,0)</f>
        <v>0</v>
      </c>
      <c r="BH243" s="147">
        <f>IF($N$243="sníž. přenesená",$J$243,0)</f>
        <v>0</v>
      </c>
      <c r="BI243" s="147">
        <f>IF($N$243="nulová",$J$243,0)</f>
        <v>0</v>
      </c>
      <c r="BJ243" s="89" t="s">
        <v>21</v>
      </c>
      <c r="BK243" s="147">
        <f>ROUND($I$243*$H$243,2)</f>
        <v>0</v>
      </c>
      <c r="BL243" s="89" t="s">
        <v>163</v>
      </c>
      <c r="BM243" s="89" t="s">
        <v>339</v>
      </c>
    </row>
    <row r="244" spans="2:65" s="6" customFormat="1" ht="16.5" customHeight="1" x14ac:dyDescent="0.3">
      <c r="B244" s="23"/>
      <c r="C244" s="24"/>
      <c r="D244" s="148" t="s">
        <v>164</v>
      </c>
      <c r="E244" s="24"/>
      <c r="F244" s="149" t="s">
        <v>341</v>
      </c>
      <c r="G244" s="24"/>
      <c r="H244" s="24"/>
      <c r="J244" s="24"/>
      <c r="K244" s="24"/>
      <c r="L244" s="43"/>
      <c r="M244" s="56"/>
      <c r="N244" s="24"/>
      <c r="O244" s="24"/>
      <c r="P244" s="24"/>
      <c r="Q244" s="24"/>
      <c r="R244" s="24"/>
      <c r="S244" s="24"/>
      <c r="T244" s="57"/>
      <c r="AT244" s="6" t="s">
        <v>164</v>
      </c>
      <c r="AU244" s="6" t="s">
        <v>21</v>
      </c>
    </row>
    <row r="245" spans="2:65" s="6" customFormat="1" ht="15.75" customHeight="1" x14ac:dyDescent="0.3">
      <c r="B245" s="150"/>
      <c r="C245" s="151"/>
      <c r="D245" s="152" t="s">
        <v>165</v>
      </c>
      <c r="E245" s="151"/>
      <c r="F245" s="153" t="s">
        <v>343</v>
      </c>
      <c r="G245" s="151"/>
      <c r="H245" s="154">
        <v>37.619999999999997</v>
      </c>
      <c r="J245" s="151"/>
      <c r="K245" s="151"/>
      <c r="L245" s="155"/>
      <c r="M245" s="156"/>
      <c r="N245" s="151"/>
      <c r="O245" s="151"/>
      <c r="P245" s="151"/>
      <c r="Q245" s="151"/>
      <c r="R245" s="151"/>
      <c r="S245" s="151"/>
      <c r="T245" s="157"/>
      <c r="AT245" s="158" t="s">
        <v>165</v>
      </c>
      <c r="AU245" s="158" t="s">
        <v>21</v>
      </c>
      <c r="AV245" s="158" t="s">
        <v>78</v>
      </c>
      <c r="AW245" s="158" t="s">
        <v>121</v>
      </c>
      <c r="AX245" s="158" t="s">
        <v>70</v>
      </c>
      <c r="AY245" s="158" t="s">
        <v>158</v>
      </c>
    </row>
    <row r="246" spans="2:65" s="6" customFormat="1" ht="15.75" customHeight="1" x14ac:dyDescent="0.3">
      <c r="B246" s="159"/>
      <c r="C246" s="160"/>
      <c r="D246" s="152" t="s">
        <v>165</v>
      </c>
      <c r="E246" s="160"/>
      <c r="F246" s="161" t="s">
        <v>170</v>
      </c>
      <c r="G246" s="160"/>
      <c r="H246" s="162">
        <v>37.619999999999997</v>
      </c>
      <c r="J246" s="160"/>
      <c r="K246" s="160"/>
      <c r="L246" s="163"/>
      <c r="M246" s="164"/>
      <c r="N246" s="160"/>
      <c r="O246" s="160"/>
      <c r="P246" s="160"/>
      <c r="Q246" s="160"/>
      <c r="R246" s="160"/>
      <c r="S246" s="160"/>
      <c r="T246" s="165"/>
      <c r="AT246" s="166" t="s">
        <v>165</v>
      </c>
      <c r="AU246" s="166" t="s">
        <v>21</v>
      </c>
      <c r="AV246" s="166" t="s">
        <v>163</v>
      </c>
      <c r="AW246" s="166" t="s">
        <v>121</v>
      </c>
      <c r="AX246" s="166" t="s">
        <v>21</v>
      </c>
      <c r="AY246" s="166" t="s">
        <v>158</v>
      </c>
    </row>
    <row r="247" spans="2:65" s="6" customFormat="1" ht="15.75" customHeight="1" x14ac:dyDescent="0.3">
      <c r="B247" s="23"/>
      <c r="C247" s="136" t="s">
        <v>344</v>
      </c>
      <c r="D247" s="136" t="s">
        <v>159</v>
      </c>
      <c r="E247" s="137" t="s">
        <v>345</v>
      </c>
      <c r="F247" s="138" t="s">
        <v>346</v>
      </c>
      <c r="G247" s="139" t="s">
        <v>342</v>
      </c>
      <c r="H247" s="140">
        <v>431.50200000000001</v>
      </c>
      <c r="I247" s="141"/>
      <c r="J247" s="142">
        <f>ROUND($I$247*$H$247,2)</f>
        <v>0</v>
      </c>
      <c r="K247" s="138"/>
      <c r="L247" s="43"/>
      <c r="M247" s="143"/>
      <c r="N247" s="144" t="s">
        <v>41</v>
      </c>
      <c r="O247" s="24"/>
      <c r="P247" s="145">
        <f>$O$247*$H$247</f>
        <v>0</v>
      </c>
      <c r="Q247" s="145">
        <v>0</v>
      </c>
      <c r="R247" s="145">
        <f>$Q$247*$H$247</f>
        <v>0</v>
      </c>
      <c r="S247" s="145">
        <v>0</v>
      </c>
      <c r="T247" s="146">
        <f>$S$247*$H$247</f>
        <v>0</v>
      </c>
      <c r="AR247" s="89" t="s">
        <v>163</v>
      </c>
      <c r="AT247" s="89" t="s">
        <v>159</v>
      </c>
      <c r="AU247" s="89" t="s">
        <v>21</v>
      </c>
      <c r="AY247" s="6" t="s">
        <v>158</v>
      </c>
      <c r="BE247" s="147">
        <f>IF($N$247="základní",$J$247,0)</f>
        <v>0</v>
      </c>
      <c r="BF247" s="147">
        <f>IF($N$247="snížená",$J$247,0)</f>
        <v>0</v>
      </c>
      <c r="BG247" s="147">
        <f>IF($N$247="zákl. přenesená",$J$247,0)</f>
        <v>0</v>
      </c>
      <c r="BH247" s="147">
        <f>IF($N$247="sníž. přenesená",$J$247,0)</f>
        <v>0</v>
      </c>
      <c r="BI247" s="147">
        <f>IF($N$247="nulová",$J$247,0)</f>
        <v>0</v>
      </c>
      <c r="BJ247" s="89" t="s">
        <v>21</v>
      </c>
      <c r="BK247" s="147">
        <f>ROUND($I$247*$H$247,2)</f>
        <v>0</v>
      </c>
      <c r="BL247" s="89" t="s">
        <v>163</v>
      </c>
      <c r="BM247" s="89" t="s">
        <v>344</v>
      </c>
    </row>
    <row r="248" spans="2:65" s="6" customFormat="1" ht="16.5" customHeight="1" x14ac:dyDescent="0.3">
      <c r="B248" s="23"/>
      <c r="C248" s="24"/>
      <c r="D248" s="148" t="s">
        <v>164</v>
      </c>
      <c r="E248" s="24"/>
      <c r="F248" s="149" t="s">
        <v>346</v>
      </c>
      <c r="G248" s="24"/>
      <c r="H248" s="24"/>
      <c r="J248" s="24"/>
      <c r="K248" s="24"/>
      <c r="L248" s="43"/>
      <c r="M248" s="56"/>
      <c r="N248" s="24"/>
      <c r="O248" s="24"/>
      <c r="P248" s="24"/>
      <c r="Q248" s="24"/>
      <c r="R248" s="24"/>
      <c r="S248" s="24"/>
      <c r="T248" s="57"/>
      <c r="AT248" s="6" t="s">
        <v>164</v>
      </c>
      <c r="AU248" s="6" t="s">
        <v>21</v>
      </c>
    </row>
    <row r="249" spans="2:65" s="6" customFormat="1" ht="15.75" customHeight="1" x14ac:dyDescent="0.3">
      <c r="B249" s="167"/>
      <c r="C249" s="168"/>
      <c r="D249" s="152" t="s">
        <v>165</v>
      </c>
      <c r="E249" s="168"/>
      <c r="F249" s="169" t="s">
        <v>347</v>
      </c>
      <c r="G249" s="168"/>
      <c r="H249" s="168"/>
      <c r="J249" s="168"/>
      <c r="K249" s="168"/>
      <c r="L249" s="170"/>
      <c r="M249" s="171"/>
      <c r="N249" s="168"/>
      <c r="O249" s="168"/>
      <c r="P249" s="168"/>
      <c r="Q249" s="168"/>
      <c r="R249" s="168"/>
      <c r="S249" s="168"/>
      <c r="T249" s="172"/>
      <c r="AT249" s="173" t="s">
        <v>165</v>
      </c>
      <c r="AU249" s="173" t="s">
        <v>21</v>
      </c>
      <c r="AV249" s="173" t="s">
        <v>21</v>
      </c>
      <c r="AW249" s="173" t="s">
        <v>121</v>
      </c>
      <c r="AX249" s="173" t="s">
        <v>70</v>
      </c>
      <c r="AY249" s="173" t="s">
        <v>158</v>
      </c>
    </row>
    <row r="250" spans="2:65" s="6" customFormat="1" ht="15.75" customHeight="1" x14ac:dyDescent="0.3">
      <c r="B250" s="150"/>
      <c r="C250" s="151"/>
      <c r="D250" s="152" t="s">
        <v>165</v>
      </c>
      <c r="E250" s="151"/>
      <c r="F250" s="153" t="s">
        <v>348</v>
      </c>
      <c r="G250" s="151"/>
      <c r="H250" s="154">
        <v>360.13600000000002</v>
      </c>
      <c r="J250" s="151"/>
      <c r="K250" s="151"/>
      <c r="L250" s="155"/>
      <c r="M250" s="156"/>
      <c r="N250" s="151"/>
      <c r="O250" s="151"/>
      <c r="P250" s="151"/>
      <c r="Q250" s="151"/>
      <c r="R250" s="151"/>
      <c r="S250" s="151"/>
      <c r="T250" s="157"/>
      <c r="AT250" s="158" t="s">
        <v>165</v>
      </c>
      <c r="AU250" s="158" t="s">
        <v>21</v>
      </c>
      <c r="AV250" s="158" t="s">
        <v>78</v>
      </c>
      <c r="AW250" s="158" t="s">
        <v>121</v>
      </c>
      <c r="AX250" s="158" t="s">
        <v>70</v>
      </c>
      <c r="AY250" s="158" t="s">
        <v>158</v>
      </c>
    </row>
    <row r="251" spans="2:65" s="6" customFormat="1" ht="15.75" customHeight="1" x14ac:dyDescent="0.3">
      <c r="B251" s="150"/>
      <c r="C251" s="151"/>
      <c r="D251" s="152" t="s">
        <v>165</v>
      </c>
      <c r="E251" s="151"/>
      <c r="F251" s="153" t="s">
        <v>349</v>
      </c>
      <c r="G251" s="151"/>
      <c r="H251" s="154">
        <v>71.366</v>
      </c>
      <c r="J251" s="151"/>
      <c r="K251" s="151"/>
      <c r="L251" s="155"/>
      <c r="M251" s="156"/>
      <c r="N251" s="151"/>
      <c r="O251" s="151"/>
      <c r="P251" s="151"/>
      <c r="Q251" s="151"/>
      <c r="R251" s="151"/>
      <c r="S251" s="151"/>
      <c r="T251" s="157"/>
      <c r="AT251" s="158" t="s">
        <v>165</v>
      </c>
      <c r="AU251" s="158" t="s">
        <v>21</v>
      </c>
      <c r="AV251" s="158" t="s">
        <v>78</v>
      </c>
      <c r="AW251" s="158" t="s">
        <v>121</v>
      </c>
      <c r="AX251" s="158" t="s">
        <v>70</v>
      </c>
      <c r="AY251" s="158" t="s">
        <v>158</v>
      </c>
    </row>
    <row r="252" spans="2:65" s="6" customFormat="1" ht="15.75" customHeight="1" x14ac:dyDescent="0.3">
      <c r="B252" s="159"/>
      <c r="C252" s="160"/>
      <c r="D252" s="152" t="s">
        <v>165</v>
      </c>
      <c r="E252" s="160"/>
      <c r="F252" s="161" t="s">
        <v>170</v>
      </c>
      <c r="G252" s="160"/>
      <c r="H252" s="162">
        <v>431.50200000000001</v>
      </c>
      <c r="J252" s="160"/>
      <c r="K252" s="160"/>
      <c r="L252" s="163"/>
      <c r="M252" s="164"/>
      <c r="N252" s="160"/>
      <c r="O252" s="160"/>
      <c r="P252" s="160"/>
      <c r="Q252" s="160"/>
      <c r="R252" s="160"/>
      <c r="S252" s="160"/>
      <c r="T252" s="165"/>
      <c r="AT252" s="166" t="s">
        <v>165</v>
      </c>
      <c r="AU252" s="166" t="s">
        <v>21</v>
      </c>
      <c r="AV252" s="166" t="s">
        <v>163</v>
      </c>
      <c r="AW252" s="166" t="s">
        <v>121</v>
      </c>
      <c r="AX252" s="166" t="s">
        <v>21</v>
      </c>
      <c r="AY252" s="166" t="s">
        <v>158</v>
      </c>
    </row>
    <row r="253" spans="2:65" s="6" customFormat="1" ht="15.75" customHeight="1" x14ac:dyDescent="0.3">
      <c r="B253" s="23"/>
      <c r="C253" s="136" t="s">
        <v>350</v>
      </c>
      <c r="D253" s="136" t="s">
        <v>159</v>
      </c>
      <c r="E253" s="137" t="s">
        <v>351</v>
      </c>
      <c r="F253" s="138" t="s">
        <v>352</v>
      </c>
      <c r="G253" s="139" t="s">
        <v>329</v>
      </c>
      <c r="H253" s="140">
        <v>1</v>
      </c>
      <c r="I253" s="141"/>
      <c r="J253" s="142">
        <f>ROUND($I$253*$H$253,2)</f>
        <v>0</v>
      </c>
      <c r="K253" s="138"/>
      <c r="L253" s="43"/>
      <c r="M253" s="143"/>
      <c r="N253" s="144" t="s">
        <v>41</v>
      </c>
      <c r="O253" s="24"/>
      <c r="P253" s="145">
        <f>$O$253*$H$253</f>
        <v>0</v>
      </c>
      <c r="Q253" s="145">
        <v>0</v>
      </c>
      <c r="R253" s="145">
        <f>$Q$253*$H$253</f>
        <v>0</v>
      </c>
      <c r="S253" s="145">
        <v>0</v>
      </c>
      <c r="T253" s="146">
        <f>$S$253*$H$253</f>
        <v>0</v>
      </c>
      <c r="AR253" s="89" t="s">
        <v>163</v>
      </c>
      <c r="AT253" s="89" t="s">
        <v>159</v>
      </c>
      <c r="AU253" s="89" t="s">
        <v>21</v>
      </c>
      <c r="AY253" s="6" t="s">
        <v>158</v>
      </c>
      <c r="BE253" s="147">
        <f>IF($N$253="základní",$J$253,0)</f>
        <v>0</v>
      </c>
      <c r="BF253" s="147">
        <f>IF($N$253="snížená",$J$253,0)</f>
        <v>0</v>
      </c>
      <c r="BG253" s="147">
        <f>IF($N$253="zákl. přenesená",$J$253,0)</f>
        <v>0</v>
      </c>
      <c r="BH253" s="147">
        <f>IF($N$253="sníž. přenesená",$J$253,0)</f>
        <v>0</v>
      </c>
      <c r="BI253" s="147">
        <f>IF($N$253="nulová",$J$253,0)</f>
        <v>0</v>
      </c>
      <c r="BJ253" s="89" t="s">
        <v>21</v>
      </c>
      <c r="BK253" s="147">
        <f>ROUND($I$253*$H$253,2)</f>
        <v>0</v>
      </c>
      <c r="BL253" s="89" t="s">
        <v>163</v>
      </c>
      <c r="BM253" s="89" t="s">
        <v>350</v>
      </c>
    </row>
    <row r="254" spans="2:65" s="6" customFormat="1" ht="16.5" customHeight="1" x14ac:dyDescent="0.3">
      <c r="B254" s="23"/>
      <c r="C254" s="24"/>
      <c r="D254" s="148" t="s">
        <v>164</v>
      </c>
      <c r="E254" s="24"/>
      <c r="F254" s="149" t="s">
        <v>352</v>
      </c>
      <c r="G254" s="24"/>
      <c r="H254" s="24"/>
      <c r="J254" s="24"/>
      <c r="K254" s="24"/>
      <c r="L254" s="43"/>
      <c r="M254" s="56"/>
      <c r="N254" s="24"/>
      <c r="O254" s="24"/>
      <c r="P254" s="24"/>
      <c r="Q254" s="24"/>
      <c r="R254" s="24"/>
      <c r="S254" s="24"/>
      <c r="T254" s="57"/>
      <c r="AT254" s="6" t="s">
        <v>164</v>
      </c>
      <c r="AU254" s="6" t="s">
        <v>21</v>
      </c>
    </row>
    <row r="255" spans="2:65" s="6" customFormat="1" ht="15.75" customHeight="1" x14ac:dyDescent="0.3">
      <c r="B255" s="23"/>
      <c r="C255" s="136" t="s">
        <v>353</v>
      </c>
      <c r="D255" s="136" t="s">
        <v>159</v>
      </c>
      <c r="E255" s="137" t="s">
        <v>354</v>
      </c>
      <c r="F255" s="138" t="s">
        <v>355</v>
      </c>
      <c r="G255" s="139" t="s">
        <v>342</v>
      </c>
      <c r="H255" s="140">
        <v>1400</v>
      </c>
      <c r="I255" s="141"/>
      <c r="J255" s="142">
        <f>ROUND($I$255*$H$255,2)</f>
        <v>0</v>
      </c>
      <c r="K255" s="138"/>
      <c r="L255" s="43"/>
      <c r="M255" s="143"/>
      <c r="N255" s="144" t="s">
        <v>41</v>
      </c>
      <c r="O255" s="24"/>
      <c r="P255" s="145">
        <f>$O$255*$H$255</f>
        <v>0</v>
      </c>
      <c r="Q255" s="145">
        <v>0</v>
      </c>
      <c r="R255" s="145">
        <f>$Q$255*$H$255</f>
        <v>0</v>
      </c>
      <c r="S255" s="145">
        <v>0</v>
      </c>
      <c r="T255" s="146">
        <f>$S$255*$H$255</f>
        <v>0</v>
      </c>
      <c r="AR255" s="89" t="s">
        <v>163</v>
      </c>
      <c r="AT255" s="89" t="s">
        <v>159</v>
      </c>
      <c r="AU255" s="89" t="s">
        <v>21</v>
      </c>
      <c r="AY255" s="6" t="s">
        <v>158</v>
      </c>
      <c r="BE255" s="147">
        <f>IF($N$255="základní",$J$255,0)</f>
        <v>0</v>
      </c>
      <c r="BF255" s="147">
        <f>IF($N$255="snížená",$J$255,0)</f>
        <v>0</v>
      </c>
      <c r="BG255" s="147">
        <f>IF($N$255="zákl. přenesená",$J$255,0)</f>
        <v>0</v>
      </c>
      <c r="BH255" s="147">
        <f>IF($N$255="sníž. přenesená",$J$255,0)</f>
        <v>0</v>
      </c>
      <c r="BI255" s="147">
        <f>IF($N$255="nulová",$J$255,0)</f>
        <v>0</v>
      </c>
      <c r="BJ255" s="89" t="s">
        <v>21</v>
      </c>
      <c r="BK255" s="147">
        <f>ROUND($I$255*$H$255,2)</f>
        <v>0</v>
      </c>
      <c r="BL255" s="89" t="s">
        <v>163</v>
      </c>
      <c r="BM255" s="89" t="s">
        <v>353</v>
      </c>
    </row>
    <row r="256" spans="2:65" s="6" customFormat="1" ht="16.5" customHeight="1" x14ac:dyDescent="0.3">
      <c r="B256" s="23"/>
      <c r="C256" s="24"/>
      <c r="D256" s="148" t="s">
        <v>164</v>
      </c>
      <c r="E256" s="24"/>
      <c r="F256" s="149" t="s">
        <v>355</v>
      </c>
      <c r="G256" s="24"/>
      <c r="H256" s="24"/>
      <c r="J256" s="24"/>
      <c r="K256" s="24"/>
      <c r="L256" s="43"/>
      <c r="M256" s="56"/>
      <c r="N256" s="24"/>
      <c r="O256" s="24"/>
      <c r="P256" s="24"/>
      <c r="Q256" s="24"/>
      <c r="R256" s="24"/>
      <c r="S256" s="24"/>
      <c r="T256" s="57"/>
      <c r="AT256" s="6" t="s">
        <v>164</v>
      </c>
      <c r="AU256" s="6" t="s">
        <v>21</v>
      </c>
    </row>
    <row r="257" spans="2:65" s="6" customFormat="1" ht="15.75" customHeight="1" x14ac:dyDescent="0.3">
      <c r="B257" s="150"/>
      <c r="C257" s="151"/>
      <c r="D257" s="152" t="s">
        <v>165</v>
      </c>
      <c r="E257" s="151"/>
      <c r="F257" s="153" t="s">
        <v>356</v>
      </c>
      <c r="G257" s="151"/>
      <c r="H257" s="154">
        <v>1400</v>
      </c>
      <c r="J257" s="151"/>
      <c r="K257" s="151"/>
      <c r="L257" s="155"/>
      <c r="M257" s="156"/>
      <c r="N257" s="151"/>
      <c r="O257" s="151"/>
      <c r="P257" s="151"/>
      <c r="Q257" s="151"/>
      <c r="R257" s="151"/>
      <c r="S257" s="151"/>
      <c r="T257" s="157"/>
      <c r="AT257" s="158" t="s">
        <v>165</v>
      </c>
      <c r="AU257" s="158" t="s">
        <v>21</v>
      </c>
      <c r="AV257" s="158" t="s">
        <v>78</v>
      </c>
      <c r="AW257" s="158" t="s">
        <v>121</v>
      </c>
      <c r="AX257" s="158" t="s">
        <v>70</v>
      </c>
      <c r="AY257" s="158" t="s">
        <v>158</v>
      </c>
    </row>
    <row r="258" spans="2:65" s="6" customFormat="1" ht="15.75" customHeight="1" x14ac:dyDescent="0.3">
      <c r="B258" s="159"/>
      <c r="C258" s="160"/>
      <c r="D258" s="152" t="s">
        <v>165</v>
      </c>
      <c r="E258" s="160"/>
      <c r="F258" s="161" t="s">
        <v>170</v>
      </c>
      <c r="G258" s="160"/>
      <c r="H258" s="162">
        <v>1400</v>
      </c>
      <c r="J258" s="160"/>
      <c r="K258" s="160"/>
      <c r="L258" s="163"/>
      <c r="M258" s="164"/>
      <c r="N258" s="160"/>
      <c r="O258" s="160"/>
      <c r="P258" s="160"/>
      <c r="Q258" s="160"/>
      <c r="R258" s="160"/>
      <c r="S258" s="160"/>
      <c r="T258" s="165"/>
      <c r="AT258" s="166" t="s">
        <v>165</v>
      </c>
      <c r="AU258" s="166" t="s">
        <v>21</v>
      </c>
      <c r="AV258" s="166" t="s">
        <v>163</v>
      </c>
      <c r="AW258" s="166" t="s">
        <v>121</v>
      </c>
      <c r="AX258" s="166" t="s">
        <v>21</v>
      </c>
      <c r="AY258" s="166" t="s">
        <v>158</v>
      </c>
    </row>
    <row r="259" spans="2:65" s="6" customFormat="1" ht="15.75" customHeight="1" x14ac:dyDescent="0.3">
      <c r="B259" s="23"/>
      <c r="C259" s="136" t="s">
        <v>357</v>
      </c>
      <c r="D259" s="136" t="s">
        <v>159</v>
      </c>
      <c r="E259" s="137" t="s">
        <v>358</v>
      </c>
      <c r="F259" s="138" t="s">
        <v>359</v>
      </c>
      <c r="G259" s="139" t="s">
        <v>191</v>
      </c>
      <c r="H259" s="140">
        <v>1</v>
      </c>
      <c r="I259" s="141"/>
      <c r="J259" s="142">
        <f>ROUND($I$259*$H$259,2)</f>
        <v>0</v>
      </c>
      <c r="K259" s="138"/>
      <c r="L259" s="43"/>
      <c r="M259" s="143"/>
      <c r="N259" s="144" t="s">
        <v>41</v>
      </c>
      <c r="O259" s="24"/>
      <c r="P259" s="145">
        <f>$O$259*$H$259</f>
        <v>0</v>
      </c>
      <c r="Q259" s="145">
        <v>0</v>
      </c>
      <c r="R259" s="145">
        <f>$Q$259*$H$259</f>
        <v>0</v>
      </c>
      <c r="S259" s="145">
        <v>0</v>
      </c>
      <c r="T259" s="146">
        <f>$S$259*$H$259</f>
        <v>0</v>
      </c>
      <c r="AR259" s="89" t="s">
        <v>163</v>
      </c>
      <c r="AT259" s="89" t="s">
        <v>159</v>
      </c>
      <c r="AU259" s="89" t="s">
        <v>21</v>
      </c>
      <c r="AY259" s="6" t="s">
        <v>158</v>
      </c>
      <c r="BE259" s="147">
        <f>IF($N$259="základní",$J$259,0)</f>
        <v>0</v>
      </c>
      <c r="BF259" s="147">
        <f>IF($N$259="snížená",$J$259,0)</f>
        <v>0</v>
      </c>
      <c r="BG259" s="147">
        <f>IF($N$259="zákl. přenesená",$J$259,0)</f>
        <v>0</v>
      </c>
      <c r="BH259" s="147">
        <f>IF($N$259="sníž. přenesená",$J$259,0)</f>
        <v>0</v>
      </c>
      <c r="BI259" s="147">
        <f>IF($N$259="nulová",$J$259,0)</f>
        <v>0</v>
      </c>
      <c r="BJ259" s="89" t="s">
        <v>21</v>
      </c>
      <c r="BK259" s="147">
        <f>ROUND($I$259*$H$259,2)</f>
        <v>0</v>
      </c>
      <c r="BL259" s="89" t="s">
        <v>163</v>
      </c>
      <c r="BM259" s="89" t="s">
        <v>357</v>
      </c>
    </row>
    <row r="260" spans="2:65" s="6" customFormat="1" ht="16.5" customHeight="1" x14ac:dyDescent="0.3">
      <c r="B260" s="23"/>
      <c r="C260" s="24"/>
      <c r="D260" s="148" t="s">
        <v>164</v>
      </c>
      <c r="E260" s="24"/>
      <c r="F260" s="149" t="s">
        <v>359</v>
      </c>
      <c r="G260" s="24"/>
      <c r="H260" s="24"/>
      <c r="J260" s="24"/>
      <c r="K260" s="24"/>
      <c r="L260" s="43"/>
      <c r="M260" s="56"/>
      <c r="N260" s="24"/>
      <c r="O260" s="24"/>
      <c r="P260" s="24"/>
      <c r="Q260" s="24"/>
      <c r="R260" s="24"/>
      <c r="S260" s="24"/>
      <c r="T260" s="57"/>
      <c r="AT260" s="6" t="s">
        <v>164</v>
      </c>
      <c r="AU260" s="6" t="s">
        <v>21</v>
      </c>
    </row>
    <row r="261" spans="2:65" s="6" customFormat="1" ht="15.75" customHeight="1" x14ac:dyDescent="0.3">
      <c r="B261" s="23"/>
      <c r="C261" s="136" t="s">
        <v>360</v>
      </c>
      <c r="D261" s="136" t="s">
        <v>159</v>
      </c>
      <c r="E261" s="137" t="s">
        <v>361</v>
      </c>
      <c r="F261" s="138" t="s">
        <v>362</v>
      </c>
      <c r="G261" s="139" t="s">
        <v>183</v>
      </c>
      <c r="H261" s="140">
        <v>2.34</v>
      </c>
      <c r="I261" s="141"/>
      <c r="J261" s="142">
        <f>ROUND($I$261*$H$261,2)</f>
        <v>0</v>
      </c>
      <c r="K261" s="138"/>
      <c r="L261" s="43"/>
      <c r="M261" s="143"/>
      <c r="N261" s="144" t="s">
        <v>41</v>
      </c>
      <c r="O261" s="24"/>
      <c r="P261" s="145">
        <f>$O$261*$H$261</f>
        <v>0</v>
      </c>
      <c r="Q261" s="145">
        <v>0</v>
      </c>
      <c r="R261" s="145">
        <f>$Q$261*$H$261</f>
        <v>0</v>
      </c>
      <c r="S261" s="145">
        <v>0</v>
      </c>
      <c r="T261" s="146">
        <f>$S$261*$H$261</f>
        <v>0</v>
      </c>
      <c r="AR261" s="89" t="s">
        <v>163</v>
      </c>
      <c r="AT261" s="89" t="s">
        <v>159</v>
      </c>
      <c r="AU261" s="89" t="s">
        <v>21</v>
      </c>
      <c r="AY261" s="6" t="s">
        <v>158</v>
      </c>
      <c r="BE261" s="147">
        <f>IF($N$261="základní",$J$261,0)</f>
        <v>0</v>
      </c>
      <c r="BF261" s="147">
        <f>IF($N$261="snížená",$J$261,0)</f>
        <v>0</v>
      </c>
      <c r="BG261" s="147">
        <f>IF($N$261="zákl. přenesená",$J$261,0)</f>
        <v>0</v>
      </c>
      <c r="BH261" s="147">
        <f>IF($N$261="sníž. přenesená",$J$261,0)</f>
        <v>0</v>
      </c>
      <c r="BI261" s="147">
        <f>IF($N$261="nulová",$J$261,0)</f>
        <v>0</v>
      </c>
      <c r="BJ261" s="89" t="s">
        <v>21</v>
      </c>
      <c r="BK261" s="147">
        <f>ROUND($I$261*$H$261,2)</f>
        <v>0</v>
      </c>
      <c r="BL261" s="89" t="s">
        <v>163</v>
      </c>
      <c r="BM261" s="89" t="s">
        <v>360</v>
      </c>
    </row>
    <row r="262" spans="2:65" s="6" customFormat="1" ht="16.5" customHeight="1" x14ac:dyDescent="0.3">
      <c r="B262" s="23"/>
      <c r="C262" s="24"/>
      <c r="D262" s="148" t="s">
        <v>164</v>
      </c>
      <c r="E262" s="24"/>
      <c r="F262" s="149" t="s">
        <v>362</v>
      </c>
      <c r="G262" s="24"/>
      <c r="H262" s="24"/>
      <c r="J262" s="24"/>
      <c r="K262" s="24"/>
      <c r="L262" s="43"/>
      <c r="M262" s="56"/>
      <c r="N262" s="24"/>
      <c r="O262" s="24"/>
      <c r="P262" s="24"/>
      <c r="Q262" s="24"/>
      <c r="R262" s="24"/>
      <c r="S262" s="24"/>
      <c r="T262" s="57"/>
      <c r="AT262" s="6" t="s">
        <v>164</v>
      </c>
      <c r="AU262" s="6" t="s">
        <v>21</v>
      </c>
    </row>
    <row r="263" spans="2:65" s="125" customFormat="1" ht="37.5" customHeight="1" x14ac:dyDescent="0.35">
      <c r="B263" s="126"/>
      <c r="C263" s="127"/>
      <c r="D263" s="127" t="s">
        <v>69</v>
      </c>
      <c r="E263" s="128" t="s">
        <v>363</v>
      </c>
      <c r="F263" s="128" t="s">
        <v>364</v>
      </c>
      <c r="G263" s="127"/>
      <c r="H263" s="127"/>
      <c r="J263" s="129">
        <f>$BK$263</f>
        <v>0</v>
      </c>
      <c r="K263" s="127"/>
      <c r="L263" s="130"/>
      <c r="M263" s="131"/>
      <c r="N263" s="127"/>
      <c r="O263" s="127"/>
      <c r="P263" s="132">
        <f>SUM($P$264:$P$269)</f>
        <v>0</v>
      </c>
      <c r="Q263" s="127"/>
      <c r="R263" s="132">
        <f>SUM($R$264:$R$269)</f>
        <v>0</v>
      </c>
      <c r="S263" s="127"/>
      <c r="T263" s="133">
        <f>SUM($T$264:$T$269)</f>
        <v>0</v>
      </c>
      <c r="AR263" s="134" t="s">
        <v>21</v>
      </c>
      <c r="AT263" s="134" t="s">
        <v>69</v>
      </c>
      <c r="AU263" s="134" t="s">
        <v>70</v>
      </c>
      <c r="AY263" s="134" t="s">
        <v>158</v>
      </c>
      <c r="BK263" s="135">
        <f>SUM($BK$264:$BK$269)</f>
        <v>0</v>
      </c>
    </row>
    <row r="264" spans="2:65" s="6" customFormat="1" ht="15.75" customHeight="1" x14ac:dyDescent="0.3">
      <c r="B264" s="23"/>
      <c r="C264" s="136" t="s">
        <v>365</v>
      </c>
      <c r="D264" s="136" t="s">
        <v>159</v>
      </c>
      <c r="E264" s="137" t="s">
        <v>366</v>
      </c>
      <c r="F264" s="138" t="s">
        <v>367</v>
      </c>
      <c r="G264" s="139" t="s">
        <v>177</v>
      </c>
      <c r="H264" s="140">
        <v>37.009</v>
      </c>
      <c r="I264" s="141"/>
      <c r="J264" s="142">
        <f>ROUND($I$264*$H$264,2)</f>
        <v>0</v>
      </c>
      <c r="K264" s="138"/>
      <c r="L264" s="43"/>
      <c r="M264" s="143"/>
      <c r="N264" s="144" t="s">
        <v>41</v>
      </c>
      <c r="O264" s="24"/>
      <c r="P264" s="145">
        <f>$O$264*$H$264</f>
        <v>0</v>
      </c>
      <c r="Q264" s="145">
        <v>0</v>
      </c>
      <c r="R264" s="145">
        <f>$Q$264*$H$264</f>
        <v>0</v>
      </c>
      <c r="S264" s="145">
        <v>0</v>
      </c>
      <c r="T264" s="146">
        <f>$S$264*$H$264</f>
        <v>0</v>
      </c>
      <c r="AR264" s="89" t="s">
        <v>163</v>
      </c>
      <c r="AT264" s="89" t="s">
        <v>159</v>
      </c>
      <c r="AU264" s="89" t="s">
        <v>21</v>
      </c>
      <c r="AY264" s="6" t="s">
        <v>158</v>
      </c>
      <c r="BE264" s="147">
        <f>IF($N$264="základní",$J$264,0)</f>
        <v>0</v>
      </c>
      <c r="BF264" s="147">
        <f>IF($N$264="snížená",$J$264,0)</f>
        <v>0</v>
      </c>
      <c r="BG264" s="147">
        <f>IF($N$264="zákl. přenesená",$J$264,0)</f>
        <v>0</v>
      </c>
      <c r="BH264" s="147">
        <f>IF($N$264="sníž. přenesená",$J$264,0)</f>
        <v>0</v>
      </c>
      <c r="BI264" s="147">
        <f>IF($N$264="nulová",$J$264,0)</f>
        <v>0</v>
      </c>
      <c r="BJ264" s="89" t="s">
        <v>21</v>
      </c>
      <c r="BK264" s="147">
        <f>ROUND($I$264*$H$264,2)</f>
        <v>0</v>
      </c>
      <c r="BL264" s="89" t="s">
        <v>163</v>
      </c>
      <c r="BM264" s="89" t="s">
        <v>365</v>
      </c>
    </row>
    <row r="265" spans="2:65" s="6" customFormat="1" ht="16.5" customHeight="1" x14ac:dyDescent="0.3">
      <c r="B265" s="23"/>
      <c r="C265" s="24"/>
      <c r="D265" s="148" t="s">
        <v>164</v>
      </c>
      <c r="E265" s="24"/>
      <c r="F265" s="149" t="s">
        <v>367</v>
      </c>
      <c r="G265" s="24"/>
      <c r="H265" s="24"/>
      <c r="J265" s="24"/>
      <c r="K265" s="24"/>
      <c r="L265" s="43"/>
      <c r="M265" s="56"/>
      <c r="N265" s="24"/>
      <c r="O265" s="24"/>
      <c r="P265" s="24"/>
      <c r="Q265" s="24"/>
      <c r="R265" s="24"/>
      <c r="S265" s="24"/>
      <c r="T265" s="57"/>
      <c r="AT265" s="6" t="s">
        <v>164</v>
      </c>
      <c r="AU265" s="6" t="s">
        <v>21</v>
      </c>
    </row>
    <row r="266" spans="2:65" s="6" customFormat="1" ht="15.75" customHeight="1" x14ac:dyDescent="0.3">
      <c r="B266" s="150"/>
      <c r="C266" s="151"/>
      <c r="D266" s="152" t="s">
        <v>165</v>
      </c>
      <c r="E266" s="151"/>
      <c r="F266" s="153" t="s">
        <v>368</v>
      </c>
      <c r="G266" s="151"/>
      <c r="H266" s="154">
        <v>37.009</v>
      </c>
      <c r="J266" s="151"/>
      <c r="K266" s="151"/>
      <c r="L266" s="155"/>
      <c r="M266" s="156"/>
      <c r="N266" s="151"/>
      <c r="O266" s="151"/>
      <c r="P266" s="151"/>
      <c r="Q266" s="151"/>
      <c r="R266" s="151"/>
      <c r="S266" s="151"/>
      <c r="T266" s="157"/>
      <c r="AT266" s="158" t="s">
        <v>165</v>
      </c>
      <c r="AU266" s="158" t="s">
        <v>21</v>
      </c>
      <c r="AV266" s="158" t="s">
        <v>78</v>
      </c>
      <c r="AW266" s="158" t="s">
        <v>121</v>
      </c>
      <c r="AX266" s="158" t="s">
        <v>70</v>
      </c>
      <c r="AY266" s="158" t="s">
        <v>158</v>
      </c>
    </row>
    <row r="267" spans="2:65" s="6" customFormat="1" ht="15.75" customHeight="1" x14ac:dyDescent="0.3">
      <c r="B267" s="159"/>
      <c r="C267" s="160"/>
      <c r="D267" s="152" t="s">
        <v>165</v>
      </c>
      <c r="E267" s="160"/>
      <c r="F267" s="161" t="s">
        <v>170</v>
      </c>
      <c r="G267" s="160"/>
      <c r="H267" s="162">
        <v>37.009</v>
      </c>
      <c r="J267" s="160"/>
      <c r="K267" s="160"/>
      <c r="L267" s="163"/>
      <c r="M267" s="164"/>
      <c r="N267" s="160"/>
      <c r="O267" s="160"/>
      <c r="P267" s="160"/>
      <c r="Q267" s="160"/>
      <c r="R267" s="160"/>
      <c r="S267" s="160"/>
      <c r="T267" s="165"/>
      <c r="AT267" s="166" t="s">
        <v>165</v>
      </c>
      <c r="AU267" s="166" t="s">
        <v>21</v>
      </c>
      <c r="AV267" s="166" t="s">
        <v>163</v>
      </c>
      <c r="AW267" s="166" t="s">
        <v>121</v>
      </c>
      <c r="AX267" s="166" t="s">
        <v>21</v>
      </c>
      <c r="AY267" s="166" t="s">
        <v>158</v>
      </c>
    </row>
    <row r="268" spans="2:65" s="6" customFormat="1" ht="15.75" customHeight="1" x14ac:dyDescent="0.3">
      <c r="B268" s="23"/>
      <c r="C268" s="136" t="s">
        <v>369</v>
      </c>
      <c r="D268" s="136" t="s">
        <v>159</v>
      </c>
      <c r="E268" s="137" t="s">
        <v>370</v>
      </c>
      <c r="F268" s="138" t="s">
        <v>371</v>
      </c>
      <c r="G268" s="139" t="s">
        <v>183</v>
      </c>
      <c r="H268" s="140">
        <v>2.7E-2</v>
      </c>
      <c r="I268" s="141"/>
      <c r="J268" s="142">
        <f>ROUND($I$268*$H$268,2)</f>
        <v>0</v>
      </c>
      <c r="K268" s="138"/>
      <c r="L268" s="43"/>
      <c r="M268" s="143"/>
      <c r="N268" s="144" t="s">
        <v>41</v>
      </c>
      <c r="O268" s="24"/>
      <c r="P268" s="145">
        <f>$O$268*$H$268</f>
        <v>0</v>
      </c>
      <c r="Q268" s="145">
        <v>0</v>
      </c>
      <c r="R268" s="145">
        <f>$Q$268*$H$268</f>
        <v>0</v>
      </c>
      <c r="S268" s="145">
        <v>0</v>
      </c>
      <c r="T268" s="146">
        <f>$S$268*$H$268</f>
        <v>0</v>
      </c>
      <c r="AR268" s="89" t="s">
        <v>163</v>
      </c>
      <c r="AT268" s="89" t="s">
        <v>159</v>
      </c>
      <c r="AU268" s="89" t="s">
        <v>21</v>
      </c>
      <c r="AY268" s="6" t="s">
        <v>158</v>
      </c>
      <c r="BE268" s="147">
        <f>IF($N$268="základní",$J$268,0)</f>
        <v>0</v>
      </c>
      <c r="BF268" s="147">
        <f>IF($N$268="snížená",$J$268,0)</f>
        <v>0</v>
      </c>
      <c r="BG268" s="147">
        <f>IF($N$268="zákl. přenesená",$J$268,0)</f>
        <v>0</v>
      </c>
      <c r="BH268" s="147">
        <f>IF($N$268="sníž. přenesená",$J$268,0)</f>
        <v>0</v>
      </c>
      <c r="BI268" s="147">
        <f>IF($N$268="nulová",$J$268,0)</f>
        <v>0</v>
      </c>
      <c r="BJ268" s="89" t="s">
        <v>21</v>
      </c>
      <c r="BK268" s="147">
        <f>ROUND($I$268*$H$268,2)</f>
        <v>0</v>
      </c>
      <c r="BL268" s="89" t="s">
        <v>163</v>
      </c>
      <c r="BM268" s="89" t="s">
        <v>369</v>
      </c>
    </row>
    <row r="269" spans="2:65" s="6" customFormat="1" ht="16.5" customHeight="1" x14ac:dyDescent="0.3">
      <c r="B269" s="23"/>
      <c r="C269" s="24"/>
      <c r="D269" s="148" t="s">
        <v>164</v>
      </c>
      <c r="E269" s="24"/>
      <c r="F269" s="149" t="s">
        <v>371</v>
      </c>
      <c r="G269" s="24"/>
      <c r="H269" s="24"/>
      <c r="J269" s="24"/>
      <c r="K269" s="24"/>
      <c r="L269" s="43"/>
      <c r="M269" s="56"/>
      <c r="N269" s="24"/>
      <c r="O269" s="24"/>
      <c r="P269" s="24"/>
      <c r="Q269" s="24"/>
      <c r="R269" s="24"/>
      <c r="S269" s="24"/>
      <c r="T269" s="57"/>
      <c r="AT269" s="6" t="s">
        <v>164</v>
      </c>
      <c r="AU269" s="6" t="s">
        <v>21</v>
      </c>
    </row>
    <row r="270" spans="2:65" s="125" customFormat="1" ht="37.5" customHeight="1" x14ac:dyDescent="0.35">
      <c r="B270" s="126"/>
      <c r="C270" s="127"/>
      <c r="D270" s="127" t="s">
        <v>69</v>
      </c>
      <c r="E270" s="128" t="s">
        <v>372</v>
      </c>
      <c r="F270" s="128" t="s">
        <v>373</v>
      </c>
      <c r="G270" s="127"/>
      <c r="H270" s="127"/>
      <c r="J270" s="129">
        <f>$BK$270</f>
        <v>0</v>
      </c>
      <c r="K270" s="127"/>
      <c r="L270" s="130"/>
      <c r="M270" s="131"/>
      <c r="N270" s="127"/>
      <c r="O270" s="127"/>
      <c r="P270" s="132">
        <f>SUM($P$271:$P$276)</f>
        <v>0</v>
      </c>
      <c r="Q270" s="127"/>
      <c r="R270" s="132">
        <f>SUM($R$271:$R$276)</f>
        <v>0</v>
      </c>
      <c r="S270" s="127"/>
      <c r="T270" s="133">
        <f>SUM($T$271:$T$276)</f>
        <v>0</v>
      </c>
      <c r="AR270" s="134" t="s">
        <v>21</v>
      </c>
      <c r="AT270" s="134" t="s">
        <v>69</v>
      </c>
      <c r="AU270" s="134" t="s">
        <v>70</v>
      </c>
      <c r="AY270" s="134" t="s">
        <v>158</v>
      </c>
      <c r="BK270" s="135">
        <f>SUM($BK$271:$BK$276)</f>
        <v>0</v>
      </c>
    </row>
    <row r="271" spans="2:65" s="6" customFormat="1" ht="15.75" customHeight="1" x14ac:dyDescent="0.3">
      <c r="B271" s="23"/>
      <c r="C271" s="136" t="s">
        <v>374</v>
      </c>
      <c r="D271" s="136" t="s">
        <v>159</v>
      </c>
      <c r="E271" s="137" t="s">
        <v>375</v>
      </c>
      <c r="F271" s="138" t="s">
        <v>376</v>
      </c>
      <c r="G271" s="139" t="s">
        <v>177</v>
      </c>
      <c r="H271" s="140">
        <v>10.176</v>
      </c>
      <c r="I271" s="141"/>
      <c r="J271" s="142">
        <f>ROUND($I$271*$H$271,2)</f>
        <v>0</v>
      </c>
      <c r="K271" s="138"/>
      <c r="L271" s="43"/>
      <c r="M271" s="143"/>
      <c r="N271" s="144" t="s">
        <v>41</v>
      </c>
      <c r="O271" s="24"/>
      <c r="P271" s="145">
        <f>$O$271*$H$271</f>
        <v>0</v>
      </c>
      <c r="Q271" s="145">
        <v>0</v>
      </c>
      <c r="R271" s="145">
        <f>$Q$271*$H$271</f>
        <v>0</v>
      </c>
      <c r="S271" s="145">
        <v>0</v>
      </c>
      <c r="T271" s="146">
        <f>$S$271*$H$271</f>
        <v>0</v>
      </c>
      <c r="AR271" s="89" t="s">
        <v>163</v>
      </c>
      <c r="AT271" s="89" t="s">
        <v>159</v>
      </c>
      <c r="AU271" s="89" t="s">
        <v>21</v>
      </c>
      <c r="AY271" s="6" t="s">
        <v>158</v>
      </c>
      <c r="BE271" s="147">
        <f>IF($N$271="základní",$J$271,0)</f>
        <v>0</v>
      </c>
      <c r="BF271" s="147">
        <f>IF($N$271="snížená",$J$271,0)</f>
        <v>0</v>
      </c>
      <c r="BG271" s="147">
        <f>IF($N$271="zákl. přenesená",$J$271,0)</f>
        <v>0</v>
      </c>
      <c r="BH271" s="147">
        <f>IF($N$271="sníž. přenesená",$J$271,0)</f>
        <v>0</v>
      </c>
      <c r="BI271" s="147">
        <f>IF($N$271="nulová",$J$271,0)</f>
        <v>0</v>
      </c>
      <c r="BJ271" s="89" t="s">
        <v>21</v>
      </c>
      <c r="BK271" s="147">
        <f>ROUND($I$271*$H$271,2)</f>
        <v>0</v>
      </c>
      <c r="BL271" s="89" t="s">
        <v>163</v>
      </c>
      <c r="BM271" s="89" t="s">
        <v>374</v>
      </c>
    </row>
    <row r="272" spans="2:65" s="6" customFormat="1" ht="16.5" customHeight="1" x14ac:dyDescent="0.3">
      <c r="B272" s="23"/>
      <c r="C272" s="24"/>
      <c r="D272" s="148" t="s">
        <v>164</v>
      </c>
      <c r="E272" s="24"/>
      <c r="F272" s="149" t="s">
        <v>376</v>
      </c>
      <c r="G272" s="24"/>
      <c r="H272" s="24"/>
      <c r="J272" s="24"/>
      <c r="K272" s="24"/>
      <c r="L272" s="43"/>
      <c r="M272" s="56"/>
      <c r="N272" s="24"/>
      <c r="O272" s="24"/>
      <c r="P272" s="24"/>
      <c r="Q272" s="24"/>
      <c r="R272" s="24"/>
      <c r="S272" s="24"/>
      <c r="T272" s="57"/>
      <c r="AT272" s="6" t="s">
        <v>164</v>
      </c>
      <c r="AU272" s="6" t="s">
        <v>21</v>
      </c>
    </row>
    <row r="273" spans="2:65" s="6" customFormat="1" ht="15.75" customHeight="1" x14ac:dyDescent="0.3">
      <c r="B273" s="150"/>
      <c r="C273" s="151"/>
      <c r="D273" s="152" t="s">
        <v>165</v>
      </c>
      <c r="E273" s="151"/>
      <c r="F273" s="153" t="s">
        <v>377</v>
      </c>
      <c r="G273" s="151"/>
      <c r="H273" s="154">
        <v>10.176</v>
      </c>
      <c r="J273" s="151"/>
      <c r="K273" s="151"/>
      <c r="L273" s="155"/>
      <c r="M273" s="156"/>
      <c r="N273" s="151"/>
      <c r="O273" s="151"/>
      <c r="P273" s="151"/>
      <c r="Q273" s="151"/>
      <c r="R273" s="151"/>
      <c r="S273" s="151"/>
      <c r="T273" s="157"/>
      <c r="AT273" s="158" t="s">
        <v>165</v>
      </c>
      <c r="AU273" s="158" t="s">
        <v>21</v>
      </c>
      <c r="AV273" s="158" t="s">
        <v>78</v>
      </c>
      <c r="AW273" s="158" t="s">
        <v>121</v>
      </c>
      <c r="AX273" s="158" t="s">
        <v>70</v>
      </c>
      <c r="AY273" s="158" t="s">
        <v>158</v>
      </c>
    </row>
    <row r="274" spans="2:65" s="6" customFormat="1" ht="15.75" customHeight="1" x14ac:dyDescent="0.3">
      <c r="B274" s="159"/>
      <c r="C274" s="160"/>
      <c r="D274" s="152" t="s">
        <v>165</v>
      </c>
      <c r="E274" s="160"/>
      <c r="F274" s="161" t="s">
        <v>170</v>
      </c>
      <c r="G274" s="160"/>
      <c r="H274" s="162">
        <v>10.176</v>
      </c>
      <c r="J274" s="160"/>
      <c r="K274" s="160"/>
      <c r="L274" s="163"/>
      <c r="M274" s="164"/>
      <c r="N274" s="160"/>
      <c r="O274" s="160"/>
      <c r="P274" s="160"/>
      <c r="Q274" s="160"/>
      <c r="R274" s="160"/>
      <c r="S274" s="160"/>
      <c r="T274" s="165"/>
      <c r="AT274" s="166" t="s">
        <v>165</v>
      </c>
      <c r="AU274" s="166" t="s">
        <v>21</v>
      </c>
      <c r="AV274" s="166" t="s">
        <v>163</v>
      </c>
      <c r="AW274" s="166" t="s">
        <v>121</v>
      </c>
      <c r="AX274" s="166" t="s">
        <v>21</v>
      </c>
      <c r="AY274" s="166" t="s">
        <v>158</v>
      </c>
    </row>
    <row r="275" spans="2:65" s="6" customFormat="1" ht="15.75" customHeight="1" x14ac:dyDescent="0.3">
      <c r="B275" s="23"/>
      <c r="C275" s="136" t="s">
        <v>378</v>
      </c>
      <c r="D275" s="136" t="s">
        <v>159</v>
      </c>
      <c r="E275" s="137" t="s">
        <v>379</v>
      </c>
      <c r="F275" s="138" t="s">
        <v>380</v>
      </c>
      <c r="G275" s="139" t="s">
        <v>177</v>
      </c>
      <c r="H275" s="140">
        <v>37.009</v>
      </c>
      <c r="I275" s="141"/>
      <c r="J275" s="142">
        <f>ROUND($I$275*$H$275,2)</f>
        <v>0</v>
      </c>
      <c r="K275" s="138"/>
      <c r="L275" s="43"/>
      <c r="M275" s="143"/>
      <c r="N275" s="144" t="s">
        <v>41</v>
      </c>
      <c r="O275" s="24"/>
      <c r="P275" s="145">
        <f>$O$275*$H$275</f>
        <v>0</v>
      </c>
      <c r="Q275" s="145">
        <v>0</v>
      </c>
      <c r="R275" s="145">
        <f>$Q$275*$H$275</f>
        <v>0</v>
      </c>
      <c r="S275" s="145">
        <v>0</v>
      </c>
      <c r="T275" s="146">
        <f>$S$275*$H$275</f>
        <v>0</v>
      </c>
      <c r="AR275" s="89" t="s">
        <v>163</v>
      </c>
      <c r="AT275" s="89" t="s">
        <v>159</v>
      </c>
      <c r="AU275" s="89" t="s">
        <v>21</v>
      </c>
      <c r="AY275" s="6" t="s">
        <v>158</v>
      </c>
      <c r="BE275" s="147">
        <f>IF($N$275="základní",$J$275,0)</f>
        <v>0</v>
      </c>
      <c r="BF275" s="147">
        <f>IF($N$275="snížená",$J$275,0)</f>
        <v>0</v>
      </c>
      <c r="BG275" s="147">
        <f>IF($N$275="zákl. přenesená",$J$275,0)</f>
        <v>0</v>
      </c>
      <c r="BH275" s="147">
        <f>IF($N$275="sníž. přenesená",$J$275,0)</f>
        <v>0</v>
      </c>
      <c r="BI275" s="147">
        <f>IF($N$275="nulová",$J$275,0)</f>
        <v>0</v>
      </c>
      <c r="BJ275" s="89" t="s">
        <v>21</v>
      </c>
      <c r="BK275" s="147">
        <f>ROUND($I$275*$H$275,2)</f>
        <v>0</v>
      </c>
      <c r="BL275" s="89" t="s">
        <v>163</v>
      </c>
      <c r="BM275" s="89" t="s">
        <v>378</v>
      </c>
    </row>
    <row r="276" spans="2:65" s="6" customFormat="1" ht="16.5" customHeight="1" x14ac:dyDescent="0.3">
      <c r="B276" s="23"/>
      <c r="C276" s="24"/>
      <c r="D276" s="148" t="s">
        <v>164</v>
      </c>
      <c r="E276" s="24"/>
      <c r="F276" s="149" t="s">
        <v>380</v>
      </c>
      <c r="G276" s="24"/>
      <c r="H276" s="24"/>
      <c r="J276" s="24"/>
      <c r="K276" s="24"/>
      <c r="L276" s="43"/>
      <c r="M276" s="56"/>
      <c r="N276" s="24"/>
      <c r="O276" s="24"/>
      <c r="P276" s="24"/>
      <c r="Q276" s="24"/>
      <c r="R276" s="24"/>
      <c r="S276" s="24"/>
      <c r="T276" s="57"/>
      <c r="AT276" s="6" t="s">
        <v>164</v>
      </c>
      <c r="AU276" s="6" t="s">
        <v>21</v>
      </c>
    </row>
    <row r="277" spans="2:65" s="125" customFormat="1" ht="37.5" customHeight="1" x14ac:dyDescent="0.35">
      <c r="B277" s="126"/>
      <c r="C277" s="127"/>
      <c r="D277" s="127" t="s">
        <v>69</v>
      </c>
      <c r="E277" s="128" t="s">
        <v>381</v>
      </c>
      <c r="F277" s="128" t="s">
        <v>382</v>
      </c>
      <c r="G277" s="127"/>
      <c r="H277" s="127"/>
      <c r="J277" s="129">
        <f>$BK$277</f>
        <v>0</v>
      </c>
      <c r="K277" s="127"/>
      <c r="L277" s="130"/>
      <c r="M277" s="131"/>
      <c r="N277" s="127"/>
      <c r="O277" s="127"/>
      <c r="P277" s="132">
        <f>SUM($P$278:$P$279)</f>
        <v>0</v>
      </c>
      <c r="Q277" s="127"/>
      <c r="R277" s="132">
        <f>SUM($R$278:$R$279)</f>
        <v>0</v>
      </c>
      <c r="S277" s="127"/>
      <c r="T277" s="133">
        <f>SUM($T$278:$T$279)</f>
        <v>0</v>
      </c>
      <c r="AR277" s="134" t="s">
        <v>21</v>
      </c>
      <c r="AT277" s="134" t="s">
        <v>69</v>
      </c>
      <c r="AU277" s="134" t="s">
        <v>70</v>
      </c>
      <c r="AY277" s="134" t="s">
        <v>158</v>
      </c>
      <c r="BK277" s="135">
        <f>SUM($BK$278:$BK$279)</f>
        <v>0</v>
      </c>
    </row>
    <row r="278" spans="2:65" s="6" customFormat="1" ht="15.75" customHeight="1" x14ac:dyDescent="0.3">
      <c r="B278" s="23"/>
      <c r="C278" s="136" t="s">
        <v>383</v>
      </c>
      <c r="D278" s="136" t="s">
        <v>159</v>
      </c>
      <c r="E278" s="137" t="s">
        <v>384</v>
      </c>
      <c r="F278" s="138" t="s">
        <v>385</v>
      </c>
      <c r="G278" s="139" t="s">
        <v>177</v>
      </c>
      <c r="H278" s="140">
        <v>207.68299999999999</v>
      </c>
      <c r="I278" s="141"/>
      <c r="J278" s="142">
        <f>ROUND($I$278*$H$278,2)</f>
        <v>0</v>
      </c>
      <c r="K278" s="138"/>
      <c r="L278" s="43"/>
      <c r="M278" s="143"/>
      <c r="N278" s="144" t="s">
        <v>41</v>
      </c>
      <c r="O278" s="24"/>
      <c r="P278" s="145">
        <f>$O$278*$H$278</f>
        <v>0</v>
      </c>
      <c r="Q278" s="145">
        <v>0</v>
      </c>
      <c r="R278" s="145">
        <f>$Q$278*$H$278</f>
        <v>0</v>
      </c>
      <c r="S278" s="145">
        <v>0</v>
      </c>
      <c r="T278" s="146">
        <f>$S$278*$H$278</f>
        <v>0</v>
      </c>
      <c r="AR278" s="89" t="s">
        <v>163</v>
      </c>
      <c r="AT278" s="89" t="s">
        <v>159</v>
      </c>
      <c r="AU278" s="89" t="s">
        <v>21</v>
      </c>
      <c r="AY278" s="6" t="s">
        <v>158</v>
      </c>
      <c r="BE278" s="147">
        <f>IF($N$278="základní",$J$278,0)</f>
        <v>0</v>
      </c>
      <c r="BF278" s="147">
        <f>IF($N$278="snížená",$J$278,0)</f>
        <v>0</v>
      </c>
      <c r="BG278" s="147">
        <f>IF($N$278="zákl. přenesená",$J$278,0)</f>
        <v>0</v>
      </c>
      <c r="BH278" s="147">
        <f>IF($N$278="sníž. přenesená",$J$278,0)</f>
        <v>0</v>
      </c>
      <c r="BI278" s="147">
        <f>IF($N$278="nulová",$J$278,0)</f>
        <v>0</v>
      </c>
      <c r="BJ278" s="89" t="s">
        <v>21</v>
      </c>
      <c r="BK278" s="147">
        <f>ROUND($I$278*$H$278,2)</f>
        <v>0</v>
      </c>
      <c r="BL278" s="89" t="s">
        <v>163</v>
      </c>
      <c r="BM278" s="89" t="s">
        <v>383</v>
      </c>
    </row>
    <row r="279" spans="2:65" s="6" customFormat="1" ht="16.5" customHeight="1" x14ac:dyDescent="0.3">
      <c r="B279" s="23"/>
      <c r="C279" s="24"/>
      <c r="D279" s="148" t="s">
        <v>164</v>
      </c>
      <c r="E279" s="24"/>
      <c r="F279" s="149" t="s">
        <v>385</v>
      </c>
      <c r="G279" s="24"/>
      <c r="H279" s="24"/>
      <c r="J279" s="24"/>
      <c r="K279" s="24"/>
      <c r="L279" s="43"/>
      <c r="M279" s="56"/>
      <c r="N279" s="24"/>
      <c r="O279" s="24"/>
      <c r="P279" s="24"/>
      <c r="Q279" s="24"/>
      <c r="R279" s="24"/>
      <c r="S279" s="24"/>
      <c r="T279" s="57"/>
      <c r="AT279" s="6" t="s">
        <v>164</v>
      </c>
      <c r="AU279" s="6" t="s">
        <v>21</v>
      </c>
    </row>
    <row r="280" spans="2:65" s="125" customFormat="1" ht="37.5" customHeight="1" x14ac:dyDescent="0.35">
      <c r="B280" s="126"/>
      <c r="C280" s="127"/>
      <c r="D280" s="127" t="s">
        <v>69</v>
      </c>
      <c r="E280" s="128" t="s">
        <v>386</v>
      </c>
      <c r="F280" s="128" t="s">
        <v>387</v>
      </c>
      <c r="G280" s="127"/>
      <c r="H280" s="127"/>
      <c r="J280" s="129">
        <f>$BK$280</f>
        <v>0</v>
      </c>
      <c r="K280" s="127"/>
      <c r="L280" s="130"/>
      <c r="M280" s="131"/>
      <c r="N280" s="127"/>
      <c r="O280" s="127"/>
      <c r="P280" s="132">
        <f>SUM($P$281:$P$284)</f>
        <v>0</v>
      </c>
      <c r="Q280" s="127"/>
      <c r="R280" s="132">
        <f>SUM($R$281:$R$284)</f>
        <v>0</v>
      </c>
      <c r="S280" s="127"/>
      <c r="T280" s="133">
        <f>SUM($T$281:$T$284)</f>
        <v>0</v>
      </c>
      <c r="AR280" s="134" t="s">
        <v>21</v>
      </c>
      <c r="AT280" s="134" t="s">
        <v>69</v>
      </c>
      <c r="AU280" s="134" t="s">
        <v>70</v>
      </c>
      <c r="AY280" s="134" t="s">
        <v>158</v>
      </c>
      <c r="BK280" s="135">
        <f>SUM($BK$281:$BK$284)</f>
        <v>0</v>
      </c>
    </row>
    <row r="281" spans="2:65" s="6" customFormat="1" ht="15.75" customHeight="1" x14ac:dyDescent="0.3">
      <c r="B281" s="23"/>
      <c r="C281" s="136" t="s">
        <v>388</v>
      </c>
      <c r="D281" s="136" t="s">
        <v>159</v>
      </c>
      <c r="E281" s="137" t="s">
        <v>389</v>
      </c>
      <c r="F281" s="138" t="s">
        <v>390</v>
      </c>
      <c r="G281" s="139" t="s">
        <v>391</v>
      </c>
      <c r="H281" s="140">
        <v>20</v>
      </c>
      <c r="I281" s="141"/>
      <c r="J281" s="142">
        <f>ROUND($I$281*$H$281,2)</f>
        <v>0</v>
      </c>
      <c r="K281" s="138"/>
      <c r="L281" s="43"/>
      <c r="M281" s="143"/>
      <c r="N281" s="144" t="s">
        <v>41</v>
      </c>
      <c r="O281" s="24"/>
      <c r="P281" s="145">
        <f>$O$281*$H$281</f>
        <v>0</v>
      </c>
      <c r="Q281" s="145">
        <v>0</v>
      </c>
      <c r="R281" s="145">
        <f>$Q$281*$H$281</f>
        <v>0</v>
      </c>
      <c r="S281" s="145">
        <v>0</v>
      </c>
      <c r="T281" s="146">
        <f>$S$281*$H$281</f>
        <v>0</v>
      </c>
      <c r="AR281" s="89" t="s">
        <v>163</v>
      </c>
      <c r="AT281" s="89" t="s">
        <v>159</v>
      </c>
      <c r="AU281" s="89" t="s">
        <v>21</v>
      </c>
      <c r="AY281" s="6" t="s">
        <v>158</v>
      </c>
      <c r="BE281" s="147">
        <f>IF($N$281="základní",$J$281,0)</f>
        <v>0</v>
      </c>
      <c r="BF281" s="147">
        <f>IF($N$281="snížená",$J$281,0)</f>
        <v>0</v>
      </c>
      <c r="BG281" s="147">
        <f>IF($N$281="zákl. přenesená",$J$281,0)</f>
        <v>0</v>
      </c>
      <c r="BH281" s="147">
        <f>IF($N$281="sníž. přenesená",$J$281,0)</f>
        <v>0</v>
      </c>
      <c r="BI281" s="147">
        <f>IF($N$281="nulová",$J$281,0)</f>
        <v>0</v>
      </c>
      <c r="BJ281" s="89" t="s">
        <v>21</v>
      </c>
      <c r="BK281" s="147">
        <f>ROUND($I$281*$H$281,2)</f>
        <v>0</v>
      </c>
      <c r="BL281" s="89" t="s">
        <v>163</v>
      </c>
      <c r="BM281" s="89" t="s">
        <v>388</v>
      </c>
    </row>
    <row r="282" spans="2:65" s="6" customFormat="1" ht="16.5" customHeight="1" x14ac:dyDescent="0.3">
      <c r="B282" s="23"/>
      <c r="C282" s="24"/>
      <c r="D282" s="148" t="s">
        <v>164</v>
      </c>
      <c r="E282" s="24"/>
      <c r="F282" s="149" t="s">
        <v>390</v>
      </c>
      <c r="G282" s="24"/>
      <c r="H282" s="24"/>
      <c r="J282" s="24"/>
      <c r="K282" s="24"/>
      <c r="L282" s="43"/>
      <c r="M282" s="56"/>
      <c r="N282" s="24"/>
      <c r="O282" s="24"/>
      <c r="P282" s="24"/>
      <c r="Q282" s="24"/>
      <c r="R282" s="24"/>
      <c r="S282" s="24"/>
      <c r="T282" s="57"/>
      <c r="AT282" s="6" t="s">
        <v>164</v>
      </c>
      <c r="AU282" s="6" t="s">
        <v>21</v>
      </c>
    </row>
    <row r="283" spans="2:65" s="6" customFormat="1" ht="15.75" customHeight="1" x14ac:dyDescent="0.3">
      <c r="B283" s="150"/>
      <c r="C283" s="151"/>
      <c r="D283" s="152" t="s">
        <v>165</v>
      </c>
      <c r="E283" s="151"/>
      <c r="F283" s="153" t="s">
        <v>392</v>
      </c>
      <c r="G283" s="151"/>
      <c r="H283" s="154">
        <v>20</v>
      </c>
      <c r="J283" s="151"/>
      <c r="K283" s="151"/>
      <c r="L283" s="155"/>
      <c r="M283" s="156"/>
      <c r="N283" s="151"/>
      <c r="O283" s="151"/>
      <c r="P283" s="151"/>
      <c r="Q283" s="151"/>
      <c r="R283" s="151"/>
      <c r="S283" s="151"/>
      <c r="T283" s="157"/>
      <c r="AT283" s="158" t="s">
        <v>165</v>
      </c>
      <c r="AU283" s="158" t="s">
        <v>21</v>
      </c>
      <c r="AV283" s="158" t="s">
        <v>78</v>
      </c>
      <c r="AW283" s="158" t="s">
        <v>121</v>
      </c>
      <c r="AX283" s="158" t="s">
        <v>70</v>
      </c>
      <c r="AY283" s="158" t="s">
        <v>158</v>
      </c>
    </row>
    <row r="284" spans="2:65" s="6" customFormat="1" ht="15.75" customHeight="1" x14ac:dyDescent="0.3">
      <c r="B284" s="159"/>
      <c r="C284" s="160"/>
      <c r="D284" s="152" t="s">
        <v>165</v>
      </c>
      <c r="E284" s="160"/>
      <c r="F284" s="161" t="s">
        <v>170</v>
      </c>
      <c r="G284" s="160"/>
      <c r="H284" s="162">
        <v>20</v>
      </c>
      <c r="J284" s="160"/>
      <c r="K284" s="160"/>
      <c r="L284" s="163"/>
      <c r="M284" s="164"/>
      <c r="N284" s="160"/>
      <c r="O284" s="160"/>
      <c r="P284" s="160"/>
      <c r="Q284" s="160"/>
      <c r="R284" s="160"/>
      <c r="S284" s="160"/>
      <c r="T284" s="165"/>
      <c r="AT284" s="166" t="s">
        <v>165</v>
      </c>
      <c r="AU284" s="166" t="s">
        <v>21</v>
      </c>
      <c r="AV284" s="166" t="s">
        <v>163</v>
      </c>
      <c r="AW284" s="166" t="s">
        <v>121</v>
      </c>
      <c r="AX284" s="166" t="s">
        <v>21</v>
      </c>
      <c r="AY284" s="166" t="s">
        <v>158</v>
      </c>
    </row>
    <row r="285" spans="2:65" s="125" customFormat="1" ht="37.5" customHeight="1" x14ac:dyDescent="0.35">
      <c r="B285" s="126"/>
      <c r="C285" s="127"/>
      <c r="D285" s="127" t="s">
        <v>69</v>
      </c>
      <c r="E285" s="128" t="s">
        <v>393</v>
      </c>
      <c r="F285" s="128" t="s">
        <v>394</v>
      </c>
      <c r="G285" s="127"/>
      <c r="H285" s="127"/>
      <c r="J285" s="129">
        <f>$BK$285</f>
        <v>0</v>
      </c>
      <c r="K285" s="127"/>
      <c r="L285" s="130"/>
      <c r="M285" s="131"/>
      <c r="N285" s="127"/>
      <c r="O285" s="127"/>
      <c r="P285" s="132">
        <f>SUM($P$286:$P$295)</f>
        <v>0</v>
      </c>
      <c r="Q285" s="127"/>
      <c r="R285" s="132">
        <f>SUM($R$286:$R$295)</f>
        <v>0</v>
      </c>
      <c r="S285" s="127"/>
      <c r="T285" s="133">
        <f>SUM($T$286:$T$295)</f>
        <v>0</v>
      </c>
      <c r="AR285" s="134" t="s">
        <v>21</v>
      </c>
      <c r="AT285" s="134" t="s">
        <v>69</v>
      </c>
      <c r="AU285" s="134" t="s">
        <v>70</v>
      </c>
      <c r="AY285" s="134" t="s">
        <v>158</v>
      </c>
      <c r="BK285" s="135">
        <f>SUM($BK$286:$BK$295)</f>
        <v>0</v>
      </c>
    </row>
    <row r="286" spans="2:65" s="6" customFormat="1" ht="15.75" customHeight="1" x14ac:dyDescent="0.3">
      <c r="B286" s="23"/>
      <c r="C286" s="136" t="s">
        <v>395</v>
      </c>
      <c r="D286" s="136" t="s">
        <v>159</v>
      </c>
      <c r="E286" s="137" t="s">
        <v>396</v>
      </c>
      <c r="F286" s="138" t="s">
        <v>397</v>
      </c>
      <c r="G286" s="139" t="s">
        <v>183</v>
      </c>
      <c r="H286" s="140">
        <v>23.228999999999999</v>
      </c>
      <c r="I286" s="141"/>
      <c r="J286" s="142">
        <f>ROUND($I$286*$H$286,2)</f>
        <v>0</v>
      </c>
      <c r="K286" s="138"/>
      <c r="L286" s="43"/>
      <c r="M286" s="143"/>
      <c r="N286" s="144" t="s">
        <v>41</v>
      </c>
      <c r="O286" s="24"/>
      <c r="P286" s="145">
        <f>$O$286*$H$286</f>
        <v>0</v>
      </c>
      <c r="Q286" s="145">
        <v>0</v>
      </c>
      <c r="R286" s="145">
        <f>$Q$286*$H$286</f>
        <v>0</v>
      </c>
      <c r="S286" s="145">
        <v>0</v>
      </c>
      <c r="T286" s="146">
        <f>$S$286*$H$286</f>
        <v>0</v>
      </c>
      <c r="AR286" s="89" t="s">
        <v>163</v>
      </c>
      <c r="AT286" s="89" t="s">
        <v>159</v>
      </c>
      <c r="AU286" s="89" t="s">
        <v>21</v>
      </c>
      <c r="AY286" s="6" t="s">
        <v>158</v>
      </c>
      <c r="BE286" s="147">
        <f>IF($N$286="základní",$J$286,0)</f>
        <v>0</v>
      </c>
      <c r="BF286" s="147">
        <f>IF($N$286="snížená",$J$286,0)</f>
        <v>0</v>
      </c>
      <c r="BG286" s="147">
        <f>IF($N$286="zákl. přenesená",$J$286,0)</f>
        <v>0</v>
      </c>
      <c r="BH286" s="147">
        <f>IF($N$286="sníž. přenesená",$J$286,0)</f>
        <v>0</v>
      </c>
      <c r="BI286" s="147">
        <f>IF($N$286="nulová",$J$286,0)</f>
        <v>0</v>
      </c>
      <c r="BJ286" s="89" t="s">
        <v>21</v>
      </c>
      <c r="BK286" s="147">
        <f>ROUND($I$286*$H$286,2)</f>
        <v>0</v>
      </c>
      <c r="BL286" s="89" t="s">
        <v>163</v>
      </c>
      <c r="BM286" s="89" t="s">
        <v>395</v>
      </c>
    </row>
    <row r="287" spans="2:65" s="6" customFormat="1" ht="16.5" customHeight="1" x14ac:dyDescent="0.3">
      <c r="B287" s="23"/>
      <c r="C287" s="24"/>
      <c r="D287" s="148" t="s">
        <v>164</v>
      </c>
      <c r="E287" s="24"/>
      <c r="F287" s="149" t="s">
        <v>397</v>
      </c>
      <c r="G287" s="24"/>
      <c r="H287" s="24"/>
      <c r="J287" s="24"/>
      <c r="K287" s="24"/>
      <c r="L287" s="43"/>
      <c r="M287" s="56"/>
      <c r="N287" s="24"/>
      <c r="O287" s="24"/>
      <c r="P287" s="24"/>
      <c r="Q287" s="24"/>
      <c r="R287" s="24"/>
      <c r="S287" s="24"/>
      <c r="T287" s="57"/>
      <c r="AT287" s="6" t="s">
        <v>164</v>
      </c>
      <c r="AU287" s="6" t="s">
        <v>21</v>
      </c>
    </row>
    <row r="288" spans="2:65" s="6" customFormat="1" ht="15.75" customHeight="1" x14ac:dyDescent="0.3">
      <c r="B288" s="23"/>
      <c r="C288" s="136" t="s">
        <v>398</v>
      </c>
      <c r="D288" s="136" t="s">
        <v>159</v>
      </c>
      <c r="E288" s="137" t="s">
        <v>399</v>
      </c>
      <c r="F288" s="138" t="s">
        <v>400</v>
      </c>
      <c r="G288" s="139" t="s">
        <v>183</v>
      </c>
      <c r="H288" s="140">
        <v>418.12799999999999</v>
      </c>
      <c r="I288" s="141"/>
      <c r="J288" s="142">
        <f>ROUND($I$288*$H$288,2)</f>
        <v>0</v>
      </c>
      <c r="K288" s="138"/>
      <c r="L288" s="43"/>
      <c r="M288" s="143"/>
      <c r="N288" s="144" t="s">
        <v>41</v>
      </c>
      <c r="O288" s="24"/>
      <c r="P288" s="145">
        <f>$O$288*$H$288</f>
        <v>0</v>
      </c>
      <c r="Q288" s="145">
        <v>0</v>
      </c>
      <c r="R288" s="145">
        <f>$Q$288*$H$288</f>
        <v>0</v>
      </c>
      <c r="S288" s="145">
        <v>0</v>
      </c>
      <c r="T288" s="146">
        <f>$S$288*$H$288</f>
        <v>0</v>
      </c>
      <c r="AR288" s="89" t="s">
        <v>163</v>
      </c>
      <c r="AT288" s="89" t="s">
        <v>159</v>
      </c>
      <c r="AU288" s="89" t="s">
        <v>21</v>
      </c>
      <c r="AY288" s="6" t="s">
        <v>158</v>
      </c>
      <c r="BE288" s="147">
        <f>IF($N$288="základní",$J$288,0)</f>
        <v>0</v>
      </c>
      <c r="BF288" s="147">
        <f>IF($N$288="snížená",$J$288,0)</f>
        <v>0</v>
      </c>
      <c r="BG288" s="147">
        <f>IF($N$288="zákl. přenesená",$J$288,0)</f>
        <v>0</v>
      </c>
      <c r="BH288" s="147">
        <f>IF($N$288="sníž. přenesená",$J$288,0)</f>
        <v>0</v>
      </c>
      <c r="BI288" s="147">
        <f>IF($N$288="nulová",$J$288,0)</f>
        <v>0</v>
      </c>
      <c r="BJ288" s="89" t="s">
        <v>21</v>
      </c>
      <c r="BK288" s="147">
        <f>ROUND($I$288*$H$288,2)</f>
        <v>0</v>
      </c>
      <c r="BL288" s="89" t="s">
        <v>163</v>
      </c>
      <c r="BM288" s="89" t="s">
        <v>398</v>
      </c>
    </row>
    <row r="289" spans="2:65" s="6" customFormat="1" ht="16.5" customHeight="1" x14ac:dyDescent="0.3">
      <c r="B289" s="23"/>
      <c r="C289" s="24"/>
      <c r="D289" s="148" t="s">
        <v>164</v>
      </c>
      <c r="E289" s="24"/>
      <c r="F289" s="149" t="s">
        <v>400</v>
      </c>
      <c r="G289" s="24"/>
      <c r="H289" s="24"/>
      <c r="J289" s="24"/>
      <c r="K289" s="24"/>
      <c r="L289" s="43"/>
      <c r="M289" s="56"/>
      <c r="N289" s="24"/>
      <c r="O289" s="24"/>
      <c r="P289" s="24"/>
      <c r="Q289" s="24"/>
      <c r="R289" s="24"/>
      <c r="S289" s="24"/>
      <c r="T289" s="57"/>
      <c r="AT289" s="6" t="s">
        <v>164</v>
      </c>
      <c r="AU289" s="6" t="s">
        <v>21</v>
      </c>
    </row>
    <row r="290" spans="2:65" s="6" customFormat="1" ht="15.75" customHeight="1" x14ac:dyDescent="0.3">
      <c r="B290" s="23"/>
      <c r="C290" s="136" t="s">
        <v>401</v>
      </c>
      <c r="D290" s="136" t="s">
        <v>159</v>
      </c>
      <c r="E290" s="137" t="s">
        <v>402</v>
      </c>
      <c r="F290" s="138" t="s">
        <v>403</v>
      </c>
      <c r="G290" s="139" t="s">
        <v>183</v>
      </c>
      <c r="H290" s="140">
        <v>23.228999999999999</v>
      </c>
      <c r="I290" s="141"/>
      <c r="J290" s="142">
        <f>ROUND($I$290*$H$290,2)</f>
        <v>0</v>
      </c>
      <c r="K290" s="138"/>
      <c r="L290" s="43"/>
      <c r="M290" s="143"/>
      <c r="N290" s="144" t="s">
        <v>41</v>
      </c>
      <c r="O290" s="24"/>
      <c r="P290" s="145">
        <f>$O$290*$H$290</f>
        <v>0</v>
      </c>
      <c r="Q290" s="145">
        <v>0</v>
      </c>
      <c r="R290" s="145">
        <f>$Q$290*$H$290</f>
        <v>0</v>
      </c>
      <c r="S290" s="145">
        <v>0</v>
      </c>
      <c r="T290" s="146">
        <f>$S$290*$H$290</f>
        <v>0</v>
      </c>
      <c r="AR290" s="89" t="s">
        <v>163</v>
      </c>
      <c r="AT290" s="89" t="s">
        <v>159</v>
      </c>
      <c r="AU290" s="89" t="s">
        <v>21</v>
      </c>
      <c r="AY290" s="6" t="s">
        <v>158</v>
      </c>
      <c r="BE290" s="147">
        <f>IF($N$290="základní",$J$290,0)</f>
        <v>0</v>
      </c>
      <c r="BF290" s="147">
        <f>IF($N$290="snížená",$J$290,0)</f>
        <v>0</v>
      </c>
      <c r="BG290" s="147">
        <f>IF($N$290="zákl. přenesená",$J$290,0)</f>
        <v>0</v>
      </c>
      <c r="BH290" s="147">
        <f>IF($N$290="sníž. přenesená",$J$290,0)</f>
        <v>0</v>
      </c>
      <c r="BI290" s="147">
        <f>IF($N$290="nulová",$J$290,0)</f>
        <v>0</v>
      </c>
      <c r="BJ290" s="89" t="s">
        <v>21</v>
      </c>
      <c r="BK290" s="147">
        <f>ROUND($I$290*$H$290,2)</f>
        <v>0</v>
      </c>
      <c r="BL290" s="89" t="s">
        <v>163</v>
      </c>
      <c r="BM290" s="89" t="s">
        <v>401</v>
      </c>
    </row>
    <row r="291" spans="2:65" s="6" customFormat="1" ht="16.5" customHeight="1" x14ac:dyDescent="0.3">
      <c r="B291" s="23"/>
      <c r="C291" s="24"/>
      <c r="D291" s="148" t="s">
        <v>164</v>
      </c>
      <c r="E291" s="24"/>
      <c r="F291" s="149" t="s">
        <v>403</v>
      </c>
      <c r="G291" s="24"/>
      <c r="H291" s="24"/>
      <c r="J291" s="24"/>
      <c r="K291" s="24"/>
      <c r="L291" s="43"/>
      <c r="M291" s="56"/>
      <c r="N291" s="24"/>
      <c r="O291" s="24"/>
      <c r="P291" s="24"/>
      <c r="Q291" s="24"/>
      <c r="R291" s="24"/>
      <c r="S291" s="24"/>
      <c r="T291" s="57"/>
      <c r="AT291" s="6" t="s">
        <v>164</v>
      </c>
      <c r="AU291" s="6" t="s">
        <v>21</v>
      </c>
    </row>
    <row r="292" spans="2:65" s="6" customFormat="1" ht="15.75" customHeight="1" x14ac:dyDescent="0.3">
      <c r="B292" s="23"/>
      <c r="C292" s="136" t="s">
        <v>404</v>
      </c>
      <c r="D292" s="136" t="s">
        <v>159</v>
      </c>
      <c r="E292" s="137" t="s">
        <v>405</v>
      </c>
      <c r="F292" s="138" t="s">
        <v>406</v>
      </c>
      <c r="G292" s="139" t="s">
        <v>183</v>
      </c>
      <c r="H292" s="140">
        <v>441.35700000000003</v>
      </c>
      <c r="I292" s="141"/>
      <c r="J292" s="142">
        <f>ROUND($I$292*$H$292,2)</f>
        <v>0</v>
      </c>
      <c r="K292" s="138"/>
      <c r="L292" s="43"/>
      <c r="M292" s="143"/>
      <c r="N292" s="144" t="s">
        <v>41</v>
      </c>
      <c r="O292" s="24"/>
      <c r="P292" s="145">
        <f>$O$292*$H$292</f>
        <v>0</v>
      </c>
      <c r="Q292" s="145">
        <v>0</v>
      </c>
      <c r="R292" s="145">
        <f>$Q$292*$H$292</f>
        <v>0</v>
      </c>
      <c r="S292" s="145">
        <v>0</v>
      </c>
      <c r="T292" s="146">
        <f>$S$292*$H$292</f>
        <v>0</v>
      </c>
      <c r="AR292" s="89" t="s">
        <v>163</v>
      </c>
      <c r="AT292" s="89" t="s">
        <v>159</v>
      </c>
      <c r="AU292" s="89" t="s">
        <v>21</v>
      </c>
      <c r="AY292" s="6" t="s">
        <v>158</v>
      </c>
      <c r="BE292" s="147">
        <f>IF($N$292="základní",$J$292,0)</f>
        <v>0</v>
      </c>
      <c r="BF292" s="147">
        <f>IF($N$292="snížená",$J$292,0)</f>
        <v>0</v>
      </c>
      <c r="BG292" s="147">
        <f>IF($N$292="zákl. přenesená",$J$292,0)</f>
        <v>0</v>
      </c>
      <c r="BH292" s="147">
        <f>IF($N$292="sníž. přenesená",$J$292,0)</f>
        <v>0</v>
      </c>
      <c r="BI292" s="147">
        <f>IF($N$292="nulová",$J$292,0)</f>
        <v>0</v>
      </c>
      <c r="BJ292" s="89" t="s">
        <v>21</v>
      </c>
      <c r="BK292" s="147">
        <f>ROUND($I$292*$H$292,2)</f>
        <v>0</v>
      </c>
      <c r="BL292" s="89" t="s">
        <v>163</v>
      </c>
      <c r="BM292" s="89" t="s">
        <v>404</v>
      </c>
    </row>
    <row r="293" spans="2:65" s="6" customFormat="1" ht="16.5" customHeight="1" x14ac:dyDescent="0.3">
      <c r="B293" s="23"/>
      <c r="C293" s="24"/>
      <c r="D293" s="148" t="s">
        <v>164</v>
      </c>
      <c r="E293" s="24"/>
      <c r="F293" s="149" t="s">
        <v>406</v>
      </c>
      <c r="G293" s="24"/>
      <c r="H293" s="24"/>
      <c r="J293" s="24"/>
      <c r="K293" s="24"/>
      <c r="L293" s="43"/>
      <c r="M293" s="56"/>
      <c r="N293" s="24"/>
      <c r="O293" s="24"/>
      <c r="P293" s="24"/>
      <c r="Q293" s="24"/>
      <c r="R293" s="24"/>
      <c r="S293" s="24"/>
      <c r="T293" s="57"/>
      <c r="AT293" s="6" t="s">
        <v>164</v>
      </c>
      <c r="AU293" s="6" t="s">
        <v>21</v>
      </c>
    </row>
    <row r="294" spans="2:65" s="6" customFormat="1" ht="15.75" customHeight="1" x14ac:dyDescent="0.3">
      <c r="B294" s="23"/>
      <c r="C294" s="136" t="s">
        <v>222</v>
      </c>
      <c r="D294" s="136" t="s">
        <v>159</v>
      </c>
      <c r="E294" s="137" t="s">
        <v>407</v>
      </c>
      <c r="F294" s="138" t="s">
        <v>408</v>
      </c>
      <c r="G294" s="139" t="s">
        <v>183</v>
      </c>
      <c r="H294" s="140">
        <v>23.228999999999999</v>
      </c>
      <c r="I294" s="141"/>
      <c r="J294" s="142">
        <f>ROUND($I$294*$H$294,2)</f>
        <v>0</v>
      </c>
      <c r="K294" s="138"/>
      <c r="L294" s="43"/>
      <c r="M294" s="143"/>
      <c r="N294" s="144" t="s">
        <v>41</v>
      </c>
      <c r="O294" s="24"/>
      <c r="P294" s="145">
        <f>$O$294*$H$294</f>
        <v>0</v>
      </c>
      <c r="Q294" s="145">
        <v>0</v>
      </c>
      <c r="R294" s="145">
        <f>$Q$294*$H$294</f>
        <v>0</v>
      </c>
      <c r="S294" s="145">
        <v>0</v>
      </c>
      <c r="T294" s="146">
        <f>$S$294*$H$294</f>
        <v>0</v>
      </c>
      <c r="AR294" s="89" t="s">
        <v>163</v>
      </c>
      <c r="AT294" s="89" t="s">
        <v>159</v>
      </c>
      <c r="AU294" s="89" t="s">
        <v>21</v>
      </c>
      <c r="AY294" s="6" t="s">
        <v>158</v>
      </c>
      <c r="BE294" s="147">
        <f>IF($N$294="základní",$J$294,0)</f>
        <v>0</v>
      </c>
      <c r="BF294" s="147">
        <f>IF($N$294="snížená",$J$294,0)</f>
        <v>0</v>
      </c>
      <c r="BG294" s="147">
        <f>IF($N$294="zákl. přenesená",$J$294,0)</f>
        <v>0</v>
      </c>
      <c r="BH294" s="147">
        <f>IF($N$294="sníž. přenesená",$J$294,0)</f>
        <v>0</v>
      </c>
      <c r="BI294" s="147">
        <f>IF($N$294="nulová",$J$294,0)</f>
        <v>0</v>
      </c>
      <c r="BJ294" s="89" t="s">
        <v>21</v>
      </c>
      <c r="BK294" s="147">
        <f>ROUND($I$294*$H$294,2)</f>
        <v>0</v>
      </c>
      <c r="BL294" s="89" t="s">
        <v>163</v>
      </c>
      <c r="BM294" s="89" t="s">
        <v>222</v>
      </c>
    </row>
    <row r="295" spans="2:65" s="6" customFormat="1" ht="16.5" customHeight="1" x14ac:dyDescent="0.3">
      <c r="B295" s="23"/>
      <c r="C295" s="24"/>
      <c r="D295" s="148" t="s">
        <v>164</v>
      </c>
      <c r="E295" s="24"/>
      <c r="F295" s="149" t="s">
        <v>408</v>
      </c>
      <c r="G295" s="24"/>
      <c r="H295" s="24"/>
      <c r="J295" s="24"/>
      <c r="K295" s="24"/>
      <c r="L295" s="43"/>
      <c r="M295" s="174"/>
      <c r="N295" s="175"/>
      <c r="O295" s="175"/>
      <c r="P295" s="175"/>
      <c r="Q295" s="175"/>
      <c r="R295" s="175"/>
      <c r="S295" s="175"/>
      <c r="T295" s="176"/>
      <c r="AT295" s="6" t="s">
        <v>164</v>
      </c>
      <c r="AU295" s="6" t="s">
        <v>21</v>
      </c>
    </row>
    <row r="296" spans="2:65" s="6" customFormat="1" ht="7.5" customHeight="1" x14ac:dyDescent="0.3">
      <c r="B296" s="38"/>
      <c r="C296" s="39"/>
      <c r="D296" s="39"/>
      <c r="E296" s="39"/>
      <c r="F296" s="39"/>
      <c r="G296" s="39"/>
      <c r="H296" s="39"/>
      <c r="I296" s="101"/>
      <c r="J296" s="39"/>
      <c r="K296" s="39"/>
      <c r="L296" s="43"/>
    </row>
    <row r="297" spans="2:65" s="2" customFormat="1" ht="14.25" customHeight="1" x14ac:dyDescent="0.3"/>
  </sheetData>
  <sheetProtection password="CC35" sheet="1" objects="1" scenarios="1" formatColumns="0" formatRows="0" sort="0" autoFilter="0"/>
  <autoFilter ref="C95:K95"/>
  <mergeCells count="9">
    <mergeCell ref="E88:H88"/>
    <mergeCell ref="G1:H1"/>
    <mergeCell ref="L2:V2"/>
    <mergeCell ref="E7:H7"/>
    <mergeCell ref="E9:H9"/>
    <mergeCell ref="E24:H24"/>
    <mergeCell ref="E45:H45"/>
    <mergeCell ref="E47:H47"/>
    <mergeCell ref="E86:H86"/>
  </mergeCells>
  <hyperlinks>
    <hyperlink ref="F1:G1" location="C2" tooltip="Krycí list soupisu" display="1) Krycí list soupisu"/>
    <hyperlink ref="G1:H1" location="C54" tooltip="Rekapitulace" display="2) Rekapitulace"/>
    <hyperlink ref="J1" location="C95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81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409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ROUND($J$85,2)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ROUND(SUM($BE$85:$BE$300),2)</f>
        <v>0</v>
      </c>
      <c r="G30" s="24"/>
      <c r="H30" s="24"/>
      <c r="I30" s="97">
        <v>0.21</v>
      </c>
      <c r="J30" s="96">
        <f>ROUND(ROUND((SUM($BE$85:$BE$300)),2)*$I$30,2)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ROUND(SUM($BF$85:$BF$300),2)</f>
        <v>0</v>
      </c>
      <c r="G31" s="24"/>
      <c r="H31" s="24"/>
      <c r="I31" s="97">
        <v>0.15</v>
      </c>
      <c r="J31" s="96">
        <f>ROUND(ROUND((SUM($BF$85:$BF$300)),2)*$I$31,2)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ROUND(SUM($BG$85:$BG$300),2)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ROUND(SUM($BH$85:$BH$300),2)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ROUND(SUM($BI$85:$BI$300),2)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02 - VYTÁPĚNÍ SO-obj. č. 15 - UBIKACE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$J$85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133</v>
      </c>
      <c r="E57" s="110"/>
      <c r="F57" s="110"/>
      <c r="G57" s="110"/>
      <c r="H57" s="110"/>
      <c r="I57" s="111"/>
      <c r="J57" s="112">
        <f>$J$86</f>
        <v>0</v>
      </c>
      <c r="K57" s="113"/>
    </row>
    <row r="58" spans="2:47" s="73" customFormat="1" ht="25.5" customHeight="1" x14ac:dyDescent="0.3">
      <c r="B58" s="108"/>
      <c r="C58" s="109"/>
      <c r="D58" s="110" t="s">
        <v>410</v>
      </c>
      <c r="E58" s="110"/>
      <c r="F58" s="110"/>
      <c r="G58" s="110"/>
      <c r="H58" s="110"/>
      <c r="I58" s="111"/>
      <c r="J58" s="112">
        <f>$J$93</f>
        <v>0</v>
      </c>
      <c r="K58" s="113"/>
    </row>
    <row r="59" spans="2:47" s="73" customFormat="1" ht="25.5" customHeight="1" x14ac:dyDescent="0.3">
      <c r="B59" s="108"/>
      <c r="C59" s="109"/>
      <c r="D59" s="110" t="s">
        <v>411</v>
      </c>
      <c r="E59" s="110"/>
      <c r="F59" s="110"/>
      <c r="G59" s="110"/>
      <c r="H59" s="110"/>
      <c r="I59" s="111"/>
      <c r="J59" s="112">
        <f>$J$98</f>
        <v>0</v>
      </c>
      <c r="K59" s="113"/>
    </row>
    <row r="60" spans="2:47" s="73" customFormat="1" ht="25.5" customHeight="1" x14ac:dyDescent="0.3">
      <c r="B60" s="108"/>
      <c r="C60" s="109"/>
      <c r="D60" s="110" t="s">
        <v>412</v>
      </c>
      <c r="E60" s="110"/>
      <c r="F60" s="110"/>
      <c r="G60" s="110"/>
      <c r="H60" s="110"/>
      <c r="I60" s="111"/>
      <c r="J60" s="112">
        <f>$J$111</f>
        <v>0</v>
      </c>
      <c r="K60" s="113"/>
    </row>
    <row r="61" spans="2:47" s="73" customFormat="1" ht="25.5" customHeight="1" x14ac:dyDescent="0.3">
      <c r="B61" s="108"/>
      <c r="C61" s="109"/>
      <c r="D61" s="110" t="s">
        <v>413</v>
      </c>
      <c r="E61" s="110"/>
      <c r="F61" s="110"/>
      <c r="G61" s="110"/>
      <c r="H61" s="110"/>
      <c r="I61" s="111"/>
      <c r="J61" s="112">
        <f>$J$167</f>
        <v>0</v>
      </c>
      <c r="K61" s="113"/>
    </row>
    <row r="62" spans="2:47" s="73" customFormat="1" ht="25.5" customHeight="1" x14ac:dyDescent="0.3">
      <c r="B62" s="108"/>
      <c r="C62" s="109"/>
      <c r="D62" s="110" t="s">
        <v>414</v>
      </c>
      <c r="E62" s="110"/>
      <c r="F62" s="110"/>
      <c r="G62" s="110"/>
      <c r="H62" s="110"/>
      <c r="I62" s="111"/>
      <c r="J62" s="112">
        <f>$J$213</f>
        <v>0</v>
      </c>
      <c r="K62" s="113"/>
    </row>
    <row r="63" spans="2:47" s="73" customFormat="1" ht="25.5" customHeight="1" x14ac:dyDescent="0.3">
      <c r="B63" s="108"/>
      <c r="C63" s="109"/>
      <c r="D63" s="110" t="s">
        <v>136</v>
      </c>
      <c r="E63" s="110"/>
      <c r="F63" s="110"/>
      <c r="G63" s="110"/>
      <c r="H63" s="110"/>
      <c r="I63" s="111"/>
      <c r="J63" s="112">
        <f>$J$270</f>
        <v>0</v>
      </c>
      <c r="K63" s="113"/>
    </row>
    <row r="64" spans="2:47" s="73" customFormat="1" ht="25.5" customHeight="1" x14ac:dyDescent="0.3">
      <c r="B64" s="108"/>
      <c r="C64" s="109"/>
      <c r="D64" s="110" t="s">
        <v>138</v>
      </c>
      <c r="E64" s="110"/>
      <c r="F64" s="110"/>
      <c r="G64" s="110"/>
      <c r="H64" s="110"/>
      <c r="I64" s="111"/>
      <c r="J64" s="112">
        <f>$J$280</f>
        <v>0</v>
      </c>
      <c r="K64" s="113"/>
    </row>
    <row r="65" spans="2:12" s="73" customFormat="1" ht="25.5" customHeight="1" x14ac:dyDescent="0.3">
      <c r="B65" s="108"/>
      <c r="C65" s="109"/>
      <c r="D65" s="110" t="s">
        <v>141</v>
      </c>
      <c r="E65" s="110"/>
      <c r="F65" s="110"/>
      <c r="G65" s="110"/>
      <c r="H65" s="110"/>
      <c r="I65" s="111"/>
      <c r="J65" s="112">
        <f>$J$294</f>
        <v>0</v>
      </c>
      <c r="K65" s="113"/>
    </row>
    <row r="66" spans="2:12" s="6" customFormat="1" ht="22.5" customHeight="1" x14ac:dyDescent="0.3">
      <c r="B66" s="23"/>
      <c r="C66" s="24"/>
      <c r="D66" s="24"/>
      <c r="E66" s="24"/>
      <c r="F66" s="24"/>
      <c r="G66" s="24"/>
      <c r="H66" s="24"/>
      <c r="J66" s="24"/>
      <c r="K66" s="27"/>
    </row>
    <row r="67" spans="2:12" s="6" customFormat="1" ht="7.5" customHeight="1" x14ac:dyDescent="0.3">
      <c r="B67" s="38"/>
      <c r="C67" s="39"/>
      <c r="D67" s="39"/>
      <c r="E67" s="39"/>
      <c r="F67" s="39"/>
      <c r="G67" s="39"/>
      <c r="H67" s="39"/>
      <c r="I67" s="101"/>
      <c r="J67" s="39"/>
      <c r="K67" s="40"/>
    </row>
    <row r="71" spans="2:12" s="6" customFormat="1" ht="7.5" customHeight="1" x14ac:dyDescent="0.3">
      <c r="B71" s="41"/>
      <c r="C71" s="42"/>
      <c r="D71" s="42"/>
      <c r="E71" s="42"/>
      <c r="F71" s="42"/>
      <c r="G71" s="42"/>
      <c r="H71" s="42"/>
      <c r="I71" s="103"/>
      <c r="J71" s="42"/>
      <c r="K71" s="42"/>
      <c r="L71" s="43"/>
    </row>
    <row r="72" spans="2:12" s="6" customFormat="1" ht="37.5" customHeight="1" x14ac:dyDescent="0.3">
      <c r="B72" s="23"/>
      <c r="C72" s="12" t="s">
        <v>142</v>
      </c>
      <c r="D72" s="24"/>
      <c r="E72" s="24"/>
      <c r="F72" s="24"/>
      <c r="G72" s="24"/>
      <c r="H72" s="24"/>
      <c r="J72" s="24"/>
      <c r="K72" s="24"/>
      <c r="L72" s="43"/>
    </row>
    <row r="73" spans="2:12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12" s="6" customFormat="1" ht="15" customHeight="1" x14ac:dyDescent="0.3">
      <c r="B74" s="23"/>
      <c r="C74" s="19" t="s">
        <v>16</v>
      </c>
      <c r="D74" s="24"/>
      <c r="E74" s="24"/>
      <c r="F74" s="24"/>
      <c r="G74" s="24"/>
      <c r="H74" s="24"/>
      <c r="J74" s="24"/>
      <c r="K74" s="24"/>
      <c r="L74" s="43"/>
    </row>
    <row r="75" spans="2:12" s="6" customFormat="1" ht="16.5" customHeight="1" x14ac:dyDescent="0.3">
      <c r="B75" s="23"/>
      <c r="C75" s="24"/>
      <c r="D75" s="24"/>
      <c r="E75" s="314" t="str">
        <f>$E$7</f>
        <v>Boletice - Podvoří - ekologizace kotleny</v>
      </c>
      <c r="F75" s="294"/>
      <c r="G75" s="294"/>
      <c r="H75" s="294"/>
      <c r="J75" s="24"/>
      <c r="K75" s="24"/>
      <c r="L75" s="43"/>
    </row>
    <row r="76" spans="2:12" s="6" customFormat="1" ht="15" customHeight="1" x14ac:dyDescent="0.3">
      <c r="B76" s="23"/>
      <c r="C76" s="19" t="s">
        <v>115</v>
      </c>
      <c r="D76" s="24"/>
      <c r="E76" s="24"/>
      <c r="F76" s="24"/>
      <c r="G76" s="24"/>
      <c r="H76" s="24"/>
      <c r="J76" s="24"/>
      <c r="K76" s="24"/>
      <c r="L76" s="43"/>
    </row>
    <row r="77" spans="2:12" s="6" customFormat="1" ht="19.5" customHeight="1" x14ac:dyDescent="0.3">
      <c r="B77" s="23"/>
      <c r="C77" s="24"/>
      <c r="D77" s="24"/>
      <c r="E77" s="291" t="str">
        <f>$E$9</f>
        <v>02 - VYTÁPĚNÍ SO-obj. č. 15 - UBIKACE</v>
      </c>
      <c r="F77" s="294"/>
      <c r="G77" s="294"/>
      <c r="H77" s="294"/>
      <c r="J77" s="24"/>
      <c r="K77" s="24"/>
      <c r="L77" s="43"/>
    </row>
    <row r="78" spans="2:12" s="6" customFormat="1" ht="7.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12" s="6" customFormat="1" ht="18.75" customHeight="1" x14ac:dyDescent="0.3">
      <c r="B79" s="23"/>
      <c r="C79" s="19" t="s">
        <v>22</v>
      </c>
      <c r="D79" s="24"/>
      <c r="E79" s="24"/>
      <c r="F79" s="17" t="str">
        <f>$F$12</f>
        <v xml:space="preserve"> </v>
      </c>
      <c r="G79" s="24"/>
      <c r="H79" s="24"/>
      <c r="I79" s="88" t="s">
        <v>24</v>
      </c>
      <c r="J79" s="52" t="str">
        <f>IF($J$12="","",$J$12)</f>
        <v>08.06.2015</v>
      </c>
      <c r="K79" s="24"/>
      <c r="L79" s="43"/>
    </row>
    <row r="80" spans="2:12" s="6" customFormat="1" ht="7.5" customHeight="1" x14ac:dyDescent="0.3">
      <c r="B80" s="23"/>
      <c r="C80" s="24"/>
      <c r="D80" s="24"/>
      <c r="E80" s="24"/>
      <c r="F80" s="24"/>
      <c r="G80" s="24"/>
      <c r="H80" s="24"/>
      <c r="J80" s="24"/>
      <c r="K80" s="24"/>
      <c r="L80" s="43"/>
    </row>
    <row r="81" spans="2:65" s="6" customFormat="1" ht="15.75" customHeight="1" x14ac:dyDescent="0.3">
      <c r="B81" s="23"/>
      <c r="C81" s="19" t="s">
        <v>28</v>
      </c>
      <c r="D81" s="24"/>
      <c r="E81" s="24"/>
      <c r="F81" s="17" t="str">
        <f>$E$15</f>
        <v xml:space="preserve"> </v>
      </c>
      <c r="G81" s="24"/>
      <c r="H81" s="24"/>
      <c r="I81" s="88" t="s">
        <v>33</v>
      </c>
      <c r="J81" s="17" t="str">
        <f>$E$21</f>
        <v xml:space="preserve"> </v>
      </c>
      <c r="K81" s="24"/>
      <c r="L81" s="43"/>
    </row>
    <row r="82" spans="2:65" s="6" customFormat="1" ht="15" customHeight="1" x14ac:dyDescent="0.3">
      <c r="B82" s="23"/>
      <c r="C82" s="19" t="s">
        <v>31</v>
      </c>
      <c r="D82" s="24"/>
      <c r="E82" s="24"/>
      <c r="F82" s="17" t="str">
        <f>IF($E$18="","",$E$18)</f>
        <v/>
      </c>
      <c r="G82" s="24"/>
      <c r="H82" s="24"/>
      <c r="J82" s="24"/>
      <c r="K82" s="24"/>
      <c r="L82" s="43"/>
    </row>
    <row r="83" spans="2:65" s="6" customFormat="1" ht="11.25" customHeight="1" x14ac:dyDescent="0.3">
      <c r="B83" s="23"/>
      <c r="C83" s="24"/>
      <c r="D83" s="24"/>
      <c r="E83" s="24"/>
      <c r="F83" s="24"/>
      <c r="G83" s="24"/>
      <c r="H83" s="24"/>
      <c r="J83" s="24"/>
      <c r="K83" s="24"/>
      <c r="L83" s="43"/>
    </row>
    <row r="84" spans="2:65" s="114" customFormat="1" ht="30" customHeight="1" x14ac:dyDescent="0.3">
      <c r="B84" s="115"/>
      <c r="C84" s="116" t="s">
        <v>143</v>
      </c>
      <c r="D84" s="117" t="s">
        <v>55</v>
      </c>
      <c r="E84" s="117" t="s">
        <v>51</v>
      </c>
      <c r="F84" s="117" t="s">
        <v>144</v>
      </c>
      <c r="G84" s="117" t="s">
        <v>145</v>
      </c>
      <c r="H84" s="117" t="s">
        <v>146</v>
      </c>
      <c r="I84" s="118" t="s">
        <v>147</v>
      </c>
      <c r="J84" s="117" t="s">
        <v>148</v>
      </c>
      <c r="K84" s="119" t="s">
        <v>149</v>
      </c>
      <c r="L84" s="120"/>
      <c r="M84" s="59" t="s">
        <v>150</v>
      </c>
      <c r="N84" s="60" t="s">
        <v>40</v>
      </c>
      <c r="O84" s="60" t="s">
        <v>151</v>
      </c>
      <c r="P84" s="60" t="s">
        <v>152</v>
      </c>
      <c r="Q84" s="60" t="s">
        <v>153</v>
      </c>
      <c r="R84" s="60" t="s">
        <v>154</v>
      </c>
      <c r="S84" s="60" t="s">
        <v>155</v>
      </c>
      <c r="T84" s="61" t="s">
        <v>156</v>
      </c>
    </row>
    <row r="85" spans="2:65" s="6" customFormat="1" ht="30" customHeight="1" x14ac:dyDescent="0.35">
      <c r="B85" s="23"/>
      <c r="C85" s="66" t="s">
        <v>120</v>
      </c>
      <c r="D85" s="24"/>
      <c r="E85" s="24"/>
      <c r="F85" s="24"/>
      <c r="G85" s="24"/>
      <c r="H85" s="24"/>
      <c r="J85" s="121">
        <f>$BK$85</f>
        <v>0</v>
      </c>
      <c r="K85" s="24"/>
      <c r="L85" s="43"/>
      <c r="M85" s="63"/>
      <c r="N85" s="64"/>
      <c r="O85" s="64"/>
      <c r="P85" s="122">
        <f>$P$86+$P$93+$P$98+$P$111+$P$167+$P$213+$P$270+$P$280+$P$294</f>
        <v>0</v>
      </c>
      <c r="Q85" s="64"/>
      <c r="R85" s="122">
        <f>$R$86+$R$93+$R$98+$R$111+$R$167+$R$213+$R$270+$R$280+$R$294</f>
        <v>0</v>
      </c>
      <c r="S85" s="64"/>
      <c r="T85" s="123">
        <f>$T$86+$T$93+$T$98+$T$111+$T$167+$T$213+$T$270+$T$280+$T$294</f>
        <v>0</v>
      </c>
      <c r="AT85" s="6" t="s">
        <v>69</v>
      </c>
      <c r="AU85" s="6" t="s">
        <v>121</v>
      </c>
      <c r="BK85" s="124">
        <f>$BK$86+$BK$93+$BK$98+$BK$111+$BK$167+$BK$213+$BK$270+$BK$280+$BK$294</f>
        <v>0</v>
      </c>
    </row>
    <row r="86" spans="2:65" s="125" customFormat="1" ht="37.5" customHeight="1" x14ac:dyDescent="0.35">
      <c r="B86" s="126"/>
      <c r="C86" s="127"/>
      <c r="D86" s="127" t="s">
        <v>69</v>
      </c>
      <c r="E86" s="128" t="s">
        <v>298</v>
      </c>
      <c r="F86" s="128" t="s">
        <v>299</v>
      </c>
      <c r="G86" s="127"/>
      <c r="H86" s="127"/>
      <c r="J86" s="129">
        <f>$BK$86</f>
        <v>0</v>
      </c>
      <c r="K86" s="127"/>
      <c r="L86" s="130"/>
      <c r="M86" s="131"/>
      <c r="N86" s="127"/>
      <c r="O86" s="127"/>
      <c r="P86" s="132">
        <f>SUM($P$87:$P$92)</f>
        <v>0</v>
      </c>
      <c r="Q86" s="127"/>
      <c r="R86" s="132">
        <f>SUM($R$87:$R$92)</f>
        <v>0</v>
      </c>
      <c r="S86" s="127"/>
      <c r="T86" s="133">
        <f>SUM($T$87:$T$92)</f>
        <v>0</v>
      </c>
      <c r="AR86" s="134" t="s">
        <v>78</v>
      </c>
      <c r="AT86" s="134" t="s">
        <v>69</v>
      </c>
      <c r="AU86" s="134" t="s">
        <v>70</v>
      </c>
      <c r="AY86" s="134" t="s">
        <v>158</v>
      </c>
      <c r="BK86" s="135">
        <f>SUM($BK$87:$BK$92)</f>
        <v>0</v>
      </c>
    </row>
    <row r="87" spans="2:65" s="6" customFormat="1" ht="15.75" customHeight="1" x14ac:dyDescent="0.3">
      <c r="B87" s="23"/>
      <c r="C87" s="136" t="s">
        <v>21</v>
      </c>
      <c r="D87" s="136" t="s">
        <v>159</v>
      </c>
      <c r="E87" s="137" t="s">
        <v>415</v>
      </c>
      <c r="F87" s="138" t="s">
        <v>416</v>
      </c>
      <c r="G87" s="139" t="s">
        <v>177</v>
      </c>
      <c r="H87" s="140">
        <v>69</v>
      </c>
      <c r="I87" s="141"/>
      <c r="J87" s="142">
        <f>ROUND($I$87*$H$87,2)</f>
        <v>0</v>
      </c>
      <c r="K87" s="138"/>
      <c r="L87" s="43"/>
      <c r="M87" s="143"/>
      <c r="N87" s="144" t="s">
        <v>41</v>
      </c>
      <c r="O87" s="24"/>
      <c r="P87" s="145">
        <f>$O$87*$H$87</f>
        <v>0</v>
      </c>
      <c r="Q87" s="145">
        <v>0</v>
      </c>
      <c r="R87" s="145">
        <f>$Q$87*$H$87</f>
        <v>0</v>
      </c>
      <c r="S87" s="145">
        <v>0</v>
      </c>
      <c r="T87" s="146">
        <f>$S$87*$H$87</f>
        <v>0</v>
      </c>
      <c r="AR87" s="89" t="s">
        <v>215</v>
      </c>
      <c r="AT87" s="89" t="s">
        <v>159</v>
      </c>
      <c r="AU87" s="89" t="s">
        <v>21</v>
      </c>
      <c r="AY87" s="6" t="s">
        <v>158</v>
      </c>
      <c r="BE87" s="147">
        <f>IF($N$87="základní",$J$87,0)</f>
        <v>0</v>
      </c>
      <c r="BF87" s="147">
        <f>IF($N$87="snížená",$J$87,0)</f>
        <v>0</v>
      </c>
      <c r="BG87" s="147">
        <f>IF($N$87="zákl. přenesená",$J$87,0)</f>
        <v>0</v>
      </c>
      <c r="BH87" s="147">
        <f>IF($N$87="sníž. přenesená",$J$87,0)</f>
        <v>0</v>
      </c>
      <c r="BI87" s="147">
        <f>IF($N$87="nulová",$J$87,0)</f>
        <v>0</v>
      </c>
      <c r="BJ87" s="89" t="s">
        <v>21</v>
      </c>
      <c r="BK87" s="147">
        <f>ROUND($I$87*$H$87,2)</f>
        <v>0</v>
      </c>
      <c r="BL87" s="89" t="s">
        <v>215</v>
      </c>
      <c r="BM87" s="89" t="s">
        <v>21</v>
      </c>
    </row>
    <row r="88" spans="2:65" s="6" customFormat="1" ht="16.5" customHeight="1" x14ac:dyDescent="0.3">
      <c r="B88" s="23"/>
      <c r="C88" s="24"/>
      <c r="D88" s="148" t="s">
        <v>164</v>
      </c>
      <c r="E88" s="24"/>
      <c r="F88" s="149" t="s">
        <v>416</v>
      </c>
      <c r="G88" s="24"/>
      <c r="H88" s="24"/>
      <c r="J88" s="24"/>
      <c r="K88" s="24"/>
      <c r="L88" s="43"/>
      <c r="M88" s="56"/>
      <c r="N88" s="24"/>
      <c r="O88" s="24"/>
      <c r="P88" s="24"/>
      <c r="Q88" s="24"/>
      <c r="R88" s="24"/>
      <c r="S88" s="24"/>
      <c r="T88" s="57"/>
      <c r="AT88" s="6" t="s">
        <v>164</v>
      </c>
      <c r="AU88" s="6" t="s">
        <v>21</v>
      </c>
    </row>
    <row r="89" spans="2:65" s="6" customFormat="1" ht="15.75" customHeight="1" x14ac:dyDescent="0.3">
      <c r="B89" s="23"/>
      <c r="C89" s="136" t="s">
        <v>78</v>
      </c>
      <c r="D89" s="136" t="s">
        <v>159</v>
      </c>
      <c r="E89" s="137" t="s">
        <v>417</v>
      </c>
      <c r="F89" s="138" t="s">
        <v>418</v>
      </c>
      <c r="G89" s="139" t="s">
        <v>177</v>
      </c>
      <c r="H89" s="140">
        <v>60</v>
      </c>
      <c r="I89" s="141"/>
      <c r="J89" s="142">
        <f>ROUND($I$89*$H$89,2)</f>
        <v>0</v>
      </c>
      <c r="K89" s="138"/>
      <c r="L89" s="43"/>
      <c r="M89" s="143"/>
      <c r="N89" s="144" t="s">
        <v>41</v>
      </c>
      <c r="O89" s="24"/>
      <c r="P89" s="145">
        <f>$O$89*$H$89</f>
        <v>0</v>
      </c>
      <c r="Q89" s="145">
        <v>0</v>
      </c>
      <c r="R89" s="145">
        <f>$Q$89*$H$89</f>
        <v>0</v>
      </c>
      <c r="S89" s="145">
        <v>0</v>
      </c>
      <c r="T89" s="146">
        <f>$S$89*$H$89</f>
        <v>0</v>
      </c>
      <c r="AR89" s="89" t="s">
        <v>215</v>
      </c>
      <c r="AT89" s="89" t="s">
        <v>159</v>
      </c>
      <c r="AU89" s="89" t="s">
        <v>21</v>
      </c>
      <c r="AY89" s="6" t="s">
        <v>158</v>
      </c>
      <c r="BE89" s="147">
        <f>IF($N$89="základní",$J$89,0)</f>
        <v>0</v>
      </c>
      <c r="BF89" s="147">
        <f>IF($N$89="snížená",$J$89,0)</f>
        <v>0</v>
      </c>
      <c r="BG89" s="147">
        <f>IF($N$89="zákl. přenesená",$J$89,0)</f>
        <v>0</v>
      </c>
      <c r="BH89" s="147">
        <f>IF($N$89="sníž. přenesená",$J$89,0)</f>
        <v>0</v>
      </c>
      <c r="BI89" s="147">
        <f>IF($N$89="nulová",$J$89,0)</f>
        <v>0</v>
      </c>
      <c r="BJ89" s="89" t="s">
        <v>21</v>
      </c>
      <c r="BK89" s="147">
        <f>ROUND($I$89*$H$89,2)</f>
        <v>0</v>
      </c>
      <c r="BL89" s="89" t="s">
        <v>215</v>
      </c>
      <c r="BM89" s="89" t="s">
        <v>78</v>
      </c>
    </row>
    <row r="90" spans="2:65" s="6" customFormat="1" ht="16.5" customHeight="1" x14ac:dyDescent="0.3">
      <c r="B90" s="23"/>
      <c r="C90" s="24"/>
      <c r="D90" s="148" t="s">
        <v>164</v>
      </c>
      <c r="E90" s="24"/>
      <c r="F90" s="149" t="s">
        <v>418</v>
      </c>
      <c r="G90" s="24"/>
      <c r="H90" s="24"/>
      <c r="J90" s="24"/>
      <c r="K90" s="24"/>
      <c r="L90" s="43"/>
      <c r="M90" s="56"/>
      <c r="N90" s="24"/>
      <c r="O90" s="24"/>
      <c r="P90" s="24"/>
      <c r="Q90" s="24"/>
      <c r="R90" s="24"/>
      <c r="S90" s="24"/>
      <c r="T90" s="57"/>
      <c r="AT90" s="6" t="s">
        <v>164</v>
      </c>
      <c r="AU90" s="6" t="s">
        <v>21</v>
      </c>
    </row>
    <row r="91" spans="2:65" s="6" customFormat="1" ht="15.75" customHeight="1" x14ac:dyDescent="0.3">
      <c r="B91" s="23"/>
      <c r="C91" s="136" t="s">
        <v>174</v>
      </c>
      <c r="D91" s="136" t="s">
        <v>159</v>
      </c>
      <c r="E91" s="137" t="s">
        <v>419</v>
      </c>
      <c r="F91" s="138" t="s">
        <v>309</v>
      </c>
      <c r="G91" s="139" t="s">
        <v>420</v>
      </c>
      <c r="H91" s="177"/>
      <c r="I91" s="141"/>
      <c r="J91" s="142">
        <f>ROUND($I$91*$H$91,2)</f>
        <v>0</v>
      </c>
      <c r="K91" s="138"/>
      <c r="L91" s="43"/>
      <c r="M91" s="143"/>
      <c r="N91" s="144" t="s">
        <v>41</v>
      </c>
      <c r="O91" s="24"/>
      <c r="P91" s="145">
        <f>$O$91*$H$91</f>
        <v>0</v>
      </c>
      <c r="Q91" s="145">
        <v>0</v>
      </c>
      <c r="R91" s="145">
        <f>$Q$91*$H$91</f>
        <v>0</v>
      </c>
      <c r="S91" s="145">
        <v>0</v>
      </c>
      <c r="T91" s="146">
        <f>$S$91*$H$91</f>
        <v>0</v>
      </c>
      <c r="AR91" s="89" t="s">
        <v>215</v>
      </c>
      <c r="AT91" s="89" t="s">
        <v>159</v>
      </c>
      <c r="AU91" s="89" t="s">
        <v>21</v>
      </c>
      <c r="AY91" s="6" t="s">
        <v>158</v>
      </c>
      <c r="BE91" s="147">
        <f>IF($N$91="základní",$J$91,0)</f>
        <v>0</v>
      </c>
      <c r="BF91" s="147">
        <f>IF($N$91="snížená",$J$91,0)</f>
        <v>0</v>
      </c>
      <c r="BG91" s="147">
        <f>IF($N$91="zákl. přenesená",$J$91,0)</f>
        <v>0</v>
      </c>
      <c r="BH91" s="147">
        <f>IF($N$91="sníž. přenesená",$J$91,0)</f>
        <v>0</v>
      </c>
      <c r="BI91" s="147">
        <f>IF($N$91="nulová",$J$91,0)</f>
        <v>0</v>
      </c>
      <c r="BJ91" s="89" t="s">
        <v>21</v>
      </c>
      <c r="BK91" s="147">
        <f>ROUND($I$91*$H$91,2)</f>
        <v>0</v>
      </c>
      <c r="BL91" s="89" t="s">
        <v>215</v>
      </c>
      <c r="BM91" s="89" t="s">
        <v>174</v>
      </c>
    </row>
    <row r="92" spans="2:65" s="6" customFormat="1" ht="16.5" customHeight="1" x14ac:dyDescent="0.3">
      <c r="B92" s="23"/>
      <c r="C92" s="24"/>
      <c r="D92" s="148" t="s">
        <v>164</v>
      </c>
      <c r="E92" s="24"/>
      <c r="F92" s="149" t="s">
        <v>309</v>
      </c>
      <c r="G92" s="24"/>
      <c r="H92" s="24"/>
      <c r="J92" s="24"/>
      <c r="K92" s="24"/>
      <c r="L92" s="43"/>
      <c r="M92" s="56"/>
      <c r="N92" s="24"/>
      <c r="O92" s="24"/>
      <c r="P92" s="24"/>
      <c r="Q92" s="24"/>
      <c r="R92" s="24"/>
      <c r="S92" s="24"/>
      <c r="T92" s="57"/>
      <c r="AT92" s="6" t="s">
        <v>164</v>
      </c>
      <c r="AU92" s="6" t="s">
        <v>21</v>
      </c>
    </row>
    <row r="93" spans="2:65" s="125" customFormat="1" ht="37.5" customHeight="1" x14ac:dyDescent="0.35">
      <c r="B93" s="126"/>
      <c r="C93" s="127"/>
      <c r="D93" s="127" t="s">
        <v>69</v>
      </c>
      <c r="E93" s="128" t="s">
        <v>421</v>
      </c>
      <c r="F93" s="128" t="s">
        <v>422</v>
      </c>
      <c r="G93" s="127"/>
      <c r="H93" s="127"/>
      <c r="J93" s="129">
        <f>$BK$93</f>
        <v>0</v>
      </c>
      <c r="K93" s="127"/>
      <c r="L93" s="130"/>
      <c r="M93" s="131"/>
      <c r="N93" s="127"/>
      <c r="O93" s="127"/>
      <c r="P93" s="132">
        <f>SUM($P$94:$P$97)</f>
        <v>0</v>
      </c>
      <c r="Q93" s="127"/>
      <c r="R93" s="132">
        <f>SUM($R$94:$R$97)</f>
        <v>0</v>
      </c>
      <c r="S93" s="127"/>
      <c r="T93" s="133">
        <f>SUM($T$94:$T$97)</f>
        <v>0</v>
      </c>
      <c r="AR93" s="134" t="s">
        <v>21</v>
      </c>
      <c r="AT93" s="134" t="s">
        <v>69</v>
      </c>
      <c r="AU93" s="134" t="s">
        <v>70</v>
      </c>
      <c r="AY93" s="134" t="s">
        <v>158</v>
      </c>
      <c r="BK93" s="135">
        <f>SUM($BK$94:$BK$97)</f>
        <v>0</v>
      </c>
    </row>
    <row r="94" spans="2:65" s="6" customFormat="1" ht="15.75" customHeight="1" x14ac:dyDescent="0.3">
      <c r="B94" s="23"/>
      <c r="C94" s="136" t="s">
        <v>163</v>
      </c>
      <c r="D94" s="136" t="s">
        <v>159</v>
      </c>
      <c r="E94" s="137" t="s">
        <v>423</v>
      </c>
      <c r="F94" s="138" t="s">
        <v>424</v>
      </c>
      <c r="G94" s="139" t="s">
        <v>391</v>
      </c>
      <c r="H94" s="140">
        <v>32</v>
      </c>
      <c r="I94" s="141"/>
      <c r="J94" s="142">
        <f>ROUND($I$94*$H$94,2)</f>
        <v>0</v>
      </c>
      <c r="K94" s="138"/>
      <c r="L94" s="43"/>
      <c r="M94" s="143"/>
      <c r="N94" s="144" t="s">
        <v>41</v>
      </c>
      <c r="O94" s="24"/>
      <c r="P94" s="145">
        <f>$O$94*$H$94</f>
        <v>0</v>
      </c>
      <c r="Q94" s="145">
        <v>0</v>
      </c>
      <c r="R94" s="145">
        <f>$Q$94*$H$94</f>
        <v>0</v>
      </c>
      <c r="S94" s="145">
        <v>0</v>
      </c>
      <c r="T94" s="146">
        <f>$S$94*$H$94</f>
        <v>0</v>
      </c>
      <c r="AR94" s="89" t="s">
        <v>163</v>
      </c>
      <c r="AT94" s="89" t="s">
        <v>159</v>
      </c>
      <c r="AU94" s="89" t="s">
        <v>21</v>
      </c>
      <c r="AY94" s="6" t="s">
        <v>158</v>
      </c>
      <c r="BE94" s="147">
        <f>IF($N$94="základní",$J$94,0)</f>
        <v>0</v>
      </c>
      <c r="BF94" s="147">
        <f>IF($N$94="snížená",$J$94,0)</f>
        <v>0</v>
      </c>
      <c r="BG94" s="147">
        <f>IF($N$94="zákl. přenesená",$J$94,0)</f>
        <v>0</v>
      </c>
      <c r="BH94" s="147">
        <f>IF($N$94="sníž. přenesená",$J$94,0)</f>
        <v>0</v>
      </c>
      <c r="BI94" s="147">
        <f>IF($N$94="nulová",$J$94,0)</f>
        <v>0</v>
      </c>
      <c r="BJ94" s="89" t="s">
        <v>21</v>
      </c>
      <c r="BK94" s="147">
        <f>ROUND($I$94*$H$94,2)</f>
        <v>0</v>
      </c>
      <c r="BL94" s="89" t="s">
        <v>163</v>
      </c>
      <c r="BM94" s="89" t="s">
        <v>163</v>
      </c>
    </row>
    <row r="95" spans="2:65" s="6" customFormat="1" ht="16.5" customHeight="1" x14ac:dyDescent="0.3">
      <c r="B95" s="23"/>
      <c r="C95" s="24"/>
      <c r="D95" s="148" t="s">
        <v>164</v>
      </c>
      <c r="E95" s="24"/>
      <c r="F95" s="149" t="s">
        <v>424</v>
      </c>
      <c r="G95" s="24"/>
      <c r="H95" s="24"/>
      <c r="J95" s="24"/>
      <c r="K95" s="24"/>
      <c r="L95" s="43"/>
      <c r="M95" s="56"/>
      <c r="N95" s="24"/>
      <c r="O95" s="24"/>
      <c r="P95" s="24"/>
      <c r="Q95" s="24"/>
      <c r="R95" s="24"/>
      <c r="S95" s="24"/>
      <c r="T95" s="57"/>
      <c r="AT95" s="6" t="s">
        <v>164</v>
      </c>
      <c r="AU95" s="6" t="s">
        <v>21</v>
      </c>
    </row>
    <row r="96" spans="2:65" s="6" customFormat="1" ht="15.75" customHeight="1" x14ac:dyDescent="0.3">
      <c r="B96" s="23"/>
      <c r="C96" s="136" t="s">
        <v>180</v>
      </c>
      <c r="D96" s="136" t="s">
        <v>159</v>
      </c>
      <c r="E96" s="137" t="s">
        <v>425</v>
      </c>
      <c r="F96" s="138" t="s">
        <v>426</v>
      </c>
      <c r="G96" s="139" t="s">
        <v>391</v>
      </c>
      <c r="H96" s="140">
        <v>72</v>
      </c>
      <c r="I96" s="141"/>
      <c r="J96" s="142">
        <f>ROUND($I$96*$H$96,2)</f>
        <v>0</v>
      </c>
      <c r="K96" s="138"/>
      <c r="L96" s="43"/>
      <c r="M96" s="143"/>
      <c r="N96" s="144" t="s">
        <v>41</v>
      </c>
      <c r="O96" s="24"/>
      <c r="P96" s="145">
        <f>$O$96*$H$96</f>
        <v>0</v>
      </c>
      <c r="Q96" s="145">
        <v>0</v>
      </c>
      <c r="R96" s="145">
        <f>$Q$96*$H$96</f>
        <v>0</v>
      </c>
      <c r="S96" s="145">
        <v>0</v>
      </c>
      <c r="T96" s="146">
        <f>$S$96*$H$96</f>
        <v>0</v>
      </c>
      <c r="AR96" s="89" t="s">
        <v>163</v>
      </c>
      <c r="AT96" s="89" t="s">
        <v>159</v>
      </c>
      <c r="AU96" s="89" t="s">
        <v>21</v>
      </c>
      <c r="AY96" s="6" t="s">
        <v>158</v>
      </c>
      <c r="BE96" s="147">
        <f>IF($N$96="základní",$J$96,0)</f>
        <v>0</v>
      </c>
      <c r="BF96" s="147">
        <f>IF($N$96="snížená",$J$96,0)</f>
        <v>0</v>
      </c>
      <c r="BG96" s="147">
        <f>IF($N$96="zákl. přenesená",$J$96,0)</f>
        <v>0</v>
      </c>
      <c r="BH96" s="147">
        <f>IF($N$96="sníž. přenesená",$J$96,0)</f>
        <v>0</v>
      </c>
      <c r="BI96" s="147">
        <f>IF($N$96="nulová",$J$96,0)</f>
        <v>0</v>
      </c>
      <c r="BJ96" s="89" t="s">
        <v>21</v>
      </c>
      <c r="BK96" s="147">
        <f>ROUND($I$96*$H$96,2)</f>
        <v>0</v>
      </c>
      <c r="BL96" s="89" t="s">
        <v>163</v>
      </c>
      <c r="BM96" s="89" t="s">
        <v>180</v>
      </c>
    </row>
    <row r="97" spans="2:65" s="6" customFormat="1" ht="16.5" customHeight="1" x14ac:dyDescent="0.3">
      <c r="B97" s="23"/>
      <c r="C97" s="24"/>
      <c r="D97" s="148" t="s">
        <v>164</v>
      </c>
      <c r="E97" s="24"/>
      <c r="F97" s="149" t="s">
        <v>426</v>
      </c>
      <c r="G97" s="24"/>
      <c r="H97" s="24"/>
      <c r="J97" s="24"/>
      <c r="K97" s="24"/>
      <c r="L97" s="43"/>
      <c r="M97" s="56"/>
      <c r="N97" s="24"/>
      <c r="O97" s="24"/>
      <c r="P97" s="24"/>
      <c r="Q97" s="24"/>
      <c r="R97" s="24"/>
      <c r="S97" s="24"/>
      <c r="T97" s="57"/>
      <c r="AT97" s="6" t="s">
        <v>164</v>
      </c>
      <c r="AU97" s="6" t="s">
        <v>21</v>
      </c>
    </row>
    <row r="98" spans="2:65" s="125" customFormat="1" ht="37.5" customHeight="1" x14ac:dyDescent="0.35">
      <c r="B98" s="126"/>
      <c r="C98" s="127"/>
      <c r="D98" s="127" t="s">
        <v>69</v>
      </c>
      <c r="E98" s="128" t="s">
        <v>427</v>
      </c>
      <c r="F98" s="128" t="s">
        <v>428</v>
      </c>
      <c r="G98" s="127"/>
      <c r="H98" s="127"/>
      <c r="J98" s="129">
        <f>$BK$98</f>
        <v>0</v>
      </c>
      <c r="K98" s="127"/>
      <c r="L98" s="130"/>
      <c r="M98" s="131"/>
      <c r="N98" s="127"/>
      <c r="O98" s="127"/>
      <c r="P98" s="132">
        <f>SUM($P$99:$P$110)</f>
        <v>0</v>
      </c>
      <c r="Q98" s="127"/>
      <c r="R98" s="132">
        <f>SUM($R$99:$R$110)</f>
        <v>0</v>
      </c>
      <c r="S98" s="127"/>
      <c r="T98" s="133">
        <f>SUM($T$99:$T$110)</f>
        <v>0</v>
      </c>
      <c r="AR98" s="134" t="s">
        <v>78</v>
      </c>
      <c r="AT98" s="134" t="s">
        <v>69</v>
      </c>
      <c r="AU98" s="134" t="s">
        <v>70</v>
      </c>
      <c r="AY98" s="134" t="s">
        <v>158</v>
      </c>
      <c r="BK98" s="135">
        <f>SUM($BK$99:$BK$110)</f>
        <v>0</v>
      </c>
    </row>
    <row r="99" spans="2:65" s="6" customFormat="1" ht="15.75" customHeight="1" x14ac:dyDescent="0.3">
      <c r="B99" s="23"/>
      <c r="C99" s="136" t="s">
        <v>184</v>
      </c>
      <c r="D99" s="136" t="s">
        <v>159</v>
      </c>
      <c r="E99" s="137" t="s">
        <v>429</v>
      </c>
      <c r="F99" s="138" t="s">
        <v>430</v>
      </c>
      <c r="G99" s="139" t="s">
        <v>191</v>
      </c>
      <c r="H99" s="140">
        <v>3</v>
      </c>
      <c r="I99" s="141"/>
      <c r="J99" s="142">
        <f>ROUND($I$99*$H$99,2)</f>
        <v>0</v>
      </c>
      <c r="K99" s="138"/>
      <c r="L99" s="43"/>
      <c r="M99" s="143"/>
      <c r="N99" s="144" t="s">
        <v>41</v>
      </c>
      <c r="O99" s="24"/>
      <c r="P99" s="145">
        <f>$O$99*$H$99</f>
        <v>0</v>
      </c>
      <c r="Q99" s="145">
        <v>0</v>
      </c>
      <c r="R99" s="145">
        <f>$Q$99*$H$99</f>
        <v>0</v>
      </c>
      <c r="S99" s="145">
        <v>0</v>
      </c>
      <c r="T99" s="146">
        <f>$S$99*$H$99</f>
        <v>0</v>
      </c>
      <c r="AR99" s="89" t="s">
        <v>215</v>
      </c>
      <c r="AT99" s="89" t="s">
        <v>159</v>
      </c>
      <c r="AU99" s="89" t="s">
        <v>21</v>
      </c>
      <c r="AY99" s="6" t="s">
        <v>158</v>
      </c>
      <c r="BE99" s="147">
        <f>IF($N$99="základní",$J$99,0)</f>
        <v>0</v>
      </c>
      <c r="BF99" s="147">
        <f>IF($N$99="snížená",$J$99,0)</f>
        <v>0</v>
      </c>
      <c r="BG99" s="147">
        <f>IF($N$99="zákl. přenesená",$J$99,0)</f>
        <v>0</v>
      </c>
      <c r="BH99" s="147">
        <f>IF($N$99="sníž. přenesená",$J$99,0)</f>
        <v>0</v>
      </c>
      <c r="BI99" s="147">
        <f>IF($N$99="nulová",$J$99,0)</f>
        <v>0</v>
      </c>
      <c r="BJ99" s="89" t="s">
        <v>21</v>
      </c>
      <c r="BK99" s="147">
        <f>ROUND($I$99*$H$99,2)</f>
        <v>0</v>
      </c>
      <c r="BL99" s="89" t="s">
        <v>215</v>
      </c>
      <c r="BM99" s="89" t="s">
        <v>184</v>
      </c>
    </row>
    <row r="100" spans="2:65" s="6" customFormat="1" ht="16.5" customHeight="1" x14ac:dyDescent="0.3">
      <c r="B100" s="23"/>
      <c r="C100" s="24"/>
      <c r="D100" s="148" t="s">
        <v>164</v>
      </c>
      <c r="E100" s="24"/>
      <c r="F100" s="149" t="s">
        <v>430</v>
      </c>
      <c r="G100" s="24"/>
      <c r="H100" s="24"/>
      <c r="J100" s="24"/>
      <c r="K100" s="24"/>
      <c r="L100" s="43"/>
      <c r="M100" s="56"/>
      <c r="N100" s="24"/>
      <c r="O100" s="24"/>
      <c r="P100" s="24"/>
      <c r="Q100" s="24"/>
      <c r="R100" s="24"/>
      <c r="S100" s="24"/>
      <c r="T100" s="57"/>
      <c r="AT100" s="6" t="s">
        <v>164</v>
      </c>
      <c r="AU100" s="6" t="s">
        <v>21</v>
      </c>
    </row>
    <row r="101" spans="2:65" s="6" customFormat="1" ht="15.75" customHeight="1" x14ac:dyDescent="0.3">
      <c r="B101" s="23"/>
      <c r="C101" s="136" t="s">
        <v>188</v>
      </c>
      <c r="D101" s="136" t="s">
        <v>159</v>
      </c>
      <c r="E101" s="137" t="s">
        <v>431</v>
      </c>
      <c r="F101" s="138" t="s">
        <v>432</v>
      </c>
      <c r="G101" s="139" t="s">
        <v>329</v>
      </c>
      <c r="H101" s="140">
        <v>2</v>
      </c>
      <c r="I101" s="141"/>
      <c r="J101" s="142">
        <f>ROUND($I$101*$H$101,2)</f>
        <v>0</v>
      </c>
      <c r="K101" s="138"/>
      <c r="L101" s="43"/>
      <c r="M101" s="143"/>
      <c r="N101" s="144" t="s">
        <v>41</v>
      </c>
      <c r="O101" s="24"/>
      <c r="P101" s="145">
        <f>$O$101*$H$101</f>
        <v>0</v>
      </c>
      <c r="Q101" s="145">
        <v>0</v>
      </c>
      <c r="R101" s="145">
        <f>$Q$101*$H$101</f>
        <v>0</v>
      </c>
      <c r="S101" s="145">
        <v>0</v>
      </c>
      <c r="T101" s="146">
        <f>$S$101*$H$101</f>
        <v>0</v>
      </c>
      <c r="AR101" s="89" t="s">
        <v>215</v>
      </c>
      <c r="AT101" s="89" t="s">
        <v>159</v>
      </c>
      <c r="AU101" s="89" t="s">
        <v>21</v>
      </c>
      <c r="AY101" s="6" t="s">
        <v>158</v>
      </c>
      <c r="BE101" s="147">
        <f>IF($N$101="základní",$J$101,0)</f>
        <v>0</v>
      </c>
      <c r="BF101" s="147">
        <f>IF($N$101="snížená",$J$101,0)</f>
        <v>0</v>
      </c>
      <c r="BG101" s="147">
        <f>IF($N$101="zákl. přenesená",$J$101,0)</f>
        <v>0</v>
      </c>
      <c r="BH101" s="147">
        <f>IF($N$101="sníž. přenesená",$J$101,0)</f>
        <v>0</v>
      </c>
      <c r="BI101" s="147">
        <f>IF($N$101="nulová",$J$101,0)</f>
        <v>0</v>
      </c>
      <c r="BJ101" s="89" t="s">
        <v>21</v>
      </c>
      <c r="BK101" s="147">
        <f>ROUND($I$101*$H$101,2)</f>
        <v>0</v>
      </c>
      <c r="BL101" s="89" t="s">
        <v>215</v>
      </c>
      <c r="BM101" s="89" t="s">
        <v>188</v>
      </c>
    </row>
    <row r="102" spans="2:65" s="6" customFormat="1" ht="16.5" customHeight="1" x14ac:dyDescent="0.3">
      <c r="B102" s="23"/>
      <c r="C102" s="24"/>
      <c r="D102" s="148" t="s">
        <v>164</v>
      </c>
      <c r="E102" s="24"/>
      <c r="F102" s="149" t="s">
        <v>432</v>
      </c>
      <c r="G102" s="24"/>
      <c r="H102" s="24"/>
      <c r="J102" s="24"/>
      <c r="K102" s="24"/>
      <c r="L102" s="43"/>
      <c r="M102" s="56"/>
      <c r="N102" s="24"/>
      <c r="O102" s="24"/>
      <c r="P102" s="24"/>
      <c r="Q102" s="24"/>
      <c r="R102" s="24"/>
      <c r="S102" s="24"/>
      <c r="T102" s="57"/>
      <c r="AT102" s="6" t="s">
        <v>164</v>
      </c>
      <c r="AU102" s="6" t="s">
        <v>21</v>
      </c>
    </row>
    <row r="103" spans="2:65" s="6" customFormat="1" ht="15.75" customHeight="1" x14ac:dyDescent="0.3">
      <c r="B103" s="23"/>
      <c r="C103" s="136" t="s">
        <v>192</v>
      </c>
      <c r="D103" s="136" t="s">
        <v>159</v>
      </c>
      <c r="E103" s="137" t="s">
        <v>433</v>
      </c>
      <c r="F103" s="138" t="s">
        <v>434</v>
      </c>
      <c r="G103" s="139" t="s">
        <v>329</v>
      </c>
      <c r="H103" s="140">
        <v>2</v>
      </c>
      <c r="I103" s="141"/>
      <c r="J103" s="142">
        <f>ROUND($I$103*$H$103,2)</f>
        <v>0</v>
      </c>
      <c r="K103" s="138"/>
      <c r="L103" s="43"/>
      <c r="M103" s="143"/>
      <c r="N103" s="144" t="s">
        <v>41</v>
      </c>
      <c r="O103" s="24"/>
      <c r="P103" s="145">
        <f>$O$103*$H$103</f>
        <v>0</v>
      </c>
      <c r="Q103" s="145">
        <v>0</v>
      </c>
      <c r="R103" s="145">
        <f>$Q$103*$H$103</f>
        <v>0</v>
      </c>
      <c r="S103" s="145">
        <v>0</v>
      </c>
      <c r="T103" s="146">
        <f>$S$103*$H$103</f>
        <v>0</v>
      </c>
      <c r="AR103" s="89" t="s">
        <v>215</v>
      </c>
      <c r="AT103" s="89" t="s">
        <v>159</v>
      </c>
      <c r="AU103" s="89" t="s">
        <v>21</v>
      </c>
      <c r="AY103" s="6" t="s">
        <v>158</v>
      </c>
      <c r="BE103" s="147">
        <f>IF($N$103="základní",$J$103,0)</f>
        <v>0</v>
      </c>
      <c r="BF103" s="147">
        <f>IF($N$103="snížená",$J$103,0)</f>
        <v>0</v>
      </c>
      <c r="BG103" s="147">
        <f>IF($N$103="zákl. přenesená",$J$103,0)</f>
        <v>0</v>
      </c>
      <c r="BH103" s="147">
        <f>IF($N$103="sníž. přenesená",$J$103,0)</f>
        <v>0</v>
      </c>
      <c r="BI103" s="147">
        <f>IF($N$103="nulová",$J$103,0)</f>
        <v>0</v>
      </c>
      <c r="BJ103" s="89" t="s">
        <v>21</v>
      </c>
      <c r="BK103" s="147">
        <f>ROUND($I$103*$H$103,2)</f>
        <v>0</v>
      </c>
      <c r="BL103" s="89" t="s">
        <v>215</v>
      </c>
      <c r="BM103" s="89" t="s">
        <v>192</v>
      </c>
    </row>
    <row r="104" spans="2:65" s="6" customFormat="1" ht="16.5" customHeight="1" x14ac:dyDescent="0.3">
      <c r="B104" s="23"/>
      <c r="C104" s="24"/>
      <c r="D104" s="148" t="s">
        <v>164</v>
      </c>
      <c r="E104" s="24"/>
      <c r="F104" s="149" t="s">
        <v>434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164</v>
      </c>
      <c r="AU104" s="6" t="s">
        <v>21</v>
      </c>
    </row>
    <row r="105" spans="2:65" s="6" customFormat="1" ht="15.75" customHeight="1" x14ac:dyDescent="0.3">
      <c r="B105" s="23"/>
      <c r="C105" s="136" t="s">
        <v>195</v>
      </c>
      <c r="D105" s="136" t="s">
        <v>159</v>
      </c>
      <c r="E105" s="137" t="s">
        <v>435</v>
      </c>
      <c r="F105" s="138" t="s">
        <v>436</v>
      </c>
      <c r="G105" s="139" t="s">
        <v>329</v>
      </c>
      <c r="H105" s="140">
        <v>2</v>
      </c>
      <c r="I105" s="141"/>
      <c r="J105" s="142">
        <f>ROUND($I$105*$H$105,2)</f>
        <v>0</v>
      </c>
      <c r="K105" s="138"/>
      <c r="L105" s="43"/>
      <c r="M105" s="143"/>
      <c r="N105" s="144" t="s">
        <v>41</v>
      </c>
      <c r="O105" s="24"/>
      <c r="P105" s="145">
        <f>$O$105*$H$105</f>
        <v>0</v>
      </c>
      <c r="Q105" s="145">
        <v>0</v>
      </c>
      <c r="R105" s="145">
        <f>$Q$105*$H$105</f>
        <v>0</v>
      </c>
      <c r="S105" s="145">
        <v>0</v>
      </c>
      <c r="T105" s="146">
        <f>$S$105*$H$105</f>
        <v>0</v>
      </c>
      <c r="AR105" s="89" t="s">
        <v>215</v>
      </c>
      <c r="AT105" s="89" t="s">
        <v>159</v>
      </c>
      <c r="AU105" s="89" t="s">
        <v>21</v>
      </c>
      <c r="AY105" s="6" t="s">
        <v>158</v>
      </c>
      <c r="BE105" s="147">
        <f>IF($N$105="základní",$J$105,0)</f>
        <v>0</v>
      </c>
      <c r="BF105" s="147">
        <f>IF($N$105="snížená",$J$105,0)</f>
        <v>0</v>
      </c>
      <c r="BG105" s="147">
        <f>IF($N$105="zákl. přenesená",$J$105,0)</f>
        <v>0</v>
      </c>
      <c r="BH105" s="147">
        <f>IF($N$105="sníž. přenesená",$J$105,0)</f>
        <v>0</v>
      </c>
      <c r="BI105" s="147">
        <f>IF($N$105="nulová",$J$105,0)</f>
        <v>0</v>
      </c>
      <c r="BJ105" s="89" t="s">
        <v>21</v>
      </c>
      <c r="BK105" s="147">
        <f>ROUND($I$105*$H$105,2)</f>
        <v>0</v>
      </c>
      <c r="BL105" s="89" t="s">
        <v>215</v>
      </c>
      <c r="BM105" s="89" t="s">
        <v>195</v>
      </c>
    </row>
    <row r="106" spans="2:65" s="6" customFormat="1" ht="16.5" customHeight="1" x14ac:dyDescent="0.3">
      <c r="B106" s="23"/>
      <c r="C106" s="24"/>
      <c r="D106" s="148" t="s">
        <v>164</v>
      </c>
      <c r="E106" s="24"/>
      <c r="F106" s="149" t="s">
        <v>436</v>
      </c>
      <c r="G106" s="24"/>
      <c r="H106" s="24"/>
      <c r="J106" s="24"/>
      <c r="K106" s="24"/>
      <c r="L106" s="43"/>
      <c r="M106" s="56"/>
      <c r="N106" s="24"/>
      <c r="O106" s="24"/>
      <c r="P106" s="24"/>
      <c r="Q106" s="24"/>
      <c r="R106" s="24"/>
      <c r="S106" s="24"/>
      <c r="T106" s="57"/>
      <c r="AT106" s="6" t="s">
        <v>164</v>
      </c>
      <c r="AU106" s="6" t="s">
        <v>21</v>
      </c>
    </row>
    <row r="107" spans="2:65" s="6" customFormat="1" ht="15.75" customHeight="1" x14ac:dyDescent="0.3">
      <c r="B107" s="23"/>
      <c r="C107" s="136" t="s">
        <v>26</v>
      </c>
      <c r="D107" s="136" t="s">
        <v>159</v>
      </c>
      <c r="E107" s="137" t="s">
        <v>437</v>
      </c>
      <c r="F107" s="138" t="s">
        <v>438</v>
      </c>
      <c r="G107" s="139" t="s">
        <v>329</v>
      </c>
      <c r="H107" s="140">
        <v>2</v>
      </c>
      <c r="I107" s="141"/>
      <c r="J107" s="142">
        <f>ROUND($I$107*$H$107,2)</f>
        <v>0</v>
      </c>
      <c r="K107" s="138"/>
      <c r="L107" s="43"/>
      <c r="M107" s="143"/>
      <c r="N107" s="144" t="s">
        <v>41</v>
      </c>
      <c r="O107" s="24"/>
      <c r="P107" s="145">
        <f>$O$107*$H$107</f>
        <v>0</v>
      </c>
      <c r="Q107" s="145">
        <v>0</v>
      </c>
      <c r="R107" s="145">
        <f>$Q$107*$H$107</f>
        <v>0</v>
      </c>
      <c r="S107" s="145">
        <v>0</v>
      </c>
      <c r="T107" s="146">
        <f>$S$107*$H$107</f>
        <v>0</v>
      </c>
      <c r="AR107" s="89" t="s">
        <v>215</v>
      </c>
      <c r="AT107" s="89" t="s">
        <v>159</v>
      </c>
      <c r="AU107" s="89" t="s">
        <v>21</v>
      </c>
      <c r="AY107" s="6" t="s">
        <v>158</v>
      </c>
      <c r="BE107" s="147">
        <f>IF($N$107="základní",$J$107,0)</f>
        <v>0</v>
      </c>
      <c r="BF107" s="147">
        <f>IF($N$107="snížená",$J$107,0)</f>
        <v>0</v>
      </c>
      <c r="BG107" s="147">
        <f>IF($N$107="zákl. přenesená",$J$107,0)</f>
        <v>0</v>
      </c>
      <c r="BH107" s="147">
        <f>IF($N$107="sníž. přenesená",$J$107,0)</f>
        <v>0</v>
      </c>
      <c r="BI107" s="147">
        <f>IF($N$107="nulová",$J$107,0)</f>
        <v>0</v>
      </c>
      <c r="BJ107" s="89" t="s">
        <v>21</v>
      </c>
      <c r="BK107" s="147">
        <f>ROUND($I$107*$H$107,2)</f>
        <v>0</v>
      </c>
      <c r="BL107" s="89" t="s">
        <v>215</v>
      </c>
      <c r="BM107" s="89" t="s">
        <v>26</v>
      </c>
    </row>
    <row r="108" spans="2:65" s="6" customFormat="1" ht="16.5" customHeight="1" x14ac:dyDescent="0.3">
      <c r="B108" s="23"/>
      <c r="C108" s="24"/>
      <c r="D108" s="148" t="s">
        <v>164</v>
      </c>
      <c r="E108" s="24"/>
      <c r="F108" s="149" t="s">
        <v>438</v>
      </c>
      <c r="G108" s="24"/>
      <c r="H108" s="24"/>
      <c r="J108" s="24"/>
      <c r="K108" s="24"/>
      <c r="L108" s="43"/>
      <c r="M108" s="56"/>
      <c r="N108" s="24"/>
      <c r="O108" s="24"/>
      <c r="P108" s="24"/>
      <c r="Q108" s="24"/>
      <c r="R108" s="24"/>
      <c r="S108" s="24"/>
      <c r="T108" s="57"/>
      <c r="AT108" s="6" t="s">
        <v>164</v>
      </c>
      <c r="AU108" s="6" t="s">
        <v>21</v>
      </c>
    </row>
    <row r="109" spans="2:65" s="6" customFormat="1" ht="15.75" customHeight="1" x14ac:dyDescent="0.3">
      <c r="B109" s="23"/>
      <c r="C109" s="136" t="s">
        <v>104</v>
      </c>
      <c r="D109" s="136" t="s">
        <v>159</v>
      </c>
      <c r="E109" s="137" t="s">
        <v>439</v>
      </c>
      <c r="F109" s="138" t="s">
        <v>440</v>
      </c>
      <c r="G109" s="139" t="s">
        <v>420</v>
      </c>
      <c r="H109" s="177"/>
      <c r="I109" s="141"/>
      <c r="J109" s="142">
        <f>ROUND($I$109*$H$109,2)</f>
        <v>0</v>
      </c>
      <c r="K109" s="138"/>
      <c r="L109" s="43"/>
      <c r="M109" s="143"/>
      <c r="N109" s="144" t="s">
        <v>41</v>
      </c>
      <c r="O109" s="24"/>
      <c r="P109" s="145">
        <f>$O$109*$H$109</f>
        <v>0</v>
      </c>
      <c r="Q109" s="145">
        <v>0</v>
      </c>
      <c r="R109" s="145">
        <f>$Q$109*$H$109</f>
        <v>0</v>
      </c>
      <c r="S109" s="145">
        <v>0</v>
      </c>
      <c r="T109" s="146">
        <f>$S$109*$H$109</f>
        <v>0</v>
      </c>
      <c r="AR109" s="89" t="s">
        <v>215</v>
      </c>
      <c r="AT109" s="89" t="s">
        <v>159</v>
      </c>
      <c r="AU109" s="89" t="s">
        <v>21</v>
      </c>
      <c r="AY109" s="6" t="s">
        <v>158</v>
      </c>
      <c r="BE109" s="147">
        <f>IF($N$109="základní",$J$109,0)</f>
        <v>0</v>
      </c>
      <c r="BF109" s="147">
        <f>IF($N$109="snížená",$J$109,0)</f>
        <v>0</v>
      </c>
      <c r="BG109" s="147">
        <f>IF($N$109="zákl. přenesená",$J$109,0)</f>
        <v>0</v>
      </c>
      <c r="BH109" s="147">
        <f>IF($N$109="sníž. přenesená",$J$109,0)</f>
        <v>0</v>
      </c>
      <c r="BI109" s="147">
        <f>IF($N$109="nulová",$J$109,0)</f>
        <v>0</v>
      </c>
      <c r="BJ109" s="89" t="s">
        <v>21</v>
      </c>
      <c r="BK109" s="147">
        <f>ROUND($I$109*$H$109,2)</f>
        <v>0</v>
      </c>
      <c r="BL109" s="89" t="s">
        <v>215</v>
      </c>
      <c r="BM109" s="89" t="s">
        <v>104</v>
      </c>
    </row>
    <row r="110" spans="2:65" s="6" customFormat="1" ht="16.5" customHeight="1" x14ac:dyDescent="0.3">
      <c r="B110" s="23"/>
      <c r="C110" s="24"/>
      <c r="D110" s="148" t="s">
        <v>164</v>
      </c>
      <c r="E110" s="24"/>
      <c r="F110" s="149" t="s">
        <v>440</v>
      </c>
      <c r="G110" s="24"/>
      <c r="H110" s="24"/>
      <c r="J110" s="24"/>
      <c r="K110" s="24"/>
      <c r="L110" s="43"/>
      <c r="M110" s="56"/>
      <c r="N110" s="24"/>
      <c r="O110" s="24"/>
      <c r="P110" s="24"/>
      <c r="Q110" s="24"/>
      <c r="R110" s="24"/>
      <c r="S110" s="24"/>
      <c r="T110" s="57"/>
      <c r="AT110" s="6" t="s">
        <v>164</v>
      </c>
      <c r="AU110" s="6" t="s">
        <v>21</v>
      </c>
    </row>
    <row r="111" spans="2:65" s="125" customFormat="1" ht="37.5" customHeight="1" x14ac:dyDescent="0.35">
      <c r="B111" s="126"/>
      <c r="C111" s="127"/>
      <c r="D111" s="127" t="s">
        <v>69</v>
      </c>
      <c r="E111" s="128" t="s">
        <v>441</v>
      </c>
      <c r="F111" s="128" t="s">
        <v>442</v>
      </c>
      <c r="G111" s="127"/>
      <c r="H111" s="127"/>
      <c r="J111" s="129">
        <f>$BK$111</f>
        <v>0</v>
      </c>
      <c r="K111" s="127"/>
      <c r="L111" s="130"/>
      <c r="M111" s="131"/>
      <c r="N111" s="127"/>
      <c r="O111" s="127"/>
      <c r="P111" s="132">
        <f>SUM($P$112:$P$166)</f>
        <v>0</v>
      </c>
      <c r="Q111" s="127"/>
      <c r="R111" s="132">
        <f>SUM($R$112:$R$166)</f>
        <v>0</v>
      </c>
      <c r="S111" s="127"/>
      <c r="T111" s="133">
        <f>SUM($T$112:$T$166)</f>
        <v>0</v>
      </c>
      <c r="AR111" s="134" t="s">
        <v>78</v>
      </c>
      <c r="AT111" s="134" t="s">
        <v>69</v>
      </c>
      <c r="AU111" s="134" t="s">
        <v>70</v>
      </c>
      <c r="AY111" s="134" t="s">
        <v>158</v>
      </c>
      <c r="BK111" s="135">
        <f>SUM($BK$112:$BK$166)</f>
        <v>0</v>
      </c>
    </row>
    <row r="112" spans="2:65" s="6" customFormat="1" ht="15.75" customHeight="1" x14ac:dyDescent="0.3">
      <c r="B112" s="23"/>
      <c r="C112" s="136" t="s">
        <v>107</v>
      </c>
      <c r="D112" s="136" t="s">
        <v>159</v>
      </c>
      <c r="E112" s="137" t="s">
        <v>443</v>
      </c>
      <c r="F112" s="138" t="s">
        <v>444</v>
      </c>
      <c r="G112" s="139" t="s">
        <v>191</v>
      </c>
      <c r="H112" s="140">
        <v>5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215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215</v>
      </c>
      <c r="BM112" s="89" t="s">
        <v>107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444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23"/>
      <c r="C114" s="136" t="s">
        <v>110</v>
      </c>
      <c r="D114" s="136" t="s">
        <v>159</v>
      </c>
      <c r="E114" s="137" t="s">
        <v>445</v>
      </c>
      <c r="F114" s="138" t="s">
        <v>446</v>
      </c>
      <c r="G114" s="139" t="s">
        <v>447</v>
      </c>
      <c r="H114" s="140">
        <v>6.3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215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215</v>
      </c>
      <c r="BM114" s="89" t="s">
        <v>110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446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6" customFormat="1" ht="15.75" customHeight="1" x14ac:dyDescent="0.3">
      <c r="B116" s="150"/>
      <c r="C116" s="151"/>
      <c r="D116" s="152" t="s">
        <v>165</v>
      </c>
      <c r="E116" s="151"/>
      <c r="F116" s="153" t="s">
        <v>448</v>
      </c>
      <c r="G116" s="151"/>
      <c r="H116" s="154">
        <v>2.75</v>
      </c>
      <c r="J116" s="151"/>
      <c r="K116" s="151"/>
      <c r="L116" s="155"/>
      <c r="M116" s="156"/>
      <c r="N116" s="151"/>
      <c r="O116" s="151"/>
      <c r="P116" s="151"/>
      <c r="Q116" s="151"/>
      <c r="R116" s="151"/>
      <c r="S116" s="151"/>
      <c r="T116" s="157"/>
      <c r="AT116" s="158" t="s">
        <v>165</v>
      </c>
      <c r="AU116" s="158" t="s">
        <v>21</v>
      </c>
      <c r="AV116" s="158" t="s">
        <v>78</v>
      </c>
      <c r="AW116" s="158" t="s">
        <v>121</v>
      </c>
      <c r="AX116" s="158" t="s">
        <v>70</v>
      </c>
      <c r="AY116" s="158" t="s">
        <v>158</v>
      </c>
    </row>
    <row r="117" spans="2:65" s="6" customFormat="1" ht="15.75" customHeight="1" x14ac:dyDescent="0.3">
      <c r="B117" s="150"/>
      <c r="C117" s="151"/>
      <c r="D117" s="152" t="s">
        <v>165</v>
      </c>
      <c r="E117" s="151"/>
      <c r="F117" s="153" t="s">
        <v>449</v>
      </c>
      <c r="G117" s="151"/>
      <c r="H117" s="154">
        <v>0.4</v>
      </c>
      <c r="J117" s="151"/>
      <c r="K117" s="151"/>
      <c r="L117" s="155"/>
      <c r="M117" s="156"/>
      <c r="N117" s="151"/>
      <c r="O117" s="151"/>
      <c r="P117" s="151"/>
      <c r="Q117" s="151"/>
      <c r="R117" s="151"/>
      <c r="S117" s="151"/>
      <c r="T117" s="157"/>
      <c r="AT117" s="158" t="s">
        <v>165</v>
      </c>
      <c r="AU117" s="158" t="s">
        <v>21</v>
      </c>
      <c r="AV117" s="158" t="s">
        <v>78</v>
      </c>
      <c r="AW117" s="158" t="s">
        <v>121</v>
      </c>
      <c r="AX117" s="158" t="s">
        <v>70</v>
      </c>
      <c r="AY117" s="158" t="s">
        <v>158</v>
      </c>
    </row>
    <row r="118" spans="2:65" s="6" customFormat="1" ht="15.75" customHeight="1" x14ac:dyDescent="0.3">
      <c r="B118" s="150"/>
      <c r="C118" s="151"/>
      <c r="D118" s="152" t="s">
        <v>165</v>
      </c>
      <c r="E118" s="151"/>
      <c r="F118" s="153" t="s">
        <v>450</v>
      </c>
      <c r="G118" s="151"/>
      <c r="H118" s="154">
        <v>2.75</v>
      </c>
      <c r="J118" s="151"/>
      <c r="K118" s="151"/>
      <c r="L118" s="155"/>
      <c r="M118" s="156"/>
      <c r="N118" s="151"/>
      <c r="O118" s="151"/>
      <c r="P118" s="151"/>
      <c r="Q118" s="151"/>
      <c r="R118" s="151"/>
      <c r="S118" s="151"/>
      <c r="T118" s="157"/>
      <c r="AT118" s="158" t="s">
        <v>165</v>
      </c>
      <c r="AU118" s="158" t="s">
        <v>21</v>
      </c>
      <c r="AV118" s="158" t="s">
        <v>78</v>
      </c>
      <c r="AW118" s="158" t="s">
        <v>121</v>
      </c>
      <c r="AX118" s="158" t="s">
        <v>70</v>
      </c>
      <c r="AY118" s="158" t="s">
        <v>158</v>
      </c>
    </row>
    <row r="119" spans="2:65" s="6" customFormat="1" ht="15.75" customHeight="1" x14ac:dyDescent="0.3">
      <c r="B119" s="150"/>
      <c r="C119" s="151"/>
      <c r="D119" s="152" t="s">
        <v>165</v>
      </c>
      <c r="E119" s="151"/>
      <c r="F119" s="153" t="s">
        <v>449</v>
      </c>
      <c r="G119" s="151"/>
      <c r="H119" s="154">
        <v>0.4</v>
      </c>
      <c r="J119" s="151"/>
      <c r="K119" s="151"/>
      <c r="L119" s="155"/>
      <c r="M119" s="156"/>
      <c r="N119" s="151"/>
      <c r="O119" s="151"/>
      <c r="P119" s="151"/>
      <c r="Q119" s="151"/>
      <c r="R119" s="151"/>
      <c r="S119" s="151"/>
      <c r="T119" s="157"/>
      <c r="AT119" s="158" t="s">
        <v>165</v>
      </c>
      <c r="AU119" s="158" t="s">
        <v>21</v>
      </c>
      <c r="AV119" s="158" t="s">
        <v>78</v>
      </c>
      <c r="AW119" s="158" t="s">
        <v>121</v>
      </c>
      <c r="AX119" s="158" t="s">
        <v>70</v>
      </c>
      <c r="AY119" s="158" t="s">
        <v>158</v>
      </c>
    </row>
    <row r="120" spans="2:65" s="6" customFormat="1" ht="15.75" customHeight="1" x14ac:dyDescent="0.3">
      <c r="B120" s="159"/>
      <c r="C120" s="160"/>
      <c r="D120" s="152" t="s">
        <v>165</v>
      </c>
      <c r="E120" s="160"/>
      <c r="F120" s="161" t="s">
        <v>170</v>
      </c>
      <c r="G120" s="160"/>
      <c r="H120" s="162">
        <v>6.3</v>
      </c>
      <c r="J120" s="160"/>
      <c r="K120" s="160"/>
      <c r="L120" s="163"/>
      <c r="M120" s="164"/>
      <c r="N120" s="160"/>
      <c r="O120" s="160"/>
      <c r="P120" s="160"/>
      <c r="Q120" s="160"/>
      <c r="R120" s="160"/>
      <c r="S120" s="160"/>
      <c r="T120" s="165"/>
      <c r="AT120" s="166" t="s">
        <v>165</v>
      </c>
      <c r="AU120" s="166" t="s">
        <v>21</v>
      </c>
      <c r="AV120" s="166" t="s">
        <v>163</v>
      </c>
      <c r="AW120" s="166" t="s">
        <v>121</v>
      </c>
      <c r="AX120" s="166" t="s">
        <v>21</v>
      </c>
      <c r="AY120" s="166" t="s">
        <v>158</v>
      </c>
    </row>
    <row r="121" spans="2:65" s="6" customFormat="1" ht="15.75" customHeight="1" x14ac:dyDescent="0.3">
      <c r="B121" s="23"/>
      <c r="C121" s="136" t="s">
        <v>210</v>
      </c>
      <c r="D121" s="136" t="s">
        <v>159</v>
      </c>
      <c r="E121" s="137" t="s">
        <v>451</v>
      </c>
      <c r="F121" s="138" t="s">
        <v>452</v>
      </c>
      <c r="G121" s="139" t="s">
        <v>191</v>
      </c>
      <c r="H121" s="140">
        <v>2</v>
      </c>
      <c r="I121" s="141"/>
      <c r="J121" s="142">
        <f>ROUND($I$121*$H$121,2)</f>
        <v>0</v>
      </c>
      <c r="K121" s="138"/>
      <c r="L121" s="43"/>
      <c r="M121" s="143"/>
      <c r="N121" s="144" t="s">
        <v>41</v>
      </c>
      <c r="O121" s="24"/>
      <c r="P121" s="145">
        <f>$O$121*$H$121</f>
        <v>0</v>
      </c>
      <c r="Q121" s="145">
        <v>0</v>
      </c>
      <c r="R121" s="145">
        <f>$Q$121*$H$121</f>
        <v>0</v>
      </c>
      <c r="S121" s="145">
        <v>0</v>
      </c>
      <c r="T121" s="146">
        <f>$S$121*$H$121</f>
        <v>0</v>
      </c>
      <c r="AR121" s="89" t="s">
        <v>215</v>
      </c>
      <c r="AT121" s="89" t="s">
        <v>159</v>
      </c>
      <c r="AU121" s="89" t="s">
        <v>21</v>
      </c>
      <c r="AY121" s="6" t="s">
        <v>158</v>
      </c>
      <c r="BE121" s="147">
        <f>IF($N$121="základní",$J$121,0)</f>
        <v>0</v>
      </c>
      <c r="BF121" s="147">
        <f>IF($N$121="snížená",$J$121,0)</f>
        <v>0</v>
      </c>
      <c r="BG121" s="147">
        <f>IF($N$121="zákl. přenesená",$J$121,0)</f>
        <v>0</v>
      </c>
      <c r="BH121" s="147">
        <f>IF($N$121="sníž. přenesená",$J$121,0)</f>
        <v>0</v>
      </c>
      <c r="BI121" s="147">
        <f>IF($N$121="nulová",$J$121,0)</f>
        <v>0</v>
      </c>
      <c r="BJ121" s="89" t="s">
        <v>21</v>
      </c>
      <c r="BK121" s="147">
        <f>ROUND($I$121*$H$121,2)</f>
        <v>0</v>
      </c>
      <c r="BL121" s="89" t="s">
        <v>215</v>
      </c>
      <c r="BM121" s="89" t="s">
        <v>210</v>
      </c>
    </row>
    <row r="122" spans="2:65" s="6" customFormat="1" ht="16.5" customHeight="1" x14ac:dyDescent="0.3">
      <c r="B122" s="23"/>
      <c r="C122" s="24"/>
      <c r="D122" s="148" t="s">
        <v>164</v>
      </c>
      <c r="E122" s="24"/>
      <c r="F122" s="149" t="s">
        <v>452</v>
      </c>
      <c r="G122" s="24"/>
      <c r="H122" s="24"/>
      <c r="J122" s="24"/>
      <c r="K122" s="24"/>
      <c r="L122" s="43"/>
      <c r="M122" s="56"/>
      <c r="N122" s="24"/>
      <c r="O122" s="24"/>
      <c r="P122" s="24"/>
      <c r="Q122" s="24"/>
      <c r="R122" s="24"/>
      <c r="S122" s="24"/>
      <c r="T122" s="57"/>
      <c r="AT122" s="6" t="s">
        <v>164</v>
      </c>
      <c r="AU122" s="6" t="s">
        <v>21</v>
      </c>
    </row>
    <row r="123" spans="2:65" s="6" customFormat="1" ht="15.75" customHeight="1" x14ac:dyDescent="0.3">
      <c r="B123" s="23"/>
      <c r="C123" s="136" t="s">
        <v>8</v>
      </c>
      <c r="D123" s="136" t="s">
        <v>159</v>
      </c>
      <c r="E123" s="137" t="s">
        <v>453</v>
      </c>
      <c r="F123" s="138" t="s">
        <v>454</v>
      </c>
      <c r="G123" s="139" t="s">
        <v>191</v>
      </c>
      <c r="H123" s="140">
        <v>1</v>
      </c>
      <c r="I123" s="141"/>
      <c r="J123" s="142">
        <f>ROUND($I$123*$H$123,2)</f>
        <v>0</v>
      </c>
      <c r="K123" s="138"/>
      <c r="L123" s="43"/>
      <c r="M123" s="143"/>
      <c r="N123" s="144" t="s">
        <v>41</v>
      </c>
      <c r="O123" s="24"/>
      <c r="P123" s="145">
        <f>$O$123*$H$123</f>
        <v>0</v>
      </c>
      <c r="Q123" s="145">
        <v>0</v>
      </c>
      <c r="R123" s="145">
        <f>$Q$123*$H$123</f>
        <v>0</v>
      </c>
      <c r="S123" s="145">
        <v>0</v>
      </c>
      <c r="T123" s="146">
        <f>$S$123*$H$123</f>
        <v>0</v>
      </c>
      <c r="AR123" s="89" t="s">
        <v>215</v>
      </c>
      <c r="AT123" s="89" t="s">
        <v>159</v>
      </c>
      <c r="AU123" s="89" t="s">
        <v>21</v>
      </c>
      <c r="AY123" s="6" t="s">
        <v>158</v>
      </c>
      <c r="BE123" s="147">
        <f>IF($N$123="základní",$J$123,0)</f>
        <v>0</v>
      </c>
      <c r="BF123" s="147">
        <f>IF($N$123="snížená",$J$123,0)</f>
        <v>0</v>
      </c>
      <c r="BG123" s="147">
        <f>IF($N$123="zákl. přenesená",$J$123,0)</f>
        <v>0</v>
      </c>
      <c r="BH123" s="147">
        <f>IF($N$123="sníž. přenesená",$J$123,0)</f>
        <v>0</v>
      </c>
      <c r="BI123" s="147">
        <f>IF($N$123="nulová",$J$123,0)</f>
        <v>0</v>
      </c>
      <c r="BJ123" s="89" t="s">
        <v>21</v>
      </c>
      <c r="BK123" s="147">
        <f>ROUND($I$123*$H$123,2)</f>
        <v>0</v>
      </c>
      <c r="BL123" s="89" t="s">
        <v>215</v>
      </c>
      <c r="BM123" s="89" t="s">
        <v>8</v>
      </c>
    </row>
    <row r="124" spans="2:65" s="6" customFormat="1" ht="16.5" customHeight="1" x14ac:dyDescent="0.3">
      <c r="B124" s="23"/>
      <c r="C124" s="24"/>
      <c r="D124" s="148" t="s">
        <v>164</v>
      </c>
      <c r="E124" s="24"/>
      <c r="F124" s="149" t="s">
        <v>454</v>
      </c>
      <c r="G124" s="24"/>
      <c r="H124" s="24"/>
      <c r="J124" s="24"/>
      <c r="K124" s="24"/>
      <c r="L124" s="43"/>
      <c r="M124" s="56"/>
      <c r="N124" s="24"/>
      <c r="O124" s="24"/>
      <c r="P124" s="24"/>
      <c r="Q124" s="24"/>
      <c r="R124" s="24"/>
      <c r="S124" s="24"/>
      <c r="T124" s="57"/>
      <c r="AT124" s="6" t="s">
        <v>164</v>
      </c>
      <c r="AU124" s="6" t="s">
        <v>21</v>
      </c>
    </row>
    <row r="125" spans="2:65" s="6" customFormat="1" ht="15.75" customHeight="1" x14ac:dyDescent="0.3">
      <c r="B125" s="23"/>
      <c r="C125" s="136" t="s">
        <v>215</v>
      </c>
      <c r="D125" s="136" t="s">
        <v>159</v>
      </c>
      <c r="E125" s="137" t="s">
        <v>455</v>
      </c>
      <c r="F125" s="138" t="s">
        <v>456</v>
      </c>
      <c r="G125" s="139" t="s">
        <v>191</v>
      </c>
      <c r="H125" s="140">
        <v>1</v>
      </c>
      <c r="I125" s="141"/>
      <c r="J125" s="142">
        <f>ROUND($I$125*$H$125,2)</f>
        <v>0</v>
      </c>
      <c r="K125" s="138"/>
      <c r="L125" s="43"/>
      <c r="M125" s="143"/>
      <c r="N125" s="144" t="s">
        <v>41</v>
      </c>
      <c r="O125" s="24"/>
      <c r="P125" s="145">
        <f>$O$125*$H$125</f>
        <v>0</v>
      </c>
      <c r="Q125" s="145">
        <v>0</v>
      </c>
      <c r="R125" s="145">
        <f>$Q$125*$H$125</f>
        <v>0</v>
      </c>
      <c r="S125" s="145">
        <v>0</v>
      </c>
      <c r="T125" s="146">
        <f>$S$125*$H$125</f>
        <v>0</v>
      </c>
      <c r="AR125" s="89" t="s">
        <v>215</v>
      </c>
      <c r="AT125" s="89" t="s">
        <v>159</v>
      </c>
      <c r="AU125" s="89" t="s">
        <v>21</v>
      </c>
      <c r="AY125" s="6" t="s">
        <v>158</v>
      </c>
      <c r="BE125" s="147">
        <f>IF($N$125="základní",$J$125,0)</f>
        <v>0</v>
      </c>
      <c r="BF125" s="147">
        <f>IF($N$125="snížená",$J$125,0)</f>
        <v>0</v>
      </c>
      <c r="BG125" s="147">
        <f>IF($N$125="zákl. přenesená",$J$125,0)</f>
        <v>0</v>
      </c>
      <c r="BH125" s="147">
        <f>IF($N$125="sníž. přenesená",$J$125,0)</f>
        <v>0</v>
      </c>
      <c r="BI125" s="147">
        <f>IF($N$125="nulová",$J$125,0)</f>
        <v>0</v>
      </c>
      <c r="BJ125" s="89" t="s">
        <v>21</v>
      </c>
      <c r="BK125" s="147">
        <f>ROUND($I$125*$H$125,2)</f>
        <v>0</v>
      </c>
      <c r="BL125" s="89" t="s">
        <v>215</v>
      </c>
      <c r="BM125" s="89" t="s">
        <v>215</v>
      </c>
    </row>
    <row r="126" spans="2:65" s="6" customFormat="1" ht="16.5" customHeight="1" x14ac:dyDescent="0.3">
      <c r="B126" s="23"/>
      <c r="C126" s="24"/>
      <c r="D126" s="148" t="s">
        <v>164</v>
      </c>
      <c r="E126" s="24"/>
      <c r="F126" s="149" t="s">
        <v>456</v>
      </c>
      <c r="G126" s="24"/>
      <c r="H126" s="24"/>
      <c r="J126" s="24"/>
      <c r="K126" s="24"/>
      <c r="L126" s="43"/>
      <c r="M126" s="56"/>
      <c r="N126" s="24"/>
      <c r="O126" s="24"/>
      <c r="P126" s="24"/>
      <c r="Q126" s="24"/>
      <c r="R126" s="24"/>
      <c r="S126" s="24"/>
      <c r="T126" s="57"/>
      <c r="AT126" s="6" t="s">
        <v>164</v>
      </c>
      <c r="AU126" s="6" t="s">
        <v>21</v>
      </c>
    </row>
    <row r="127" spans="2:65" s="6" customFormat="1" ht="15.75" customHeight="1" x14ac:dyDescent="0.3">
      <c r="B127" s="23"/>
      <c r="C127" s="136" t="s">
        <v>219</v>
      </c>
      <c r="D127" s="136" t="s">
        <v>159</v>
      </c>
      <c r="E127" s="137" t="s">
        <v>457</v>
      </c>
      <c r="F127" s="138" t="s">
        <v>458</v>
      </c>
      <c r="G127" s="139" t="s">
        <v>191</v>
      </c>
      <c r="H127" s="140">
        <v>2</v>
      </c>
      <c r="I127" s="141"/>
      <c r="J127" s="142">
        <f>ROUND($I$127*$H$127,2)</f>
        <v>0</v>
      </c>
      <c r="K127" s="138"/>
      <c r="L127" s="43"/>
      <c r="M127" s="143"/>
      <c r="N127" s="144" t="s">
        <v>41</v>
      </c>
      <c r="O127" s="24"/>
      <c r="P127" s="145">
        <f>$O$127*$H$127</f>
        <v>0</v>
      </c>
      <c r="Q127" s="145">
        <v>0</v>
      </c>
      <c r="R127" s="145">
        <f>$Q$127*$H$127</f>
        <v>0</v>
      </c>
      <c r="S127" s="145">
        <v>0</v>
      </c>
      <c r="T127" s="146">
        <f>$S$127*$H$127</f>
        <v>0</v>
      </c>
      <c r="AR127" s="89" t="s">
        <v>215</v>
      </c>
      <c r="AT127" s="89" t="s">
        <v>159</v>
      </c>
      <c r="AU127" s="89" t="s">
        <v>21</v>
      </c>
      <c r="AY127" s="6" t="s">
        <v>158</v>
      </c>
      <c r="BE127" s="147">
        <f>IF($N$127="základní",$J$127,0)</f>
        <v>0</v>
      </c>
      <c r="BF127" s="147">
        <f>IF($N$127="snížená",$J$127,0)</f>
        <v>0</v>
      </c>
      <c r="BG127" s="147">
        <f>IF($N$127="zákl. přenesená",$J$127,0)</f>
        <v>0</v>
      </c>
      <c r="BH127" s="147">
        <f>IF($N$127="sníž. přenesená",$J$127,0)</f>
        <v>0</v>
      </c>
      <c r="BI127" s="147">
        <f>IF($N$127="nulová",$J$127,0)</f>
        <v>0</v>
      </c>
      <c r="BJ127" s="89" t="s">
        <v>21</v>
      </c>
      <c r="BK127" s="147">
        <f>ROUND($I$127*$H$127,2)</f>
        <v>0</v>
      </c>
      <c r="BL127" s="89" t="s">
        <v>215</v>
      </c>
      <c r="BM127" s="89" t="s">
        <v>219</v>
      </c>
    </row>
    <row r="128" spans="2:65" s="6" customFormat="1" ht="16.5" customHeight="1" x14ac:dyDescent="0.3">
      <c r="B128" s="23"/>
      <c r="C128" s="24"/>
      <c r="D128" s="148" t="s">
        <v>164</v>
      </c>
      <c r="E128" s="24"/>
      <c r="F128" s="149" t="s">
        <v>458</v>
      </c>
      <c r="G128" s="24"/>
      <c r="H128" s="24"/>
      <c r="J128" s="24"/>
      <c r="K128" s="24"/>
      <c r="L128" s="43"/>
      <c r="M128" s="56"/>
      <c r="N128" s="24"/>
      <c r="O128" s="24"/>
      <c r="P128" s="24"/>
      <c r="Q128" s="24"/>
      <c r="R128" s="24"/>
      <c r="S128" s="24"/>
      <c r="T128" s="57"/>
      <c r="AT128" s="6" t="s">
        <v>164</v>
      </c>
      <c r="AU128" s="6" t="s">
        <v>21</v>
      </c>
    </row>
    <row r="129" spans="2:65" s="6" customFormat="1" ht="15.75" customHeight="1" x14ac:dyDescent="0.3">
      <c r="B129" s="23"/>
      <c r="C129" s="136" t="s">
        <v>224</v>
      </c>
      <c r="D129" s="136" t="s">
        <v>159</v>
      </c>
      <c r="E129" s="137" t="s">
        <v>459</v>
      </c>
      <c r="F129" s="138" t="s">
        <v>460</v>
      </c>
      <c r="G129" s="139" t="s">
        <v>329</v>
      </c>
      <c r="H129" s="140">
        <v>5</v>
      </c>
      <c r="I129" s="141"/>
      <c r="J129" s="142">
        <f>ROUND($I$129*$H$129,2)</f>
        <v>0</v>
      </c>
      <c r="K129" s="138"/>
      <c r="L129" s="43"/>
      <c r="M129" s="143"/>
      <c r="N129" s="144" t="s">
        <v>41</v>
      </c>
      <c r="O129" s="24"/>
      <c r="P129" s="145">
        <f>$O$129*$H$129</f>
        <v>0</v>
      </c>
      <c r="Q129" s="145">
        <v>0</v>
      </c>
      <c r="R129" s="145">
        <f>$Q$129*$H$129</f>
        <v>0</v>
      </c>
      <c r="S129" s="145">
        <v>0</v>
      </c>
      <c r="T129" s="146">
        <f>$S$129*$H$129</f>
        <v>0</v>
      </c>
      <c r="AR129" s="89" t="s">
        <v>215</v>
      </c>
      <c r="AT129" s="89" t="s">
        <v>159</v>
      </c>
      <c r="AU129" s="89" t="s">
        <v>21</v>
      </c>
      <c r="AY129" s="6" t="s">
        <v>158</v>
      </c>
      <c r="BE129" s="147">
        <f>IF($N$129="základní",$J$129,0)</f>
        <v>0</v>
      </c>
      <c r="BF129" s="147">
        <f>IF($N$129="snížená",$J$129,0)</f>
        <v>0</v>
      </c>
      <c r="BG129" s="147">
        <f>IF($N$129="zákl. přenesená",$J$129,0)</f>
        <v>0</v>
      </c>
      <c r="BH129" s="147">
        <f>IF($N$129="sníž. přenesená",$J$129,0)</f>
        <v>0</v>
      </c>
      <c r="BI129" s="147">
        <f>IF($N$129="nulová",$J$129,0)</f>
        <v>0</v>
      </c>
      <c r="BJ129" s="89" t="s">
        <v>21</v>
      </c>
      <c r="BK129" s="147">
        <f>ROUND($I$129*$H$129,2)</f>
        <v>0</v>
      </c>
      <c r="BL129" s="89" t="s">
        <v>215</v>
      </c>
      <c r="BM129" s="89" t="s">
        <v>224</v>
      </c>
    </row>
    <row r="130" spans="2:65" s="6" customFormat="1" ht="16.5" customHeight="1" x14ac:dyDescent="0.3">
      <c r="B130" s="23"/>
      <c r="C130" s="24"/>
      <c r="D130" s="148" t="s">
        <v>164</v>
      </c>
      <c r="E130" s="24"/>
      <c r="F130" s="149" t="s">
        <v>460</v>
      </c>
      <c r="G130" s="24"/>
      <c r="H130" s="24"/>
      <c r="J130" s="24"/>
      <c r="K130" s="24"/>
      <c r="L130" s="43"/>
      <c r="M130" s="56"/>
      <c r="N130" s="24"/>
      <c r="O130" s="24"/>
      <c r="P130" s="24"/>
      <c r="Q130" s="24"/>
      <c r="R130" s="24"/>
      <c r="S130" s="24"/>
      <c r="T130" s="57"/>
      <c r="AT130" s="6" t="s">
        <v>164</v>
      </c>
      <c r="AU130" s="6" t="s">
        <v>21</v>
      </c>
    </row>
    <row r="131" spans="2:65" s="6" customFormat="1" ht="15.75" customHeight="1" x14ac:dyDescent="0.3">
      <c r="B131" s="150"/>
      <c r="C131" s="151"/>
      <c r="D131" s="152" t="s">
        <v>165</v>
      </c>
      <c r="E131" s="151"/>
      <c r="F131" s="153" t="s">
        <v>461</v>
      </c>
      <c r="G131" s="151"/>
      <c r="H131" s="154">
        <v>5</v>
      </c>
      <c r="J131" s="151"/>
      <c r="K131" s="151"/>
      <c r="L131" s="155"/>
      <c r="M131" s="156"/>
      <c r="N131" s="151"/>
      <c r="O131" s="151"/>
      <c r="P131" s="151"/>
      <c r="Q131" s="151"/>
      <c r="R131" s="151"/>
      <c r="S131" s="151"/>
      <c r="T131" s="157"/>
      <c r="AT131" s="158" t="s">
        <v>165</v>
      </c>
      <c r="AU131" s="158" t="s">
        <v>21</v>
      </c>
      <c r="AV131" s="158" t="s">
        <v>78</v>
      </c>
      <c r="AW131" s="158" t="s">
        <v>121</v>
      </c>
      <c r="AX131" s="158" t="s">
        <v>70</v>
      </c>
      <c r="AY131" s="158" t="s">
        <v>158</v>
      </c>
    </row>
    <row r="132" spans="2:65" s="6" customFormat="1" ht="15.75" customHeight="1" x14ac:dyDescent="0.3">
      <c r="B132" s="159"/>
      <c r="C132" s="160"/>
      <c r="D132" s="152" t="s">
        <v>165</v>
      </c>
      <c r="E132" s="160"/>
      <c r="F132" s="161" t="s">
        <v>170</v>
      </c>
      <c r="G132" s="160"/>
      <c r="H132" s="162">
        <v>5</v>
      </c>
      <c r="J132" s="160"/>
      <c r="K132" s="160"/>
      <c r="L132" s="163"/>
      <c r="M132" s="164"/>
      <c r="N132" s="160"/>
      <c r="O132" s="160"/>
      <c r="P132" s="160"/>
      <c r="Q132" s="160"/>
      <c r="R132" s="160"/>
      <c r="S132" s="160"/>
      <c r="T132" s="165"/>
      <c r="AT132" s="166" t="s">
        <v>165</v>
      </c>
      <c r="AU132" s="166" t="s">
        <v>21</v>
      </c>
      <c r="AV132" s="166" t="s">
        <v>163</v>
      </c>
      <c r="AW132" s="166" t="s">
        <v>121</v>
      </c>
      <c r="AX132" s="166" t="s">
        <v>21</v>
      </c>
      <c r="AY132" s="166" t="s">
        <v>158</v>
      </c>
    </row>
    <row r="133" spans="2:65" s="6" customFormat="1" ht="15.75" customHeight="1" x14ac:dyDescent="0.3">
      <c r="B133" s="23"/>
      <c r="C133" s="136" t="s">
        <v>229</v>
      </c>
      <c r="D133" s="136" t="s">
        <v>159</v>
      </c>
      <c r="E133" s="137" t="s">
        <v>462</v>
      </c>
      <c r="F133" s="138" t="s">
        <v>463</v>
      </c>
      <c r="G133" s="139" t="s">
        <v>191</v>
      </c>
      <c r="H133" s="140">
        <v>8</v>
      </c>
      <c r="I133" s="141"/>
      <c r="J133" s="142">
        <f>ROUND($I$133*$H$133,2)</f>
        <v>0</v>
      </c>
      <c r="K133" s="138"/>
      <c r="L133" s="43"/>
      <c r="M133" s="143"/>
      <c r="N133" s="144" t="s">
        <v>41</v>
      </c>
      <c r="O133" s="24"/>
      <c r="P133" s="145">
        <f>$O$133*$H$133</f>
        <v>0</v>
      </c>
      <c r="Q133" s="145">
        <v>0</v>
      </c>
      <c r="R133" s="145">
        <f>$Q$133*$H$133</f>
        <v>0</v>
      </c>
      <c r="S133" s="145">
        <v>0</v>
      </c>
      <c r="T133" s="146">
        <f>$S$133*$H$133</f>
        <v>0</v>
      </c>
      <c r="AR133" s="89" t="s">
        <v>215</v>
      </c>
      <c r="AT133" s="89" t="s">
        <v>159</v>
      </c>
      <c r="AU133" s="89" t="s">
        <v>21</v>
      </c>
      <c r="AY133" s="6" t="s">
        <v>158</v>
      </c>
      <c r="BE133" s="147">
        <f>IF($N$133="základní",$J$133,0)</f>
        <v>0</v>
      </c>
      <c r="BF133" s="147">
        <f>IF($N$133="snížená",$J$133,0)</f>
        <v>0</v>
      </c>
      <c r="BG133" s="147">
        <f>IF($N$133="zákl. přenesená",$J$133,0)</f>
        <v>0</v>
      </c>
      <c r="BH133" s="147">
        <f>IF($N$133="sníž. přenesená",$J$133,0)</f>
        <v>0</v>
      </c>
      <c r="BI133" s="147">
        <f>IF($N$133="nulová",$J$133,0)</f>
        <v>0</v>
      </c>
      <c r="BJ133" s="89" t="s">
        <v>21</v>
      </c>
      <c r="BK133" s="147">
        <f>ROUND($I$133*$H$133,2)</f>
        <v>0</v>
      </c>
      <c r="BL133" s="89" t="s">
        <v>215</v>
      </c>
      <c r="BM133" s="89" t="s">
        <v>229</v>
      </c>
    </row>
    <row r="134" spans="2:65" s="6" customFormat="1" ht="16.5" customHeight="1" x14ac:dyDescent="0.3">
      <c r="B134" s="23"/>
      <c r="C134" s="24"/>
      <c r="D134" s="148" t="s">
        <v>164</v>
      </c>
      <c r="E134" s="24"/>
      <c r="F134" s="149" t="s">
        <v>463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164</v>
      </c>
      <c r="AU134" s="6" t="s">
        <v>21</v>
      </c>
    </row>
    <row r="135" spans="2:65" s="6" customFormat="1" ht="15.75" customHeight="1" x14ac:dyDescent="0.3">
      <c r="B135" s="23"/>
      <c r="C135" s="136" t="s">
        <v>232</v>
      </c>
      <c r="D135" s="136" t="s">
        <v>159</v>
      </c>
      <c r="E135" s="137" t="s">
        <v>464</v>
      </c>
      <c r="F135" s="138" t="s">
        <v>465</v>
      </c>
      <c r="G135" s="139" t="s">
        <v>191</v>
      </c>
      <c r="H135" s="140">
        <v>2</v>
      </c>
      <c r="I135" s="141"/>
      <c r="J135" s="142">
        <f>ROUND($I$135*$H$135,2)</f>
        <v>0</v>
      </c>
      <c r="K135" s="138"/>
      <c r="L135" s="43"/>
      <c r="M135" s="143"/>
      <c r="N135" s="144" t="s">
        <v>41</v>
      </c>
      <c r="O135" s="24"/>
      <c r="P135" s="145">
        <f>$O$135*$H$135</f>
        <v>0</v>
      </c>
      <c r="Q135" s="145">
        <v>0</v>
      </c>
      <c r="R135" s="145">
        <f>$Q$135*$H$135</f>
        <v>0</v>
      </c>
      <c r="S135" s="145">
        <v>0</v>
      </c>
      <c r="T135" s="146">
        <f>$S$135*$H$135</f>
        <v>0</v>
      </c>
      <c r="AR135" s="89" t="s">
        <v>215</v>
      </c>
      <c r="AT135" s="89" t="s">
        <v>159</v>
      </c>
      <c r="AU135" s="89" t="s">
        <v>21</v>
      </c>
      <c r="AY135" s="6" t="s">
        <v>158</v>
      </c>
      <c r="BE135" s="147">
        <f>IF($N$135="základní",$J$135,0)</f>
        <v>0</v>
      </c>
      <c r="BF135" s="147">
        <f>IF($N$135="snížená",$J$135,0)</f>
        <v>0</v>
      </c>
      <c r="BG135" s="147">
        <f>IF($N$135="zákl. přenesená",$J$135,0)</f>
        <v>0</v>
      </c>
      <c r="BH135" s="147">
        <f>IF($N$135="sníž. přenesená",$J$135,0)</f>
        <v>0</v>
      </c>
      <c r="BI135" s="147">
        <f>IF($N$135="nulová",$J$135,0)</f>
        <v>0</v>
      </c>
      <c r="BJ135" s="89" t="s">
        <v>21</v>
      </c>
      <c r="BK135" s="147">
        <f>ROUND($I$135*$H$135,2)</f>
        <v>0</v>
      </c>
      <c r="BL135" s="89" t="s">
        <v>215</v>
      </c>
      <c r="BM135" s="89" t="s">
        <v>232</v>
      </c>
    </row>
    <row r="136" spans="2:65" s="6" customFormat="1" ht="16.5" customHeight="1" x14ac:dyDescent="0.3">
      <c r="B136" s="23"/>
      <c r="C136" s="24"/>
      <c r="D136" s="148" t="s">
        <v>164</v>
      </c>
      <c r="E136" s="24"/>
      <c r="F136" s="149" t="s">
        <v>465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164</v>
      </c>
      <c r="AU136" s="6" t="s">
        <v>21</v>
      </c>
    </row>
    <row r="137" spans="2:65" s="6" customFormat="1" ht="15.75" customHeight="1" x14ac:dyDescent="0.3">
      <c r="B137" s="23"/>
      <c r="C137" s="136" t="s">
        <v>7</v>
      </c>
      <c r="D137" s="136" t="s">
        <v>159</v>
      </c>
      <c r="E137" s="137" t="s">
        <v>466</v>
      </c>
      <c r="F137" s="138" t="s">
        <v>467</v>
      </c>
      <c r="G137" s="139" t="s">
        <v>191</v>
      </c>
      <c r="H137" s="140">
        <v>2</v>
      </c>
      <c r="I137" s="141"/>
      <c r="J137" s="142">
        <f>ROUND($I$137*$H$137,2)</f>
        <v>0</v>
      </c>
      <c r="K137" s="138"/>
      <c r="L137" s="43"/>
      <c r="M137" s="143"/>
      <c r="N137" s="144" t="s">
        <v>41</v>
      </c>
      <c r="O137" s="24"/>
      <c r="P137" s="145">
        <f>$O$137*$H$137</f>
        <v>0</v>
      </c>
      <c r="Q137" s="145">
        <v>0</v>
      </c>
      <c r="R137" s="145">
        <f>$Q$137*$H$137</f>
        <v>0</v>
      </c>
      <c r="S137" s="145">
        <v>0</v>
      </c>
      <c r="T137" s="146">
        <f>$S$137*$H$137</f>
        <v>0</v>
      </c>
      <c r="AR137" s="89" t="s">
        <v>215</v>
      </c>
      <c r="AT137" s="89" t="s">
        <v>159</v>
      </c>
      <c r="AU137" s="89" t="s">
        <v>21</v>
      </c>
      <c r="AY137" s="6" t="s">
        <v>158</v>
      </c>
      <c r="BE137" s="147">
        <f>IF($N$137="základní",$J$137,0)</f>
        <v>0</v>
      </c>
      <c r="BF137" s="147">
        <f>IF($N$137="snížená",$J$137,0)</f>
        <v>0</v>
      </c>
      <c r="BG137" s="147">
        <f>IF($N$137="zákl. přenesená",$J$137,0)</f>
        <v>0</v>
      </c>
      <c r="BH137" s="147">
        <f>IF($N$137="sníž. přenesená",$J$137,0)</f>
        <v>0</v>
      </c>
      <c r="BI137" s="147">
        <f>IF($N$137="nulová",$J$137,0)</f>
        <v>0</v>
      </c>
      <c r="BJ137" s="89" t="s">
        <v>21</v>
      </c>
      <c r="BK137" s="147">
        <f>ROUND($I$137*$H$137,2)</f>
        <v>0</v>
      </c>
      <c r="BL137" s="89" t="s">
        <v>215</v>
      </c>
      <c r="BM137" s="89" t="s">
        <v>7</v>
      </c>
    </row>
    <row r="138" spans="2:65" s="6" customFormat="1" ht="16.5" customHeight="1" x14ac:dyDescent="0.3">
      <c r="B138" s="23"/>
      <c r="C138" s="24"/>
      <c r="D138" s="148" t="s">
        <v>164</v>
      </c>
      <c r="E138" s="24"/>
      <c r="F138" s="149" t="s">
        <v>467</v>
      </c>
      <c r="G138" s="24"/>
      <c r="H138" s="24"/>
      <c r="J138" s="24"/>
      <c r="K138" s="24"/>
      <c r="L138" s="43"/>
      <c r="M138" s="56"/>
      <c r="N138" s="24"/>
      <c r="O138" s="24"/>
      <c r="P138" s="24"/>
      <c r="Q138" s="24"/>
      <c r="R138" s="24"/>
      <c r="S138" s="24"/>
      <c r="T138" s="57"/>
      <c r="AT138" s="6" t="s">
        <v>164</v>
      </c>
      <c r="AU138" s="6" t="s">
        <v>21</v>
      </c>
    </row>
    <row r="139" spans="2:65" s="6" customFormat="1" ht="15.75" customHeight="1" x14ac:dyDescent="0.3">
      <c r="B139" s="23"/>
      <c r="C139" s="136" t="s">
        <v>242</v>
      </c>
      <c r="D139" s="136" t="s">
        <v>159</v>
      </c>
      <c r="E139" s="137" t="s">
        <v>468</v>
      </c>
      <c r="F139" s="138" t="s">
        <v>469</v>
      </c>
      <c r="G139" s="139" t="s">
        <v>191</v>
      </c>
      <c r="H139" s="140">
        <v>1</v>
      </c>
      <c r="I139" s="141"/>
      <c r="J139" s="142">
        <f>ROUND($I$139*$H$139,2)</f>
        <v>0</v>
      </c>
      <c r="K139" s="138"/>
      <c r="L139" s="43"/>
      <c r="M139" s="143"/>
      <c r="N139" s="144" t="s">
        <v>41</v>
      </c>
      <c r="O139" s="24"/>
      <c r="P139" s="145">
        <f>$O$139*$H$139</f>
        <v>0</v>
      </c>
      <c r="Q139" s="145">
        <v>0</v>
      </c>
      <c r="R139" s="145">
        <f>$Q$139*$H$139</f>
        <v>0</v>
      </c>
      <c r="S139" s="145">
        <v>0</v>
      </c>
      <c r="T139" s="146">
        <f>$S$139*$H$139</f>
        <v>0</v>
      </c>
      <c r="AR139" s="89" t="s">
        <v>215</v>
      </c>
      <c r="AT139" s="89" t="s">
        <v>159</v>
      </c>
      <c r="AU139" s="89" t="s">
        <v>21</v>
      </c>
      <c r="AY139" s="6" t="s">
        <v>158</v>
      </c>
      <c r="BE139" s="147">
        <f>IF($N$139="základní",$J$139,0)</f>
        <v>0</v>
      </c>
      <c r="BF139" s="147">
        <f>IF($N$139="snížená",$J$139,0)</f>
        <v>0</v>
      </c>
      <c r="BG139" s="147">
        <f>IF($N$139="zákl. přenesená",$J$139,0)</f>
        <v>0</v>
      </c>
      <c r="BH139" s="147">
        <f>IF($N$139="sníž. přenesená",$J$139,0)</f>
        <v>0</v>
      </c>
      <c r="BI139" s="147">
        <f>IF($N$139="nulová",$J$139,0)</f>
        <v>0</v>
      </c>
      <c r="BJ139" s="89" t="s">
        <v>21</v>
      </c>
      <c r="BK139" s="147">
        <f>ROUND($I$139*$H$139,2)</f>
        <v>0</v>
      </c>
      <c r="BL139" s="89" t="s">
        <v>215</v>
      </c>
      <c r="BM139" s="89" t="s">
        <v>242</v>
      </c>
    </row>
    <row r="140" spans="2:65" s="6" customFormat="1" ht="16.5" customHeight="1" x14ac:dyDescent="0.3">
      <c r="B140" s="23"/>
      <c r="C140" s="24"/>
      <c r="D140" s="148" t="s">
        <v>164</v>
      </c>
      <c r="E140" s="24"/>
      <c r="F140" s="149" t="s">
        <v>469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164</v>
      </c>
      <c r="AU140" s="6" t="s">
        <v>21</v>
      </c>
    </row>
    <row r="141" spans="2:65" s="6" customFormat="1" ht="15.75" customHeight="1" x14ac:dyDescent="0.3">
      <c r="B141" s="23"/>
      <c r="C141" s="136" t="s">
        <v>246</v>
      </c>
      <c r="D141" s="136" t="s">
        <v>159</v>
      </c>
      <c r="E141" s="137" t="s">
        <v>470</v>
      </c>
      <c r="F141" s="138" t="s">
        <v>471</v>
      </c>
      <c r="G141" s="139" t="s">
        <v>329</v>
      </c>
      <c r="H141" s="140">
        <v>1</v>
      </c>
      <c r="I141" s="141"/>
      <c r="J141" s="142">
        <f>ROUND($I$141*$H$141,2)</f>
        <v>0</v>
      </c>
      <c r="K141" s="138"/>
      <c r="L141" s="43"/>
      <c r="M141" s="143"/>
      <c r="N141" s="144" t="s">
        <v>41</v>
      </c>
      <c r="O141" s="24"/>
      <c r="P141" s="145">
        <f>$O$141*$H$141</f>
        <v>0</v>
      </c>
      <c r="Q141" s="145">
        <v>0</v>
      </c>
      <c r="R141" s="145">
        <f>$Q$141*$H$141</f>
        <v>0</v>
      </c>
      <c r="S141" s="145">
        <v>0</v>
      </c>
      <c r="T141" s="146">
        <f>$S$141*$H$141</f>
        <v>0</v>
      </c>
      <c r="AR141" s="89" t="s">
        <v>215</v>
      </c>
      <c r="AT141" s="89" t="s">
        <v>159</v>
      </c>
      <c r="AU141" s="89" t="s">
        <v>21</v>
      </c>
      <c r="AY141" s="6" t="s">
        <v>158</v>
      </c>
      <c r="BE141" s="147">
        <f>IF($N$141="základní",$J$141,0)</f>
        <v>0</v>
      </c>
      <c r="BF141" s="147">
        <f>IF($N$141="snížená",$J$141,0)</f>
        <v>0</v>
      </c>
      <c r="BG141" s="147">
        <f>IF($N$141="zákl. přenesená",$J$141,0)</f>
        <v>0</v>
      </c>
      <c r="BH141" s="147">
        <f>IF($N$141="sníž. přenesená",$J$141,0)</f>
        <v>0</v>
      </c>
      <c r="BI141" s="147">
        <f>IF($N$141="nulová",$J$141,0)</f>
        <v>0</v>
      </c>
      <c r="BJ141" s="89" t="s">
        <v>21</v>
      </c>
      <c r="BK141" s="147">
        <f>ROUND($I$141*$H$141,2)</f>
        <v>0</v>
      </c>
      <c r="BL141" s="89" t="s">
        <v>215</v>
      </c>
      <c r="BM141" s="89" t="s">
        <v>246</v>
      </c>
    </row>
    <row r="142" spans="2:65" s="6" customFormat="1" ht="16.5" customHeight="1" x14ac:dyDescent="0.3">
      <c r="B142" s="23"/>
      <c r="C142" s="24"/>
      <c r="D142" s="148" t="s">
        <v>164</v>
      </c>
      <c r="E142" s="24"/>
      <c r="F142" s="149" t="s">
        <v>471</v>
      </c>
      <c r="G142" s="24"/>
      <c r="H142" s="24"/>
      <c r="J142" s="24"/>
      <c r="K142" s="24"/>
      <c r="L142" s="43"/>
      <c r="M142" s="56"/>
      <c r="N142" s="24"/>
      <c r="O142" s="24"/>
      <c r="P142" s="24"/>
      <c r="Q142" s="24"/>
      <c r="R142" s="24"/>
      <c r="S142" s="24"/>
      <c r="T142" s="57"/>
      <c r="AT142" s="6" t="s">
        <v>164</v>
      </c>
      <c r="AU142" s="6" t="s">
        <v>21</v>
      </c>
    </row>
    <row r="143" spans="2:65" s="6" customFormat="1" ht="27" customHeight="1" x14ac:dyDescent="0.3">
      <c r="B143" s="23"/>
      <c r="C143" s="136" t="s">
        <v>250</v>
      </c>
      <c r="D143" s="136" t="s">
        <v>159</v>
      </c>
      <c r="E143" s="137" t="s">
        <v>472</v>
      </c>
      <c r="F143" s="138" t="s">
        <v>473</v>
      </c>
      <c r="G143" s="139" t="s">
        <v>329</v>
      </c>
      <c r="H143" s="140">
        <v>2</v>
      </c>
      <c r="I143" s="141"/>
      <c r="J143" s="142">
        <f>ROUND($I$143*$H$143,2)</f>
        <v>0</v>
      </c>
      <c r="K143" s="138"/>
      <c r="L143" s="43"/>
      <c r="M143" s="143"/>
      <c r="N143" s="144" t="s">
        <v>41</v>
      </c>
      <c r="O143" s="24"/>
      <c r="P143" s="145">
        <f>$O$143*$H$143</f>
        <v>0</v>
      </c>
      <c r="Q143" s="145">
        <v>0</v>
      </c>
      <c r="R143" s="145">
        <f>$Q$143*$H$143</f>
        <v>0</v>
      </c>
      <c r="S143" s="145">
        <v>0</v>
      </c>
      <c r="T143" s="146">
        <f>$S$143*$H$143</f>
        <v>0</v>
      </c>
      <c r="AR143" s="89" t="s">
        <v>215</v>
      </c>
      <c r="AT143" s="89" t="s">
        <v>159</v>
      </c>
      <c r="AU143" s="89" t="s">
        <v>21</v>
      </c>
      <c r="AY143" s="6" t="s">
        <v>158</v>
      </c>
      <c r="BE143" s="147">
        <f>IF($N$143="základní",$J$143,0)</f>
        <v>0</v>
      </c>
      <c r="BF143" s="147">
        <f>IF($N$143="snížená",$J$143,0)</f>
        <v>0</v>
      </c>
      <c r="BG143" s="147">
        <f>IF($N$143="zákl. přenesená",$J$143,0)</f>
        <v>0</v>
      </c>
      <c r="BH143" s="147">
        <f>IF($N$143="sníž. přenesená",$J$143,0)</f>
        <v>0</v>
      </c>
      <c r="BI143" s="147">
        <f>IF($N$143="nulová",$J$143,0)</f>
        <v>0</v>
      </c>
      <c r="BJ143" s="89" t="s">
        <v>21</v>
      </c>
      <c r="BK143" s="147">
        <f>ROUND($I$143*$H$143,2)</f>
        <v>0</v>
      </c>
      <c r="BL143" s="89" t="s">
        <v>215</v>
      </c>
      <c r="BM143" s="89" t="s">
        <v>250</v>
      </c>
    </row>
    <row r="144" spans="2:65" s="6" customFormat="1" ht="16.5" customHeight="1" x14ac:dyDescent="0.3">
      <c r="B144" s="23"/>
      <c r="C144" s="24"/>
      <c r="D144" s="148" t="s">
        <v>164</v>
      </c>
      <c r="E144" s="24"/>
      <c r="F144" s="149" t="s">
        <v>473</v>
      </c>
      <c r="G144" s="24"/>
      <c r="H144" s="24"/>
      <c r="J144" s="24"/>
      <c r="K144" s="24"/>
      <c r="L144" s="43"/>
      <c r="M144" s="56"/>
      <c r="N144" s="24"/>
      <c r="O144" s="24"/>
      <c r="P144" s="24"/>
      <c r="Q144" s="24"/>
      <c r="R144" s="24"/>
      <c r="S144" s="24"/>
      <c r="T144" s="57"/>
      <c r="AT144" s="6" t="s">
        <v>164</v>
      </c>
      <c r="AU144" s="6" t="s">
        <v>21</v>
      </c>
    </row>
    <row r="145" spans="2:65" s="6" customFormat="1" ht="15.75" customHeight="1" x14ac:dyDescent="0.3">
      <c r="B145" s="23"/>
      <c r="C145" s="136" t="s">
        <v>259</v>
      </c>
      <c r="D145" s="136" t="s">
        <v>159</v>
      </c>
      <c r="E145" s="137" t="s">
        <v>474</v>
      </c>
      <c r="F145" s="138" t="s">
        <v>475</v>
      </c>
      <c r="G145" s="139" t="s">
        <v>191</v>
      </c>
      <c r="H145" s="140">
        <v>1</v>
      </c>
      <c r="I145" s="141"/>
      <c r="J145" s="142">
        <f>ROUND($I$145*$H$145,2)</f>
        <v>0</v>
      </c>
      <c r="K145" s="138"/>
      <c r="L145" s="43"/>
      <c r="M145" s="143"/>
      <c r="N145" s="144" t="s">
        <v>41</v>
      </c>
      <c r="O145" s="24"/>
      <c r="P145" s="145">
        <f>$O$145*$H$145</f>
        <v>0</v>
      </c>
      <c r="Q145" s="145">
        <v>0</v>
      </c>
      <c r="R145" s="145">
        <f>$Q$145*$H$145</f>
        <v>0</v>
      </c>
      <c r="S145" s="145">
        <v>0</v>
      </c>
      <c r="T145" s="146">
        <f>$S$145*$H$145</f>
        <v>0</v>
      </c>
      <c r="AR145" s="89" t="s">
        <v>215</v>
      </c>
      <c r="AT145" s="89" t="s">
        <v>159</v>
      </c>
      <c r="AU145" s="89" t="s">
        <v>21</v>
      </c>
      <c r="AY145" s="6" t="s">
        <v>158</v>
      </c>
      <c r="BE145" s="147">
        <f>IF($N$145="základní",$J$145,0)</f>
        <v>0</v>
      </c>
      <c r="BF145" s="147">
        <f>IF($N$145="snížená",$J$145,0)</f>
        <v>0</v>
      </c>
      <c r="BG145" s="147">
        <f>IF($N$145="zákl. přenesená",$J$145,0)</f>
        <v>0</v>
      </c>
      <c r="BH145" s="147">
        <f>IF($N$145="sníž. přenesená",$J$145,0)</f>
        <v>0</v>
      </c>
      <c r="BI145" s="147">
        <f>IF($N$145="nulová",$J$145,0)</f>
        <v>0</v>
      </c>
      <c r="BJ145" s="89" t="s">
        <v>21</v>
      </c>
      <c r="BK145" s="147">
        <f>ROUND($I$145*$H$145,2)</f>
        <v>0</v>
      </c>
      <c r="BL145" s="89" t="s">
        <v>215</v>
      </c>
      <c r="BM145" s="89" t="s">
        <v>259</v>
      </c>
    </row>
    <row r="146" spans="2:65" s="6" customFormat="1" ht="16.5" customHeight="1" x14ac:dyDescent="0.3">
      <c r="B146" s="23"/>
      <c r="C146" s="24"/>
      <c r="D146" s="148" t="s">
        <v>164</v>
      </c>
      <c r="E146" s="24"/>
      <c r="F146" s="149" t="s">
        <v>475</v>
      </c>
      <c r="G146" s="24"/>
      <c r="H146" s="24"/>
      <c r="J146" s="24"/>
      <c r="K146" s="24"/>
      <c r="L146" s="43"/>
      <c r="M146" s="56"/>
      <c r="N146" s="24"/>
      <c r="O146" s="24"/>
      <c r="P146" s="24"/>
      <c r="Q146" s="24"/>
      <c r="R146" s="24"/>
      <c r="S146" s="24"/>
      <c r="T146" s="57"/>
      <c r="AT146" s="6" t="s">
        <v>164</v>
      </c>
      <c r="AU146" s="6" t="s">
        <v>21</v>
      </c>
    </row>
    <row r="147" spans="2:65" s="6" customFormat="1" ht="15.75" customHeight="1" x14ac:dyDescent="0.3">
      <c r="B147" s="23"/>
      <c r="C147" s="136" t="s">
        <v>263</v>
      </c>
      <c r="D147" s="136" t="s">
        <v>159</v>
      </c>
      <c r="E147" s="137" t="s">
        <v>476</v>
      </c>
      <c r="F147" s="138" t="s">
        <v>477</v>
      </c>
      <c r="G147" s="139" t="s">
        <v>329</v>
      </c>
      <c r="H147" s="140">
        <v>1</v>
      </c>
      <c r="I147" s="141"/>
      <c r="J147" s="142">
        <f>ROUND($I$147*$H$147,2)</f>
        <v>0</v>
      </c>
      <c r="K147" s="138"/>
      <c r="L147" s="43"/>
      <c r="M147" s="143"/>
      <c r="N147" s="144" t="s">
        <v>41</v>
      </c>
      <c r="O147" s="24"/>
      <c r="P147" s="145">
        <f>$O$147*$H$147</f>
        <v>0</v>
      </c>
      <c r="Q147" s="145">
        <v>0</v>
      </c>
      <c r="R147" s="145">
        <f>$Q$147*$H$147</f>
        <v>0</v>
      </c>
      <c r="S147" s="145">
        <v>0</v>
      </c>
      <c r="T147" s="146">
        <f>$S$147*$H$147</f>
        <v>0</v>
      </c>
      <c r="AR147" s="89" t="s">
        <v>215</v>
      </c>
      <c r="AT147" s="89" t="s">
        <v>159</v>
      </c>
      <c r="AU147" s="89" t="s">
        <v>21</v>
      </c>
      <c r="AY147" s="6" t="s">
        <v>158</v>
      </c>
      <c r="BE147" s="147">
        <f>IF($N$147="základní",$J$147,0)</f>
        <v>0</v>
      </c>
      <c r="BF147" s="147">
        <f>IF($N$147="snížená",$J$147,0)</f>
        <v>0</v>
      </c>
      <c r="BG147" s="147">
        <f>IF($N$147="zákl. přenesená",$J$147,0)</f>
        <v>0</v>
      </c>
      <c r="BH147" s="147">
        <f>IF($N$147="sníž. přenesená",$J$147,0)</f>
        <v>0</v>
      </c>
      <c r="BI147" s="147">
        <f>IF($N$147="nulová",$J$147,0)</f>
        <v>0</v>
      </c>
      <c r="BJ147" s="89" t="s">
        <v>21</v>
      </c>
      <c r="BK147" s="147">
        <f>ROUND($I$147*$H$147,2)</f>
        <v>0</v>
      </c>
      <c r="BL147" s="89" t="s">
        <v>215</v>
      </c>
      <c r="BM147" s="89" t="s">
        <v>263</v>
      </c>
    </row>
    <row r="148" spans="2:65" s="6" customFormat="1" ht="16.5" customHeight="1" x14ac:dyDescent="0.3">
      <c r="B148" s="23"/>
      <c r="C148" s="24"/>
      <c r="D148" s="148" t="s">
        <v>164</v>
      </c>
      <c r="E148" s="24"/>
      <c r="F148" s="149" t="s">
        <v>477</v>
      </c>
      <c r="G148" s="24"/>
      <c r="H148" s="24"/>
      <c r="J148" s="24"/>
      <c r="K148" s="24"/>
      <c r="L148" s="43"/>
      <c r="M148" s="56"/>
      <c r="N148" s="24"/>
      <c r="O148" s="24"/>
      <c r="P148" s="24"/>
      <c r="Q148" s="24"/>
      <c r="R148" s="24"/>
      <c r="S148" s="24"/>
      <c r="T148" s="57"/>
      <c r="AT148" s="6" t="s">
        <v>164</v>
      </c>
      <c r="AU148" s="6" t="s">
        <v>21</v>
      </c>
    </row>
    <row r="149" spans="2:65" s="6" customFormat="1" ht="15.75" customHeight="1" x14ac:dyDescent="0.3">
      <c r="B149" s="23"/>
      <c r="C149" s="136" t="s">
        <v>267</v>
      </c>
      <c r="D149" s="136" t="s">
        <v>159</v>
      </c>
      <c r="E149" s="137" t="s">
        <v>478</v>
      </c>
      <c r="F149" s="138" t="s">
        <v>479</v>
      </c>
      <c r="G149" s="139" t="s">
        <v>329</v>
      </c>
      <c r="H149" s="140">
        <v>2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215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215</v>
      </c>
      <c r="BM149" s="89" t="s">
        <v>267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479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6" customFormat="1" ht="15.75" customHeight="1" x14ac:dyDescent="0.3">
      <c r="B151" s="23"/>
      <c r="C151" s="136" t="s">
        <v>271</v>
      </c>
      <c r="D151" s="136" t="s">
        <v>159</v>
      </c>
      <c r="E151" s="137" t="s">
        <v>480</v>
      </c>
      <c r="F151" s="138" t="s">
        <v>481</v>
      </c>
      <c r="G151" s="139" t="s">
        <v>329</v>
      </c>
      <c r="H151" s="140">
        <v>1</v>
      </c>
      <c r="I151" s="141"/>
      <c r="J151" s="142">
        <f>ROUND($I$151*$H$151,2)</f>
        <v>0</v>
      </c>
      <c r="K151" s="138"/>
      <c r="L151" s="43"/>
      <c r="M151" s="143"/>
      <c r="N151" s="144" t="s">
        <v>41</v>
      </c>
      <c r="O151" s="24"/>
      <c r="P151" s="145">
        <f>$O$151*$H$151</f>
        <v>0</v>
      </c>
      <c r="Q151" s="145">
        <v>0</v>
      </c>
      <c r="R151" s="145">
        <f>$Q$151*$H$151</f>
        <v>0</v>
      </c>
      <c r="S151" s="145">
        <v>0</v>
      </c>
      <c r="T151" s="146">
        <f>$S$151*$H$151</f>
        <v>0</v>
      </c>
      <c r="AR151" s="89" t="s">
        <v>215</v>
      </c>
      <c r="AT151" s="89" t="s">
        <v>159</v>
      </c>
      <c r="AU151" s="89" t="s">
        <v>21</v>
      </c>
      <c r="AY151" s="6" t="s">
        <v>158</v>
      </c>
      <c r="BE151" s="147">
        <f>IF($N$151="základní",$J$151,0)</f>
        <v>0</v>
      </c>
      <c r="BF151" s="147">
        <f>IF($N$151="snížená",$J$151,0)</f>
        <v>0</v>
      </c>
      <c r="BG151" s="147">
        <f>IF($N$151="zákl. přenesená",$J$151,0)</f>
        <v>0</v>
      </c>
      <c r="BH151" s="147">
        <f>IF($N$151="sníž. přenesená",$J$151,0)</f>
        <v>0</v>
      </c>
      <c r="BI151" s="147">
        <f>IF($N$151="nulová",$J$151,0)</f>
        <v>0</v>
      </c>
      <c r="BJ151" s="89" t="s">
        <v>21</v>
      </c>
      <c r="BK151" s="147">
        <f>ROUND($I$151*$H$151,2)</f>
        <v>0</v>
      </c>
      <c r="BL151" s="89" t="s">
        <v>215</v>
      </c>
      <c r="BM151" s="89" t="s">
        <v>271</v>
      </c>
    </row>
    <row r="152" spans="2:65" s="6" customFormat="1" ht="16.5" customHeight="1" x14ac:dyDescent="0.3">
      <c r="B152" s="23"/>
      <c r="C152" s="24"/>
      <c r="D152" s="148" t="s">
        <v>164</v>
      </c>
      <c r="E152" s="24"/>
      <c r="F152" s="149" t="s">
        <v>481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164</v>
      </c>
      <c r="AU152" s="6" t="s">
        <v>21</v>
      </c>
    </row>
    <row r="153" spans="2:65" s="6" customFormat="1" ht="15.75" customHeight="1" x14ac:dyDescent="0.3">
      <c r="B153" s="23"/>
      <c r="C153" s="136" t="s">
        <v>277</v>
      </c>
      <c r="D153" s="136" t="s">
        <v>159</v>
      </c>
      <c r="E153" s="137" t="s">
        <v>482</v>
      </c>
      <c r="F153" s="138" t="s">
        <v>483</v>
      </c>
      <c r="G153" s="139" t="s">
        <v>329</v>
      </c>
      <c r="H153" s="140">
        <v>1</v>
      </c>
      <c r="I153" s="141"/>
      <c r="J153" s="142">
        <f>ROUND($I$153*$H$153,2)</f>
        <v>0</v>
      </c>
      <c r="K153" s="138"/>
      <c r="L153" s="43"/>
      <c r="M153" s="143"/>
      <c r="N153" s="144" t="s">
        <v>41</v>
      </c>
      <c r="O153" s="24"/>
      <c r="P153" s="145">
        <f>$O$153*$H$153</f>
        <v>0</v>
      </c>
      <c r="Q153" s="145">
        <v>0</v>
      </c>
      <c r="R153" s="145">
        <f>$Q$153*$H$153</f>
        <v>0</v>
      </c>
      <c r="S153" s="145">
        <v>0</v>
      </c>
      <c r="T153" s="146">
        <f>$S$153*$H$153</f>
        <v>0</v>
      </c>
      <c r="AR153" s="89" t="s">
        <v>215</v>
      </c>
      <c r="AT153" s="89" t="s">
        <v>159</v>
      </c>
      <c r="AU153" s="89" t="s">
        <v>21</v>
      </c>
      <c r="AY153" s="6" t="s">
        <v>158</v>
      </c>
      <c r="BE153" s="147">
        <f>IF($N$153="základní",$J$153,0)</f>
        <v>0</v>
      </c>
      <c r="BF153" s="147">
        <f>IF($N$153="snížená",$J$153,0)</f>
        <v>0</v>
      </c>
      <c r="BG153" s="147">
        <f>IF($N$153="zákl. přenesená",$J$153,0)</f>
        <v>0</v>
      </c>
      <c r="BH153" s="147">
        <f>IF($N$153="sníž. přenesená",$J$153,0)</f>
        <v>0</v>
      </c>
      <c r="BI153" s="147">
        <f>IF($N$153="nulová",$J$153,0)</f>
        <v>0</v>
      </c>
      <c r="BJ153" s="89" t="s">
        <v>21</v>
      </c>
      <c r="BK153" s="147">
        <f>ROUND($I$153*$H$153,2)</f>
        <v>0</v>
      </c>
      <c r="BL153" s="89" t="s">
        <v>215</v>
      </c>
      <c r="BM153" s="89" t="s">
        <v>277</v>
      </c>
    </row>
    <row r="154" spans="2:65" s="6" customFormat="1" ht="16.5" customHeight="1" x14ac:dyDescent="0.3">
      <c r="B154" s="23"/>
      <c r="C154" s="24"/>
      <c r="D154" s="148" t="s">
        <v>164</v>
      </c>
      <c r="E154" s="24"/>
      <c r="F154" s="149" t="s">
        <v>483</v>
      </c>
      <c r="G154" s="24"/>
      <c r="H154" s="24"/>
      <c r="J154" s="24"/>
      <c r="K154" s="24"/>
      <c r="L154" s="43"/>
      <c r="M154" s="56"/>
      <c r="N154" s="24"/>
      <c r="O154" s="24"/>
      <c r="P154" s="24"/>
      <c r="Q154" s="24"/>
      <c r="R154" s="24"/>
      <c r="S154" s="24"/>
      <c r="T154" s="57"/>
      <c r="AT154" s="6" t="s">
        <v>164</v>
      </c>
      <c r="AU154" s="6" t="s">
        <v>21</v>
      </c>
    </row>
    <row r="155" spans="2:65" s="6" customFormat="1" ht="27" customHeight="1" x14ac:dyDescent="0.3">
      <c r="B155" s="23"/>
      <c r="C155" s="136" t="s">
        <v>282</v>
      </c>
      <c r="D155" s="136" t="s">
        <v>159</v>
      </c>
      <c r="E155" s="137" t="s">
        <v>484</v>
      </c>
      <c r="F155" s="138" t="s">
        <v>485</v>
      </c>
      <c r="G155" s="139" t="s">
        <v>329</v>
      </c>
      <c r="H155" s="140">
        <v>1</v>
      </c>
      <c r="I155" s="141"/>
      <c r="J155" s="142">
        <f>ROUND($I$155*$H$155,2)</f>
        <v>0</v>
      </c>
      <c r="K155" s="138"/>
      <c r="L155" s="43"/>
      <c r="M155" s="143"/>
      <c r="N155" s="144" t="s">
        <v>41</v>
      </c>
      <c r="O155" s="24"/>
      <c r="P155" s="145">
        <f>$O$155*$H$155</f>
        <v>0</v>
      </c>
      <c r="Q155" s="145">
        <v>0</v>
      </c>
      <c r="R155" s="145">
        <f>$Q$155*$H$155</f>
        <v>0</v>
      </c>
      <c r="S155" s="145">
        <v>0</v>
      </c>
      <c r="T155" s="146">
        <f>$S$155*$H$155</f>
        <v>0</v>
      </c>
      <c r="AR155" s="89" t="s">
        <v>215</v>
      </c>
      <c r="AT155" s="89" t="s">
        <v>159</v>
      </c>
      <c r="AU155" s="89" t="s">
        <v>21</v>
      </c>
      <c r="AY155" s="6" t="s">
        <v>158</v>
      </c>
      <c r="BE155" s="147">
        <f>IF($N$155="základní",$J$155,0)</f>
        <v>0</v>
      </c>
      <c r="BF155" s="147">
        <f>IF($N$155="snížená",$J$155,0)</f>
        <v>0</v>
      </c>
      <c r="BG155" s="147">
        <f>IF($N$155="zákl. přenesená",$J$155,0)</f>
        <v>0</v>
      </c>
      <c r="BH155" s="147">
        <f>IF($N$155="sníž. přenesená",$J$155,0)</f>
        <v>0</v>
      </c>
      <c r="BI155" s="147">
        <f>IF($N$155="nulová",$J$155,0)</f>
        <v>0</v>
      </c>
      <c r="BJ155" s="89" t="s">
        <v>21</v>
      </c>
      <c r="BK155" s="147">
        <f>ROUND($I$155*$H$155,2)</f>
        <v>0</v>
      </c>
      <c r="BL155" s="89" t="s">
        <v>215</v>
      </c>
      <c r="BM155" s="89" t="s">
        <v>282</v>
      </c>
    </row>
    <row r="156" spans="2:65" s="6" customFormat="1" ht="27" customHeight="1" x14ac:dyDescent="0.3">
      <c r="B156" s="23"/>
      <c r="C156" s="24"/>
      <c r="D156" s="148" t="s">
        <v>164</v>
      </c>
      <c r="E156" s="24"/>
      <c r="F156" s="149" t="s">
        <v>485</v>
      </c>
      <c r="G156" s="24"/>
      <c r="H156" s="24"/>
      <c r="J156" s="24"/>
      <c r="K156" s="24"/>
      <c r="L156" s="43"/>
      <c r="M156" s="56"/>
      <c r="N156" s="24"/>
      <c r="O156" s="24"/>
      <c r="P156" s="24"/>
      <c r="Q156" s="24"/>
      <c r="R156" s="24"/>
      <c r="S156" s="24"/>
      <c r="T156" s="57"/>
      <c r="AT156" s="6" t="s">
        <v>164</v>
      </c>
      <c r="AU156" s="6" t="s">
        <v>21</v>
      </c>
    </row>
    <row r="157" spans="2:65" s="6" customFormat="1" ht="27" customHeight="1" x14ac:dyDescent="0.3">
      <c r="B157" s="23"/>
      <c r="C157" s="136" t="s">
        <v>286</v>
      </c>
      <c r="D157" s="136" t="s">
        <v>159</v>
      </c>
      <c r="E157" s="137" t="s">
        <v>486</v>
      </c>
      <c r="F157" s="138" t="s">
        <v>487</v>
      </c>
      <c r="G157" s="139" t="s">
        <v>329</v>
      </c>
      <c r="H157" s="140">
        <v>1</v>
      </c>
      <c r="I157" s="141"/>
      <c r="J157" s="142">
        <f>ROUND($I$157*$H$157,2)</f>
        <v>0</v>
      </c>
      <c r="K157" s="138"/>
      <c r="L157" s="43"/>
      <c r="M157" s="143"/>
      <c r="N157" s="144" t="s">
        <v>41</v>
      </c>
      <c r="O157" s="24"/>
      <c r="P157" s="145">
        <f>$O$157*$H$157</f>
        <v>0</v>
      </c>
      <c r="Q157" s="145">
        <v>0</v>
      </c>
      <c r="R157" s="145">
        <f>$Q$157*$H$157</f>
        <v>0</v>
      </c>
      <c r="S157" s="145">
        <v>0</v>
      </c>
      <c r="T157" s="146">
        <f>$S$157*$H$157</f>
        <v>0</v>
      </c>
      <c r="AR157" s="89" t="s">
        <v>215</v>
      </c>
      <c r="AT157" s="89" t="s">
        <v>159</v>
      </c>
      <c r="AU157" s="89" t="s">
        <v>21</v>
      </c>
      <c r="AY157" s="6" t="s">
        <v>158</v>
      </c>
      <c r="BE157" s="147">
        <f>IF($N$157="základní",$J$157,0)</f>
        <v>0</v>
      </c>
      <c r="BF157" s="147">
        <f>IF($N$157="snížená",$J$157,0)</f>
        <v>0</v>
      </c>
      <c r="BG157" s="147">
        <f>IF($N$157="zákl. přenesená",$J$157,0)</f>
        <v>0</v>
      </c>
      <c r="BH157" s="147">
        <f>IF($N$157="sníž. přenesená",$J$157,0)</f>
        <v>0</v>
      </c>
      <c r="BI157" s="147">
        <f>IF($N$157="nulová",$J$157,0)</f>
        <v>0</v>
      </c>
      <c r="BJ157" s="89" t="s">
        <v>21</v>
      </c>
      <c r="BK157" s="147">
        <f>ROUND($I$157*$H$157,2)</f>
        <v>0</v>
      </c>
      <c r="BL157" s="89" t="s">
        <v>215</v>
      </c>
      <c r="BM157" s="89" t="s">
        <v>286</v>
      </c>
    </row>
    <row r="158" spans="2:65" s="6" customFormat="1" ht="27" customHeight="1" x14ac:dyDescent="0.3">
      <c r="B158" s="23"/>
      <c r="C158" s="24"/>
      <c r="D158" s="148" t="s">
        <v>164</v>
      </c>
      <c r="E158" s="24"/>
      <c r="F158" s="149" t="s">
        <v>487</v>
      </c>
      <c r="G158" s="24"/>
      <c r="H158" s="24"/>
      <c r="J158" s="24"/>
      <c r="K158" s="24"/>
      <c r="L158" s="43"/>
      <c r="M158" s="56"/>
      <c r="N158" s="24"/>
      <c r="O158" s="24"/>
      <c r="P158" s="24"/>
      <c r="Q158" s="24"/>
      <c r="R158" s="24"/>
      <c r="S158" s="24"/>
      <c r="T158" s="57"/>
      <c r="AT158" s="6" t="s">
        <v>164</v>
      </c>
      <c r="AU158" s="6" t="s">
        <v>21</v>
      </c>
    </row>
    <row r="159" spans="2:65" s="6" customFormat="1" ht="15.75" customHeight="1" x14ac:dyDescent="0.3">
      <c r="B159" s="23"/>
      <c r="C159" s="136" t="s">
        <v>289</v>
      </c>
      <c r="D159" s="136" t="s">
        <v>159</v>
      </c>
      <c r="E159" s="137" t="s">
        <v>488</v>
      </c>
      <c r="F159" s="138" t="s">
        <v>489</v>
      </c>
      <c r="G159" s="139" t="s">
        <v>329</v>
      </c>
      <c r="H159" s="140">
        <v>2</v>
      </c>
      <c r="I159" s="141"/>
      <c r="J159" s="142">
        <f>ROUND($I$159*$H$159,2)</f>
        <v>0</v>
      </c>
      <c r="K159" s="138"/>
      <c r="L159" s="43"/>
      <c r="M159" s="143"/>
      <c r="N159" s="144" t="s">
        <v>41</v>
      </c>
      <c r="O159" s="24"/>
      <c r="P159" s="145">
        <f>$O$159*$H$159</f>
        <v>0</v>
      </c>
      <c r="Q159" s="145">
        <v>0</v>
      </c>
      <c r="R159" s="145">
        <f>$Q$159*$H$159</f>
        <v>0</v>
      </c>
      <c r="S159" s="145">
        <v>0</v>
      </c>
      <c r="T159" s="146">
        <f>$S$159*$H$159</f>
        <v>0</v>
      </c>
      <c r="AR159" s="89" t="s">
        <v>215</v>
      </c>
      <c r="AT159" s="89" t="s">
        <v>159</v>
      </c>
      <c r="AU159" s="89" t="s">
        <v>21</v>
      </c>
      <c r="AY159" s="6" t="s">
        <v>158</v>
      </c>
      <c r="BE159" s="147">
        <f>IF($N$159="základní",$J$159,0)</f>
        <v>0</v>
      </c>
      <c r="BF159" s="147">
        <f>IF($N$159="snížená",$J$159,0)</f>
        <v>0</v>
      </c>
      <c r="BG159" s="147">
        <f>IF($N$159="zákl. přenesená",$J$159,0)</f>
        <v>0</v>
      </c>
      <c r="BH159" s="147">
        <f>IF($N$159="sníž. přenesená",$J$159,0)</f>
        <v>0</v>
      </c>
      <c r="BI159" s="147">
        <f>IF($N$159="nulová",$J$159,0)</f>
        <v>0</v>
      </c>
      <c r="BJ159" s="89" t="s">
        <v>21</v>
      </c>
      <c r="BK159" s="147">
        <f>ROUND($I$159*$H$159,2)</f>
        <v>0</v>
      </c>
      <c r="BL159" s="89" t="s">
        <v>215</v>
      </c>
      <c r="BM159" s="89" t="s">
        <v>289</v>
      </c>
    </row>
    <row r="160" spans="2:65" s="6" customFormat="1" ht="16.5" customHeight="1" x14ac:dyDescent="0.3">
      <c r="B160" s="23"/>
      <c r="C160" s="24"/>
      <c r="D160" s="148" t="s">
        <v>164</v>
      </c>
      <c r="E160" s="24"/>
      <c r="F160" s="149" t="s">
        <v>489</v>
      </c>
      <c r="G160" s="24"/>
      <c r="H160" s="24"/>
      <c r="J160" s="24"/>
      <c r="K160" s="24"/>
      <c r="L160" s="43"/>
      <c r="M160" s="56"/>
      <c r="N160" s="24"/>
      <c r="O160" s="24"/>
      <c r="P160" s="24"/>
      <c r="Q160" s="24"/>
      <c r="R160" s="24"/>
      <c r="S160" s="24"/>
      <c r="T160" s="57"/>
      <c r="AT160" s="6" t="s">
        <v>164</v>
      </c>
      <c r="AU160" s="6" t="s">
        <v>21</v>
      </c>
    </row>
    <row r="161" spans="2:65" s="6" customFormat="1" ht="15.75" customHeight="1" x14ac:dyDescent="0.3">
      <c r="B161" s="23"/>
      <c r="C161" s="136" t="s">
        <v>292</v>
      </c>
      <c r="D161" s="136" t="s">
        <v>159</v>
      </c>
      <c r="E161" s="137" t="s">
        <v>490</v>
      </c>
      <c r="F161" s="138" t="s">
        <v>491</v>
      </c>
      <c r="G161" s="139" t="s">
        <v>191</v>
      </c>
      <c r="H161" s="140">
        <v>5</v>
      </c>
      <c r="I161" s="141"/>
      <c r="J161" s="142">
        <f>ROUND($I$161*$H$161,2)</f>
        <v>0</v>
      </c>
      <c r="K161" s="138"/>
      <c r="L161" s="43"/>
      <c r="M161" s="143"/>
      <c r="N161" s="144" t="s">
        <v>41</v>
      </c>
      <c r="O161" s="24"/>
      <c r="P161" s="145">
        <f>$O$161*$H$161</f>
        <v>0</v>
      </c>
      <c r="Q161" s="145">
        <v>0</v>
      </c>
      <c r="R161" s="145">
        <f>$Q$161*$H$161</f>
        <v>0</v>
      </c>
      <c r="S161" s="145">
        <v>0</v>
      </c>
      <c r="T161" s="146">
        <f>$S$161*$H$161</f>
        <v>0</v>
      </c>
      <c r="AR161" s="89" t="s">
        <v>215</v>
      </c>
      <c r="AT161" s="89" t="s">
        <v>159</v>
      </c>
      <c r="AU161" s="89" t="s">
        <v>21</v>
      </c>
      <c r="AY161" s="6" t="s">
        <v>158</v>
      </c>
      <c r="BE161" s="147">
        <f>IF($N$161="základní",$J$161,0)</f>
        <v>0</v>
      </c>
      <c r="BF161" s="147">
        <f>IF($N$161="snížená",$J$161,0)</f>
        <v>0</v>
      </c>
      <c r="BG161" s="147">
        <f>IF($N$161="zákl. přenesená",$J$161,0)</f>
        <v>0</v>
      </c>
      <c r="BH161" s="147">
        <f>IF($N$161="sníž. přenesená",$J$161,0)</f>
        <v>0</v>
      </c>
      <c r="BI161" s="147">
        <f>IF($N$161="nulová",$J$161,0)</f>
        <v>0</v>
      </c>
      <c r="BJ161" s="89" t="s">
        <v>21</v>
      </c>
      <c r="BK161" s="147">
        <f>ROUND($I$161*$H$161,2)</f>
        <v>0</v>
      </c>
      <c r="BL161" s="89" t="s">
        <v>215</v>
      </c>
      <c r="BM161" s="89" t="s">
        <v>292</v>
      </c>
    </row>
    <row r="162" spans="2:65" s="6" customFormat="1" ht="16.5" customHeight="1" x14ac:dyDescent="0.3">
      <c r="B162" s="23"/>
      <c r="C162" s="24"/>
      <c r="D162" s="148" t="s">
        <v>164</v>
      </c>
      <c r="E162" s="24"/>
      <c r="F162" s="149" t="s">
        <v>491</v>
      </c>
      <c r="G162" s="24"/>
      <c r="H162" s="24"/>
      <c r="J162" s="24"/>
      <c r="K162" s="24"/>
      <c r="L162" s="43"/>
      <c r="M162" s="56"/>
      <c r="N162" s="24"/>
      <c r="O162" s="24"/>
      <c r="P162" s="24"/>
      <c r="Q162" s="24"/>
      <c r="R162" s="24"/>
      <c r="S162" s="24"/>
      <c r="T162" s="57"/>
      <c r="AT162" s="6" t="s">
        <v>164</v>
      </c>
      <c r="AU162" s="6" t="s">
        <v>21</v>
      </c>
    </row>
    <row r="163" spans="2:65" s="6" customFormat="1" ht="15.75" customHeight="1" x14ac:dyDescent="0.3">
      <c r="B163" s="23"/>
      <c r="C163" s="136" t="s">
        <v>295</v>
      </c>
      <c r="D163" s="136" t="s">
        <v>159</v>
      </c>
      <c r="E163" s="137" t="s">
        <v>492</v>
      </c>
      <c r="F163" s="138" t="s">
        <v>493</v>
      </c>
      <c r="G163" s="139" t="s">
        <v>447</v>
      </c>
      <c r="H163" s="140">
        <v>3.25</v>
      </c>
      <c r="I163" s="141"/>
      <c r="J163" s="142">
        <f>ROUND($I$163*$H$163,2)</f>
        <v>0</v>
      </c>
      <c r="K163" s="138"/>
      <c r="L163" s="43"/>
      <c r="M163" s="143"/>
      <c r="N163" s="144" t="s">
        <v>41</v>
      </c>
      <c r="O163" s="24"/>
      <c r="P163" s="145">
        <f>$O$163*$H$163</f>
        <v>0</v>
      </c>
      <c r="Q163" s="145">
        <v>0</v>
      </c>
      <c r="R163" s="145">
        <f>$Q$163*$H$163</f>
        <v>0</v>
      </c>
      <c r="S163" s="145">
        <v>0</v>
      </c>
      <c r="T163" s="146">
        <f>$S$163*$H$163</f>
        <v>0</v>
      </c>
      <c r="AR163" s="89" t="s">
        <v>215</v>
      </c>
      <c r="AT163" s="89" t="s">
        <v>159</v>
      </c>
      <c r="AU163" s="89" t="s">
        <v>21</v>
      </c>
      <c r="AY163" s="6" t="s">
        <v>158</v>
      </c>
      <c r="BE163" s="147">
        <f>IF($N$163="základní",$J$163,0)</f>
        <v>0</v>
      </c>
      <c r="BF163" s="147">
        <f>IF($N$163="snížená",$J$163,0)</f>
        <v>0</v>
      </c>
      <c r="BG163" s="147">
        <f>IF($N$163="zákl. přenesená",$J$163,0)</f>
        <v>0</v>
      </c>
      <c r="BH163" s="147">
        <f>IF($N$163="sníž. přenesená",$J$163,0)</f>
        <v>0</v>
      </c>
      <c r="BI163" s="147">
        <f>IF($N$163="nulová",$J$163,0)</f>
        <v>0</v>
      </c>
      <c r="BJ163" s="89" t="s">
        <v>21</v>
      </c>
      <c r="BK163" s="147">
        <f>ROUND($I$163*$H$163,2)</f>
        <v>0</v>
      </c>
      <c r="BL163" s="89" t="s">
        <v>215</v>
      </c>
      <c r="BM163" s="89" t="s">
        <v>295</v>
      </c>
    </row>
    <row r="164" spans="2:65" s="6" customFormat="1" ht="16.5" customHeight="1" x14ac:dyDescent="0.3">
      <c r="B164" s="23"/>
      <c r="C164" s="24"/>
      <c r="D164" s="148" t="s">
        <v>164</v>
      </c>
      <c r="E164" s="24"/>
      <c r="F164" s="149" t="s">
        <v>493</v>
      </c>
      <c r="G164" s="24"/>
      <c r="H164" s="24"/>
      <c r="J164" s="24"/>
      <c r="K164" s="24"/>
      <c r="L164" s="43"/>
      <c r="M164" s="56"/>
      <c r="N164" s="24"/>
      <c r="O164" s="24"/>
      <c r="P164" s="24"/>
      <c r="Q164" s="24"/>
      <c r="R164" s="24"/>
      <c r="S164" s="24"/>
      <c r="T164" s="57"/>
      <c r="AT164" s="6" t="s">
        <v>164</v>
      </c>
      <c r="AU164" s="6" t="s">
        <v>21</v>
      </c>
    </row>
    <row r="165" spans="2:65" s="6" customFormat="1" ht="15.75" customHeight="1" x14ac:dyDescent="0.3">
      <c r="B165" s="23"/>
      <c r="C165" s="136" t="s">
        <v>300</v>
      </c>
      <c r="D165" s="136" t="s">
        <v>159</v>
      </c>
      <c r="E165" s="137" t="s">
        <v>494</v>
      </c>
      <c r="F165" s="138" t="s">
        <v>495</v>
      </c>
      <c r="G165" s="139" t="s">
        <v>420</v>
      </c>
      <c r="H165" s="177"/>
      <c r="I165" s="141"/>
      <c r="J165" s="142">
        <f>ROUND($I$165*$H$165,2)</f>
        <v>0</v>
      </c>
      <c r="K165" s="138"/>
      <c r="L165" s="43"/>
      <c r="M165" s="143"/>
      <c r="N165" s="144" t="s">
        <v>41</v>
      </c>
      <c r="O165" s="24"/>
      <c r="P165" s="145">
        <f>$O$165*$H$165</f>
        <v>0</v>
      </c>
      <c r="Q165" s="145">
        <v>0</v>
      </c>
      <c r="R165" s="145">
        <f>$Q$165*$H$165</f>
        <v>0</v>
      </c>
      <c r="S165" s="145">
        <v>0</v>
      </c>
      <c r="T165" s="146">
        <f>$S$165*$H$165</f>
        <v>0</v>
      </c>
      <c r="AR165" s="89" t="s">
        <v>215</v>
      </c>
      <c r="AT165" s="89" t="s">
        <v>159</v>
      </c>
      <c r="AU165" s="89" t="s">
        <v>21</v>
      </c>
      <c r="AY165" s="6" t="s">
        <v>158</v>
      </c>
      <c r="BE165" s="147">
        <f>IF($N$165="základní",$J$165,0)</f>
        <v>0</v>
      </c>
      <c r="BF165" s="147">
        <f>IF($N$165="snížená",$J$165,0)</f>
        <v>0</v>
      </c>
      <c r="BG165" s="147">
        <f>IF($N$165="zákl. přenesená",$J$165,0)</f>
        <v>0</v>
      </c>
      <c r="BH165" s="147">
        <f>IF($N$165="sníž. přenesená",$J$165,0)</f>
        <v>0</v>
      </c>
      <c r="BI165" s="147">
        <f>IF($N$165="nulová",$J$165,0)</f>
        <v>0</v>
      </c>
      <c r="BJ165" s="89" t="s">
        <v>21</v>
      </c>
      <c r="BK165" s="147">
        <f>ROUND($I$165*$H$165,2)</f>
        <v>0</v>
      </c>
      <c r="BL165" s="89" t="s">
        <v>215</v>
      </c>
      <c r="BM165" s="89" t="s">
        <v>300</v>
      </c>
    </row>
    <row r="166" spans="2:65" s="6" customFormat="1" ht="16.5" customHeight="1" x14ac:dyDescent="0.3">
      <c r="B166" s="23"/>
      <c r="C166" s="24"/>
      <c r="D166" s="148" t="s">
        <v>164</v>
      </c>
      <c r="E166" s="24"/>
      <c r="F166" s="149" t="s">
        <v>495</v>
      </c>
      <c r="G166" s="24"/>
      <c r="H166" s="24"/>
      <c r="J166" s="24"/>
      <c r="K166" s="24"/>
      <c r="L166" s="43"/>
      <c r="M166" s="56"/>
      <c r="N166" s="24"/>
      <c r="O166" s="24"/>
      <c r="P166" s="24"/>
      <c r="Q166" s="24"/>
      <c r="R166" s="24"/>
      <c r="S166" s="24"/>
      <c r="T166" s="57"/>
      <c r="AT166" s="6" t="s">
        <v>164</v>
      </c>
      <c r="AU166" s="6" t="s">
        <v>21</v>
      </c>
    </row>
    <row r="167" spans="2:65" s="125" customFormat="1" ht="37.5" customHeight="1" x14ac:dyDescent="0.35">
      <c r="B167" s="126"/>
      <c r="C167" s="127"/>
      <c r="D167" s="127" t="s">
        <v>69</v>
      </c>
      <c r="E167" s="128" t="s">
        <v>496</v>
      </c>
      <c r="F167" s="128" t="s">
        <v>497</v>
      </c>
      <c r="G167" s="127"/>
      <c r="H167" s="127"/>
      <c r="J167" s="129">
        <f>$BK$167</f>
        <v>0</v>
      </c>
      <c r="K167" s="127"/>
      <c r="L167" s="130"/>
      <c r="M167" s="131"/>
      <c r="N167" s="127"/>
      <c r="O167" s="127"/>
      <c r="P167" s="132">
        <f>SUM($P$168:$P$212)</f>
        <v>0</v>
      </c>
      <c r="Q167" s="127"/>
      <c r="R167" s="132">
        <f>SUM($R$168:$R$212)</f>
        <v>0</v>
      </c>
      <c r="S167" s="127"/>
      <c r="T167" s="133">
        <f>SUM($T$168:$T$212)</f>
        <v>0</v>
      </c>
      <c r="AR167" s="134" t="s">
        <v>78</v>
      </c>
      <c r="AT167" s="134" t="s">
        <v>69</v>
      </c>
      <c r="AU167" s="134" t="s">
        <v>70</v>
      </c>
      <c r="AY167" s="134" t="s">
        <v>158</v>
      </c>
      <c r="BK167" s="135">
        <f>SUM($BK$168:$BK$212)</f>
        <v>0</v>
      </c>
    </row>
    <row r="168" spans="2:65" s="6" customFormat="1" ht="15.75" customHeight="1" x14ac:dyDescent="0.3">
      <c r="B168" s="23"/>
      <c r="C168" s="136" t="s">
        <v>303</v>
      </c>
      <c r="D168" s="136" t="s">
        <v>159</v>
      </c>
      <c r="E168" s="137" t="s">
        <v>498</v>
      </c>
      <c r="F168" s="138" t="s">
        <v>499</v>
      </c>
      <c r="G168" s="139" t="s">
        <v>447</v>
      </c>
      <c r="H168" s="140">
        <v>17</v>
      </c>
      <c r="I168" s="141"/>
      <c r="J168" s="142">
        <f>ROUND($I$168*$H$168,2)</f>
        <v>0</v>
      </c>
      <c r="K168" s="138"/>
      <c r="L168" s="43"/>
      <c r="M168" s="143"/>
      <c r="N168" s="144" t="s">
        <v>41</v>
      </c>
      <c r="O168" s="24"/>
      <c r="P168" s="145">
        <f>$O$168*$H$168</f>
        <v>0</v>
      </c>
      <c r="Q168" s="145">
        <v>0</v>
      </c>
      <c r="R168" s="145">
        <f>$Q$168*$H$168</f>
        <v>0</v>
      </c>
      <c r="S168" s="145">
        <v>0</v>
      </c>
      <c r="T168" s="146">
        <f>$S$168*$H$168</f>
        <v>0</v>
      </c>
      <c r="AR168" s="89" t="s">
        <v>215</v>
      </c>
      <c r="AT168" s="89" t="s">
        <v>159</v>
      </c>
      <c r="AU168" s="89" t="s">
        <v>21</v>
      </c>
      <c r="AY168" s="6" t="s">
        <v>158</v>
      </c>
      <c r="BE168" s="147">
        <f>IF($N$168="základní",$J$168,0)</f>
        <v>0</v>
      </c>
      <c r="BF168" s="147">
        <f>IF($N$168="snížená",$J$168,0)</f>
        <v>0</v>
      </c>
      <c r="BG168" s="147">
        <f>IF($N$168="zákl. přenesená",$J$168,0)</f>
        <v>0</v>
      </c>
      <c r="BH168" s="147">
        <f>IF($N$168="sníž. přenesená",$J$168,0)</f>
        <v>0</v>
      </c>
      <c r="BI168" s="147">
        <f>IF($N$168="nulová",$J$168,0)</f>
        <v>0</v>
      </c>
      <c r="BJ168" s="89" t="s">
        <v>21</v>
      </c>
      <c r="BK168" s="147">
        <f>ROUND($I$168*$H$168,2)</f>
        <v>0</v>
      </c>
      <c r="BL168" s="89" t="s">
        <v>215</v>
      </c>
      <c r="BM168" s="89" t="s">
        <v>303</v>
      </c>
    </row>
    <row r="169" spans="2:65" s="6" customFormat="1" ht="16.5" customHeight="1" x14ac:dyDescent="0.3">
      <c r="B169" s="23"/>
      <c r="C169" s="24"/>
      <c r="D169" s="148" t="s">
        <v>164</v>
      </c>
      <c r="E169" s="24"/>
      <c r="F169" s="149" t="s">
        <v>499</v>
      </c>
      <c r="G169" s="24"/>
      <c r="H169" s="24"/>
      <c r="J169" s="24"/>
      <c r="K169" s="24"/>
      <c r="L169" s="43"/>
      <c r="M169" s="56"/>
      <c r="N169" s="24"/>
      <c r="O169" s="24"/>
      <c r="P169" s="24"/>
      <c r="Q169" s="24"/>
      <c r="R169" s="24"/>
      <c r="S169" s="24"/>
      <c r="T169" s="57"/>
      <c r="AT169" s="6" t="s">
        <v>164</v>
      </c>
      <c r="AU169" s="6" t="s">
        <v>21</v>
      </c>
    </row>
    <row r="170" spans="2:65" s="6" customFormat="1" ht="15.75" customHeight="1" x14ac:dyDescent="0.3">
      <c r="B170" s="23"/>
      <c r="C170" s="136" t="s">
        <v>307</v>
      </c>
      <c r="D170" s="136" t="s">
        <v>159</v>
      </c>
      <c r="E170" s="137" t="s">
        <v>500</v>
      </c>
      <c r="F170" s="138" t="s">
        <v>501</v>
      </c>
      <c r="G170" s="139" t="s">
        <v>447</v>
      </c>
      <c r="H170" s="140">
        <v>16</v>
      </c>
      <c r="I170" s="141"/>
      <c r="J170" s="142">
        <f>ROUND($I$170*$H$170,2)</f>
        <v>0</v>
      </c>
      <c r="K170" s="138"/>
      <c r="L170" s="43"/>
      <c r="M170" s="143"/>
      <c r="N170" s="144" t="s">
        <v>41</v>
      </c>
      <c r="O170" s="24"/>
      <c r="P170" s="145">
        <f>$O$170*$H$170</f>
        <v>0</v>
      </c>
      <c r="Q170" s="145">
        <v>0</v>
      </c>
      <c r="R170" s="145">
        <f>$Q$170*$H$170</f>
        <v>0</v>
      </c>
      <c r="S170" s="145">
        <v>0</v>
      </c>
      <c r="T170" s="146">
        <f>$S$170*$H$170</f>
        <v>0</v>
      </c>
      <c r="AR170" s="89" t="s">
        <v>215</v>
      </c>
      <c r="AT170" s="89" t="s">
        <v>159</v>
      </c>
      <c r="AU170" s="89" t="s">
        <v>21</v>
      </c>
      <c r="AY170" s="6" t="s">
        <v>158</v>
      </c>
      <c r="BE170" s="147">
        <f>IF($N$170="základní",$J$170,0)</f>
        <v>0</v>
      </c>
      <c r="BF170" s="147">
        <f>IF($N$170="snížená",$J$170,0)</f>
        <v>0</v>
      </c>
      <c r="BG170" s="147">
        <f>IF($N$170="zákl. přenesená",$J$170,0)</f>
        <v>0</v>
      </c>
      <c r="BH170" s="147">
        <f>IF($N$170="sníž. přenesená",$J$170,0)</f>
        <v>0</v>
      </c>
      <c r="BI170" s="147">
        <f>IF($N$170="nulová",$J$170,0)</f>
        <v>0</v>
      </c>
      <c r="BJ170" s="89" t="s">
        <v>21</v>
      </c>
      <c r="BK170" s="147">
        <f>ROUND($I$170*$H$170,2)</f>
        <v>0</v>
      </c>
      <c r="BL170" s="89" t="s">
        <v>215</v>
      </c>
      <c r="BM170" s="89" t="s">
        <v>307</v>
      </c>
    </row>
    <row r="171" spans="2:65" s="6" customFormat="1" ht="16.5" customHeight="1" x14ac:dyDescent="0.3">
      <c r="B171" s="23"/>
      <c r="C171" s="24"/>
      <c r="D171" s="148" t="s">
        <v>164</v>
      </c>
      <c r="E171" s="24"/>
      <c r="F171" s="149" t="s">
        <v>501</v>
      </c>
      <c r="G171" s="24"/>
      <c r="H171" s="24"/>
      <c r="J171" s="24"/>
      <c r="K171" s="24"/>
      <c r="L171" s="43"/>
      <c r="M171" s="56"/>
      <c r="N171" s="24"/>
      <c r="O171" s="24"/>
      <c r="P171" s="24"/>
      <c r="Q171" s="24"/>
      <c r="R171" s="24"/>
      <c r="S171" s="24"/>
      <c r="T171" s="57"/>
      <c r="AT171" s="6" t="s">
        <v>164</v>
      </c>
      <c r="AU171" s="6" t="s">
        <v>21</v>
      </c>
    </row>
    <row r="172" spans="2:65" s="6" customFormat="1" ht="15.75" customHeight="1" x14ac:dyDescent="0.3">
      <c r="B172" s="23"/>
      <c r="C172" s="136" t="s">
        <v>312</v>
      </c>
      <c r="D172" s="136" t="s">
        <v>159</v>
      </c>
      <c r="E172" s="137" t="s">
        <v>502</v>
      </c>
      <c r="F172" s="138" t="s">
        <v>503</v>
      </c>
      <c r="G172" s="139" t="s">
        <v>447</v>
      </c>
      <c r="H172" s="140">
        <v>3</v>
      </c>
      <c r="I172" s="141"/>
      <c r="J172" s="142">
        <f>ROUND($I$172*$H$172,2)</f>
        <v>0</v>
      </c>
      <c r="K172" s="138"/>
      <c r="L172" s="43"/>
      <c r="M172" s="143"/>
      <c r="N172" s="144" t="s">
        <v>41</v>
      </c>
      <c r="O172" s="24"/>
      <c r="P172" s="145">
        <f>$O$172*$H$172</f>
        <v>0</v>
      </c>
      <c r="Q172" s="145">
        <v>0</v>
      </c>
      <c r="R172" s="145">
        <f>$Q$172*$H$172</f>
        <v>0</v>
      </c>
      <c r="S172" s="145">
        <v>0</v>
      </c>
      <c r="T172" s="146">
        <f>$S$172*$H$172</f>
        <v>0</v>
      </c>
      <c r="AR172" s="89" t="s">
        <v>215</v>
      </c>
      <c r="AT172" s="89" t="s">
        <v>159</v>
      </c>
      <c r="AU172" s="89" t="s">
        <v>21</v>
      </c>
      <c r="AY172" s="6" t="s">
        <v>158</v>
      </c>
      <c r="BE172" s="147">
        <f>IF($N$172="základní",$J$172,0)</f>
        <v>0</v>
      </c>
      <c r="BF172" s="147">
        <f>IF($N$172="snížená",$J$172,0)</f>
        <v>0</v>
      </c>
      <c r="BG172" s="147">
        <f>IF($N$172="zákl. přenesená",$J$172,0)</f>
        <v>0</v>
      </c>
      <c r="BH172" s="147">
        <f>IF($N$172="sníž. přenesená",$J$172,0)</f>
        <v>0</v>
      </c>
      <c r="BI172" s="147">
        <f>IF($N$172="nulová",$J$172,0)</f>
        <v>0</v>
      </c>
      <c r="BJ172" s="89" t="s">
        <v>21</v>
      </c>
      <c r="BK172" s="147">
        <f>ROUND($I$172*$H$172,2)</f>
        <v>0</v>
      </c>
      <c r="BL172" s="89" t="s">
        <v>215</v>
      </c>
      <c r="BM172" s="89" t="s">
        <v>312</v>
      </c>
    </row>
    <row r="173" spans="2:65" s="6" customFormat="1" ht="16.5" customHeight="1" x14ac:dyDescent="0.3">
      <c r="B173" s="23"/>
      <c r="C173" s="24"/>
      <c r="D173" s="148" t="s">
        <v>164</v>
      </c>
      <c r="E173" s="24"/>
      <c r="F173" s="149" t="s">
        <v>503</v>
      </c>
      <c r="G173" s="24"/>
      <c r="H173" s="24"/>
      <c r="J173" s="24"/>
      <c r="K173" s="24"/>
      <c r="L173" s="43"/>
      <c r="M173" s="56"/>
      <c r="N173" s="24"/>
      <c r="O173" s="24"/>
      <c r="P173" s="24"/>
      <c r="Q173" s="24"/>
      <c r="R173" s="24"/>
      <c r="S173" s="24"/>
      <c r="T173" s="57"/>
      <c r="AT173" s="6" t="s">
        <v>164</v>
      </c>
      <c r="AU173" s="6" t="s">
        <v>21</v>
      </c>
    </row>
    <row r="174" spans="2:65" s="6" customFormat="1" ht="15.75" customHeight="1" x14ac:dyDescent="0.3">
      <c r="B174" s="23"/>
      <c r="C174" s="136" t="s">
        <v>318</v>
      </c>
      <c r="D174" s="136" t="s">
        <v>159</v>
      </c>
      <c r="E174" s="137" t="s">
        <v>504</v>
      </c>
      <c r="F174" s="138" t="s">
        <v>505</v>
      </c>
      <c r="G174" s="139" t="s">
        <v>447</v>
      </c>
      <c r="H174" s="140">
        <v>16</v>
      </c>
      <c r="I174" s="141"/>
      <c r="J174" s="142">
        <f>ROUND($I$174*$H$174,2)</f>
        <v>0</v>
      </c>
      <c r="K174" s="138"/>
      <c r="L174" s="43"/>
      <c r="M174" s="143"/>
      <c r="N174" s="144" t="s">
        <v>41</v>
      </c>
      <c r="O174" s="24"/>
      <c r="P174" s="145">
        <f>$O$174*$H$174</f>
        <v>0</v>
      </c>
      <c r="Q174" s="145">
        <v>0</v>
      </c>
      <c r="R174" s="145">
        <f>$Q$174*$H$174</f>
        <v>0</v>
      </c>
      <c r="S174" s="145">
        <v>0</v>
      </c>
      <c r="T174" s="146">
        <f>$S$174*$H$174</f>
        <v>0</v>
      </c>
      <c r="AR174" s="89" t="s">
        <v>215</v>
      </c>
      <c r="AT174" s="89" t="s">
        <v>159</v>
      </c>
      <c r="AU174" s="89" t="s">
        <v>21</v>
      </c>
      <c r="AY174" s="6" t="s">
        <v>158</v>
      </c>
      <c r="BE174" s="147">
        <f>IF($N$174="základní",$J$174,0)</f>
        <v>0</v>
      </c>
      <c r="BF174" s="147">
        <f>IF($N$174="snížená",$J$174,0)</f>
        <v>0</v>
      </c>
      <c r="BG174" s="147">
        <f>IF($N$174="zákl. přenesená",$J$174,0)</f>
        <v>0</v>
      </c>
      <c r="BH174" s="147">
        <f>IF($N$174="sníž. přenesená",$J$174,0)</f>
        <v>0</v>
      </c>
      <c r="BI174" s="147">
        <f>IF($N$174="nulová",$J$174,0)</f>
        <v>0</v>
      </c>
      <c r="BJ174" s="89" t="s">
        <v>21</v>
      </c>
      <c r="BK174" s="147">
        <f>ROUND($I$174*$H$174,2)</f>
        <v>0</v>
      </c>
      <c r="BL174" s="89" t="s">
        <v>215</v>
      </c>
      <c r="BM174" s="89" t="s">
        <v>318</v>
      </c>
    </row>
    <row r="175" spans="2:65" s="6" customFormat="1" ht="16.5" customHeight="1" x14ac:dyDescent="0.3">
      <c r="B175" s="23"/>
      <c r="C175" s="24"/>
      <c r="D175" s="148" t="s">
        <v>164</v>
      </c>
      <c r="E175" s="24"/>
      <c r="F175" s="149" t="s">
        <v>505</v>
      </c>
      <c r="G175" s="24"/>
      <c r="H175" s="24"/>
      <c r="J175" s="24"/>
      <c r="K175" s="24"/>
      <c r="L175" s="43"/>
      <c r="M175" s="56"/>
      <c r="N175" s="24"/>
      <c r="O175" s="24"/>
      <c r="P175" s="24"/>
      <c r="Q175" s="24"/>
      <c r="R175" s="24"/>
      <c r="S175" s="24"/>
      <c r="T175" s="57"/>
      <c r="AT175" s="6" t="s">
        <v>164</v>
      </c>
      <c r="AU175" s="6" t="s">
        <v>21</v>
      </c>
    </row>
    <row r="176" spans="2:65" s="6" customFormat="1" ht="15.75" customHeight="1" x14ac:dyDescent="0.3">
      <c r="B176" s="23"/>
      <c r="C176" s="136" t="s">
        <v>323</v>
      </c>
      <c r="D176" s="136" t="s">
        <v>159</v>
      </c>
      <c r="E176" s="137" t="s">
        <v>506</v>
      </c>
      <c r="F176" s="138" t="s">
        <v>507</v>
      </c>
      <c r="G176" s="139" t="s">
        <v>447</v>
      </c>
      <c r="H176" s="140">
        <v>133</v>
      </c>
      <c r="I176" s="141"/>
      <c r="J176" s="142">
        <f>ROUND($I$176*$H$176,2)</f>
        <v>0</v>
      </c>
      <c r="K176" s="138"/>
      <c r="L176" s="43"/>
      <c r="M176" s="143"/>
      <c r="N176" s="144" t="s">
        <v>41</v>
      </c>
      <c r="O176" s="24"/>
      <c r="P176" s="145">
        <f>$O$176*$H$176</f>
        <v>0</v>
      </c>
      <c r="Q176" s="145">
        <v>0</v>
      </c>
      <c r="R176" s="145">
        <f>$Q$176*$H$176</f>
        <v>0</v>
      </c>
      <c r="S176" s="145">
        <v>0</v>
      </c>
      <c r="T176" s="146">
        <f>$S$176*$H$176</f>
        <v>0</v>
      </c>
      <c r="AR176" s="89" t="s">
        <v>215</v>
      </c>
      <c r="AT176" s="89" t="s">
        <v>159</v>
      </c>
      <c r="AU176" s="89" t="s">
        <v>21</v>
      </c>
      <c r="AY176" s="6" t="s">
        <v>158</v>
      </c>
      <c r="BE176" s="147">
        <f>IF($N$176="základní",$J$176,0)</f>
        <v>0</v>
      </c>
      <c r="BF176" s="147">
        <f>IF($N$176="snížená",$J$176,0)</f>
        <v>0</v>
      </c>
      <c r="BG176" s="147">
        <f>IF($N$176="zákl. přenesená",$J$176,0)</f>
        <v>0</v>
      </c>
      <c r="BH176" s="147">
        <f>IF($N$176="sníž. přenesená",$J$176,0)</f>
        <v>0</v>
      </c>
      <c r="BI176" s="147">
        <f>IF($N$176="nulová",$J$176,0)</f>
        <v>0</v>
      </c>
      <c r="BJ176" s="89" t="s">
        <v>21</v>
      </c>
      <c r="BK176" s="147">
        <f>ROUND($I$176*$H$176,2)</f>
        <v>0</v>
      </c>
      <c r="BL176" s="89" t="s">
        <v>215</v>
      </c>
      <c r="BM176" s="89" t="s">
        <v>323</v>
      </c>
    </row>
    <row r="177" spans="2:65" s="6" customFormat="1" ht="16.5" customHeight="1" x14ac:dyDescent="0.3">
      <c r="B177" s="23"/>
      <c r="C177" s="24"/>
      <c r="D177" s="148" t="s">
        <v>164</v>
      </c>
      <c r="E177" s="24"/>
      <c r="F177" s="149" t="s">
        <v>507</v>
      </c>
      <c r="G177" s="24"/>
      <c r="H177" s="24"/>
      <c r="J177" s="24"/>
      <c r="K177" s="24"/>
      <c r="L177" s="43"/>
      <c r="M177" s="56"/>
      <c r="N177" s="24"/>
      <c r="O177" s="24"/>
      <c r="P177" s="24"/>
      <c r="Q177" s="24"/>
      <c r="R177" s="24"/>
      <c r="S177" s="24"/>
      <c r="T177" s="57"/>
      <c r="AT177" s="6" t="s">
        <v>164</v>
      </c>
      <c r="AU177" s="6" t="s">
        <v>21</v>
      </c>
    </row>
    <row r="178" spans="2:65" s="6" customFormat="1" ht="15.75" customHeight="1" x14ac:dyDescent="0.3">
      <c r="B178" s="23"/>
      <c r="C178" s="136" t="s">
        <v>326</v>
      </c>
      <c r="D178" s="136" t="s">
        <v>159</v>
      </c>
      <c r="E178" s="137" t="s">
        <v>508</v>
      </c>
      <c r="F178" s="138" t="s">
        <v>509</v>
      </c>
      <c r="G178" s="139" t="s">
        <v>447</v>
      </c>
      <c r="H178" s="140">
        <v>57</v>
      </c>
      <c r="I178" s="141"/>
      <c r="J178" s="142">
        <f>ROUND($I$178*$H$178,2)</f>
        <v>0</v>
      </c>
      <c r="K178" s="138"/>
      <c r="L178" s="43"/>
      <c r="M178" s="143"/>
      <c r="N178" s="144" t="s">
        <v>41</v>
      </c>
      <c r="O178" s="24"/>
      <c r="P178" s="145">
        <f>$O$178*$H$178</f>
        <v>0</v>
      </c>
      <c r="Q178" s="145">
        <v>0</v>
      </c>
      <c r="R178" s="145">
        <f>$Q$178*$H$178</f>
        <v>0</v>
      </c>
      <c r="S178" s="145">
        <v>0</v>
      </c>
      <c r="T178" s="146">
        <f>$S$178*$H$178</f>
        <v>0</v>
      </c>
      <c r="AR178" s="89" t="s">
        <v>215</v>
      </c>
      <c r="AT178" s="89" t="s">
        <v>159</v>
      </c>
      <c r="AU178" s="89" t="s">
        <v>21</v>
      </c>
      <c r="AY178" s="6" t="s">
        <v>158</v>
      </c>
      <c r="BE178" s="147">
        <f>IF($N$178="základní",$J$178,0)</f>
        <v>0</v>
      </c>
      <c r="BF178" s="147">
        <f>IF($N$178="snížená",$J$178,0)</f>
        <v>0</v>
      </c>
      <c r="BG178" s="147">
        <f>IF($N$178="zákl. přenesená",$J$178,0)</f>
        <v>0</v>
      </c>
      <c r="BH178" s="147">
        <f>IF($N$178="sníž. přenesená",$J$178,0)</f>
        <v>0</v>
      </c>
      <c r="BI178" s="147">
        <f>IF($N$178="nulová",$J$178,0)</f>
        <v>0</v>
      </c>
      <c r="BJ178" s="89" t="s">
        <v>21</v>
      </c>
      <c r="BK178" s="147">
        <f>ROUND($I$178*$H$178,2)</f>
        <v>0</v>
      </c>
      <c r="BL178" s="89" t="s">
        <v>215</v>
      </c>
      <c r="BM178" s="89" t="s">
        <v>326</v>
      </c>
    </row>
    <row r="179" spans="2:65" s="6" customFormat="1" ht="16.5" customHeight="1" x14ac:dyDescent="0.3">
      <c r="B179" s="23"/>
      <c r="C179" s="24"/>
      <c r="D179" s="148" t="s">
        <v>164</v>
      </c>
      <c r="E179" s="24"/>
      <c r="F179" s="149" t="s">
        <v>509</v>
      </c>
      <c r="G179" s="24"/>
      <c r="H179" s="24"/>
      <c r="J179" s="24"/>
      <c r="K179" s="24"/>
      <c r="L179" s="43"/>
      <c r="M179" s="56"/>
      <c r="N179" s="24"/>
      <c r="O179" s="24"/>
      <c r="P179" s="24"/>
      <c r="Q179" s="24"/>
      <c r="R179" s="24"/>
      <c r="S179" s="24"/>
      <c r="T179" s="57"/>
      <c r="AT179" s="6" t="s">
        <v>164</v>
      </c>
      <c r="AU179" s="6" t="s">
        <v>21</v>
      </c>
    </row>
    <row r="180" spans="2:65" s="6" customFormat="1" ht="15.75" customHeight="1" x14ac:dyDescent="0.3">
      <c r="B180" s="150"/>
      <c r="C180" s="151"/>
      <c r="D180" s="152" t="s">
        <v>165</v>
      </c>
      <c r="E180" s="151"/>
      <c r="F180" s="153" t="s">
        <v>395</v>
      </c>
      <c r="G180" s="151"/>
      <c r="H180" s="154">
        <v>57</v>
      </c>
      <c r="J180" s="151"/>
      <c r="K180" s="151"/>
      <c r="L180" s="155"/>
      <c r="M180" s="156"/>
      <c r="N180" s="151"/>
      <c r="O180" s="151"/>
      <c r="P180" s="151"/>
      <c r="Q180" s="151"/>
      <c r="R180" s="151"/>
      <c r="S180" s="151"/>
      <c r="T180" s="157"/>
      <c r="AT180" s="158" t="s">
        <v>165</v>
      </c>
      <c r="AU180" s="158" t="s">
        <v>21</v>
      </c>
      <c r="AV180" s="158" t="s">
        <v>78</v>
      </c>
      <c r="AW180" s="158" t="s">
        <v>121</v>
      </c>
      <c r="AX180" s="158" t="s">
        <v>70</v>
      </c>
      <c r="AY180" s="158" t="s">
        <v>158</v>
      </c>
    </row>
    <row r="181" spans="2:65" s="6" customFormat="1" ht="15.75" customHeight="1" x14ac:dyDescent="0.3">
      <c r="B181" s="159"/>
      <c r="C181" s="160"/>
      <c r="D181" s="152" t="s">
        <v>165</v>
      </c>
      <c r="E181" s="160"/>
      <c r="F181" s="161" t="s">
        <v>170</v>
      </c>
      <c r="G181" s="160"/>
      <c r="H181" s="162">
        <v>57</v>
      </c>
      <c r="J181" s="160"/>
      <c r="K181" s="160"/>
      <c r="L181" s="163"/>
      <c r="M181" s="164"/>
      <c r="N181" s="160"/>
      <c r="O181" s="160"/>
      <c r="P181" s="160"/>
      <c r="Q181" s="160"/>
      <c r="R181" s="160"/>
      <c r="S181" s="160"/>
      <c r="T181" s="165"/>
      <c r="AT181" s="166" t="s">
        <v>165</v>
      </c>
      <c r="AU181" s="166" t="s">
        <v>21</v>
      </c>
      <c r="AV181" s="166" t="s">
        <v>163</v>
      </c>
      <c r="AW181" s="166" t="s">
        <v>121</v>
      </c>
      <c r="AX181" s="166" t="s">
        <v>21</v>
      </c>
      <c r="AY181" s="166" t="s">
        <v>158</v>
      </c>
    </row>
    <row r="182" spans="2:65" s="6" customFormat="1" ht="15.75" customHeight="1" x14ac:dyDescent="0.3">
      <c r="B182" s="23"/>
      <c r="C182" s="136" t="s">
        <v>330</v>
      </c>
      <c r="D182" s="136" t="s">
        <v>159</v>
      </c>
      <c r="E182" s="137" t="s">
        <v>510</v>
      </c>
      <c r="F182" s="138" t="s">
        <v>511</v>
      </c>
      <c r="G182" s="139" t="s">
        <v>447</v>
      </c>
      <c r="H182" s="140">
        <v>24</v>
      </c>
      <c r="I182" s="141"/>
      <c r="J182" s="142">
        <f>ROUND($I$182*$H$182,2)</f>
        <v>0</v>
      </c>
      <c r="K182" s="138"/>
      <c r="L182" s="43"/>
      <c r="M182" s="143"/>
      <c r="N182" s="144" t="s">
        <v>41</v>
      </c>
      <c r="O182" s="24"/>
      <c r="P182" s="145">
        <f>$O$182*$H$182</f>
        <v>0</v>
      </c>
      <c r="Q182" s="145">
        <v>0</v>
      </c>
      <c r="R182" s="145">
        <f>$Q$182*$H$182</f>
        <v>0</v>
      </c>
      <c r="S182" s="145">
        <v>0</v>
      </c>
      <c r="T182" s="146">
        <f>$S$182*$H$182</f>
        <v>0</v>
      </c>
      <c r="AR182" s="89" t="s">
        <v>215</v>
      </c>
      <c r="AT182" s="89" t="s">
        <v>159</v>
      </c>
      <c r="AU182" s="89" t="s">
        <v>21</v>
      </c>
      <c r="AY182" s="6" t="s">
        <v>158</v>
      </c>
      <c r="BE182" s="147">
        <f>IF($N$182="základní",$J$182,0)</f>
        <v>0</v>
      </c>
      <c r="BF182" s="147">
        <f>IF($N$182="snížená",$J$182,0)</f>
        <v>0</v>
      </c>
      <c r="BG182" s="147">
        <f>IF($N$182="zákl. přenesená",$J$182,0)</f>
        <v>0</v>
      </c>
      <c r="BH182" s="147">
        <f>IF($N$182="sníž. přenesená",$J$182,0)</f>
        <v>0</v>
      </c>
      <c r="BI182" s="147">
        <f>IF($N$182="nulová",$J$182,0)</f>
        <v>0</v>
      </c>
      <c r="BJ182" s="89" t="s">
        <v>21</v>
      </c>
      <c r="BK182" s="147">
        <f>ROUND($I$182*$H$182,2)</f>
        <v>0</v>
      </c>
      <c r="BL182" s="89" t="s">
        <v>215</v>
      </c>
      <c r="BM182" s="89" t="s">
        <v>330</v>
      </c>
    </row>
    <row r="183" spans="2:65" s="6" customFormat="1" ht="16.5" customHeight="1" x14ac:dyDescent="0.3">
      <c r="B183" s="23"/>
      <c r="C183" s="24"/>
      <c r="D183" s="148" t="s">
        <v>164</v>
      </c>
      <c r="E183" s="24"/>
      <c r="F183" s="149" t="s">
        <v>511</v>
      </c>
      <c r="G183" s="24"/>
      <c r="H183" s="24"/>
      <c r="J183" s="24"/>
      <c r="K183" s="24"/>
      <c r="L183" s="43"/>
      <c r="M183" s="56"/>
      <c r="N183" s="24"/>
      <c r="O183" s="24"/>
      <c r="P183" s="24"/>
      <c r="Q183" s="24"/>
      <c r="R183" s="24"/>
      <c r="S183" s="24"/>
      <c r="T183" s="57"/>
      <c r="AT183" s="6" t="s">
        <v>164</v>
      </c>
      <c r="AU183" s="6" t="s">
        <v>21</v>
      </c>
    </row>
    <row r="184" spans="2:65" s="6" customFormat="1" ht="15.75" customHeight="1" x14ac:dyDescent="0.3">
      <c r="B184" s="23"/>
      <c r="C184" s="136" t="s">
        <v>333</v>
      </c>
      <c r="D184" s="136" t="s">
        <v>159</v>
      </c>
      <c r="E184" s="137" t="s">
        <v>512</v>
      </c>
      <c r="F184" s="138" t="s">
        <v>513</v>
      </c>
      <c r="G184" s="139" t="s">
        <v>447</v>
      </c>
      <c r="H184" s="140">
        <v>42</v>
      </c>
      <c r="I184" s="141"/>
      <c r="J184" s="142">
        <f>ROUND($I$184*$H$184,2)</f>
        <v>0</v>
      </c>
      <c r="K184" s="138"/>
      <c r="L184" s="43"/>
      <c r="M184" s="143"/>
      <c r="N184" s="144" t="s">
        <v>41</v>
      </c>
      <c r="O184" s="24"/>
      <c r="P184" s="145">
        <f>$O$184*$H$184</f>
        <v>0</v>
      </c>
      <c r="Q184" s="145">
        <v>0</v>
      </c>
      <c r="R184" s="145">
        <f>$Q$184*$H$184</f>
        <v>0</v>
      </c>
      <c r="S184" s="145">
        <v>0</v>
      </c>
      <c r="T184" s="146">
        <f>$S$184*$H$184</f>
        <v>0</v>
      </c>
      <c r="AR184" s="89" t="s">
        <v>215</v>
      </c>
      <c r="AT184" s="89" t="s">
        <v>159</v>
      </c>
      <c r="AU184" s="89" t="s">
        <v>21</v>
      </c>
      <c r="AY184" s="6" t="s">
        <v>158</v>
      </c>
      <c r="BE184" s="147">
        <f>IF($N$184="základní",$J$184,0)</f>
        <v>0</v>
      </c>
      <c r="BF184" s="147">
        <f>IF($N$184="snížená",$J$184,0)</f>
        <v>0</v>
      </c>
      <c r="BG184" s="147">
        <f>IF($N$184="zákl. přenesená",$J$184,0)</f>
        <v>0</v>
      </c>
      <c r="BH184" s="147">
        <f>IF($N$184="sníž. přenesená",$J$184,0)</f>
        <v>0</v>
      </c>
      <c r="BI184" s="147">
        <f>IF($N$184="nulová",$J$184,0)</f>
        <v>0</v>
      </c>
      <c r="BJ184" s="89" t="s">
        <v>21</v>
      </c>
      <c r="BK184" s="147">
        <f>ROUND($I$184*$H$184,2)</f>
        <v>0</v>
      </c>
      <c r="BL184" s="89" t="s">
        <v>215</v>
      </c>
      <c r="BM184" s="89" t="s">
        <v>333</v>
      </c>
    </row>
    <row r="185" spans="2:65" s="6" customFormat="1" ht="16.5" customHeight="1" x14ac:dyDescent="0.3">
      <c r="B185" s="23"/>
      <c r="C185" s="24"/>
      <c r="D185" s="148" t="s">
        <v>164</v>
      </c>
      <c r="E185" s="24"/>
      <c r="F185" s="149" t="s">
        <v>513</v>
      </c>
      <c r="G185" s="24"/>
      <c r="H185" s="24"/>
      <c r="J185" s="24"/>
      <c r="K185" s="24"/>
      <c r="L185" s="43"/>
      <c r="M185" s="56"/>
      <c r="N185" s="24"/>
      <c r="O185" s="24"/>
      <c r="P185" s="24"/>
      <c r="Q185" s="24"/>
      <c r="R185" s="24"/>
      <c r="S185" s="24"/>
      <c r="T185" s="57"/>
      <c r="AT185" s="6" t="s">
        <v>164</v>
      </c>
      <c r="AU185" s="6" t="s">
        <v>21</v>
      </c>
    </row>
    <row r="186" spans="2:65" s="6" customFormat="1" ht="15.75" customHeight="1" x14ac:dyDescent="0.3">
      <c r="B186" s="23"/>
      <c r="C186" s="136" t="s">
        <v>336</v>
      </c>
      <c r="D186" s="136" t="s">
        <v>159</v>
      </c>
      <c r="E186" s="137" t="s">
        <v>514</v>
      </c>
      <c r="F186" s="138" t="s">
        <v>515</v>
      </c>
      <c r="G186" s="139" t="s">
        <v>447</v>
      </c>
      <c r="H186" s="140">
        <v>180</v>
      </c>
      <c r="I186" s="141"/>
      <c r="J186" s="142">
        <f>ROUND($I$186*$H$186,2)</f>
        <v>0</v>
      </c>
      <c r="K186" s="138"/>
      <c r="L186" s="43"/>
      <c r="M186" s="143"/>
      <c r="N186" s="144" t="s">
        <v>41</v>
      </c>
      <c r="O186" s="24"/>
      <c r="P186" s="145">
        <f>$O$186*$H$186</f>
        <v>0</v>
      </c>
      <c r="Q186" s="145">
        <v>0</v>
      </c>
      <c r="R186" s="145">
        <f>$Q$186*$H$186</f>
        <v>0</v>
      </c>
      <c r="S186" s="145">
        <v>0</v>
      </c>
      <c r="T186" s="146">
        <f>$S$186*$H$186</f>
        <v>0</v>
      </c>
      <c r="AR186" s="89" t="s">
        <v>215</v>
      </c>
      <c r="AT186" s="89" t="s">
        <v>159</v>
      </c>
      <c r="AU186" s="89" t="s">
        <v>21</v>
      </c>
      <c r="AY186" s="6" t="s">
        <v>158</v>
      </c>
      <c r="BE186" s="147">
        <f>IF($N$186="základní",$J$186,0)</f>
        <v>0</v>
      </c>
      <c r="BF186" s="147">
        <f>IF($N$186="snížená",$J$186,0)</f>
        <v>0</v>
      </c>
      <c r="BG186" s="147">
        <f>IF($N$186="zákl. přenesená",$J$186,0)</f>
        <v>0</v>
      </c>
      <c r="BH186" s="147">
        <f>IF($N$186="sníž. přenesená",$J$186,0)</f>
        <v>0</v>
      </c>
      <c r="BI186" s="147">
        <f>IF($N$186="nulová",$J$186,0)</f>
        <v>0</v>
      </c>
      <c r="BJ186" s="89" t="s">
        <v>21</v>
      </c>
      <c r="BK186" s="147">
        <f>ROUND($I$186*$H$186,2)</f>
        <v>0</v>
      </c>
      <c r="BL186" s="89" t="s">
        <v>215</v>
      </c>
      <c r="BM186" s="89" t="s">
        <v>336</v>
      </c>
    </row>
    <row r="187" spans="2:65" s="6" customFormat="1" ht="16.5" customHeight="1" x14ac:dyDescent="0.3">
      <c r="B187" s="23"/>
      <c r="C187" s="24"/>
      <c r="D187" s="148" t="s">
        <v>164</v>
      </c>
      <c r="E187" s="24"/>
      <c r="F187" s="149" t="s">
        <v>515</v>
      </c>
      <c r="G187" s="24"/>
      <c r="H187" s="24"/>
      <c r="J187" s="24"/>
      <c r="K187" s="24"/>
      <c r="L187" s="43"/>
      <c r="M187" s="56"/>
      <c r="N187" s="24"/>
      <c r="O187" s="24"/>
      <c r="P187" s="24"/>
      <c r="Q187" s="24"/>
      <c r="R187" s="24"/>
      <c r="S187" s="24"/>
      <c r="T187" s="57"/>
      <c r="AT187" s="6" t="s">
        <v>164</v>
      </c>
      <c r="AU187" s="6" t="s">
        <v>21</v>
      </c>
    </row>
    <row r="188" spans="2:65" s="6" customFormat="1" ht="15.75" customHeight="1" x14ac:dyDescent="0.3">
      <c r="B188" s="150"/>
      <c r="C188" s="151"/>
      <c r="D188" s="152" t="s">
        <v>165</v>
      </c>
      <c r="E188" s="151"/>
      <c r="F188" s="153" t="s">
        <v>516</v>
      </c>
      <c r="G188" s="151"/>
      <c r="H188" s="154">
        <v>180</v>
      </c>
      <c r="J188" s="151"/>
      <c r="K188" s="151"/>
      <c r="L188" s="155"/>
      <c r="M188" s="156"/>
      <c r="N188" s="151"/>
      <c r="O188" s="151"/>
      <c r="P188" s="151"/>
      <c r="Q188" s="151"/>
      <c r="R188" s="151"/>
      <c r="S188" s="151"/>
      <c r="T188" s="157"/>
      <c r="AT188" s="158" t="s">
        <v>165</v>
      </c>
      <c r="AU188" s="158" t="s">
        <v>21</v>
      </c>
      <c r="AV188" s="158" t="s">
        <v>78</v>
      </c>
      <c r="AW188" s="158" t="s">
        <v>121</v>
      </c>
      <c r="AX188" s="158" t="s">
        <v>70</v>
      </c>
      <c r="AY188" s="158" t="s">
        <v>158</v>
      </c>
    </row>
    <row r="189" spans="2:65" s="6" customFormat="1" ht="15.75" customHeight="1" x14ac:dyDescent="0.3">
      <c r="B189" s="159"/>
      <c r="C189" s="160"/>
      <c r="D189" s="152" t="s">
        <v>165</v>
      </c>
      <c r="E189" s="160"/>
      <c r="F189" s="161" t="s">
        <v>170</v>
      </c>
      <c r="G189" s="160"/>
      <c r="H189" s="162">
        <v>180</v>
      </c>
      <c r="J189" s="160"/>
      <c r="K189" s="160"/>
      <c r="L189" s="163"/>
      <c r="M189" s="164"/>
      <c r="N189" s="160"/>
      <c r="O189" s="160"/>
      <c r="P189" s="160"/>
      <c r="Q189" s="160"/>
      <c r="R189" s="160"/>
      <c r="S189" s="160"/>
      <c r="T189" s="165"/>
      <c r="AT189" s="166" t="s">
        <v>165</v>
      </c>
      <c r="AU189" s="166" t="s">
        <v>21</v>
      </c>
      <c r="AV189" s="166" t="s">
        <v>163</v>
      </c>
      <c r="AW189" s="166" t="s">
        <v>121</v>
      </c>
      <c r="AX189" s="166" t="s">
        <v>21</v>
      </c>
      <c r="AY189" s="166" t="s">
        <v>158</v>
      </c>
    </row>
    <row r="190" spans="2:65" s="6" customFormat="1" ht="15.75" customHeight="1" x14ac:dyDescent="0.3">
      <c r="B190" s="23"/>
      <c r="C190" s="136" t="s">
        <v>339</v>
      </c>
      <c r="D190" s="136" t="s">
        <v>159</v>
      </c>
      <c r="E190" s="137" t="s">
        <v>517</v>
      </c>
      <c r="F190" s="138" t="s">
        <v>518</v>
      </c>
      <c r="G190" s="139" t="s">
        <v>447</v>
      </c>
      <c r="H190" s="140">
        <v>14</v>
      </c>
      <c r="I190" s="141"/>
      <c r="J190" s="142">
        <f>ROUND($I$190*$H$190,2)</f>
        <v>0</v>
      </c>
      <c r="K190" s="138"/>
      <c r="L190" s="43"/>
      <c r="M190" s="143"/>
      <c r="N190" s="144" t="s">
        <v>41</v>
      </c>
      <c r="O190" s="24"/>
      <c r="P190" s="145">
        <f>$O$190*$H$190</f>
        <v>0</v>
      </c>
      <c r="Q190" s="145">
        <v>0</v>
      </c>
      <c r="R190" s="145">
        <f>$Q$190*$H$190</f>
        <v>0</v>
      </c>
      <c r="S190" s="145">
        <v>0</v>
      </c>
      <c r="T190" s="146">
        <f>$S$190*$H$190</f>
        <v>0</v>
      </c>
      <c r="AR190" s="89" t="s">
        <v>215</v>
      </c>
      <c r="AT190" s="89" t="s">
        <v>159</v>
      </c>
      <c r="AU190" s="89" t="s">
        <v>21</v>
      </c>
      <c r="AY190" s="6" t="s">
        <v>158</v>
      </c>
      <c r="BE190" s="147">
        <f>IF($N$190="základní",$J$190,0)</f>
        <v>0</v>
      </c>
      <c r="BF190" s="147">
        <f>IF($N$190="snížená",$J$190,0)</f>
        <v>0</v>
      </c>
      <c r="BG190" s="147">
        <f>IF($N$190="zákl. přenesená",$J$190,0)</f>
        <v>0</v>
      </c>
      <c r="BH190" s="147">
        <f>IF($N$190="sníž. přenesená",$J$190,0)</f>
        <v>0</v>
      </c>
      <c r="BI190" s="147">
        <f>IF($N$190="nulová",$J$190,0)</f>
        <v>0</v>
      </c>
      <c r="BJ190" s="89" t="s">
        <v>21</v>
      </c>
      <c r="BK190" s="147">
        <f>ROUND($I$190*$H$190,2)</f>
        <v>0</v>
      </c>
      <c r="BL190" s="89" t="s">
        <v>215</v>
      </c>
      <c r="BM190" s="89" t="s">
        <v>339</v>
      </c>
    </row>
    <row r="191" spans="2:65" s="6" customFormat="1" ht="16.5" customHeight="1" x14ac:dyDescent="0.3">
      <c r="B191" s="23"/>
      <c r="C191" s="24"/>
      <c r="D191" s="148" t="s">
        <v>164</v>
      </c>
      <c r="E191" s="24"/>
      <c r="F191" s="149" t="s">
        <v>518</v>
      </c>
      <c r="G191" s="24"/>
      <c r="H191" s="24"/>
      <c r="J191" s="24"/>
      <c r="K191" s="24"/>
      <c r="L191" s="43"/>
      <c r="M191" s="56"/>
      <c r="N191" s="24"/>
      <c r="O191" s="24"/>
      <c r="P191" s="24"/>
      <c r="Q191" s="24"/>
      <c r="R191" s="24"/>
      <c r="S191" s="24"/>
      <c r="T191" s="57"/>
      <c r="AT191" s="6" t="s">
        <v>164</v>
      </c>
      <c r="AU191" s="6" t="s">
        <v>21</v>
      </c>
    </row>
    <row r="192" spans="2:65" s="6" customFormat="1" ht="15.75" customHeight="1" x14ac:dyDescent="0.3">
      <c r="B192" s="23"/>
      <c r="C192" s="136" t="s">
        <v>344</v>
      </c>
      <c r="D192" s="136" t="s">
        <v>159</v>
      </c>
      <c r="E192" s="137" t="s">
        <v>519</v>
      </c>
      <c r="F192" s="138" t="s">
        <v>520</v>
      </c>
      <c r="G192" s="139" t="s">
        <v>329</v>
      </c>
      <c r="H192" s="140">
        <v>10</v>
      </c>
      <c r="I192" s="141"/>
      <c r="J192" s="142">
        <f>ROUND($I$192*$H$192,2)</f>
        <v>0</v>
      </c>
      <c r="K192" s="138"/>
      <c r="L192" s="43"/>
      <c r="M192" s="143"/>
      <c r="N192" s="144" t="s">
        <v>41</v>
      </c>
      <c r="O192" s="24"/>
      <c r="P192" s="145">
        <f>$O$192*$H$192</f>
        <v>0</v>
      </c>
      <c r="Q192" s="145">
        <v>0</v>
      </c>
      <c r="R192" s="145">
        <f>$Q$192*$H$192</f>
        <v>0</v>
      </c>
      <c r="S192" s="145">
        <v>0</v>
      </c>
      <c r="T192" s="146">
        <f>$S$192*$H$192</f>
        <v>0</v>
      </c>
      <c r="AR192" s="89" t="s">
        <v>215</v>
      </c>
      <c r="AT192" s="89" t="s">
        <v>159</v>
      </c>
      <c r="AU192" s="89" t="s">
        <v>21</v>
      </c>
      <c r="AY192" s="6" t="s">
        <v>158</v>
      </c>
      <c r="BE192" s="147">
        <f>IF($N$192="základní",$J$192,0)</f>
        <v>0</v>
      </c>
      <c r="BF192" s="147">
        <f>IF($N$192="snížená",$J$192,0)</f>
        <v>0</v>
      </c>
      <c r="BG192" s="147">
        <f>IF($N$192="zákl. přenesená",$J$192,0)</f>
        <v>0</v>
      </c>
      <c r="BH192" s="147">
        <f>IF($N$192="sníž. přenesená",$J$192,0)</f>
        <v>0</v>
      </c>
      <c r="BI192" s="147">
        <f>IF($N$192="nulová",$J$192,0)</f>
        <v>0</v>
      </c>
      <c r="BJ192" s="89" t="s">
        <v>21</v>
      </c>
      <c r="BK192" s="147">
        <f>ROUND($I$192*$H$192,2)</f>
        <v>0</v>
      </c>
      <c r="BL192" s="89" t="s">
        <v>215</v>
      </c>
      <c r="BM192" s="89" t="s">
        <v>344</v>
      </c>
    </row>
    <row r="193" spans="2:65" s="6" customFormat="1" ht="16.5" customHeight="1" x14ac:dyDescent="0.3">
      <c r="B193" s="23"/>
      <c r="C193" s="24"/>
      <c r="D193" s="148" t="s">
        <v>164</v>
      </c>
      <c r="E193" s="24"/>
      <c r="F193" s="149" t="s">
        <v>520</v>
      </c>
      <c r="G193" s="24"/>
      <c r="H193" s="24"/>
      <c r="J193" s="24"/>
      <c r="K193" s="24"/>
      <c r="L193" s="43"/>
      <c r="M193" s="56"/>
      <c r="N193" s="24"/>
      <c r="O193" s="24"/>
      <c r="P193" s="24"/>
      <c r="Q193" s="24"/>
      <c r="R193" s="24"/>
      <c r="S193" s="24"/>
      <c r="T193" s="57"/>
      <c r="AT193" s="6" t="s">
        <v>164</v>
      </c>
      <c r="AU193" s="6" t="s">
        <v>21</v>
      </c>
    </row>
    <row r="194" spans="2:65" s="6" customFormat="1" ht="15.75" customHeight="1" x14ac:dyDescent="0.3">
      <c r="B194" s="150"/>
      <c r="C194" s="151"/>
      <c r="D194" s="152" t="s">
        <v>165</v>
      </c>
      <c r="E194" s="151"/>
      <c r="F194" s="153" t="s">
        <v>192</v>
      </c>
      <c r="G194" s="151"/>
      <c r="H194" s="154">
        <v>8</v>
      </c>
      <c r="J194" s="151"/>
      <c r="K194" s="151"/>
      <c r="L194" s="155"/>
      <c r="M194" s="156"/>
      <c r="N194" s="151"/>
      <c r="O194" s="151"/>
      <c r="P194" s="151"/>
      <c r="Q194" s="151"/>
      <c r="R194" s="151"/>
      <c r="S194" s="151"/>
      <c r="T194" s="157"/>
      <c r="AT194" s="158" t="s">
        <v>165</v>
      </c>
      <c r="AU194" s="158" t="s">
        <v>21</v>
      </c>
      <c r="AV194" s="158" t="s">
        <v>78</v>
      </c>
      <c r="AW194" s="158" t="s">
        <v>121</v>
      </c>
      <c r="AX194" s="158" t="s">
        <v>70</v>
      </c>
      <c r="AY194" s="158" t="s">
        <v>158</v>
      </c>
    </row>
    <row r="195" spans="2:65" s="6" customFormat="1" ht="15.75" customHeight="1" x14ac:dyDescent="0.3">
      <c r="B195" s="150"/>
      <c r="C195" s="151"/>
      <c r="D195" s="152" t="s">
        <v>165</v>
      </c>
      <c r="E195" s="151"/>
      <c r="F195" s="153" t="s">
        <v>521</v>
      </c>
      <c r="G195" s="151"/>
      <c r="H195" s="154">
        <v>2</v>
      </c>
      <c r="J195" s="151"/>
      <c r="K195" s="151"/>
      <c r="L195" s="155"/>
      <c r="M195" s="156"/>
      <c r="N195" s="151"/>
      <c r="O195" s="151"/>
      <c r="P195" s="151"/>
      <c r="Q195" s="151"/>
      <c r="R195" s="151"/>
      <c r="S195" s="151"/>
      <c r="T195" s="157"/>
      <c r="AT195" s="158" t="s">
        <v>165</v>
      </c>
      <c r="AU195" s="158" t="s">
        <v>21</v>
      </c>
      <c r="AV195" s="158" t="s">
        <v>78</v>
      </c>
      <c r="AW195" s="158" t="s">
        <v>121</v>
      </c>
      <c r="AX195" s="158" t="s">
        <v>70</v>
      </c>
      <c r="AY195" s="158" t="s">
        <v>158</v>
      </c>
    </row>
    <row r="196" spans="2:65" s="6" customFormat="1" ht="15.75" customHeight="1" x14ac:dyDescent="0.3">
      <c r="B196" s="159"/>
      <c r="C196" s="160"/>
      <c r="D196" s="152" t="s">
        <v>165</v>
      </c>
      <c r="E196" s="160"/>
      <c r="F196" s="161" t="s">
        <v>170</v>
      </c>
      <c r="G196" s="160"/>
      <c r="H196" s="162">
        <v>10</v>
      </c>
      <c r="J196" s="160"/>
      <c r="K196" s="160"/>
      <c r="L196" s="163"/>
      <c r="M196" s="164"/>
      <c r="N196" s="160"/>
      <c r="O196" s="160"/>
      <c r="P196" s="160"/>
      <c r="Q196" s="160"/>
      <c r="R196" s="160"/>
      <c r="S196" s="160"/>
      <c r="T196" s="165"/>
      <c r="AT196" s="166" t="s">
        <v>165</v>
      </c>
      <c r="AU196" s="166" t="s">
        <v>21</v>
      </c>
      <c r="AV196" s="166" t="s">
        <v>163</v>
      </c>
      <c r="AW196" s="166" t="s">
        <v>121</v>
      </c>
      <c r="AX196" s="166" t="s">
        <v>21</v>
      </c>
      <c r="AY196" s="166" t="s">
        <v>158</v>
      </c>
    </row>
    <row r="197" spans="2:65" s="6" customFormat="1" ht="15.75" customHeight="1" x14ac:dyDescent="0.3">
      <c r="B197" s="23"/>
      <c r="C197" s="136" t="s">
        <v>350</v>
      </c>
      <c r="D197" s="136" t="s">
        <v>159</v>
      </c>
      <c r="E197" s="137" t="s">
        <v>522</v>
      </c>
      <c r="F197" s="138" t="s">
        <v>523</v>
      </c>
      <c r="G197" s="139" t="s">
        <v>191</v>
      </c>
      <c r="H197" s="140">
        <v>4</v>
      </c>
      <c r="I197" s="141"/>
      <c r="J197" s="142">
        <f>ROUND($I$197*$H$197,2)</f>
        <v>0</v>
      </c>
      <c r="K197" s="138"/>
      <c r="L197" s="43"/>
      <c r="M197" s="143"/>
      <c r="N197" s="144" t="s">
        <v>41</v>
      </c>
      <c r="O197" s="24"/>
      <c r="P197" s="145">
        <f>$O$197*$H$197</f>
        <v>0</v>
      </c>
      <c r="Q197" s="145">
        <v>0</v>
      </c>
      <c r="R197" s="145">
        <f>$Q$197*$H$197</f>
        <v>0</v>
      </c>
      <c r="S197" s="145">
        <v>0</v>
      </c>
      <c r="T197" s="146">
        <f>$S$197*$H$197</f>
        <v>0</v>
      </c>
      <c r="AR197" s="89" t="s">
        <v>215</v>
      </c>
      <c r="AT197" s="89" t="s">
        <v>159</v>
      </c>
      <c r="AU197" s="89" t="s">
        <v>21</v>
      </c>
      <c r="AY197" s="6" t="s">
        <v>158</v>
      </c>
      <c r="BE197" s="147">
        <f>IF($N$197="základní",$J$197,0)</f>
        <v>0</v>
      </c>
      <c r="BF197" s="147">
        <f>IF($N$197="snížená",$J$197,0)</f>
        <v>0</v>
      </c>
      <c r="BG197" s="147">
        <f>IF($N$197="zákl. přenesená",$J$197,0)</f>
        <v>0</v>
      </c>
      <c r="BH197" s="147">
        <f>IF($N$197="sníž. přenesená",$J$197,0)</f>
        <v>0</v>
      </c>
      <c r="BI197" s="147">
        <f>IF($N$197="nulová",$J$197,0)</f>
        <v>0</v>
      </c>
      <c r="BJ197" s="89" t="s">
        <v>21</v>
      </c>
      <c r="BK197" s="147">
        <f>ROUND($I$197*$H$197,2)</f>
        <v>0</v>
      </c>
      <c r="BL197" s="89" t="s">
        <v>215</v>
      </c>
      <c r="BM197" s="89" t="s">
        <v>350</v>
      </c>
    </row>
    <row r="198" spans="2:65" s="6" customFormat="1" ht="16.5" customHeight="1" x14ac:dyDescent="0.3">
      <c r="B198" s="23"/>
      <c r="C198" s="24"/>
      <c r="D198" s="148" t="s">
        <v>164</v>
      </c>
      <c r="E198" s="24"/>
      <c r="F198" s="149" t="s">
        <v>523</v>
      </c>
      <c r="G198" s="24"/>
      <c r="H198" s="24"/>
      <c r="J198" s="24"/>
      <c r="K198" s="24"/>
      <c r="L198" s="43"/>
      <c r="M198" s="56"/>
      <c r="N198" s="24"/>
      <c r="O198" s="24"/>
      <c r="P198" s="24"/>
      <c r="Q198" s="24"/>
      <c r="R198" s="24"/>
      <c r="S198" s="24"/>
      <c r="T198" s="57"/>
      <c r="AT198" s="6" t="s">
        <v>164</v>
      </c>
      <c r="AU198" s="6" t="s">
        <v>21</v>
      </c>
    </row>
    <row r="199" spans="2:65" s="6" customFormat="1" ht="15.75" customHeight="1" x14ac:dyDescent="0.3">
      <c r="B199" s="23"/>
      <c r="C199" s="136" t="s">
        <v>353</v>
      </c>
      <c r="D199" s="136" t="s">
        <v>159</v>
      </c>
      <c r="E199" s="137" t="s">
        <v>524</v>
      </c>
      <c r="F199" s="138" t="s">
        <v>525</v>
      </c>
      <c r="G199" s="139" t="s">
        <v>447</v>
      </c>
      <c r="H199" s="140">
        <v>62</v>
      </c>
      <c r="I199" s="141"/>
      <c r="J199" s="142">
        <f>ROUND($I$199*$H$199,2)</f>
        <v>0</v>
      </c>
      <c r="K199" s="138"/>
      <c r="L199" s="43"/>
      <c r="M199" s="143"/>
      <c r="N199" s="144" t="s">
        <v>41</v>
      </c>
      <c r="O199" s="24"/>
      <c r="P199" s="145">
        <f>$O$199*$H$199</f>
        <v>0</v>
      </c>
      <c r="Q199" s="145">
        <v>0</v>
      </c>
      <c r="R199" s="145">
        <f>$Q$199*$H$199</f>
        <v>0</v>
      </c>
      <c r="S199" s="145">
        <v>0</v>
      </c>
      <c r="T199" s="146">
        <f>$S$199*$H$199</f>
        <v>0</v>
      </c>
      <c r="AR199" s="89" t="s">
        <v>215</v>
      </c>
      <c r="AT199" s="89" t="s">
        <v>159</v>
      </c>
      <c r="AU199" s="89" t="s">
        <v>21</v>
      </c>
      <c r="AY199" s="6" t="s">
        <v>158</v>
      </c>
      <c r="BE199" s="147">
        <f>IF($N$199="základní",$J$199,0)</f>
        <v>0</v>
      </c>
      <c r="BF199" s="147">
        <f>IF($N$199="snížená",$J$199,0)</f>
        <v>0</v>
      </c>
      <c r="BG199" s="147">
        <f>IF($N$199="zákl. přenesená",$J$199,0)</f>
        <v>0</v>
      </c>
      <c r="BH199" s="147">
        <f>IF($N$199="sníž. přenesená",$J$199,0)</f>
        <v>0</v>
      </c>
      <c r="BI199" s="147">
        <f>IF($N$199="nulová",$J$199,0)</f>
        <v>0</v>
      </c>
      <c r="BJ199" s="89" t="s">
        <v>21</v>
      </c>
      <c r="BK199" s="147">
        <f>ROUND($I$199*$H$199,2)</f>
        <v>0</v>
      </c>
      <c r="BL199" s="89" t="s">
        <v>215</v>
      </c>
      <c r="BM199" s="89" t="s">
        <v>353</v>
      </c>
    </row>
    <row r="200" spans="2:65" s="6" customFormat="1" ht="16.5" customHeight="1" x14ac:dyDescent="0.3">
      <c r="B200" s="23"/>
      <c r="C200" s="24"/>
      <c r="D200" s="148" t="s">
        <v>164</v>
      </c>
      <c r="E200" s="24"/>
      <c r="F200" s="149" t="s">
        <v>525</v>
      </c>
      <c r="G200" s="24"/>
      <c r="H200" s="24"/>
      <c r="J200" s="24"/>
      <c r="K200" s="24"/>
      <c r="L200" s="43"/>
      <c r="M200" s="56"/>
      <c r="N200" s="24"/>
      <c r="O200" s="24"/>
      <c r="P200" s="24"/>
      <c r="Q200" s="24"/>
      <c r="R200" s="24"/>
      <c r="S200" s="24"/>
      <c r="T200" s="57"/>
      <c r="AT200" s="6" t="s">
        <v>164</v>
      </c>
      <c r="AU200" s="6" t="s">
        <v>21</v>
      </c>
    </row>
    <row r="201" spans="2:65" s="6" customFormat="1" ht="15.75" customHeight="1" x14ac:dyDescent="0.3">
      <c r="B201" s="150"/>
      <c r="C201" s="151"/>
      <c r="D201" s="152" t="s">
        <v>165</v>
      </c>
      <c r="E201" s="151"/>
      <c r="F201" s="153" t="s">
        <v>526</v>
      </c>
      <c r="G201" s="151"/>
      <c r="H201" s="154">
        <v>62</v>
      </c>
      <c r="J201" s="151"/>
      <c r="K201" s="151"/>
      <c r="L201" s="155"/>
      <c r="M201" s="156"/>
      <c r="N201" s="151"/>
      <c r="O201" s="151"/>
      <c r="P201" s="151"/>
      <c r="Q201" s="151"/>
      <c r="R201" s="151"/>
      <c r="S201" s="151"/>
      <c r="T201" s="157"/>
      <c r="AT201" s="158" t="s">
        <v>165</v>
      </c>
      <c r="AU201" s="158" t="s">
        <v>21</v>
      </c>
      <c r="AV201" s="158" t="s">
        <v>78</v>
      </c>
      <c r="AW201" s="158" t="s">
        <v>121</v>
      </c>
      <c r="AX201" s="158" t="s">
        <v>70</v>
      </c>
      <c r="AY201" s="158" t="s">
        <v>158</v>
      </c>
    </row>
    <row r="202" spans="2:65" s="6" customFormat="1" ht="15.75" customHeight="1" x14ac:dyDescent="0.3">
      <c r="B202" s="159"/>
      <c r="C202" s="160"/>
      <c r="D202" s="152" t="s">
        <v>165</v>
      </c>
      <c r="E202" s="160"/>
      <c r="F202" s="161" t="s">
        <v>170</v>
      </c>
      <c r="G202" s="160"/>
      <c r="H202" s="162">
        <v>62</v>
      </c>
      <c r="J202" s="160"/>
      <c r="K202" s="160"/>
      <c r="L202" s="163"/>
      <c r="M202" s="164"/>
      <c r="N202" s="160"/>
      <c r="O202" s="160"/>
      <c r="P202" s="160"/>
      <c r="Q202" s="160"/>
      <c r="R202" s="160"/>
      <c r="S202" s="160"/>
      <c r="T202" s="165"/>
      <c r="AT202" s="166" t="s">
        <v>165</v>
      </c>
      <c r="AU202" s="166" t="s">
        <v>21</v>
      </c>
      <c r="AV202" s="166" t="s">
        <v>163</v>
      </c>
      <c r="AW202" s="166" t="s">
        <v>121</v>
      </c>
      <c r="AX202" s="166" t="s">
        <v>21</v>
      </c>
      <c r="AY202" s="166" t="s">
        <v>158</v>
      </c>
    </row>
    <row r="203" spans="2:65" s="6" customFormat="1" ht="15.75" customHeight="1" x14ac:dyDescent="0.3">
      <c r="B203" s="23"/>
      <c r="C203" s="136" t="s">
        <v>357</v>
      </c>
      <c r="D203" s="136" t="s">
        <v>159</v>
      </c>
      <c r="E203" s="137" t="s">
        <v>527</v>
      </c>
      <c r="F203" s="138" t="s">
        <v>528</v>
      </c>
      <c r="G203" s="139" t="s">
        <v>447</v>
      </c>
      <c r="H203" s="140">
        <v>199</v>
      </c>
      <c r="I203" s="141"/>
      <c r="J203" s="142">
        <f>ROUND($I$203*$H$203,2)</f>
        <v>0</v>
      </c>
      <c r="K203" s="138"/>
      <c r="L203" s="43"/>
      <c r="M203" s="143"/>
      <c r="N203" s="144" t="s">
        <v>41</v>
      </c>
      <c r="O203" s="24"/>
      <c r="P203" s="145">
        <f>$O$203*$H$203</f>
        <v>0</v>
      </c>
      <c r="Q203" s="145">
        <v>0</v>
      </c>
      <c r="R203" s="145">
        <f>$Q$203*$H$203</f>
        <v>0</v>
      </c>
      <c r="S203" s="145">
        <v>0</v>
      </c>
      <c r="T203" s="146">
        <f>$S$203*$H$203</f>
        <v>0</v>
      </c>
      <c r="AR203" s="89" t="s">
        <v>215</v>
      </c>
      <c r="AT203" s="89" t="s">
        <v>159</v>
      </c>
      <c r="AU203" s="89" t="s">
        <v>21</v>
      </c>
      <c r="AY203" s="6" t="s">
        <v>158</v>
      </c>
      <c r="BE203" s="147">
        <f>IF($N$203="základní",$J$203,0)</f>
        <v>0</v>
      </c>
      <c r="BF203" s="147">
        <f>IF($N$203="snížená",$J$203,0)</f>
        <v>0</v>
      </c>
      <c r="BG203" s="147">
        <f>IF($N$203="zákl. přenesená",$J$203,0)</f>
        <v>0</v>
      </c>
      <c r="BH203" s="147">
        <f>IF($N$203="sníž. přenesená",$J$203,0)</f>
        <v>0</v>
      </c>
      <c r="BI203" s="147">
        <f>IF($N$203="nulová",$J$203,0)</f>
        <v>0</v>
      </c>
      <c r="BJ203" s="89" t="s">
        <v>21</v>
      </c>
      <c r="BK203" s="147">
        <f>ROUND($I$203*$H$203,2)</f>
        <v>0</v>
      </c>
      <c r="BL203" s="89" t="s">
        <v>215</v>
      </c>
      <c r="BM203" s="89" t="s">
        <v>357</v>
      </c>
    </row>
    <row r="204" spans="2:65" s="6" customFormat="1" ht="16.5" customHeight="1" x14ac:dyDescent="0.3">
      <c r="B204" s="23"/>
      <c r="C204" s="24"/>
      <c r="D204" s="148" t="s">
        <v>164</v>
      </c>
      <c r="E204" s="24"/>
      <c r="F204" s="149" t="s">
        <v>528</v>
      </c>
      <c r="G204" s="24"/>
      <c r="H204" s="24"/>
      <c r="J204" s="24"/>
      <c r="K204" s="24"/>
      <c r="L204" s="43"/>
      <c r="M204" s="56"/>
      <c r="N204" s="24"/>
      <c r="O204" s="24"/>
      <c r="P204" s="24"/>
      <c r="Q204" s="24"/>
      <c r="R204" s="24"/>
      <c r="S204" s="24"/>
      <c r="T204" s="57"/>
      <c r="AT204" s="6" t="s">
        <v>164</v>
      </c>
      <c r="AU204" s="6" t="s">
        <v>21</v>
      </c>
    </row>
    <row r="205" spans="2:65" s="6" customFormat="1" ht="15.75" customHeight="1" x14ac:dyDescent="0.3">
      <c r="B205" s="150"/>
      <c r="C205" s="151"/>
      <c r="D205" s="152" t="s">
        <v>165</v>
      </c>
      <c r="E205" s="151"/>
      <c r="F205" s="153" t="s">
        <v>529</v>
      </c>
      <c r="G205" s="151"/>
      <c r="H205" s="154">
        <v>199</v>
      </c>
      <c r="J205" s="151"/>
      <c r="K205" s="151"/>
      <c r="L205" s="155"/>
      <c r="M205" s="156"/>
      <c r="N205" s="151"/>
      <c r="O205" s="151"/>
      <c r="P205" s="151"/>
      <c r="Q205" s="151"/>
      <c r="R205" s="151"/>
      <c r="S205" s="151"/>
      <c r="T205" s="157"/>
      <c r="AT205" s="158" t="s">
        <v>165</v>
      </c>
      <c r="AU205" s="158" t="s">
        <v>21</v>
      </c>
      <c r="AV205" s="158" t="s">
        <v>78</v>
      </c>
      <c r="AW205" s="158" t="s">
        <v>121</v>
      </c>
      <c r="AX205" s="158" t="s">
        <v>70</v>
      </c>
      <c r="AY205" s="158" t="s">
        <v>158</v>
      </c>
    </row>
    <row r="206" spans="2:65" s="6" customFormat="1" ht="15.75" customHeight="1" x14ac:dyDescent="0.3">
      <c r="B206" s="159"/>
      <c r="C206" s="160"/>
      <c r="D206" s="152" t="s">
        <v>165</v>
      </c>
      <c r="E206" s="160"/>
      <c r="F206" s="161" t="s">
        <v>170</v>
      </c>
      <c r="G206" s="160"/>
      <c r="H206" s="162">
        <v>199</v>
      </c>
      <c r="J206" s="160"/>
      <c r="K206" s="160"/>
      <c r="L206" s="163"/>
      <c r="M206" s="164"/>
      <c r="N206" s="160"/>
      <c r="O206" s="160"/>
      <c r="P206" s="160"/>
      <c r="Q206" s="160"/>
      <c r="R206" s="160"/>
      <c r="S206" s="160"/>
      <c r="T206" s="165"/>
      <c r="AT206" s="166" t="s">
        <v>165</v>
      </c>
      <c r="AU206" s="166" t="s">
        <v>21</v>
      </c>
      <c r="AV206" s="166" t="s">
        <v>163</v>
      </c>
      <c r="AW206" s="166" t="s">
        <v>121</v>
      </c>
      <c r="AX206" s="166" t="s">
        <v>21</v>
      </c>
      <c r="AY206" s="166" t="s">
        <v>158</v>
      </c>
    </row>
    <row r="207" spans="2:65" s="6" customFormat="1" ht="15.75" customHeight="1" x14ac:dyDescent="0.3">
      <c r="B207" s="23"/>
      <c r="C207" s="136" t="s">
        <v>360</v>
      </c>
      <c r="D207" s="136" t="s">
        <v>159</v>
      </c>
      <c r="E207" s="137" t="s">
        <v>530</v>
      </c>
      <c r="F207" s="138" t="s">
        <v>531</v>
      </c>
      <c r="G207" s="139" t="s">
        <v>191</v>
      </c>
      <c r="H207" s="140">
        <v>2</v>
      </c>
      <c r="I207" s="141"/>
      <c r="J207" s="142">
        <f>ROUND($I$207*$H$207,2)</f>
        <v>0</v>
      </c>
      <c r="K207" s="138"/>
      <c r="L207" s="43"/>
      <c r="M207" s="143"/>
      <c r="N207" s="144" t="s">
        <v>41</v>
      </c>
      <c r="O207" s="24"/>
      <c r="P207" s="145">
        <f>$O$207*$H$207</f>
        <v>0</v>
      </c>
      <c r="Q207" s="145">
        <v>0</v>
      </c>
      <c r="R207" s="145">
        <f>$Q$207*$H$207</f>
        <v>0</v>
      </c>
      <c r="S207" s="145">
        <v>0</v>
      </c>
      <c r="T207" s="146">
        <f>$S$207*$H$207</f>
        <v>0</v>
      </c>
      <c r="AR207" s="89" t="s">
        <v>215</v>
      </c>
      <c r="AT207" s="89" t="s">
        <v>159</v>
      </c>
      <c r="AU207" s="89" t="s">
        <v>21</v>
      </c>
      <c r="AY207" s="6" t="s">
        <v>158</v>
      </c>
      <c r="BE207" s="147">
        <f>IF($N$207="základní",$J$207,0)</f>
        <v>0</v>
      </c>
      <c r="BF207" s="147">
        <f>IF($N$207="snížená",$J$207,0)</f>
        <v>0</v>
      </c>
      <c r="BG207" s="147">
        <f>IF($N$207="zákl. přenesená",$J$207,0)</f>
        <v>0</v>
      </c>
      <c r="BH207" s="147">
        <f>IF($N$207="sníž. přenesená",$J$207,0)</f>
        <v>0</v>
      </c>
      <c r="BI207" s="147">
        <f>IF($N$207="nulová",$J$207,0)</f>
        <v>0</v>
      </c>
      <c r="BJ207" s="89" t="s">
        <v>21</v>
      </c>
      <c r="BK207" s="147">
        <f>ROUND($I$207*$H$207,2)</f>
        <v>0</v>
      </c>
      <c r="BL207" s="89" t="s">
        <v>215</v>
      </c>
      <c r="BM207" s="89" t="s">
        <v>360</v>
      </c>
    </row>
    <row r="208" spans="2:65" s="6" customFormat="1" ht="16.5" customHeight="1" x14ac:dyDescent="0.3">
      <c r="B208" s="23"/>
      <c r="C208" s="24"/>
      <c r="D208" s="148" t="s">
        <v>164</v>
      </c>
      <c r="E208" s="24"/>
      <c r="F208" s="149" t="s">
        <v>531</v>
      </c>
      <c r="G208" s="24"/>
      <c r="H208" s="24"/>
      <c r="J208" s="24"/>
      <c r="K208" s="24"/>
      <c r="L208" s="43"/>
      <c r="M208" s="56"/>
      <c r="N208" s="24"/>
      <c r="O208" s="24"/>
      <c r="P208" s="24"/>
      <c r="Q208" s="24"/>
      <c r="R208" s="24"/>
      <c r="S208" s="24"/>
      <c r="T208" s="57"/>
      <c r="AT208" s="6" t="s">
        <v>164</v>
      </c>
      <c r="AU208" s="6" t="s">
        <v>21</v>
      </c>
    </row>
    <row r="209" spans="2:65" s="6" customFormat="1" ht="15.75" customHeight="1" x14ac:dyDescent="0.3">
      <c r="B209" s="23"/>
      <c r="C209" s="136" t="s">
        <v>365</v>
      </c>
      <c r="D209" s="136" t="s">
        <v>159</v>
      </c>
      <c r="E209" s="137" t="s">
        <v>532</v>
      </c>
      <c r="F209" s="138" t="s">
        <v>533</v>
      </c>
      <c r="G209" s="139" t="s">
        <v>191</v>
      </c>
      <c r="H209" s="140">
        <v>1</v>
      </c>
      <c r="I209" s="141"/>
      <c r="J209" s="142">
        <f>ROUND($I$209*$H$209,2)</f>
        <v>0</v>
      </c>
      <c r="K209" s="138"/>
      <c r="L209" s="43"/>
      <c r="M209" s="143"/>
      <c r="N209" s="144" t="s">
        <v>41</v>
      </c>
      <c r="O209" s="24"/>
      <c r="P209" s="145">
        <f>$O$209*$H$209</f>
        <v>0</v>
      </c>
      <c r="Q209" s="145">
        <v>0</v>
      </c>
      <c r="R209" s="145">
        <f>$Q$209*$H$209</f>
        <v>0</v>
      </c>
      <c r="S209" s="145">
        <v>0</v>
      </c>
      <c r="T209" s="146">
        <f>$S$209*$H$209</f>
        <v>0</v>
      </c>
      <c r="AR209" s="89" t="s">
        <v>215</v>
      </c>
      <c r="AT209" s="89" t="s">
        <v>159</v>
      </c>
      <c r="AU209" s="89" t="s">
        <v>21</v>
      </c>
      <c r="AY209" s="6" t="s">
        <v>158</v>
      </c>
      <c r="BE209" s="147">
        <f>IF($N$209="základní",$J$209,0)</f>
        <v>0</v>
      </c>
      <c r="BF209" s="147">
        <f>IF($N$209="snížená",$J$209,0)</f>
        <v>0</v>
      </c>
      <c r="BG209" s="147">
        <f>IF($N$209="zákl. přenesená",$J$209,0)</f>
        <v>0</v>
      </c>
      <c r="BH209" s="147">
        <f>IF($N$209="sníž. přenesená",$J$209,0)</f>
        <v>0</v>
      </c>
      <c r="BI209" s="147">
        <f>IF($N$209="nulová",$J$209,0)</f>
        <v>0</v>
      </c>
      <c r="BJ209" s="89" t="s">
        <v>21</v>
      </c>
      <c r="BK209" s="147">
        <f>ROUND($I$209*$H$209,2)</f>
        <v>0</v>
      </c>
      <c r="BL209" s="89" t="s">
        <v>215</v>
      </c>
      <c r="BM209" s="89" t="s">
        <v>365</v>
      </c>
    </row>
    <row r="210" spans="2:65" s="6" customFormat="1" ht="16.5" customHeight="1" x14ac:dyDescent="0.3">
      <c r="B210" s="23"/>
      <c r="C210" s="24"/>
      <c r="D210" s="148" t="s">
        <v>164</v>
      </c>
      <c r="E210" s="24"/>
      <c r="F210" s="149" t="s">
        <v>533</v>
      </c>
      <c r="G210" s="24"/>
      <c r="H210" s="24"/>
      <c r="J210" s="24"/>
      <c r="K210" s="24"/>
      <c r="L210" s="43"/>
      <c r="M210" s="56"/>
      <c r="N210" s="24"/>
      <c r="O210" s="24"/>
      <c r="P210" s="24"/>
      <c r="Q210" s="24"/>
      <c r="R210" s="24"/>
      <c r="S210" s="24"/>
      <c r="T210" s="57"/>
      <c r="AT210" s="6" t="s">
        <v>164</v>
      </c>
      <c r="AU210" s="6" t="s">
        <v>21</v>
      </c>
    </row>
    <row r="211" spans="2:65" s="6" customFormat="1" ht="15.75" customHeight="1" x14ac:dyDescent="0.3">
      <c r="B211" s="23"/>
      <c r="C211" s="136" t="s">
        <v>369</v>
      </c>
      <c r="D211" s="136" t="s">
        <v>159</v>
      </c>
      <c r="E211" s="137" t="s">
        <v>534</v>
      </c>
      <c r="F211" s="138" t="s">
        <v>535</v>
      </c>
      <c r="G211" s="139" t="s">
        <v>420</v>
      </c>
      <c r="H211" s="177"/>
      <c r="I211" s="141"/>
      <c r="J211" s="142">
        <f>ROUND($I$211*$H$211,2)</f>
        <v>0</v>
      </c>
      <c r="K211" s="138"/>
      <c r="L211" s="43"/>
      <c r="M211" s="143"/>
      <c r="N211" s="144" t="s">
        <v>41</v>
      </c>
      <c r="O211" s="24"/>
      <c r="P211" s="145">
        <f>$O$211*$H$211</f>
        <v>0</v>
      </c>
      <c r="Q211" s="145">
        <v>0</v>
      </c>
      <c r="R211" s="145">
        <f>$Q$211*$H$211</f>
        <v>0</v>
      </c>
      <c r="S211" s="145">
        <v>0</v>
      </c>
      <c r="T211" s="146">
        <f>$S$211*$H$211</f>
        <v>0</v>
      </c>
      <c r="AR211" s="89" t="s">
        <v>215</v>
      </c>
      <c r="AT211" s="89" t="s">
        <v>159</v>
      </c>
      <c r="AU211" s="89" t="s">
        <v>21</v>
      </c>
      <c r="AY211" s="6" t="s">
        <v>158</v>
      </c>
      <c r="BE211" s="147">
        <f>IF($N$211="základní",$J$211,0)</f>
        <v>0</v>
      </c>
      <c r="BF211" s="147">
        <f>IF($N$211="snížená",$J$211,0)</f>
        <v>0</v>
      </c>
      <c r="BG211" s="147">
        <f>IF($N$211="zákl. přenesená",$J$211,0)</f>
        <v>0</v>
      </c>
      <c r="BH211" s="147">
        <f>IF($N$211="sníž. přenesená",$J$211,0)</f>
        <v>0</v>
      </c>
      <c r="BI211" s="147">
        <f>IF($N$211="nulová",$J$211,0)</f>
        <v>0</v>
      </c>
      <c r="BJ211" s="89" t="s">
        <v>21</v>
      </c>
      <c r="BK211" s="147">
        <f>ROUND($I$211*$H$211,2)</f>
        <v>0</v>
      </c>
      <c r="BL211" s="89" t="s">
        <v>215</v>
      </c>
      <c r="BM211" s="89" t="s">
        <v>369</v>
      </c>
    </row>
    <row r="212" spans="2:65" s="6" customFormat="1" ht="16.5" customHeight="1" x14ac:dyDescent="0.3">
      <c r="B212" s="23"/>
      <c r="C212" s="24"/>
      <c r="D212" s="148" t="s">
        <v>164</v>
      </c>
      <c r="E212" s="24"/>
      <c r="F212" s="149" t="s">
        <v>535</v>
      </c>
      <c r="G212" s="24"/>
      <c r="H212" s="24"/>
      <c r="J212" s="24"/>
      <c r="K212" s="24"/>
      <c r="L212" s="43"/>
      <c r="M212" s="56"/>
      <c r="N212" s="24"/>
      <c r="O212" s="24"/>
      <c r="P212" s="24"/>
      <c r="Q212" s="24"/>
      <c r="R212" s="24"/>
      <c r="S212" s="24"/>
      <c r="T212" s="57"/>
      <c r="AT212" s="6" t="s">
        <v>164</v>
      </c>
      <c r="AU212" s="6" t="s">
        <v>21</v>
      </c>
    </row>
    <row r="213" spans="2:65" s="125" customFormat="1" ht="37.5" customHeight="1" x14ac:dyDescent="0.35">
      <c r="B213" s="126"/>
      <c r="C213" s="127"/>
      <c r="D213" s="127" t="s">
        <v>69</v>
      </c>
      <c r="E213" s="128" t="s">
        <v>536</v>
      </c>
      <c r="F213" s="128" t="s">
        <v>537</v>
      </c>
      <c r="G213" s="127"/>
      <c r="H213" s="127"/>
      <c r="J213" s="129">
        <f>$BK$213</f>
        <v>0</v>
      </c>
      <c r="K213" s="127"/>
      <c r="L213" s="130"/>
      <c r="M213" s="131"/>
      <c r="N213" s="127"/>
      <c r="O213" s="127"/>
      <c r="P213" s="132">
        <f>SUM($P$214:$P$269)</f>
        <v>0</v>
      </c>
      <c r="Q213" s="127"/>
      <c r="R213" s="132">
        <f>SUM($R$214:$R$269)</f>
        <v>0</v>
      </c>
      <c r="S213" s="127"/>
      <c r="T213" s="133">
        <f>SUM($T$214:$T$269)</f>
        <v>0</v>
      </c>
      <c r="AR213" s="134" t="s">
        <v>78</v>
      </c>
      <c r="AT213" s="134" t="s">
        <v>69</v>
      </c>
      <c r="AU213" s="134" t="s">
        <v>70</v>
      </c>
      <c r="AY213" s="134" t="s">
        <v>158</v>
      </c>
      <c r="BK213" s="135">
        <f>SUM($BK$214:$BK$269)</f>
        <v>0</v>
      </c>
    </row>
    <row r="214" spans="2:65" s="6" customFormat="1" ht="27" customHeight="1" x14ac:dyDescent="0.3">
      <c r="B214" s="23"/>
      <c r="C214" s="136" t="s">
        <v>374</v>
      </c>
      <c r="D214" s="136" t="s">
        <v>159</v>
      </c>
      <c r="E214" s="137" t="s">
        <v>538</v>
      </c>
      <c r="F214" s="138" t="s">
        <v>539</v>
      </c>
      <c r="G214" s="139" t="s">
        <v>191</v>
      </c>
      <c r="H214" s="140">
        <v>3</v>
      </c>
      <c r="I214" s="141"/>
      <c r="J214" s="142">
        <f>ROUND($I$214*$H$214,2)</f>
        <v>0</v>
      </c>
      <c r="K214" s="138"/>
      <c r="L214" s="43"/>
      <c r="M214" s="143"/>
      <c r="N214" s="144" t="s">
        <v>41</v>
      </c>
      <c r="O214" s="24"/>
      <c r="P214" s="145">
        <f>$O$214*$H$214</f>
        <v>0</v>
      </c>
      <c r="Q214" s="145">
        <v>0</v>
      </c>
      <c r="R214" s="145">
        <f>$Q$214*$H$214</f>
        <v>0</v>
      </c>
      <c r="S214" s="145">
        <v>0</v>
      </c>
      <c r="T214" s="146">
        <f>$S$214*$H$214</f>
        <v>0</v>
      </c>
      <c r="AR214" s="89" t="s">
        <v>215</v>
      </c>
      <c r="AT214" s="89" t="s">
        <v>159</v>
      </c>
      <c r="AU214" s="89" t="s">
        <v>21</v>
      </c>
      <c r="AY214" s="6" t="s">
        <v>158</v>
      </c>
      <c r="BE214" s="147">
        <f>IF($N$214="základní",$J$214,0)</f>
        <v>0</v>
      </c>
      <c r="BF214" s="147">
        <f>IF($N$214="snížená",$J$214,0)</f>
        <v>0</v>
      </c>
      <c r="BG214" s="147">
        <f>IF($N$214="zákl. přenesená",$J$214,0)</f>
        <v>0</v>
      </c>
      <c r="BH214" s="147">
        <f>IF($N$214="sníž. přenesená",$J$214,0)</f>
        <v>0</v>
      </c>
      <c r="BI214" s="147">
        <f>IF($N$214="nulová",$J$214,0)</f>
        <v>0</v>
      </c>
      <c r="BJ214" s="89" t="s">
        <v>21</v>
      </c>
      <c r="BK214" s="147">
        <f>ROUND($I$214*$H$214,2)</f>
        <v>0</v>
      </c>
      <c r="BL214" s="89" t="s">
        <v>215</v>
      </c>
      <c r="BM214" s="89" t="s">
        <v>374</v>
      </c>
    </row>
    <row r="215" spans="2:65" s="6" customFormat="1" ht="16.5" customHeight="1" x14ac:dyDescent="0.3">
      <c r="B215" s="23"/>
      <c r="C215" s="24"/>
      <c r="D215" s="148" t="s">
        <v>164</v>
      </c>
      <c r="E215" s="24"/>
      <c r="F215" s="149" t="s">
        <v>539</v>
      </c>
      <c r="G215" s="24"/>
      <c r="H215" s="24"/>
      <c r="J215" s="24"/>
      <c r="K215" s="24"/>
      <c r="L215" s="43"/>
      <c r="M215" s="56"/>
      <c r="N215" s="24"/>
      <c r="O215" s="24"/>
      <c r="P215" s="24"/>
      <c r="Q215" s="24"/>
      <c r="R215" s="24"/>
      <c r="S215" s="24"/>
      <c r="T215" s="57"/>
      <c r="AT215" s="6" t="s">
        <v>164</v>
      </c>
      <c r="AU215" s="6" t="s">
        <v>21</v>
      </c>
    </row>
    <row r="216" spans="2:65" s="6" customFormat="1" ht="15.75" customHeight="1" x14ac:dyDescent="0.3">
      <c r="B216" s="23"/>
      <c r="C216" s="136" t="s">
        <v>378</v>
      </c>
      <c r="D216" s="136" t="s">
        <v>159</v>
      </c>
      <c r="E216" s="137" t="s">
        <v>540</v>
      </c>
      <c r="F216" s="138" t="s">
        <v>541</v>
      </c>
      <c r="G216" s="139" t="s">
        <v>191</v>
      </c>
      <c r="H216" s="140">
        <v>53</v>
      </c>
      <c r="I216" s="141"/>
      <c r="J216" s="142">
        <f>ROUND($I$216*$H$216,2)</f>
        <v>0</v>
      </c>
      <c r="K216" s="138"/>
      <c r="L216" s="43"/>
      <c r="M216" s="143"/>
      <c r="N216" s="144" t="s">
        <v>41</v>
      </c>
      <c r="O216" s="24"/>
      <c r="P216" s="145">
        <f>$O$216*$H$216</f>
        <v>0</v>
      </c>
      <c r="Q216" s="145">
        <v>0</v>
      </c>
      <c r="R216" s="145">
        <f>$Q$216*$H$216</f>
        <v>0</v>
      </c>
      <c r="S216" s="145">
        <v>0</v>
      </c>
      <c r="T216" s="146">
        <f>$S$216*$H$216</f>
        <v>0</v>
      </c>
      <c r="AR216" s="89" t="s">
        <v>215</v>
      </c>
      <c r="AT216" s="89" t="s">
        <v>159</v>
      </c>
      <c r="AU216" s="89" t="s">
        <v>21</v>
      </c>
      <c r="AY216" s="6" t="s">
        <v>158</v>
      </c>
      <c r="BE216" s="147">
        <f>IF($N$216="základní",$J$216,0)</f>
        <v>0</v>
      </c>
      <c r="BF216" s="147">
        <f>IF($N$216="snížená",$J$216,0)</f>
        <v>0</v>
      </c>
      <c r="BG216" s="147">
        <f>IF($N$216="zákl. přenesená",$J$216,0)</f>
        <v>0</v>
      </c>
      <c r="BH216" s="147">
        <f>IF($N$216="sníž. přenesená",$J$216,0)</f>
        <v>0</v>
      </c>
      <c r="BI216" s="147">
        <f>IF($N$216="nulová",$J$216,0)</f>
        <v>0</v>
      </c>
      <c r="BJ216" s="89" t="s">
        <v>21</v>
      </c>
      <c r="BK216" s="147">
        <f>ROUND($I$216*$H$216,2)</f>
        <v>0</v>
      </c>
      <c r="BL216" s="89" t="s">
        <v>215</v>
      </c>
      <c r="BM216" s="89" t="s">
        <v>378</v>
      </c>
    </row>
    <row r="217" spans="2:65" s="6" customFormat="1" ht="16.5" customHeight="1" x14ac:dyDescent="0.3">
      <c r="B217" s="23"/>
      <c r="C217" s="24"/>
      <c r="D217" s="148" t="s">
        <v>164</v>
      </c>
      <c r="E217" s="24"/>
      <c r="F217" s="149" t="s">
        <v>541</v>
      </c>
      <c r="G217" s="24"/>
      <c r="H217" s="24"/>
      <c r="J217" s="24"/>
      <c r="K217" s="24"/>
      <c r="L217" s="43"/>
      <c r="M217" s="56"/>
      <c r="N217" s="24"/>
      <c r="O217" s="24"/>
      <c r="P217" s="24"/>
      <c r="Q217" s="24"/>
      <c r="R217" s="24"/>
      <c r="S217" s="24"/>
      <c r="T217" s="57"/>
      <c r="AT217" s="6" t="s">
        <v>164</v>
      </c>
      <c r="AU217" s="6" t="s">
        <v>21</v>
      </c>
    </row>
    <row r="218" spans="2:65" s="6" customFormat="1" ht="15.75" customHeight="1" x14ac:dyDescent="0.3">
      <c r="B218" s="23"/>
      <c r="C218" s="136" t="s">
        <v>383</v>
      </c>
      <c r="D218" s="136" t="s">
        <v>159</v>
      </c>
      <c r="E218" s="137" t="s">
        <v>542</v>
      </c>
      <c r="F218" s="138" t="s">
        <v>543</v>
      </c>
      <c r="G218" s="139" t="s">
        <v>191</v>
      </c>
      <c r="H218" s="140">
        <v>18</v>
      </c>
      <c r="I218" s="141"/>
      <c r="J218" s="142">
        <f>ROUND($I$218*$H$218,2)</f>
        <v>0</v>
      </c>
      <c r="K218" s="138"/>
      <c r="L218" s="43"/>
      <c r="M218" s="143"/>
      <c r="N218" s="144" t="s">
        <v>41</v>
      </c>
      <c r="O218" s="24"/>
      <c r="P218" s="145">
        <f>$O$218*$H$218</f>
        <v>0</v>
      </c>
      <c r="Q218" s="145">
        <v>0</v>
      </c>
      <c r="R218" s="145">
        <f>$Q$218*$H$218</f>
        <v>0</v>
      </c>
      <c r="S218" s="145">
        <v>0</v>
      </c>
      <c r="T218" s="146">
        <f>$S$218*$H$218</f>
        <v>0</v>
      </c>
      <c r="AR218" s="89" t="s">
        <v>215</v>
      </c>
      <c r="AT218" s="89" t="s">
        <v>159</v>
      </c>
      <c r="AU218" s="89" t="s">
        <v>21</v>
      </c>
      <c r="AY218" s="6" t="s">
        <v>158</v>
      </c>
      <c r="BE218" s="147">
        <f>IF($N$218="základní",$J$218,0)</f>
        <v>0</v>
      </c>
      <c r="BF218" s="147">
        <f>IF($N$218="snížená",$J$218,0)</f>
        <v>0</v>
      </c>
      <c r="BG218" s="147">
        <f>IF($N$218="zákl. přenesená",$J$218,0)</f>
        <v>0</v>
      </c>
      <c r="BH218" s="147">
        <f>IF($N$218="sníž. přenesená",$J$218,0)</f>
        <v>0</v>
      </c>
      <c r="BI218" s="147">
        <f>IF($N$218="nulová",$J$218,0)</f>
        <v>0</v>
      </c>
      <c r="BJ218" s="89" t="s">
        <v>21</v>
      </c>
      <c r="BK218" s="147">
        <f>ROUND($I$218*$H$218,2)</f>
        <v>0</v>
      </c>
      <c r="BL218" s="89" t="s">
        <v>215</v>
      </c>
      <c r="BM218" s="89" t="s">
        <v>383</v>
      </c>
    </row>
    <row r="219" spans="2:65" s="6" customFormat="1" ht="16.5" customHeight="1" x14ac:dyDescent="0.3">
      <c r="B219" s="23"/>
      <c r="C219" s="24"/>
      <c r="D219" s="148" t="s">
        <v>164</v>
      </c>
      <c r="E219" s="24"/>
      <c r="F219" s="149" t="s">
        <v>543</v>
      </c>
      <c r="G219" s="24"/>
      <c r="H219" s="24"/>
      <c r="J219" s="24"/>
      <c r="K219" s="24"/>
      <c r="L219" s="43"/>
      <c r="M219" s="56"/>
      <c r="N219" s="24"/>
      <c r="O219" s="24"/>
      <c r="P219" s="24"/>
      <c r="Q219" s="24"/>
      <c r="R219" s="24"/>
      <c r="S219" s="24"/>
      <c r="T219" s="57"/>
      <c r="AT219" s="6" t="s">
        <v>164</v>
      </c>
      <c r="AU219" s="6" t="s">
        <v>21</v>
      </c>
    </row>
    <row r="220" spans="2:65" s="6" customFormat="1" ht="15.75" customHeight="1" x14ac:dyDescent="0.3">
      <c r="B220" s="23"/>
      <c r="C220" s="136" t="s">
        <v>388</v>
      </c>
      <c r="D220" s="136" t="s">
        <v>159</v>
      </c>
      <c r="E220" s="137" t="s">
        <v>544</v>
      </c>
      <c r="F220" s="138" t="s">
        <v>545</v>
      </c>
      <c r="G220" s="139" t="s">
        <v>329</v>
      </c>
      <c r="H220" s="140">
        <v>4</v>
      </c>
      <c r="I220" s="141"/>
      <c r="J220" s="142">
        <f>ROUND($I$220*$H$220,2)</f>
        <v>0</v>
      </c>
      <c r="K220" s="138"/>
      <c r="L220" s="43"/>
      <c r="M220" s="143"/>
      <c r="N220" s="144" t="s">
        <v>41</v>
      </c>
      <c r="O220" s="24"/>
      <c r="P220" s="145">
        <f>$O$220*$H$220</f>
        <v>0</v>
      </c>
      <c r="Q220" s="145">
        <v>0</v>
      </c>
      <c r="R220" s="145">
        <f>$Q$220*$H$220</f>
        <v>0</v>
      </c>
      <c r="S220" s="145">
        <v>0</v>
      </c>
      <c r="T220" s="146">
        <f>$S$220*$H$220</f>
        <v>0</v>
      </c>
      <c r="AR220" s="89" t="s">
        <v>215</v>
      </c>
      <c r="AT220" s="89" t="s">
        <v>159</v>
      </c>
      <c r="AU220" s="89" t="s">
        <v>21</v>
      </c>
      <c r="AY220" s="6" t="s">
        <v>158</v>
      </c>
      <c r="BE220" s="147">
        <f>IF($N$220="základní",$J$220,0)</f>
        <v>0</v>
      </c>
      <c r="BF220" s="147">
        <f>IF($N$220="snížená",$J$220,0)</f>
        <v>0</v>
      </c>
      <c r="BG220" s="147">
        <f>IF($N$220="zákl. přenesená",$J$220,0)</f>
        <v>0</v>
      </c>
      <c r="BH220" s="147">
        <f>IF($N$220="sníž. přenesená",$J$220,0)</f>
        <v>0</v>
      </c>
      <c r="BI220" s="147">
        <f>IF($N$220="nulová",$J$220,0)</f>
        <v>0</v>
      </c>
      <c r="BJ220" s="89" t="s">
        <v>21</v>
      </c>
      <c r="BK220" s="147">
        <f>ROUND($I$220*$H$220,2)</f>
        <v>0</v>
      </c>
      <c r="BL220" s="89" t="s">
        <v>215</v>
      </c>
      <c r="BM220" s="89" t="s">
        <v>388</v>
      </c>
    </row>
    <row r="221" spans="2:65" s="6" customFormat="1" ht="16.5" customHeight="1" x14ac:dyDescent="0.3">
      <c r="B221" s="23"/>
      <c r="C221" s="24"/>
      <c r="D221" s="148" t="s">
        <v>164</v>
      </c>
      <c r="E221" s="24"/>
      <c r="F221" s="149" t="s">
        <v>545</v>
      </c>
      <c r="G221" s="24"/>
      <c r="H221" s="24"/>
      <c r="J221" s="24"/>
      <c r="K221" s="24"/>
      <c r="L221" s="43"/>
      <c r="M221" s="56"/>
      <c r="N221" s="24"/>
      <c r="O221" s="24"/>
      <c r="P221" s="24"/>
      <c r="Q221" s="24"/>
      <c r="R221" s="24"/>
      <c r="S221" s="24"/>
      <c r="T221" s="57"/>
      <c r="AT221" s="6" t="s">
        <v>164</v>
      </c>
      <c r="AU221" s="6" t="s">
        <v>21</v>
      </c>
    </row>
    <row r="222" spans="2:65" s="6" customFormat="1" ht="15.75" customHeight="1" x14ac:dyDescent="0.3">
      <c r="B222" s="23"/>
      <c r="C222" s="136" t="s">
        <v>395</v>
      </c>
      <c r="D222" s="136" t="s">
        <v>159</v>
      </c>
      <c r="E222" s="137" t="s">
        <v>546</v>
      </c>
      <c r="F222" s="138" t="s">
        <v>547</v>
      </c>
      <c r="G222" s="139" t="s">
        <v>329</v>
      </c>
      <c r="H222" s="140">
        <v>1</v>
      </c>
      <c r="I222" s="141"/>
      <c r="J222" s="142">
        <f>ROUND($I$222*$H$222,2)</f>
        <v>0</v>
      </c>
      <c r="K222" s="138"/>
      <c r="L222" s="43"/>
      <c r="M222" s="143"/>
      <c r="N222" s="144" t="s">
        <v>41</v>
      </c>
      <c r="O222" s="24"/>
      <c r="P222" s="145">
        <f>$O$222*$H$222</f>
        <v>0</v>
      </c>
      <c r="Q222" s="145">
        <v>0</v>
      </c>
      <c r="R222" s="145">
        <f>$Q$222*$H$222</f>
        <v>0</v>
      </c>
      <c r="S222" s="145">
        <v>0</v>
      </c>
      <c r="T222" s="146">
        <f>$S$222*$H$222</f>
        <v>0</v>
      </c>
      <c r="AR222" s="89" t="s">
        <v>215</v>
      </c>
      <c r="AT222" s="89" t="s">
        <v>159</v>
      </c>
      <c r="AU222" s="89" t="s">
        <v>21</v>
      </c>
      <c r="AY222" s="6" t="s">
        <v>158</v>
      </c>
      <c r="BE222" s="147">
        <f>IF($N$222="základní",$J$222,0)</f>
        <v>0</v>
      </c>
      <c r="BF222" s="147">
        <f>IF($N$222="snížená",$J$222,0)</f>
        <v>0</v>
      </c>
      <c r="BG222" s="147">
        <f>IF($N$222="zákl. přenesená",$J$222,0)</f>
        <v>0</v>
      </c>
      <c r="BH222" s="147">
        <f>IF($N$222="sníž. přenesená",$J$222,0)</f>
        <v>0</v>
      </c>
      <c r="BI222" s="147">
        <f>IF($N$222="nulová",$J$222,0)</f>
        <v>0</v>
      </c>
      <c r="BJ222" s="89" t="s">
        <v>21</v>
      </c>
      <c r="BK222" s="147">
        <f>ROUND($I$222*$H$222,2)</f>
        <v>0</v>
      </c>
      <c r="BL222" s="89" t="s">
        <v>215</v>
      </c>
      <c r="BM222" s="89" t="s">
        <v>395</v>
      </c>
    </row>
    <row r="223" spans="2:65" s="6" customFormat="1" ht="16.5" customHeight="1" x14ac:dyDescent="0.3">
      <c r="B223" s="23"/>
      <c r="C223" s="24"/>
      <c r="D223" s="148" t="s">
        <v>164</v>
      </c>
      <c r="E223" s="24"/>
      <c r="F223" s="149" t="s">
        <v>547</v>
      </c>
      <c r="G223" s="24"/>
      <c r="H223" s="24"/>
      <c r="J223" s="24"/>
      <c r="K223" s="24"/>
      <c r="L223" s="43"/>
      <c r="M223" s="56"/>
      <c r="N223" s="24"/>
      <c r="O223" s="24"/>
      <c r="P223" s="24"/>
      <c r="Q223" s="24"/>
      <c r="R223" s="24"/>
      <c r="S223" s="24"/>
      <c r="T223" s="57"/>
      <c r="AT223" s="6" t="s">
        <v>164</v>
      </c>
      <c r="AU223" s="6" t="s">
        <v>21</v>
      </c>
    </row>
    <row r="224" spans="2:65" s="6" customFormat="1" ht="15.75" customHeight="1" x14ac:dyDescent="0.3">
      <c r="B224" s="23"/>
      <c r="C224" s="136" t="s">
        <v>398</v>
      </c>
      <c r="D224" s="136" t="s">
        <v>159</v>
      </c>
      <c r="E224" s="137" t="s">
        <v>548</v>
      </c>
      <c r="F224" s="138" t="s">
        <v>549</v>
      </c>
      <c r="G224" s="139" t="s">
        <v>191</v>
      </c>
      <c r="H224" s="140">
        <v>5</v>
      </c>
      <c r="I224" s="141"/>
      <c r="J224" s="142">
        <f>ROUND($I$224*$H$224,2)</f>
        <v>0</v>
      </c>
      <c r="K224" s="138"/>
      <c r="L224" s="43"/>
      <c r="M224" s="143"/>
      <c r="N224" s="144" t="s">
        <v>41</v>
      </c>
      <c r="O224" s="24"/>
      <c r="P224" s="145">
        <f>$O$224*$H$224</f>
        <v>0</v>
      </c>
      <c r="Q224" s="145">
        <v>0</v>
      </c>
      <c r="R224" s="145">
        <f>$Q$224*$H$224</f>
        <v>0</v>
      </c>
      <c r="S224" s="145">
        <v>0</v>
      </c>
      <c r="T224" s="146">
        <f>$S$224*$H$224</f>
        <v>0</v>
      </c>
      <c r="AR224" s="89" t="s">
        <v>215</v>
      </c>
      <c r="AT224" s="89" t="s">
        <v>159</v>
      </c>
      <c r="AU224" s="89" t="s">
        <v>21</v>
      </c>
      <c r="AY224" s="6" t="s">
        <v>158</v>
      </c>
      <c r="BE224" s="147">
        <f>IF($N$224="základní",$J$224,0)</f>
        <v>0</v>
      </c>
      <c r="BF224" s="147">
        <f>IF($N$224="snížená",$J$224,0)</f>
        <v>0</v>
      </c>
      <c r="BG224" s="147">
        <f>IF($N$224="zákl. přenesená",$J$224,0)</f>
        <v>0</v>
      </c>
      <c r="BH224" s="147">
        <f>IF($N$224="sníž. přenesená",$J$224,0)</f>
        <v>0</v>
      </c>
      <c r="BI224" s="147">
        <f>IF($N$224="nulová",$J$224,0)</f>
        <v>0</v>
      </c>
      <c r="BJ224" s="89" t="s">
        <v>21</v>
      </c>
      <c r="BK224" s="147">
        <f>ROUND($I$224*$H$224,2)</f>
        <v>0</v>
      </c>
      <c r="BL224" s="89" t="s">
        <v>215</v>
      </c>
      <c r="BM224" s="89" t="s">
        <v>398</v>
      </c>
    </row>
    <row r="225" spans="2:65" s="6" customFormat="1" ht="16.5" customHeight="1" x14ac:dyDescent="0.3">
      <c r="B225" s="23"/>
      <c r="C225" s="24"/>
      <c r="D225" s="148" t="s">
        <v>164</v>
      </c>
      <c r="E225" s="24"/>
      <c r="F225" s="149" t="s">
        <v>549</v>
      </c>
      <c r="G225" s="24"/>
      <c r="H225" s="24"/>
      <c r="J225" s="24"/>
      <c r="K225" s="24"/>
      <c r="L225" s="43"/>
      <c r="M225" s="56"/>
      <c r="N225" s="24"/>
      <c r="O225" s="24"/>
      <c r="P225" s="24"/>
      <c r="Q225" s="24"/>
      <c r="R225" s="24"/>
      <c r="S225" s="24"/>
      <c r="T225" s="57"/>
      <c r="AT225" s="6" t="s">
        <v>164</v>
      </c>
      <c r="AU225" s="6" t="s">
        <v>21</v>
      </c>
    </row>
    <row r="226" spans="2:65" s="6" customFormat="1" ht="15.75" customHeight="1" x14ac:dyDescent="0.3">
      <c r="B226" s="23"/>
      <c r="C226" s="136" t="s">
        <v>401</v>
      </c>
      <c r="D226" s="136" t="s">
        <v>159</v>
      </c>
      <c r="E226" s="137" t="s">
        <v>550</v>
      </c>
      <c r="F226" s="138" t="s">
        <v>551</v>
      </c>
      <c r="G226" s="139" t="s">
        <v>191</v>
      </c>
      <c r="H226" s="140">
        <v>16</v>
      </c>
      <c r="I226" s="141"/>
      <c r="J226" s="142">
        <f>ROUND($I$226*$H$226,2)</f>
        <v>0</v>
      </c>
      <c r="K226" s="138"/>
      <c r="L226" s="43"/>
      <c r="M226" s="143"/>
      <c r="N226" s="144" t="s">
        <v>41</v>
      </c>
      <c r="O226" s="24"/>
      <c r="P226" s="145">
        <f>$O$226*$H$226</f>
        <v>0</v>
      </c>
      <c r="Q226" s="145">
        <v>0</v>
      </c>
      <c r="R226" s="145">
        <f>$Q$226*$H$226</f>
        <v>0</v>
      </c>
      <c r="S226" s="145">
        <v>0</v>
      </c>
      <c r="T226" s="146">
        <f>$S$226*$H$226</f>
        <v>0</v>
      </c>
      <c r="AR226" s="89" t="s">
        <v>215</v>
      </c>
      <c r="AT226" s="89" t="s">
        <v>159</v>
      </c>
      <c r="AU226" s="89" t="s">
        <v>21</v>
      </c>
      <c r="AY226" s="6" t="s">
        <v>158</v>
      </c>
      <c r="BE226" s="147">
        <f>IF($N$226="základní",$J$226,0)</f>
        <v>0</v>
      </c>
      <c r="BF226" s="147">
        <f>IF($N$226="snížená",$J$226,0)</f>
        <v>0</v>
      </c>
      <c r="BG226" s="147">
        <f>IF($N$226="zákl. přenesená",$J$226,0)</f>
        <v>0</v>
      </c>
      <c r="BH226" s="147">
        <f>IF($N$226="sníž. přenesená",$J$226,0)</f>
        <v>0</v>
      </c>
      <c r="BI226" s="147">
        <f>IF($N$226="nulová",$J$226,0)</f>
        <v>0</v>
      </c>
      <c r="BJ226" s="89" t="s">
        <v>21</v>
      </c>
      <c r="BK226" s="147">
        <f>ROUND($I$226*$H$226,2)</f>
        <v>0</v>
      </c>
      <c r="BL226" s="89" t="s">
        <v>215</v>
      </c>
      <c r="BM226" s="89" t="s">
        <v>401</v>
      </c>
    </row>
    <row r="227" spans="2:65" s="6" customFormat="1" ht="16.5" customHeight="1" x14ac:dyDescent="0.3">
      <c r="B227" s="23"/>
      <c r="C227" s="24"/>
      <c r="D227" s="148" t="s">
        <v>164</v>
      </c>
      <c r="E227" s="24"/>
      <c r="F227" s="149" t="s">
        <v>551</v>
      </c>
      <c r="G227" s="24"/>
      <c r="H227" s="24"/>
      <c r="J227" s="24"/>
      <c r="K227" s="24"/>
      <c r="L227" s="43"/>
      <c r="M227" s="56"/>
      <c r="N227" s="24"/>
      <c r="O227" s="24"/>
      <c r="P227" s="24"/>
      <c r="Q227" s="24"/>
      <c r="R227" s="24"/>
      <c r="S227" s="24"/>
      <c r="T227" s="57"/>
      <c r="AT227" s="6" t="s">
        <v>164</v>
      </c>
      <c r="AU227" s="6" t="s">
        <v>21</v>
      </c>
    </row>
    <row r="228" spans="2:65" s="6" customFormat="1" ht="15.75" customHeight="1" x14ac:dyDescent="0.3">
      <c r="B228" s="23"/>
      <c r="C228" s="136" t="s">
        <v>404</v>
      </c>
      <c r="D228" s="136" t="s">
        <v>159</v>
      </c>
      <c r="E228" s="137" t="s">
        <v>552</v>
      </c>
      <c r="F228" s="138" t="s">
        <v>553</v>
      </c>
      <c r="G228" s="139" t="s">
        <v>191</v>
      </c>
      <c r="H228" s="140">
        <v>4</v>
      </c>
      <c r="I228" s="141"/>
      <c r="J228" s="142">
        <f>ROUND($I$228*$H$228,2)</f>
        <v>0</v>
      </c>
      <c r="K228" s="138"/>
      <c r="L228" s="43"/>
      <c r="M228" s="143"/>
      <c r="N228" s="144" t="s">
        <v>41</v>
      </c>
      <c r="O228" s="24"/>
      <c r="P228" s="145">
        <f>$O$228*$H$228</f>
        <v>0</v>
      </c>
      <c r="Q228" s="145">
        <v>0</v>
      </c>
      <c r="R228" s="145">
        <f>$Q$228*$H$228</f>
        <v>0</v>
      </c>
      <c r="S228" s="145">
        <v>0</v>
      </c>
      <c r="T228" s="146">
        <f>$S$228*$H$228</f>
        <v>0</v>
      </c>
      <c r="AR228" s="89" t="s">
        <v>215</v>
      </c>
      <c r="AT228" s="89" t="s">
        <v>159</v>
      </c>
      <c r="AU228" s="89" t="s">
        <v>21</v>
      </c>
      <c r="AY228" s="6" t="s">
        <v>158</v>
      </c>
      <c r="BE228" s="147">
        <f>IF($N$228="základní",$J$228,0)</f>
        <v>0</v>
      </c>
      <c r="BF228" s="147">
        <f>IF($N$228="snížená",$J$228,0)</f>
        <v>0</v>
      </c>
      <c r="BG228" s="147">
        <f>IF($N$228="zákl. přenesená",$J$228,0)</f>
        <v>0</v>
      </c>
      <c r="BH228" s="147">
        <f>IF($N$228="sníž. přenesená",$J$228,0)</f>
        <v>0</v>
      </c>
      <c r="BI228" s="147">
        <f>IF($N$228="nulová",$J$228,0)</f>
        <v>0</v>
      </c>
      <c r="BJ228" s="89" t="s">
        <v>21</v>
      </c>
      <c r="BK228" s="147">
        <f>ROUND($I$228*$H$228,2)</f>
        <v>0</v>
      </c>
      <c r="BL228" s="89" t="s">
        <v>215</v>
      </c>
      <c r="BM228" s="89" t="s">
        <v>404</v>
      </c>
    </row>
    <row r="229" spans="2:65" s="6" customFormat="1" ht="16.5" customHeight="1" x14ac:dyDescent="0.3">
      <c r="B229" s="23"/>
      <c r="C229" s="24"/>
      <c r="D229" s="148" t="s">
        <v>164</v>
      </c>
      <c r="E229" s="24"/>
      <c r="F229" s="149" t="s">
        <v>553</v>
      </c>
      <c r="G229" s="24"/>
      <c r="H229" s="24"/>
      <c r="J229" s="24"/>
      <c r="K229" s="24"/>
      <c r="L229" s="43"/>
      <c r="M229" s="56"/>
      <c r="N229" s="24"/>
      <c r="O229" s="24"/>
      <c r="P229" s="24"/>
      <c r="Q229" s="24"/>
      <c r="R229" s="24"/>
      <c r="S229" s="24"/>
      <c r="T229" s="57"/>
      <c r="AT229" s="6" t="s">
        <v>164</v>
      </c>
      <c r="AU229" s="6" t="s">
        <v>21</v>
      </c>
    </row>
    <row r="230" spans="2:65" s="6" customFormat="1" ht="15.75" customHeight="1" x14ac:dyDescent="0.3">
      <c r="B230" s="23"/>
      <c r="C230" s="136" t="s">
        <v>222</v>
      </c>
      <c r="D230" s="136" t="s">
        <v>159</v>
      </c>
      <c r="E230" s="137" t="s">
        <v>554</v>
      </c>
      <c r="F230" s="138" t="s">
        <v>555</v>
      </c>
      <c r="G230" s="139" t="s">
        <v>191</v>
      </c>
      <c r="H230" s="140">
        <v>22</v>
      </c>
      <c r="I230" s="141"/>
      <c r="J230" s="142">
        <f>ROUND($I$230*$H$230,2)</f>
        <v>0</v>
      </c>
      <c r="K230" s="138"/>
      <c r="L230" s="43"/>
      <c r="M230" s="143"/>
      <c r="N230" s="144" t="s">
        <v>41</v>
      </c>
      <c r="O230" s="24"/>
      <c r="P230" s="145">
        <f>$O$230*$H$230</f>
        <v>0</v>
      </c>
      <c r="Q230" s="145">
        <v>0</v>
      </c>
      <c r="R230" s="145">
        <f>$Q$230*$H$230</f>
        <v>0</v>
      </c>
      <c r="S230" s="145">
        <v>0</v>
      </c>
      <c r="T230" s="146">
        <f>$S$230*$H$230</f>
        <v>0</v>
      </c>
      <c r="AR230" s="89" t="s">
        <v>215</v>
      </c>
      <c r="AT230" s="89" t="s">
        <v>159</v>
      </c>
      <c r="AU230" s="89" t="s">
        <v>21</v>
      </c>
      <c r="AY230" s="6" t="s">
        <v>158</v>
      </c>
      <c r="BE230" s="147">
        <f>IF($N$230="základní",$J$230,0)</f>
        <v>0</v>
      </c>
      <c r="BF230" s="147">
        <f>IF($N$230="snížená",$J$230,0)</f>
        <v>0</v>
      </c>
      <c r="BG230" s="147">
        <f>IF($N$230="zákl. přenesená",$J$230,0)</f>
        <v>0</v>
      </c>
      <c r="BH230" s="147">
        <f>IF($N$230="sníž. přenesená",$J$230,0)</f>
        <v>0</v>
      </c>
      <c r="BI230" s="147">
        <f>IF($N$230="nulová",$J$230,0)</f>
        <v>0</v>
      </c>
      <c r="BJ230" s="89" t="s">
        <v>21</v>
      </c>
      <c r="BK230" s="147">
        <f>ROUND($I$230*$H$230,2)</f>
        <v>0</v>
      </c>
      <c r="BL230" s="89" t="s">
        <v>215</v>
      </c>
      <c r="BM230" s="89" t="s">
        <v>222</v>
      </c>
    </row>
    <row r="231" spans="2:65" s="6" customFormat="1" ht="16.5" customHeight="1" x14ac:dyDescent="0.3">
      <c r="B231" s="23"/>
      <c r="C231" s="24"/>
      <c r="D231" s="148" t="s">
        <v>164</v>
      </c>
      <c r="E231" s="24"/>
      <c r="F231" s="149" t="s">
        <v>555</v>
      </c>
      <c r="G231" s="24"/>
      <c r="H231" s="24"/>
      <c r="J231" s="24"/>
      <c r="K231" s="24"/>
      <c r="L231" s="43"/>
      <c r="M231" s="56"/>
      <c r="N231" s="24"/>
      <c r="O231" s="24"/>
      <c r="P231" s="24"/>
      <c r="Q231" s="24"/>
      <c r="R231" s="24"/>
      <c r="S231" s="24"/>
      <c r="T231" s="57"/>
      <c r="AT231" s="6" t="s">
        <v>164</v>
      </c>
      <c r="AU231" s="6" t="s">
        <v>21</v>
      </c>
    </row>
    <row r="232" spans="2:65" s="6" customFormat="1" ht="15.75" customHeight="1" x14ac:dyDescent="0.3">
      <c r="B232" s="150"/>
      <c r="C232" s="151"/>
      <c r="D232" s="152" t="s">
        <v>165</v>
      </c>
      <c r="E232" s="151"/>
      <c r="F232" s="153" t="s">
        <v>224</v>
      </c>
      <c r="G232" s="151"/>
      <c r="H232" s="154">
        <v>18</v>
      </c>
      <c r="J232" s="151"/>
      <c r="K232" s="151"/>
      <c r="L232" s="155"/>
      <c r="M232" s="156"/>
      <c r="N232" s="151"/>
      <c r="O232" s="151"/>
      <c r="P232" s="151"/>
      <c r="Q232" s="151"/>
      <c r="R232" s="151"/>
      <c r="S232" s="151"/>
      <c r="T232" s="157"/>
      <c r="AT232" s="158" t="s">
        <v>165</v>
      </c>
      <c r="AU232" s="158" t="s">
        <v>21</v>
      </c>
      <c r="AV232" s="158" t="s">
        <v>78</v>
      </c>
      <c r="AW232" s="158" t="s">
        <v>121</v>
      </c>
      <c r="AX232" s="158" t="s">
        <v>70</v>
      </c>
      <c r="AY232" s="158" t="s">
        <v>158</v>
      </c>
    </row>
    <row r="233" spans="2:65" s="6" customFormat="1" ht="15.75" customHeight="1" x14ac:dyDescent="0.3">
      <c r="B233" s="150"/>
      <c r="C233" s="151"/>
      <c r="D233" s="152" t="s">
        <v>165</v>
      </c>
      <c r="E233" s="151"/>
      <c r="F233" s="153" t="s">
        <v>163</v>
      </c>
      <c r="G233" s="151"/>
      <c r="H233" s="154">
        <v>4</v>
      </c>
      <c r="J233" s="151"/>
      <c r="K233" s="151"/>
      <c r="L233" s="155"/>
      <c r="M233" s="156"/>
      <c r="N233" s="151"/>
      <c r="O233" s="151"/>
      <c r="P233" s="151"/>
      <c r="Q233" s="151"/>
      <c r="R233" s="151"/>
      <c r="S233" s="151"/>
      <c r="T233" s="157"/>
      <c r="AT233" s="158" t="s">
        <v>165</v>
      </c>
      <c r="AU233" s="158" t="s">
        <v>21</v>
      </c>
      <c r="AV233" s="158" t="s">
        <v>78</v>
      </c>
      <c r="AW233" s="158" t="s">
        <v>121</v>
      </c>
      <c r="AX233" s="158" t="s">
        <v>70</v>
      </c>
      <c r="AY233" s="158" t="s">
        <v>158</v>
      </c>
    </row>
    <row r="234" spans="2:65" s="6" customFormat="1" ht="15.75" customHeight="1" x14ac:dyDescent="0.3">
      <c r="B234" s="159"/>
      <c r="C234" s="160"/>
      <c r="D234" s="152" t="s">
        <v>165</v>
      </c>
      <c r="E234" s="160"/>
      <c r="F234" s="161" t="s">
        <v>170</v>
      </c>
      <c r="G234" s="160"/>
      <c r="H234" s="162">
        <v>22</v>
      </c>
      <c r="J234" s="160"/>
      <c r="K234" s="160"/>
      <c r="L234" s="163"/>
      <c r="M234" s="164"/>
      <c r="N234" s="160"/>
      <c r="O234" s="160"/>
      <c r="P234" s="160"/>
      <c r="Q234" s="160"/>
      <c r="R234" s="160"/>
      <c r="S234" s="160"/>
      <c r="T234" s="165"/>
      <c r="AT234" s="166" t="s">
        <v>165</v>
      </c>
      <c r="AU234" s="166" t="s">
        <v>21</v>
      </c>
      <c r="AV234" s="166" t="s">
        <v>163</v>
      </c>
      <c r="AW234" s="166" t="s">
        <v>121</v>
      </c>
      <c r="AX234" s="166" t="s">
        <v>21</v>
      </c>
      <c r="AY234" s="166" t="s">
        <v>158</v>
      </c>
    </row>
    <row r="235" spans="2:65" s="6" customFormat="1" ht="15.75" customHeight="1" x14ac:dyDescent="0.3">
      <c r="B235" s="23"/>
      <c r="C235" s="136" t="s">
        <v>556</v>
      </c>
      <c r="D235" s="136" t="s">
        <v>159</v>
      </c>
      <c r="E235" s="137" t="s">
        <v>557</v>
      </c>
      <c r="F235" s="138" t="s">
        <v>558</v>
      </c>
      <c r="G235" s="139" t="s">
        <v>191</v>
      </c>
      <c r="H235" s="140">
        <v>5</v>
      </c>
      <c r="I235" s="141"/>
      <c r="J235" s="142">
        <f>ROUND($I$235*$H$235,2)</f>
        <v>0</v>
      </c>
      <c r="K235" s="138"/>
      <c r="L235" s="43"/>
      <c r="M235" s="143"/>
      <c r="N235" s="144" t="s">
        <v>41</v>
      </c>
      <c r="O235" s="24"/>
      <c r="P235" s="145">
        <f>$O$235*$H$235</f>
        <v>0</v>
      </c>
      <c r="Q235" s="145">
        <v>0</v>
      </c>
      <c r="R235" s="145">
        <f>$Q$235*$H$235</f>
        <v>0</v>
      </c>
      <c r="S235" s="145">
        <v>0</v>
      </c>
      <c r="T235" s="146">
        <f>$S$235*$H$235</f>
        <v>0</v>
      </c>
      <c r="AR235" s="89" t="s">
        <v>215</v>
      </c>
      <c r="AT235" s="89" t="s">
        <v>159</v>
      </c>
      <c r="AU235" s="89" t="s">
        <v>21</v>
      </c>
      <c r="AY235" s="6" t="s">
        <v>158</v>
      </c>
      <c r="BE235" s="147">
        <f>IF($N$235="základní",$J$235,0)</f>
        <v>0</v>
      </c>
      <c r="BF235" s="147">
        <f>IF($N$235="snížená",$J$235,0)</f>
        <v>0</v>
      </c>
      <c r="BG235" s="147">
        <f>IF($N$235="zákl. přenesená",$J$235,0)</f>
        <v>0</v>
      </c>
      <c r="BH235" s="147">
        <f>IF($N$235="sníž. přenesená",$J$235,0)</f>
        <v>0</v>
      </c>
      <c r="BI235" s="147">
        <f>IF($N$235="nulová",$J$235,0)</f>
        <v>0</v>
      </c>
      <c r="BJ235" s="89" t="s">
        <v>21</v>
      </c>
      <c r="BK235" s="147">
        <f>ROUND($I$235*$H$235,2)</f>
        <v>0</v>
      </c>
      <c r="BL235" s="89" t="s">
        <v>215</v>
      </c>
      <c r="BM235" s="89" t="s">
        <v>556</v>
      </c>
    </row>
    <row r="236" spans="2:65" s="6" customFormat="1" ht="16.5" customHeight="1" x14ac:dyDescent="0.3">
      <c r="B236" s="23"/>
      <c r="C236" s="24"/>
      <c r="D236" s="148" t="s">
        <v>164</v>
      </c>
      <c r="E236" s="24"/>
      <c r="F236" s="149" t="s">
        <v>558</v>
      </c>
      <c r="G236" s="24"/>
      <c r="H236" s="24"/>
      <c r="J236" s="24"/>
      <c r="K236" s="24"/>
      <c r="L236" s="43"/>
      <c r="M236" s="56"/>
      <c r="N236" s="24"/>
      <c r="O236" s="24"/>
      <c r="P236" s="24"/>
      <c r="Q236" s="24"/>
      <c r="R236" s="24"/>
      <c r="S236" s="24"/>
      <c r="T236" s="57"/>
      <c r="AT236" s="6" t="s">
        <v>164</v>
      </c>
      <c r="AU236" s="6" t="s">
        <v>21</v>
      </c>
    </row>
    <row r="237" spans="2:65" s="6" customFormat="1" ht="15.75" customHeight="1" x14ac:dyDescent="0.3">
      <c r="B237" s="23"/>
      <c r="C237" s="136" t="s">
        <v>227</v>
      </c>
      <c r="D237" s="136" t="s">
        <v>159</v>
      </c>
      <c r="E237" s="137" t="s">
        <v>559</v>
      </c>
      <c r="F237" s="138" t="s">
        <v>560</v>
      </c>
      <c r="G237" s="139" t="s">
        <v>191</v>
      </c>
      <c r="H237" s="140">
        <v>30</v>
      </c>
      <c r="I237" s="141"/>
      <c r="J237" s="142">
        <f>ROUND($I$237*$H$237,2)</f>
        <v>0</v>
      </c>
      <c r="K237" s="138"/>
      <c r="L237" s="43"/>
      <c r="M237" s="143"/>
      <c r="N237" s="144" t="s">
        <v>41</v>
      </c>
      <c r="O237" s="24"/>
      <c r="P237" s="145">
        <f>$O$237*$H$237</f>
        <v>0</v>
      </c>
      <c r="Q237" s="145">
        <v>0</v>
      </c>
      <c r="R237" s="145">
        <f>$Q$237*$H$237</f>
        <v>0</v>
      </c>
      <c r="S237" s="145">
        <v>0</v>
      </c>
      <c r="T237" s="146">
        <f>$S$237*$H$237</f>
        <v>0</v>
      </c>
      <c r="AR237" s="89" t="s">
        <v>215</v>
      </c>
      <c r="AT237" s="89" t="s">
        <v>159</v>
      </c>
      <c r="AU237" s="89" t="s">
        <v>21</v>
      </c>
      <c r="AY237" s="6" t="s">
        <v>158</v>
      </c>
      <c r="BE237" s="147">
        <f>IF($N$237="základní",$J$237,0)</f>
        <v>0</v>
      </c>
      <c r="BF237" s="147">
        <f>IF($N$237="snížená",$J$237,0)</f>
        <v>0</v>
      </c>
      <c r="BG237" s="147">
        <f>IF($N$237="zákl. přenesená",$J$237,0)</f>
        <v>0</v>
      </c>
      <c r="BH237" s="147">
        <f>IF($N$237="sníž. přenesená",$J$237,0)</f>
        <v>0</v>
      </c>
      <c r="BI237" s="147">
        <f>IF($N$237="nulová",$J$237,0)</f>
        <v>0</v>
      </c>
      <c r="BJ237" s="89" t="s">
        <v>21</v>
      </c>
      <c r="BK237" s="147">
        <f>ROUND($I$237*$H$237,2)</f>
        <v>0</v>
      </c>
      <c r="BL237" s="89" t="s">
        <v>215</v>
      </c>
      <c r="BM237" s="89" t="s">
        <v>227</v>
      </c>
    </row>
    <row r="238" spans="2:65" s="6" customFormat="1" ht="16.5" customHeight="1" x14ac:dyDescent="0.3">
      <c r="B238" s="23"/>
      <c r="C238" s="24"/>
      <c r="D238" s="148" t="s">
        <v>164</v>
      </c>
      <c r="E238" s="24"/>
      <c r="F238" s="149" t="s">
        <v>560</v>
      </c>
      <c r="G238" s="24"/>
      <c r="H238" s="24"/>
      <c r="J238" s="24"/>
      <c r="K238" s="24"/>
      <c r="L238" s="43"/>
      <c r="M238" s="56"/>
      <c r="N238" s="24"/>
      <c r="O238" s="24"/>
      <c r="P238" s="24"/>
      <c r="Q238" s="24"/>
      <c r="R238" s="24"/>
      <c r="S238" s="24"/>
      <c r="T238" s="57"/>
      <c r="AT238" s="6" t="s">
        <v>164</v>
      </c>
      <c r="AU238" s="6" t="s">
        <v>21</v>
      </c>
    </row>
    <row r="239" spans="2:65" s="6" customFormat="1" ht="15.75" customHeight="1" x14ac:dyDescent="0.3">
      <c r="B239" s="150"/>
      <c r="C239" s="151"/>
      <c r="D239" s="152" t="s">
        <v>165</v>
      </c>
      <c r="E239" s="151"/>
      <c r="F239" s="153" t="s">
        <v>561</v>
      </c>
      <c r="G239" s="151"/>
      <c r="H239" s="154">
        <v>30</v>
      </c>
      <c r="J239" s="151"/>
      <c r="K239" s="151"/>
      <c r="L239" s="155"/>
      <c r="M239" s="156"/>
      <c r="N239" s="151"/>
      <c r="O239" s="151"/>
      <c r="P239" s="151"/>
      <c r="Q239" s="151"/>
      <c r="R239" s="151"/>
      <c r="S239" s="151"/>
      <c r="T239" s="157"/>
      <c r="AT239" s="158" t="s">
        <v>165</v>
      </c>
      <c r="AU239" s="158" t="s">
        <v>21</v>
      </c>
      <c r="AV239" s="158" t="s">
        <v>78</v>
      </c>
      <c r="AW239" s="158" t="s">
        <v>121</v>
      </c>
      <c r="AX239" s="158" t="s">
        <v>70</v>
      </c>
      <c r="AY239" s="158" t="s">
        <v>158</v>
      </c>
    </row>
    <row r="240" spans="2:65" s="6" customFormat="1" ht="15.75" customHeight="1" x14ac:dyDescent="0.3">
      <c r="B240" s="159"/>
      <c r="C240" s="160"/>
      <c r="D240" s="152" t="s">
        <v>165</v>
      </c>
      <c r="E240" s="160"/>
      <c r="F240" s="161" t="s">
        <v>170</v>
      </c>
      <c r="G240" s="160"/>
      <c r="H240" s="162">
        <v>30</v>
      </c>
      <c r="J240" s="160"/>
      <c r="K240" s="160"/>
      <c r="L240" s="163"/>
      <c r="M240" s="164"/>
      <c r="N240" s="160"/>
      <c r="O240" s="160"/>
      <c r="P240" s="160"/>
      <c r="Q240" s="160"/>
      <c r="R240" s="160"/>
      <c r="S240" s="160"/>
      <c r="T240" s="165"/>
      <c r="AT240" s="166" t="s">
        <v>165</v>
      </c>
      <c r="AU240" s="166" t="s">
        <v>21</v>
      </c>
      <c r="AV240" s="166" t="s">
        <v>163</v>
      </c>
      <c r="AW240" s="166" t="s">
        <v>121</v>
      </c>
      <c r="AX240" s="166" t="s">
        <v>21</v>
      </c>
      <c r="AY240" s="166" t="s">
        <v>158</v>
      </c>
    </row>
    <row r="241" spans="2:65" s="6" customFormat="1" ht="15.75" customHeight="1" x14ac:dyDescent="0.3">
      <c r="B241" s="23"/>
      <c r="C241" s="136" t="s">
        <v>562</v>
      </c>
      <c r="D241" s="136" t="s">
        <v>159</v>
      </c>
      <c r="E241" s="137" t="s">
        <v>563</v>
      </c>
      <c r="F241" s="138" t="s">
        <v>564</v>
      </c>
      <c r="G241" s="139" t="s">
        <v>191</v>
      </c>
      <c r="H241" s="140">
        <v>28</v>
      </c>
      <c r="I241" s="141"/>
      <c r="J241" s="142">
        <f>ROUND($I$241*$H$241,2)</f>
        <v>0</v>
      </c>
      <c r="K241" s="138"/>
      <c r="L241" s="43"/>
      <c r="M241" s="143"/>
      <c r="N241" s="144" t="s">
        <v>41</v>
      </c>
      <c r="O241" s="24"/>
      <c r="P241" s="145">
        <f>$O$241*$H$241</f>
        <v>0</v>
      </c>
      <c r="Q241" s="145">
        <v>0</v>
      </c>
      <c r="R241" s="145">
        <f>$Q$241*$H$241</f>
        <v>0</v>
      </c>
      <c r="S241" s="145">
        <v>0</v>
      </c>
      <c r="T241" s="146">
        <f>$S$241*$H$241</f>
        <v>0</v>
      </c>
      <c r="AR241" s="89" t="s">
        <v>215</v>
      </c>
      <c r="AT241" s="89" t="s">
        <v>159</v>
      </c>
      <c r="AU241" s="89" t="s">
        <v>21</v>
      </c>
      <c r="AY241" s="6" t="s">
        <v>158</v>
      </c>
      <c r="BE241" s="147">
        <f>IF($N$241="základní",$J$241,0)</f>
        <v>0</v>
      </c>
      <c r="BF241" s="147">
        <f>IF($N$241="snížená",$J$241,0)</f>
        <v>0</v>
      </c>
      <c r="BG241" s="147">
        <f>IF($N$241="zákl. přenesená",$J$241,0)</f>
        <v>0</v>
      </c>
      <c r="BH241" s="147">
        <f>IF($N$241="sníž. přenesená",$J$241,0)</f>
        <v>0</v>
      </c>
      <c r="BI241" s="147">
        <f>IF($N$241="nulová",$J$241,0)</f>
        <v>0</v>
      </c>
      <c r="BJ241" s="89" t="s">
        <v>21</v>
      </c>
      <c r="BK241" s="147">
        <f>ROUND($I$241*$H$241,2)</f>
        <v>0</v>
      </c>
      <c r="BL241" s="89" t="s">
        <v>215</v>
      </c>
      <c r="BM241" s="89" t="s">
        <v>562</v>
      </c>
    </row>
    <row r="242" spans="2:65" s="6" customFormat="1" ht="16.5" customHeight="1" x14ac:dyDescent="0.3">
      <c r="B242" s="23"/>
      <c r="C242" s="24"/>
      <c r="D242" s="148" t="s">
        <v>164</v>
      </c>
      <c r="E242" s="24"/>
      <c r="F242" s="149" t="s">
        <v>564</v>
      </c>
      <c r="G242" s="24"/>
      <c r="H242" s="24"/>
      <c r="J242" s="24"/>
      <c r="K242" s="24"/>
      <c r="L242" s="43"/>
      <c r="M242" s="56"/>
      <c r="N242" s="24"/>
      <c r="O242" s="24"/>
      <c r="P242" s="24"/>
      <c r="Q242" s="24"/>
      <c r="R242" s="24"/>
      <c r="S242" s="24"/>
      <c r="T242" s="57"/>
      <c r="AT242" s="6" t="s">
        <v>164</v>
      </c>
      <c r="AU242" s="6" t="s">
        <v>21</v>
      </c>
    </row>
    <row r="243" spans="2:65" s="6" customFormat="1" ht="15.75" customHeight="1" x14ac:dyDescent="0.3">
      <c r="B243" s="150"/>
      <c r="C243" s="151"/>
      <c r="D243" s="152" t="s">
        <v>165</v>
      </c>
      <c r="E243" s="151"/>
      <c r="F243" s="153" t="s">
        <v>224</v>
      </c>
      <c r="G243" s="151"/>
      <c r="H243" s="154">
        <v>18</v>
      </c>
      <c r="J243" s="151"/>
      <c r="K243" s="151"/>
      <c r="L243" s="155"/>
      <c r="M243" s="156"/>
      <c r="N243" s="151"/>
      <c r="O243" s="151"/>
      <c r="P243" s="151"/>
      <c r="Q243" s="151"/>
      <c r="R243" s="151"/>
      <c r="S243" s="151"/>
      <c r="T243" s="157"/>
      <c r="AT243" s="158" t="s">
        <v>165</v>
      </c>
      <c r="AU243" s="158" t="s">
        <v>21</v>
      </c>
      <c r="AV243" s="158" t="s">
        <v>78</v>
      </c>
      <c r="AW243" s="158" t="s">
        <v>121</v>
      </c>
      <c r="AX243" s="158" t="s">
        <v>70</v>
      </c>
      <c r="AY243" s="158" t="s">
        <v>158</v>
      </c>
    </row>
    <row r="244" spans="2:65" s="6" customFormat="1" ht="15.75" customHeight="1" x14ac:dyDescent="0.3">
      <c r="B244" s="150"/>
      <c r="C244" s="151"/>
      <c r="D244" s="152" t="s">
        <v>165</v>
      </c>
      <c r="E244" s="151"/>
      <c r="F244" s="153" t="s">
        <v>26</v>
      </c>
      <c r="G244" s="151"/>
      <c r="H244" s="154">
        <v>10</v>
      </c>
      <c r="J244" s="151"/>
      <c r="K244" s="151"/>
      <c r="L244" s="155"/>
      <c r="M244" s="156"/>
      <c r="N244" s="151"/>
      <c r="O244" s="151"/>
      <c r="P244" s="151"/>
      <c r="Q244" s="151"/>
      <c r="R244" s="151"/>
      <c r="S244" s="151"/>
      <c r="T244" s="157"/>
      <c r="AT244" s="158" t="s">
        <v>165</v>
      </c>
      <c r="AU244" s="158" t="s">
        <v>21</v>
      </c>
      <c r="AV244" s="158" t="s">
        <v>78</v>
      </c>
      <c r="AW244" s="158" t="s">
        <v>121</v>
      </c>
      <c r="AX244" s="158" t="s">
        <v>70</v>
      </c>
      <c r="AY244" s="158" t="s">
        <v>158</v>
      </c>
    </row>
    <row r="245" spans="2:65" s="6" customFormat="1" ht="15.75" customHeight="1" x14ac:dyDescent="0.3">
      <c r="B245" s="159"/>
      <c r="C245" s="160"/>
      <c r="D245" s="152" t="s">
        <v>165</v>
      </c>
      <c r="E245" s="160"/>
      <c r="F245" s="161" t="s">
        <v>170</v>
      </c>
      <c r="G245" s="160"/>
      <c r="H245" s="162">
        <v>28</v>
      </c>
      <c r="J245" s="160"/>
      <c r="K245" s="160"/>
      <c r="L245" s="163"/>
      <c r="M245" s="164"/>
      <c r="N245" s="160"/>
      <c r="O245" s="160"/>
      <c r="P245" s="160"/>
      <c r="Q245" s="160"/>
      <c r="R245" s="160"/>
      <c r="S245" s="160"/>
      <c r="T245" s="165"/>
      <c r="AT245" s="166" t="s">
        <v>165</v>
      </c>
      <c r="AU245" s="166" t="s">
        <v>21</v>
      </c>
      <c r="AV245" s="166" t="s">
        <v>163</v>
      </c>
      <c r="AW245" s="166" t="s">
        <v>121</v>
      </c>
      <c r="AX245" s="166" t="s">
        <v>21</v>
      </c>
      <c r="AY245" s="166" t="s">
        <v>158</v>
      </c>
    </row>
    <row r="246" spans="2:65" s="6" customFormat="1" ht="15.75" customHeight="1" x14ac:dyDescent="0.3">
      <c r="B246" s="23"/>
      <c r="C246" s="136" t="s">
        <v>565</v>
      </c>
      <c r="D246" s="136" t="s">
        <v>159</v>
      </c>
      <c r="E246" s="137" t="s">
        <v>566</v>
      </c>
      <c r="F246" s="138" t="s">
        <v>567</v>
      </c>
      <c r="G246" s="139" t="s">
        <v>191</v>
      </c>
      <c r="H246" s="140">
        <v>5</v>
      </c>
      <c r="I246" s="141"/>
      <c r="J246" s="142">
        <f>ROUND($I$246*$H$246,2)</f>
        <v>0</v>
      </c>
      <c r="K246" s="138"/>
      <c r="L246" s="43"/>
      <c r="M246" s="143"/>
      <c r="N246" s="144" t="s">
        <v>41</v>
      </c>
      <c r="O246" s="24"/>
      <c r="P246" s="145">
        <f>$O$246*$H$246</f>
        <v>0</v>
      </c>
      <c r="Q246" s="145">
        <v>0</v>
      </c>
      <c r="R246" s="145">
        <f>$Q$246*$H$246</f>
        <v>0</v>
      </c>
      <c r="S246" s="145">
        <v>0</v>
      </c>
      <c r="T246" s="146">
        <f>$S$246*$H$246</f>
        <v>0</v>
      </c>
      <c r="AR246" s="89" t="s">
        <v>215</v>
      </c>
      <c r="AT246" s="89" t="s">
        <v>159</v>
      </c>
      <c r="AU246" s="89" t="s">
        <v>21</v>
      </c>
      <c r="AY246" s="6" t="s">
        <v>158</v>
      </c>
      <c r="BE246" s="147">
        <f>IF($N$246="základní",$J$246,0)</f>
        <v>0</v>
      </c>
      <c r="BF246" s="147">
        <f>IF($N$246="snížená",$J$246,0)</f>
        <v>0</v>
      </c>
      <c r="BG246" s="147">
        <f>IF($N$246="zákl. přenesená",$J$246,0)</f>
        <v>0</v>
      </c>
      <c r="BH246" s="147">
        <f>IF($N$246="sníž. přenesená",$J$246,0)</f>
        <v>0</v>
      </c>
      <c r="BI246" s="147">
        <f>IF($N$246="nulová",$J$246,0)</f>
        <v>0</v>
      </c>
      <c r="BJ246" s="89" t="s">
        <v>21</v>
      </c>
      <c r="BK246" s="147">
        <f>ROUND($I$246*$H$246,2)</f>
        <v>0</v>
      </c>
      <c r="BL246" s="89" t="s">
        <v>215</v>
      </c>
      <c r="BM246" s="89" t="s">
        <v>565</v>
      </c>
    </row>
    <row r="247" spans="2:65" s="6" customFormat="1" ht="16.5" customHeight="1" x14ac:dyDescent="0.3">
      <c r="B247" s="23"/>
      <c r="C247" s="24"/>
      <c r="D247" s="148" t="s">
        <v>164</v>
      </c>
      <c r="E247" s="24"/>
      <c r="F247" s="149" t="s">
        <v>567</v>
      </c>
      <c r="G247" s="24"/>
      <c r="H247" s="24"/>
      <c r="J247" s="24"/>
      <c r="K247" s="24"/>
      <c r="L247" s="43"/>
      <c r="M247" s="56"/>
      <c r="N247" s="24"/>
      <c r="O247" s="24"/>
      <c r="P247" s="24"/>
      <c r="Q247" s="24"/>
      <c r="R247" s="24"/>
      <c r="S247" s="24"/>
      <c r="T247" s="57"/>
      <c r="AT247" s="6" t="s">
        <v>164</v>
      </c>
      <c r="AU247" s="6" t="s">
        <v>21</v>
      </c>
    </row>
    <row r="248" spans="2:65" s="6" customFormat="1" ht="15.75" customHeight="1" x14ac:dyDescent="0.3">
      <c r="B248" s="23"/>
      <c r="C248" s="136" t="s">
        <v>568</v>
      </c>
      <c r="D248" s="136" t="s">
        <v>159</v>
      </c>
      <c r="E248" s="137" t="s">
        <v>569</v>
      </c>
      <c r="F248" s="138" t="s">
        <v>570</v>
      </c>
      <c r="G248" s="139" t="s">
        <v>191</v>
      </c>
      <c r="H248" s="140">
        <v>24</v>
      </c>
      <c r="I248" s="141"/>
      <c r="J248" s="142">
        <f>ROUND($I$248*$H$248,2)</f>
        <v>0</v>
      </c>
      <c r="K248" s="138"/>
      <c r="L248" s="43"/>
      <c r="M248" s="143"/>
      <c r="N248" s="144" t="s">
        <v>41</v>
      </c>
      <c r="O248" s="24"/>
      <c r="P248" s="145">
        <f>$O$248*$H$248</f>
        <v>0</v>
      </c>
      <c r="Q248" s="145">
        <v>0</v>
      </c>
      <c r="R248" s="145">
        <f>$Q$248*$H$248</f>
        <v>0</v>
      </c>
      <c r="S248" s="145">
        <v>0</v>
      </c>
      <c r="T248" s="146">
        <f>$S$248*$H$248</f>
        <v>0</v>
      </c>
      <c r="AR248" s="89" t="s">
        <v>215</v>
      </c>
      <c r="AT248" s="89" t="s">
        <v>159</v>
      </c>
      <c r="AU248" s="89" t="s">
        <v>21</v>
      </c>
      <c r="AY248" s="6" t="s">
        <v>158</v>
      </c>
      <c r="BE248" s="147">
        <f>IF($N$248="základní",$J$248,0)</f>
        <v>0</v>
      </c>
      <c r="BF248" s="147">
        <f>IF($N$248="snížená",$J$248,0)</f>
        <v>0</v>
      </c>
      <c r="BG248" s="147">
        <f>IF($N$248="zákl. přenesená",$J$248,0)</f>
        <v>0</v>
      </c>
      <c r="BH248" s="147">
        <f>IF($N$248="sníž. přenesená",$J$248,0)</f>
        <v>0</v>
      </c>
      <c r="BI248" s="147">
        <f>IF($N$248="nulová",$J$248,0)</f>
        <v>0</v>
      </c>
      <c r="BJ248" s="89" t="s">
        <v>21</v>
      </c>
      <c r="BK248" s="147">
        <f>ROUND($I$248*$H$248,2)</f>
        <v>0</v>
      </c>
      <c r="BL248" s="89" t="s">
        <v>215</v>
      </c>
      <c r="BM248" s="89" t="s">
        <v>568</v>
      </c>
    </row>
    <row r="249" spans="2:65" s="6" customFormat="1" ht="16.5" customHeight="1" x14ac:dyDescent="0.3">
      <c r="B249" s="23"/>
      <c r="C249" s="24"/>
      <c r="D249" s="148" t="s">
        <v>164</v>
      </c>
      <c r="E249" s="24"/>
      <c r="F249" s="149" t="s">
        <v>570</v>
      </c>
      <c r="G249" s="24"/>
      <c r="H249" s="24"/>
      <c r="J249" s="24"/>
      <c r="K249" s="24"/>
      <c r="L249" s="43"/>
      <c r="M249" s="56"/>
      <c r="N249" s="24"/>
      <c r="O249" s="24"/>
      <c r="P249" s="24"/>
      <c r="Q249" s="24"/>
      <c r="R249" s="24"/>
      <c r="S249" s="24"/>
      <c r="T249" s="57"/>
      <c r="AT249" s="6" t="s">
        <v>164</v>
      </c>
      <c r="AU249" s="6" t="s">
        <v>21</v>
      </c>
    </row>
    <row r="250" spans="2:65" s="6" customFormat="1" ht="15.75" customHeight="1" x14ac:dyDescent="0.3">
      <c r="B250" s="150"/>
      <c r="C250" s="151"/>
      <c r="D250" s="152" t="s">
        <v>165</v>
      </c>
      <c r="E250" s="151"/>
      <c r="F250" s="153" t="s">
        <v>224</v>
      </c>
      <c r="G250" s="151"/>
      <c r="H250" s="154">
        <v>18</v>
      </c>
      <c r="J250" s="151"/>
      <c r="K250" s="151"/>
      <c r="L250" s="155"/>
      <c r="M250" s="156"/>
      <c r="N250" s="151"/>
      <c r="O250" s="151"/>
      <c r="P250" s="151"/>
      <c r="Q250" s="151"/>
      <c r="R250" s="151"/>
      <c r="S250" s="151"/>
      <c r="T250" s="157"/>
      <c r="AT250" s="158" t="s">
        <v>165</v>
      </c>
      <c r="AU250" s="158" t="s">
        <v>21</v>
      </c>
      <c r="AV250" s="158" t="s">
        <v>78</v>
      </c>
      <c r="AW250" s="158" t="s">
        <v>121</v>
      </c>
      <c r="AX250" s="158" t="s">
        <v>70</v>
      </c>
      <c r="AY250" s="158" t="s">
        <v>158</v>
      </c>
    </row>
    <row r="251" spans="2:65" s="6" customFormat="1" ht="15.75" customHeight="1" x14ac:dyDescent="0.3">
      <c r="B251" s="150"/>
      <c r="C251" s="151"/>
      <c r="D251" s="152" t="s">
        <v>165</v>
      </c>
      <c r="E251" s="151"/>
      <c r="F251" s="153" t="s">
        <v>184</v>
      </c>
      <c r="G251" s="151"/>
      <c r="H251" s="154">
        <v>6</v>
      </c>
      <c r="J251" s="151"/>
      <c r="K251" s="151"/>
      <c r="L251" s="155"/>
      <c r="M251" s="156"/>
      <c r="N251" s="151"/>
      <c r="O251" s="151"/>
      <c r="P251" s="151"/>
      <c r="Q251" s="151"/>
      <c r="R251" s="151"/>
      <c r="S251" s="151"/>
      <c r="T251" s="157"/>
      <c r="AT251" s="158" t="s">
        <v>165</v>
      </c>
      <c r="AU251" s="158" t="s">
        <v>21</v>
      </c>
      <c r="AV251" s="158" t="s">
        <v>78</v>
      </c>
      <c r="AW251" s="158" t="s">
        <v>121</v>
      </c>
      <c r="AX251" s="158" t="s">
        <v>70</v>
      </c>
      <c r="AY251" s="158" t="s">
        <v>158</v>
      </c>
    </row>
    <row r="252" spans="2:65" s="6" customFormat="1" ht="15.75" customHeight="1" x14ac:dyDescent="0.3">
      <c r="B252" s="159"/>
      <c r="C252" s="160"/>
      <c r="D252" s="152" t="s">
        <v>165</v>
      </c>
      <c r="E252" s="160"/>
      <c r="F252" s="161" t="s">
        <v>170</v>
      </c>
      <c r="G252" s="160"/>
      <c r="H252" s="162">
        <v>24</v>
      </c>
      <c r="J252" s="160"/>
      <c r="K252" s="160"/>
      <c r="L252" s="163"/>
      <c r="M252" s="164"/>
      <c r="N252" s="160"/>
      <c r="O252" s="160"/>
      <c r="P252" s="160"/>
      <c r="Q252" s="160"/>
      <c r="R252" s="160"/>
      <c r="S252" s="160"/>
      <c r="T252" s="165"/>
      <c r="AT252" s="166" t="s">
        <v>165</v>
      </c>
      <c r="AU252" s="166" t="s">
        <v>21</v>
      </c>
      <c r="AV252" s="166" t="s">
        <v>163</v>
      </c>
      <c r="AW252" s="166" t="s">
        <v>121</v>
      </c>
      <c r="AX252" s="166" t="s">
        <v>21</v>
      </c>
      <c r="AY252" s="166" t="s">
        <v>158</v>
      </c>
    </row>
    <row r="253" spans="2:65" s="6" customFormat="1" ht="15.75" customHeight="1" x14ac:dyDescent="0.3">
      <c r="B253" s="23"/>
      <c r="C253" s="136" t="s">
        <v>571</v>
      </c>
      <c r="D253" s="136" t="s">
        <v>159</v>
      </c>
      <c r="E253" s="137" t="s">
        <v>572</v>
      </c>
      <c r="F253" s="138" t="s">
        <v>573</v>
      </c>
      <c r="G253" s="139" t="s">
        <v>191</v>
      </c>
      <c r="H253" s="140">
        <v>19</v>
      </c>
      <c r="I253" s="141"/>
      <c r="J253" s="142">
        <f>ROUND($I$253*$H$253,2)</f>
        <v>0</v>
      </c>
      <c r="K253" s="138"/>
      <c r="L253" s="43"/>
      <c r="M253" s="143"/>
      <c r="N253" s="144" t="s">
        <v>41</v>
      </c>
      <c r="O253" s="24"/>
      <c r="P253" s="145">
        <f>$O$253*$H$253</f>
        <v>0</v>
      </c>
      <c r="Q253" s="145">
        <v>0</v>
      </c>
      <c r="R253" s="145">
        <f>$Q$253*$H$253</f>
        <v>0</v>
      </c>
      <c r="S253" s="145">
        <v>0</v>
      </c>
      <c r="T253" s="146">
        <f>$S$253*$H$253</f>
        <v>0</v>
      </c>
      <c r="AR253" s="89" t="s">
        <v>215</v>
      </c>
      <c r="AT253" s="89" t="s">
        <v>159</v>
      </c>
      <c r="AU253" s="89" t="s">
        <v>21</v>
      </c>
      <c r="AY253" s="6" t="s">
        <v>158</v>
      </c>
      <c r="BE253" s="147">
        <f>IF($N$253="základní",$J$253,0)</f>
        <v>0</v>
      </c>
      <c r="BF253" s="147">
        <f>IF($N$253="snížená",$J$253,0)</f>
        <v>0</v>
      </c>
      <c r="BG253" s="147">
        <f>IF($N$253="zákl. přenesená",$J$253,0)</f>
        <v>0</v>
      </c>
      <c r="BH253" s="147">
        <f>IF($N$253="sníž. přenesená",$J$253,0)</f>
        <v>0</v>
      </c>
      <c r="BI253" s="147">
        <f>IF($N$253="nulová",$J$253,0)</f>
        <v>0</v>
      </c>
      <c r="BJ253" s="89" t="s">
        <v>21</v>
      </c>
      <c r="BK253" s="147">
        <f>ROUND($I$253*$H$253,2)</f>
        <v>0</v>
      </c>
      <c r="BL253" s="89" t="s">
        <v>215</v>
      </c>
      <c r="BM253" s="89" t="s">
        <v>571</v>
      </c>
    </row>
    <row r="254" spans="2:65" s="6" customFormat="1" ht="16.5" customHeight="1" x14ac:dyDescent="0.3">
      <c r="B254" s="23"/>
      <c r="C254" s="24"/>
      <c r="D254" s="148" t="s">
        <v>164</v>
      </c>
      <c r="E254" s="24"/>
      <c r="F254" s="149" t="s">
        <v>573</v>
      </c>
      <c r="G254" s="24"/>
      <c r="H254" s="24"/>
      <c r="J254" s="24"/>
      <c r="K254" s="24"/>
      <c r="L254" s="43"/>
      <c r="M254" s="56"/>
      <c r="N254" s="24"/>
      <c r="O254" s="24"/>
      <c r="P254" s="24"/>
      <c r="Q254" s="24"/>
      <c r="R254" s="24"/>
      <c r="S254" s="24"/>
      <c r="T254" s="57"/>
      <c r="AT254" s="6" t="s">
        <v>164</v>
      </c>
      <c r="AU254" s="6" t="s">
        <v>21</v>
      </c>
    </row>
    <row r="255" spans="2:65" s="6" customFormat="1" ht="15.75" customHeight="1" x14ac:dyDescent="0.3">
      <c r="B255" s="23"/>
      <c r="C255" s="136" t="s">
        <v>574</v>
      </c>
      <c r="D255" s="136" t="s">
        <v>159</v>
      </c>
      <c r="E255" s="137" t="s">
        <v>575</v>
      </c>
      <c r="F255" s="138" t="s">
        <v>576</v>
      </c>
      <c r="G255" s="139" t="s">
        <v>191</v>
      </c>
      <c r="H255" s="140">
        <v>24</v>
      </c>
      <c r="I255" s="141"/>
      <c r="J255" s="142">
        <f>ROUND($I$255*$H$255,2)</f>
        <v>0</v>
      </c>
      <c r="K255" s="138"/>
      <c r="L255" s="43"/>
      <c r="M255" s="143"/>
      <c r="N255" s="144" t="s">
        <v>41</v>
      </c>
      <c r="O255" s="24"/>
      <c r="P255" s="145">
        <f>$O$255*$H$255</f>
        <v>0</v>
      </c>
      <c r="Q255" s="145">
        <v>0</v>
      </c>
      <c r="R255" s="145">
        <f>$Q$255*$H$255</f>
        <v>0</v>
      </c>
      <c r="S255" s="145">
        <v>0</v>
      </c>
      <c r="T255" s="146">
        <f>$S$255*$H$255</f>
        <v>0</v>
      </c>
      <c r="AR255" s="89" t="s">
        <v>215</v>
      </c>
      <c r="AT255" s="89" t="s">
        <v>159</v>
      </c>
      <c r="AU255" s="89" t="s">
        <v>21</v>
      </c>
      <c r="AY255" s="6" t="s">
        <v>158</v>
      </c>
      <c r="BE255" s="147">
        <f>IF($N$255="základní",$J$255,0)</f>
        <v>0</v>
      </c>
      <c r="BF255" s="147">
        <f>IF($N$255="snížená",$J$255,0)</f>
        <v>0</v>
      </c>
      <c r="BG255" s="147">
        <f>IF($N$255="zákl. přenesená",$J$255,0)</f>
        <v>0</v>
      </c>
      <c r="BH255" s="147">
        <f>IF($N$255="sníž. přenesená",$J$255,0)</f>
        <v>0</v>
      </c>
      <c r="BI255" s="147">
        <f>IF($N$255="nulová",$J$255,0)</f>
        <v>0</v>
      </c>
      <c r="BJ255" s="89" t="s">
        <v>21</v>
      </c>
      <c r="BK255" s="147">
        <f>ROUND($I$255*$H$255,2)</f>
        <v>0</v>
      </c>
      <c r="BL255" s="89" t="s">
        <v>215</v>
      </c>
      <c r="BM255" s="89" t="s">
        <v>574</v>
      </c>
    </row>
    <row r="256" spans="2:65" s="6" customFormat="1" ht="16.5" customHeight="1" x14ac:dyDescent="0.3">
      <c r="B256" s="23"/>
      <c r="C256" s="24"/>
      <c r="D256" s="148" t="s">
        <v>164</v>
      </c>
      <c r="E256" s="24"/>
      <c r="F256" s="149" t="s">
        <v>576</v>
      </c>
      <c r="G256" s="24"/>
      <c r="H256" s="24"/>
      <c r="J256" s="24"/>
      <c r="K256" s="24"/>
      <c r="L256" s="43"/>
      <c r="M256" s="56"/>
      <c r="N256" s="24"/>
      <c r="O256" s="24"/>
      <c r="P256" s="24"/>
      <c r="Q256" s="24"/>
      <c r="R256" s="24"/>
      <c r="S256" s="24"/>
      <c r="T256" s="57"/>
      <c r="AT256" s="6" t="s">
        <v>164</v>
      </c>
      <c r="AU256" s="6" t="s">
        <v>21</v>
      </c>
    </row>
    <row r="257" spans="2:65" s="6" customFormat="1" ht="15.75" customHeight="1" x14ac:dyDescent="0.3">
      <c r="B257" s="150"/>
      <c r="C257" s="151"/>
      <c r="D257" s="152" t="s">
        <v>165</v>
      </c>
      <c r="E257" s="151"/>
      <c r="F257" s="153" t="s">
        <v>224</v>
      </c>
      <c r="G257" s="151"/>
      <c r="H257" s="154">
        <v>18</v>
      </c>
      <c r="J257" s="151"/>
      <c r="K257" s="151"/>
      <c r="L257" s="155"/>
      <c r="M257" s="156"/>
      <c r="N257" s="151"/>
      <c r="O257" s="151"/>
      <c r="P257" s="151"/>
      <c r="Q257" s="151"/>
      <c r="R257" s="151"/>
      <c r="S257" s="151"/>
      <c r="T257" s="157"/>
      <c r="AT257" s="158" t="s">
        <v>165</v>
      </c>
      <c r="AU257" s="158" t="s">
        <v>21</v>
      </c>
      <c r="AV257" s="158" t="s">
        <v>78</v>
      </c>
      <c r="AW257" s="158" t="s">
        <v>121</v>
      </c>
      <c r="AX257" s="158" t="s">
        <v>70</v>
      </c>
      <c r="AY257" s="158" t="s">
        <v>158</v>
      </c>
    </row>
    <row r="258" spans="2:65" s="6" customFormat="1" ht="15.75" customHeight="1" x14ac:dyDescent="0.3">
      <c r="B258" s="150"/>
      <c r="C258" s="151"/>
      <c r="D258" s="152" t="s">
        <v>165</v>
      </c>
      <c r="E258" s="151"/>
      <c r="F258" s="153" t="s">
        <v>184</v>
      </c>
      <c r="G258" s="151"/>
      <c r="H258" s="154">
        <v>6</v>
      </c>
      <c r="J258" s="151"/>
      <c r="K258" s="151"/>
      <c r="L258" s="155"/>
      <c r="M258" s="156"/>
      <c r="N258" s="151"/>
      <c r="O258" s="151"/>
      <c r="P258" s="151"/>
      <c r="Q258" s="151"/>
      <c r="R258" s="151"/>
      <c r="S258" s="151"/>
      <c r="T258" s="157"/>
      <c r="AT258" s="158" t="s">
        <v>165</v>
      </c>
      <c r="AU258" s="158" t="s">
        <v>21</v>
      </c>
      <c r="AV258" s="158" t="s">
        <v>78</v>
      </c>
      <c r="AW258" s="158" t="s">
        <v>121</v>
      </c>
      <c r="AX258" s="158" t="s">
        <v>70</v>
      </c>
      <c r="AY258" s="158" t="s">
        <v>158</v>
      </c>
    </row>
    <row r="259" spans="2:65" s="6" customFormat="1" ht="15.75" customHeight="1" x14ac:dyDescent="0.3">
      <c r="B259" s="159"/>
      <c r="C259" s="160"/>
      <c r="D259" s="152" t="s">
        <v>165</v>
      </c>
      <c r="E259" s="160"/>
      <c r="F259" s="161" t="s">
        <v>170</v>
      </c>
      <c r="G259" s="160"/>
      <c r="H259" s="162">
        <v>24</v>
      </c>
      <c r="J259" s="160"/>
      <c r="K259" s="160"/>
      <c r="L259" s="163"/>
      <c r="M259" s="164"/>
      <c r="N259" s="160"/>
      <c r="O259" s="160"/>
      <c r="P259" s="160"/>
      <c r="Q259" s="160"/>
      <c r="R259" s="160"/>
      <c r="S259" s="160"/>
      <c r="T259" s="165"/>
      <c r="AT259" s="166" t="s">
        <v>165</v>
      </c>
      <c r="AU259" s="166" t="s">
        <v>21</v>
      </c>
      <c r="AV259" s="166" t="s">
        <v>163</v>
      </c>
      <c r="AW259" s="166" t="s">
        <v>121</v>
      </c>
      <c r="AX259" s="166" t="s">
        <v>21</v>
      </c>
      <c r="AY259" s="166" t="s">
        <v>158</v>
      </c>
    </row>
    <row r="260" spans="2:65" s="6" customFormat="1" ht="15.75" customHeight="1" x14ac:dyDescent="0.3">
      <c r="B260" s="23"/>
      <c r="C260" s="136" t="s">
        <v>577</v>
      </c>
      <c r="D260" s="136" t="s">
        <v>159</v>
      </c>
      <c r="E260" s="137" t="s">
        <v>578</v>
      </c>
      <c r="F260" s="138" t="s">
        <v>579</v>
      </c>
      <c r="G260" s="139" t="s">
        <v>191</v>
      </c>
      <c r="H260" s="140">
        <v>10</v>
      </c>
      <c r="I260" s="141"/>
      <c r="J260" s="142">
        <f>ROUND($I$260*$H$260,2)</f>
        <v>0</v>
      </c>
      <c r="K260" s="138"/>
      <c r="L260" s="43"/>
      <c r="M260" s="143"/>
      <c r="N260" s="144" t="s">
        <v>41</v>
      </c>
      <c r="O260" s="24"/>
      <c r="P260" s="145">
        <f>$O$260*$H$260</f>
        <v>0</v>
      </c>
      <c r="Q260" s="145">
        <v>0</v>
      </c>
      <c r="R260" s="145">
        <f>$Q$260*$H$260</f>
        <v>0</v>
      </c>
      <c r="S260" s="145">
        <v>0</v>
      </c>
      <c r="T260" s="146">
        <f>$S$260*$H$260</f>
        <v>0</v>
      </c>
      <c r="AR260" s="89" t="s">
        <v>215</v>
      </c>
      <c r="AT260" s="89" t="s">
        <v>159</v>
      </c>
      <c r="AU260" s="89" t="s">
        <v>21</v>
      </c>
      <c r="AY260" s="6" t="s">
        <v>158</v>
      </c>
      <c r="BE260" s="147">
        <f>IF($N$260="základní",$J$260,0)</f>
        <v>0</v>
      </c>
      <c r="BF260" s="147">
        <f>IF($N$260="snížená",$J$260,0)</f>
        <v>0</v>
      </c>
      <c r="BG260" s="147">
        <f>IF($N$260="zákl. přenesená",$J$260,0)</f>
        <v>0</v>
      </c>
      <c r="BH260" s="147">
        <f>IF($N$260="sníž. přenesená",$J$260,0)</f>
        <v>0</v>
      </c>
      <c r="BI260" s="147">
        <f>IF($N$260="nulová",$J$260,0)</f>
        <v>0</v>
      </c>
      <c r="BJ260" s="89" t="s">
        <v>21</v>
      </c>
      <c r="BK260" s="147">
        <f>ROUND($I$260*$H$260,2)</f>
        <v>0</v>
      </c>
      <c r="BL260" s="89" t="s">
        <v>215</v>
      </c>
      <c r="BM260" s="89" t="s">
        <v>577</v>
      </c>
    </row>
    <row r="261" spans="2:65" s="6" customFormat="1" ht="16.5" customHeight="1" x14ac:dyDescent="0.3">
      <c r="B261" s="23"/>
      <c r="C261" s="24"/>
      <c r="D261" s="148" t="s">
        <v>164</v>
      </c>
      <c r="E261" s="24"/>
      <c r="F261" s="149" t="s">
        <v>579</v>
      </c>
      <c r="G261" s="24"/>
      <c r="H261" s="24"/>
      <c r="J261" s="24"/>
      <c r="K261" s="24"/>
      <c r="L261" s="43"/>
      <c r="M261" s="56"/>
      <c r="N261" s="24"/>
      <c r="O261" s="24"/>
      <c r="P261" s="24"/>
      <c r="Q261" s="24"/>
      <c r="R261" s="24"/>
      <c r="S261" s="24"/>
      <c r="T261" s="57"/>
      <c r="AT261" s="6" t="s">
        <v>164</v>
      </c>
      <c r="AU261" s="6" t="s">
        <v>21</v>
      </c>
    </row>
    <row r="262" spans="2:65" s="6" customFormat="1" ht="15.75" customHeight="1" x14ac:dyDescent="0.3">
      <c r="B262" s="23"/>
      <c r="C262" s="136" t="s">
        <v>580</v>
      </c>
      <c r="D262" s="136" t="s">
        <v>159</v>
      </c>
      <c r="E262" s="137" t="s">
        <v>581</v>
      </c>
      <c r="F262" s="138" t="s">
        <v>582</v>
      </c>
      <c r="G262" s="139" t="s">
        <v>191</v>
      </c>
      <c r="H262" s="140">
        <v>10</v>
      </c>
      <c r="I262" s="141"/>
      <c r="J262" s="142">
        <f>ROUND($I$262*$H$262,2)</f>
        <v>0</v>
      </c>
      <c r="K262" s="138"/>
      <c r="L262" s="43"/>
      <c r="M262" s="143"/>
      <c r="N262" s="144" t="s">
        <v>41</v>
      </c>
      <c r="O262" s="24"/>
      <c r="P262" s="145">
        <f>$O$262*$H$262</f>
        <v>0</v>
      </c>
      <c r="Q262" s="145">
        <v>0</v>
      </c>
      <c r="R262" s="145">
        <f>$Q$262*$H$262</f>
        <v>0</v>
      </c>
      <c r="S262" s="145">
        <v>0</v>
      </c>
      <c r="T262" s="146">
        <f>$S$262*$H$262</f>
        <v>0</v>
      </c>
      <c r="AR262" s="89" t="s">
        <v>215</v>
      </c>
      <c r="AT262" s="89" t="s">
        <v>159</v>
      </c>
      <c r="AU262" s="89" t="s">
        <v>21</v>
      </c>
      <c r="AY262" s="6" t="s">
        <v>158</v>
      </c>
      <c r="BE262" s="147">
        <f>IF($N$262="základní",$J$262,0)</f>
        <v>0</v>
      </c>
      <c r="BF262" s="147">
        <f>IF($N$262="snížená",$J$262,0)</f>
        <v>0</v>
      </c>
      <c r="BG262" s="147">
        <f>IF($N$262="zákl. přenesená",$J$262,0)</f>
        <v>0</v>
      </c>
      <c r="BH262" s="147">
        <f>IF($N$262="sníž. přenesená",$J$262,0)</f>
        <v>0</v>
      </c>
      <c r="BI262" s="147">
        <f>IF($N$262="nulová",$J$262,0)</f>
        <v>0</v>
      </c>
      <c r="BJ262" s="89" t="s">
        <v>21</v>
      </c>
      <c r="BK262" s="147">
        <f>ROUND($I$262*$H$262,2)</f>
        <v>0</v>
      </c>
      <c r="BL262" s="89" t="s">
        <v>215</v>
      </c>
      <c r="BM262" s="89" t="s">
        <v>580</v>
      </c>
    </row>
    <row r="263" spans="2:65" s="6" customFormat="1" ht="16.5" customHeight="1" x14ac:dyDescent="0.3">
      <c r="B263" s="23"/>
      <c r="C263" s="24"/>
      <c r="D263" s="148" t="s">
        <v>164</v>
      </c>
      <c r="E263" s="24"/>
      <c r="F263" s="149" t="s">
        <v>582</v>
      </c>
      <c r="G263" s="24"/>
      <c r="H263" s="24"/>
      <c r="J263" s="24"/>
      <c r="K263" s="24"/>
      <c r="L263" s="43"/>
      <c r="M263" s="56"/>
      <c r="N263" s="24"/>
      <c r="O263" s="24"/>
      <c r="P263" s="24"/>
      <c r="Q263" s="24"/>
      <c r="R263" s="24"/>
      <c r="S263" s="24"/>
      <c r="T263" s="57"/>
      <c r="AT263" s="6" t="s">
        <v>164</v>
      </c>
      <c r="AU263" s="6" t="s">
        <v>21</v>
      </c>
    </row>
    <row r="264" spans="2:65" s="6" customFormat="1" ht="15.75" customHeight="1" x14ac:dyDescent="0.3">
      <c r="B264" s="23"/>
      <c r="C264" s="136" t="s">
        <v>583</v>
      </c>
      <c r="D264" s="136" t="s">
        <v>159</v>
      </c>
      <c r="E264" s="137" t="s">
        <v>584</v>
      </c>
      <c r="F264" s="138" t="s">
        <v>585</v>
      </c>
      <c r="G264" s="139" t="s">
        <v>329</v>
      </c>
      <c r="H264" s="140">
        <v>1</v>
      </c>
      <c r="I264" s="141"/>
      <c r="J264" s="142">
        <f>ROUND($I$264*$H$264,2)</f>
        <v>0</v>
      </c>
      <c r="K264" s="138"/>
      <c r="L264" s="43"/>
      <c r="M264" s="143"/>
      <c r="N264" s="144" t="s">
        <v>41</v>
      </c>
      <c r="O264" s="24"/>
      <c r="P264" s="145">
        <f>$O$264*$H$264</f>
        <v>0</v>
      </c>
      <c r="Q264" s="145">
        <v>0</v>
      </c>
      <c r="R264" s="145">
        <f>$Q$264*$H$264</f>
        <v>0</v>
      </c>
      <c r="S264" s="145">
        <v>0</v>
      </c>
      <c r="T264" s="146">
        <f>$S$264*$H$264</f>
        <v>0</v>
      </c>
      <c r="AR264" s="89" t="s">
        <v>215</v>
      </c>
      <c r="AT264" s="89" t="s">
        <v>159</v>
      </c>
      <c r="AU264" s="89" t="s">
        <v>21</v>
      </c>
      <c r="AY264" s="6" t="s">
        <v>158</v>
      </c>
      <c r="BE264" s="147">
        <f>IF($N$264="základní",$J$264,0)</f>
        <v>0</v>
      </c>
      <c r="BF264" s="147">
        <f>IF($N$264="snížená",$J$264,0)</f>
        <v>0</v>
      </c>
      <c r="BG264" s="147">
        <f>IF($N$264="zákl. přenesená",$J$264,0)</f>
        <v>0</v>
      </c>
      <c r="BH264" s="147">
        <f>IF($N$264="sníž. přenesená",$J$264,0)</f>
        <v>0</v>
      </c>
      <c r="BI264" s="147">
        <f>IF($N$264="nulová",$J$264,0)</f>
        <v>0</v>
      </c>
      <c r="BJ264" s="89" t="s">
        <v>21</v>
      </c>
      <c r="BK264" s="147">
        <f>ROUND($I$264*$H$264,2)</f>
        <v>0</v>
      </c>
      <c r="BL264" s="89" t="s">
        <v>215</v>
      </c>
      <c r="BM264" s="89" t="s">
        <v>583</v>
      </c>
    </row>
    <row r="265" spans="2:65" s="6" customFormat="1" ht="16.5" customHeight="1" x14ac:dyDescent="0.3">
      <c r="B265" s="23"/>
      <c r="C265" s="24"/>
      <c r="D265" s="148" t="s">
        <v>164</v>
      </c>
      <c r="E265" s="24"/>
      <c r="F265" s="149" t="s">
        <v>585</v>
      </c>
      <c r="G265" s="24"/>
      <c r="H265" s="24"/>
      <c r="J265" s="24"/>
      <c r="K265" s="24"/>
      <c r="L265" s="43"/>
      <c r="M265" s="56"/>
      <c r="N265" s="24"/>
      <c r="O265" s="24"/>
      <c r="P265" s="24"/>
      <c r="Q265" s="24"/>
      <c r="R265" s="24"/>
      <c r="S265" s="24"/>
      <c r="T265" s="57"/>
      <c r="AT265" s="6" t="s">
        <v>164</v>
      </c>
      <c r="AU265" s="6" t="s">
        <v>21</v>
      </c>
    </row>
    <row r="266" spans="2:65" s="6" customFormat="1" ht="15.75" customHeight="1" x14ac:dyDescent="0.3">
      <c r="B266" s="23"/>
      <c r="C266" s="136" t="s">
        <v>586</v>
      </c>
      <c r="D266" s="136" t="s">
        <v>159</v>
      </c>
      <c r="E266" s="137" t="s">
        <v>587</v>
      </c>
      <c r="F266" s="138" t="s">
        <v>588</v>
      </c>
      <c r="G266" s="139" t="s">
        <v>191</v>
      </c>
      <c r="H266" s="140">
        <v>2</v>
      </c>
      <c r="I266" s="141"/>
      <c r="J266" s="142">
        <f>ROUND($I$266*$H$266,2)</f>
        <v>0</v>
      </c>
      <c r="K266" s="138"/>
      <c r="L266" s="43"/>
      <c r="M266" s="143"/>
      <c r="N266" s="144" t="s">
        <v>41</v>
      </c>
      <c r="O266" s="24"/>
      <c r="P266" s="145">
        <f>$O$266*$H$266</f>
        <v>0</v>
      </c>
      <c r="Q266" s="145">
        <v>0</v>
      </c>
      <c r="R266" s="145">
        <f>$Q$266*$H$266</f>
        <v>0</v>
      </c>
      <c r="S266" s="145">
        <v>0</v>
      </c>
      <c r="T266" s="146">
        <f>$S$266*$H$266</f>
        <v>0</v>
      </c>
      <c r="AR266" s="89" t="s">
        <v>215</v>
      </c>
      <c r="AT266" s="89" t="s">
        <v>159</v>
      </c>
      <c r="AU266" s="89" t="s">
        <v>21</v>
      </c>
      <c r="AY266" s="6" t="s">
        <v>158</v>
      </c>
      <c r="BE266" s="147">
        <f>IF($N$266="základní",$J$266,0)</f>
        <v>0</v>
      </c>
      <c r="BF266" s="147">
        <f>IF($N$266="snížená",$J$266,0)</f>
        <v>0</v>
      </c>
      <c r="BG266" s="147">
        <f>IF($N$266="zákl. přenesená",$J$266,0)</f>
        <v>0</v>
      </c>
      <c r="BH266" s="147">
        <f>IF($N$266="sníž. přenesená",$J$266,0)</f>
        <v>0</v>
      </c>
      <c r="BI266" s="147">
        <f>IF($N$266="nulová",$J$266,0)</f>
        <v>0</v>
      </c>
      <c r="BJ266" s="89" t="s">
        <v>21</v>
      </c>
      <c r="BK266" s="147">
        <f>ROUND($I$266*$H$266,2)</f>
        <v>0</v>
      </c>
      <c r="BL266" s="89" t="s">
        <v>215</v>
      </c>
      <c r="BM266" s="89" t="s">
        <v>586</v>
      </c>
    </row>
    <row r="267" spans="2:65" s="6" customFormat="1" ht="16.5" customHeight="1" x14ac:dyDescent="0.3">
      <c r="B267" s="23"/>
      <c r="C267" s="24"/>
      <c r="D267" s="148" t="s">
        <v>164</v>
      </c>
      <c r="E267" s="24"/>
      <c r="F267" s="149" t="s">
        <v>588</v>
      </c>
      <c r="G267" s="24"/>
      <c r="H267" s="24"/>
      <c r="J267" s="24"/>
      <c r="K267" s="24"/>
      <c r="L267" s="43"/>
      <c r="M267" s="56"/>
      <c r="N267" s="24"/>
      <c r="O267" s="24"/>
      <c r="P267" s="24"/>
      <c r="Q267" s="24"/>
      <c r="R267" s="24"/>
      <c r="S267" s="24"/>
      <c r="T267" s="57"/>
      <c r="AT267" s="6" t="s">
        <v>164</v>
      </c>
      <c r="AU267" s="6" t="s">
        <v>21</v>
      </c>
    </row>
    <row r="268" spans="2:65" s="6" customFormat="1" ht="15.75" customHeight="1" x14ac:dyDescent="0.3">
      <c r="B268" s="23"/>
      <c r="C268" s="136" t="s">
        <v>589</v>
      </c>
      <c r="D268" s="136" t="s">
        <v>159</v>
      </c>
      <c r="E268" s="137" t="s">
        <v>590</v>
      </c>
      <c r="F268" s="138" t="s">
        <v>591</v>
      </c>
      <c r="G268" s="139" t="s">
        <v>420</v>
      </c>
      <c r="H268" s="177"/>
      <c r="I268" s="141"/>
      <c r="J268" s="142">
        <f>ROUND($I$268*$H$268,2)</f>
        <v>0</v>
      </c>
      <c r="K268" s="138"/>
      <c r="L268" s="43"/>
      <c r="M268" s="143"/>
      <c r="N268" s="144" t="s">
        <v>41</v>
      </c>
      <c r="O268" s="24"/>
      <c r="P268" s="145">
        <f>$O$268*$H$268</f>
        <v>0</v>
      </c>
      <c r="Q268" s="145">
        <v>0</v>
      </c>
      <c r="R268" s="145">
        <f>$Q$268*$H$268</f>
        <v>0</v>
      </c>
      <c r="S268" s="145">
        <v>0</v>
      </c>
      <c r="T268" s="146">
        <f>$S$268*$H$268</f>
        <v>0</v>
      </c>
      <c r="AR268" s="89" t="s">
        <v>215</v>
      </c>
      <c r="AT268" s="89" t="s">
        <v>159</v>
      </c>
      <c r="AU268" s="89" t="s">
        <v>21</v>
      </c>
      <c r="AY268" s="6" t="s">
        <v>158</v>
      </c>
      <c r="BE268" s="147">
        <f>IF($N$268="základní",$J$268,0)</f>
        <v>0</v>
      </c>
      <c r="BF268" s="147">
        <f>IF($N$268="snížená",$J$268,0)</f>
        <v>0</v>
      </c>
      <c r="BG268" s="147">
        <f>IF($N$268="zákl. přenesená",$J$268,0)</f>
        <v>0</v>
      </c>
      <c r="BH268" s="147">
        <f>IF($N$268="sníž. přenesená",$J$268,0)</f>
        <v>0</v>
      </c>
      <c r="BI268" s="147">
        <f>IF($N$268="nulová",$J$268,0)</f>
        <v>0</v>
      </c>
      <c r="BJ268" s="89" t="s">
        <v>21</v>
      </c>
      <c r="BK268" s="147">
        <f>ROUND($I$268*$H$268,2)</f>
        <v>0</v>
      </c>
      <c r="BL268" s="89" t="s">
        <v>215</v>
      </c>
      <c r="BM268" s="89" t="s">
        <v>589</v>
      </c>
    </row>
    <row r="269" spans="2:65" s="6" customFormat="1" ht="16.5" customHeight="1" x14ac:dyDescent="0.3">
      <c r="B269" s="23"/>
      <c r="C269" s="24"/>
      <c r="D269" s="148" t="s">
        <v>164</v>
      </c>
      <c r="E269" s="24"/>
      <c r="F269" s="149" t="s">
        <v>591</v>
      </c>
      <c r="G269" s="24"/>
      <c r="H269" s="24"/>
      <c r="J269" s="24"/>
      <c r="K269" s="24"/>
      <c r="L269" s="43"/>
      <c r="M269" s="56"/>
      <c r="N269" s="24"/>
      <c r="O269" s="24"/>
      <c r="P269" s="24"/>
      <c r="Q269" s="24"/>
      <c r="R269" s="24"/>
      <c r="S269" s="24"/>
      <c r="T269" s="57"/>
      <c r="AT269" s="6" t="s">
        <v>164</v>
      </c>
      <c r="AU269" s="6" t="s">
        <v>21</v>
      </c>
    </row>
    <row r="270" spans="2:65" s="125" customFormat="1" ht="37.5" customHeight="1" x14ac:dyDescent="0.35">
      <c r="B270" s="126"/>
      <c r="C270" s="127"/>
      <c r="D270" s="127" t="s">
        <v>69</v>
      </c>
      <c r="E270" s="128" t="s">
        <v>321</v>
      </c>
      <c r="F270" s="128" t="s">
        <v>322</v>
      </c>
      <c r="G270" s="127"/>
      <c r="H270" s="127"/>
      <c r="J270" s="129">
        <f>$BK$270</f>
        <v>0</v>
      </c>
      <c r="K270" s="127"/>
      <c r="L270" s="130"/>
      <c r="M270" s="131"/>
      <c r="N270" s="127"/>
      <c r="O270" s="127"/>
      <c r="P270" s="132">
        <f>SUM($P$271:$P$279)</f>
        <v>0</v>
      </c>
      <c r="Q270" s="127"/>
      <c r="R270" s="132">
        <f>SUM($R$271:$R$279)</f>
        <v>0</v>
      </c>
      <c r="S270" s="127"/>
      <c r="T270" s="133">
        <f>SUM($T$271:$T$279)</f>
        <v>0</v>
      </c>
      <c r="AR270" s="134" t="s">
        <v>78</v>
      </c>
      <c r="AT270" s="134" t="s">
        <v>69</v>
      </c>
      <c r="AU270" s="134" t="s">
        <v>70</v>
      </c>
      <c r="AY270" s="134" t="s">
        <v>158</v>
      </c>
      <c r="BK270" s="135">
        <f>SUM($BK$271:$BK$279)</f>
        <v>0</v>
      </c>
    </row>
    <row r="271" spans="2:65" s="6" customFormat="1" ht="15.75" customHeight="1" x14ac:dyDescent="0.3">
      <c r="B271" s="23"/>
      <c r="C271" s="136" t="s">
        <v>592</v>
      </c>
      <c r="D271" s="136" t="s">
        <v>159</v>
      </c>
      <c r="E271" s="137" t="s">
        <v>593</v>
      </c>
      <c r="F271" s="138" t="s">
        <v>594</v>
      </c>
      <c r="G271" s="139" t="s">
        <v>342</v>
      </c>
      <c r="H271" s="140">
        <v>178</v>
      </c>
      <c r="I271" s="141"/>
      <c r="J271" s="142">
        <f>ROUND($I$271*$H$271,2)</f>
        <v>0</v>
      </c>
      <c r="K271" s="138"/>
      <c r="L271" s="43"/>
      <c r="M271" s="143"/>
      <c r="N271" s="144" t="s">
        <v>41</v>
      </c>
      <c r="O271" s="24"/>
      <c r="P271" s="145">
        <f>$O$271*$H$271</f>
        <v>0</v>
      </c>
      <c r="Q271" s="145">
        <v>0</v>
      </c>
      <c r="R271" s="145">
        <f>$Q$271*$H$271</f>
        <v>0</v>
      </c>
      <c r="S271" s="145">
        <v>0</v>
      </c>
      <c r="T271" s="146">
        <f>$S$271*$H$271</f>
        <v>0</v>
      </c>
      <c r="AR271" s="89" t="s">
        <v>215</v>
      </c>
      <c r="AT271" s="89" t="s">
        <v>159</v>
      </c>
      <c r="AU271" s="89" t="s">
        <v>21</v>
      </c>
      <c r="AY271" s="6" t="s">
        <v>158</v>
      </c>
      <c r="BE271" s="147">
        <f>IF($N$271="základní",$J$271,0)</f>
        <v>0</v>
      </c>
      <c r="BF271" s="147">
        <f>IF($N$271="snížená",$J$271,0)</f>
        <v>0</v>
      </c>
      <c r="BG271" s="147">
        <f>IF($N$271="zákl. přenesená",$J$271,0)</f>
        <v>0</v>
      </c>
      <c r="BH271" s="147">
        <f>IF($N$271="sníž. přenesená",$J$271,0)</f>
        <v>0</v>
      </c>
      <c r="BI271" s="147">
        <f>IF($N$271="nulová",$J$271,0)</f>
        <v>0</v>
      </c>
      <c r="BJ271" s="89" t="s">
        <v>21</v>
      </c>
      <c r="BK271" s="147">
        <f>ROUND($I$271*$H$271,2)</f>
        <v>0</v>
      </c>
      <c r="BL271" s="89" t="s">
        <v>215</v>
      </c>
      <c r="BM271" s="89" t="s">
        <v>592</v>
      </c>
    </row>
    <row r="272" spans="2:65" s="6" customFormat="1" ht="16.5" customHeight="1" x14ac:dyDescent="0.3">
      <c r="B272" s="23"/>
      <c r="C272" s="24"/>
      <c r="D272" s="148" t="s">
        <v>164</v>
      </c>
      <c r="E272" s="24"/>
      <c r="F272" s="149" t="s">
        <v>594</v>
      </c>
      <c r="G272" s="24"/>
      <c r="H272" s="24"/>
      <c r="J272" s="24"/>
      <c r="K272" s="24"/>
      <c r="L272" s="43"/>
      <c r="M272" s="56"/>
      <c r="N272" s="24"/>
      <c r="O272" s="24"/>
      <c r="P272" s="24"/>
      <c r="Q272" s="24"/>
      <c r="R272" s="24"/>
      <c r="S272" s="24"/>
      <c r="T272" s="57"/>
      <c r="AT272" s="6" t="s">
        <v>164</v>
      </c>
      <c r="AU272" s="6" t="s">
        <v>21</v>
      </c>
    </row>
    <row r="273" spans="2:65" s="6" customFormat="1" ht="15.75" customHeight="1" x14ac:dyDescent="0.3">
      <c r="B273" s="150"/>
      <c r="C273" s="151"/>
      <c r="D273" s="152" t="s">
        <v>165</v>
      </c>
      <c r="E273" s="151"/>
      <c r="F273" s="153" t="s">
        <v>595</v>
      </c>
      <c r="G273" s="151"/>
      <c r="H273" s="154">
        <v>177.95500000000001</v>
      </c>
      <c r="J273" s="151"/>
      <c r="K273" s="151"/>
      <c r="L273" s="155"/>
      <c r="M273" s="156"/>
      <c r="N273" s="151"/>
      <c r="O273" s="151"/>
      <c r="P273" s="151"/>
      <c r="Q273" s="151"/>
      <c r="R273" s="151"/>
      <c r="S273" s="151"/>
      <c r="T273" s="157"/>
      <c r="AT273" s="158" t="s">
        <v>165</v>
      </c>
      <c r="AU273" s="158" t="s">
        <v>21</v>
      </c>
      <c r="AV273" s="158" t="s">
        <v>78</v>
      </c>
      <c r="AW273" s="158" t="s">
        <v>121</v>
      </c>
      <c r="AX273" s="158" t="s">
        <v>70</v>
      </c>
      <c r="AY273" s="158" t="s">
        <v>158</v>
      </c>
    </row>
    <row r="274" spans="2:65" s="6" customFormat="1" ht="15.75" customHeight="1" x14ac:dyDescent="0.3">
      <c r="B274" s="150"/>
      <c r="C274" s="151"/>
      <c r="D274" s="152" t="s">
        <v>165</v>
      </c>
      <c r="E274" s="151"/>
      <c r="F274" s="153" t="s">
        <v>596</v>
      </c>
      <c r="G274" s="151"/>
      <c r="H274" s="154">
        <v>4.4999999999999998E-2</v>
      </c>
      <c r="J274" s="151"/>
      <c r="K274" s="151"/>
      <c r="L274" s="155"/>
      <c r="M274" s="156"/>
      <c r="N274" s="151"/>
      <c r="O274" s="151"/>
      <c r="P274" s="151"/>
      <c r="Q274" s="151"/>
      <c r="R274" s="151"/>
      <c r="S274" s="151"/>
      <c r="T274" s="157"/>
      <c r="AT274" s="158" t="s">
        <v>165</v>
      </c>
      <c r="AU274" s="158" t="s">
        <v>21</v>
      </c>
      <c r="AV274" s="158" t="s">
        <v>78</v>
      </c>
      <c r="AW274" s="158" t="s">
        <v>121</v>
      </c>
      <c r="AX274" s="158" t="s">
        <v>70</v>
      </c>
      <c r="AY274" s="158" t="s">
        <v>158</v>
      </c>
    </row>
    <row r="275" spans="2:65" s="6" customFormat="1" ht="15.75" customHeight="1" x14ac:dyDescent="0.3">
      <c r="B275" s="159"/>
      <c r="C275" s="160"/>
      <c r="D275" s="152" t="s">
        <v>165</v>
      </c>
      <c r="E275" s="160"/>
      <c r="F275" s="161" t="s">
        <v>170</v>
      </c>
      <c r="G275" s="160"/>
      <c r="H275" s="162">
        <v>178</v>
      </c>
      <c r="J275" s="160"/>
      <c r="K275" s="160"/>
      <c r="L275" s="163"/>
      <c r="M275" s="164"/>
      <c r="N275" s="160"/>
      <c r="O275" s="160"/>
      <c r="P275" s="160"/>
      <c r="Q275" s="160"/>
      <c r="R275" s="160"/>
      <c r="S275" s="160"/>
      <c r="T275" s="165"/>
      <c r="AT275" s="166" t="s">
        <v>165</v>
      </c>
      <c r="AU275" s="166" t="s">
        <v>21</v>
      </c>
      <c r="AV275" s="166" t="s">
        <v>163</v>
      </c>
      <c r="AW275" s="166" t="s">
        <v>121</v>
      </c>
      <c r="AX275" s="166" t="s">
        <v>21</v>
      </c>
      <c r="AY275" s="166" t="s">
        <v>158</v>
      </c>
    </row>
    <row r="276" spans="2:65" s="6" customFormat="1" ht="15.75" customHeight="1" x14ac:dyDescent="0.3">
      <c r="B276" s="23"/>
      <c r="C276" s="136" t="s">
        <v>597</v>
      </c>
      <c r="D276" s="136" t="s">
        <v>159</v>
      </c>
      <c r="E276" s="137" t="s">
        <v>598</v>
      </c>
      <c r="F276" s="138" t="s">
        <v>599</v>
      </c>
      <c r="G276" s="139" t="s">
        <v>600</v>
      </c>
      <c r="H276" s="140">
        <v>178</v>
      </c>
      <c r="I276" s="141"/>
      <c r="J276" s="142">
        <f>ROUND($I$276*$H$276,2)</f>
        <v>0</v>
      </c>
      <c r="K276" s="138"/>
      <c r="L276" s="43"/>
      <c r="M276" s="143"/>
      <c r="N276" s="144" t="s">
        <v>41</v>
      </c>
      <c r="O276" s="24"/>
      <c r="P276" s="145">
        <f>$O$276*$H$276</f>
        <v>0</v>
      </c>
      <c r="Q276" s="145">
        <v>0</v>
      </c>
      <c r="R276" s="145">
        <f>$Q$276*$H$276</f>
        <v>0</v>
      </c>
      <c r="S276" s="145">
        <v>0</v>
      </c>
      <c r="T276" s="146">
        <f>$S$276*$H$276</f>
        <v>0</v>
      </c>
      <c r="AR276" s="89" t="s">
        <v>215</v>
      </c>
      <c r="AT276" s="89" t="s">
        <v>159</v>
      </c>
      <c r="AU276" s="89" t="s">
        <v>21</v>
      </c>
      <c r="AY276" s="6" t="s">
        <v>158</v>
      </c>
      <c r="BE276" s="147">
        <f>IF($N$276="základní",$J$276,0)</f>
        <v>0</v>
      </c>
      <c r="BF276" s="147">
        <f>IF($N$276="snížená",$J$276,0)</f>
        <v>0</v>
      </c>
      <c r="BG276" s="147">
        <f>IF($N$276="zákl. přenesená",$J$276,0)</f>
        <v>0</v>
      </c>
      <c r="BH276" s="147">
        <f>IF($N$276="sníž. přenesená",$J$276,0)</f>
        <v>0</v>
      </c>
      <c r="BI276" s="147">
        <f>IF($N$276="nulová",$J$276,0)</f>
        <v>0</v>
      </c>
      <c r="BJ276" s="89" t="s">
        <v>21</v>
      </c>
      <c r="BK276" s="147">
        <f>ROUND($I$276*$H$276,2)</f>
        <v>0</v>
      </c>
      <c r="BL276" s="89" t="s">
        <v>215</v>
      </c>
      <c r="BM276" s="89" t="s">
        <v>597</v>
      </c>
    </row>
    <row r="277" spans="2:65" s="6" customFormat="1" ht="16.5" customHeight="1" x14ac:dyDescent="0.3">
      <c r="B277" s="23"/>
      <c r="C277" s="24"/>
      <c r="D277" s="148" t="s">
        <v>164</v>
      </c>
      <c r="E277" s="24"/>
      <c r="F277" s="149" t="s">
        <v>599</v>
      </c>
      <c r="G277" s="24"/>
      <c r="H277" s="24"/>
      <c r="J277" s="24"/>
      <c r="K277" s="24"/>
      <c r="L277" s="43"/>
      <c r="M277" s="56"/>
      <c r="N277" s="24"/>
      <c r="O277" s="24"/>
      <c r="P277" s="24"/>
      <c r="Q277" s="24"/>
      <c r="R277" s="24"/>
      <c r="S277" s="24"/>
      <c r="T277" s="57"/>
      <c r="AT277" s="6" t="s">
        <v>164</v>
      </c>
      <c r="AU277" s="6" t="s">
        <v>21</v>
      </c>
    </row>
    <row r="278" spans="2:65" s="6" customFormat="1" ht="15.75" customHeight="1" x14ac:dyDescent="0.3">
      <c r="B278" s="23"/>
      <c r="C278" s="136" t="s">
        <v>601</v>
      </c>
      <c r="D278" s="136" t="s">
        <v>159</v>
      </c>
      <c r="E278" s="137" t="s">
        <v>361</v>
      </c>
      <c r="F278" s="138" t="s">
        <v>602</v>
      </c>
      <c r="G278" s="139" t="s">
        <v>420</v>
      </c>
      <c r="H278" s="177"/>
      <c r="I278" s="141"/>
      <c r="J278" s="142">
        <f>ROUND($I$278*$H$278,2)</f>
        <v>0</v>
      </c>
      <c r="K278" s="138"/>
      <c r="L278" s="43"/>
      <c r="M278" s="143"/>
      <c r="N278" s="144" t="s">
        <v>41</v>
      </c>
      <c r="O278" s="24"/>
      <c r="P278" s="145">
        <f>$O$278*$H$278</f>
        <v>0</v>
      </c>
      <c r="Q278" s="145">
        <v>0</v>
      </c>
      <c r="R278" s="145">
        <f>$Q$278*$H$278</f>
        <v>0</v>
      </c>
      <c r="S278" s="145">
        <v>0</v>
      </c>
      <c r="T278" s="146">
        <f>$S$278*$H$278</f>
        <v>0</v>
      </c>
      <c r="AR278" s="89" t="s">
        <v>215</v>
      </c>
      <c r="AT278" s="89" t="s">
        <v>159</v>
      </c>
      <c r="AU278" s="89" t="s">
        <v>21</v>
      </c>
      <c r="AY278" s="6" t="s">
        <v>158</v>
      </c>
      <c r="BE278" s="147">
        <f>IF($N$278="základní",$J$278,0)</f>
        <v>0</v>
      </c>
      <c r="BF278" s="147">
        <f>IF($N$278="snížená",$J$278,0)</f>
        <v>0</v>
      </c>
      <c r="BG278" s="147">
        <f>IF($N$278="zákl. přenesená",$J$278,0)</f>
        <v>0</v>
      </c>
      <c r="BH278" s="147">
        <f>IF($N$278="sníž. přenesená",$J$278,0)</f>
        <v>0</v>
      </c>
      <c r="BI278" s="147">
        <f>IF($N$278="nulová",$J$278,0)</f>
        <v>0</v>
      </c>
      <c r="BJ278" s="89" t="s">
        <v>21</v>
      </c>
      <c r="BK278" s="147">
        <f>ROUND($I$278*$H$278,2)</f>
        <v>0</v>
      </c>
      <c r="BL278" s="89" t="s">
        <v>215</v>
      </c>
      <c r="BM278" s="89" t="s">
        <v>601</v>
      </c>
    </row>
    <row r="279" spans="2:65" s="6" customFormat="1" ht="16.5" customHeight="1" x14ac:dyDescent="0.3">
      <c r="B279" s="23"/>
      <c r="C279" s="24"/>
      <c r="D279" s="148" t="s">
        <v>164</v>
      </c>
      <c r="E279" s="24"/>
      <c r="F279" s="149" t="s">
        <v>602</v>
      </c>
      <c r="G279" s="24"/>
      <c r="H279" s="24"/>
      <c r="J279" s="24"/>
      <c r="K279" s="24"/>
      <c r="L279" s="43"/>
      <c r="M279" s="56"/>
      <c r="N279" s="24"/>
      <c r="O279" s="24"/>
      <c r="P279" s="24"/>
      <c r="Q279" s="24"/>
      <c r="R279" s="24"/>
      <c r="S279" s="24"/>
      <c r="T279" s="57"/>
      <c r="AT279" s="6" t="s">
        <v>164</v>
      </c>
      <c r="AU279" s="6" t="s">
        <v>21</v>
      </c>
    </row>
    <row r="280" spans="2:65" s="125" customFormat="1" ht="37.5" customHeight="1" x14ac:dyDescent="0.35">
      <c r="B280" s="126"/>
      <c r="C280" s="127"/>
      <c r="D280" s="127" t="s">
        <v>69</v>
      </c>
      <c r="E280" s="128" t="s">
        <v>372</v>
      </c>
      <c r="F280" s="128" t="s">
        <v>373</v>
      </c>
      <c r="G280" s="127"/>
      <c r="H280" s="127"/>
      <c r="J280" s="129">
        <f>$BK$280</f>
        <v>0</v>
      </c>
      <c r="K280" s="127"/>
      <c r="L280" s="130"/>
      <c r="M280" s="131"/>
      <c r="N280" s="127"/>
      <c r="O280" s="127"/>
      <c r="P280" s="132">
        <f>SUM($P$281:$P$293)</f>
        <v>0</v>
      </c>
      <c r="Q280" s="127"/>
      <c r="R280" s="132">
        <f>SUM($R$281:$R$293)</f>
        <v>0</v>
      </c>
      <c r="S280" s="127"/>
      <c r="T280" s="133">
        <f>SUM($T$281:$T$293)</f>
        <v>0</v>
      </c>
      <c r="AR280" s="134" t="s">
        <v>78</v>
      </c>
      <c r="AT280" s="134" t="s">
        <v>69</v>
      </c>
      <c r="AU280" s="134" t="s">
        <v>70</v>
      </c>
      <c r="AY280" s="134" t="s">
        <v>158</v>
      </c>
      <c r="BK280" s="135">
        <f>SUM($BK$281:$BK$293)</f>
        <v>0</v>
      </c>
    </row>
    <row r="281" spans="2:65" s="6" customFormat="1" ht="15.75" customHeight="1" x14ac:dyDescent="0.3">
      <c r="B281" s="23"/>
      <c r="C281" s="136" t="s">
        <v>603</v>
      </c>
      <c r="D281" s="136" t="s">
        <v>159</v>
      </c>
      <c r="E281" s="137" t="s">
        <v>604</v>
      </c>
      <c r="F281" s="138" t="s">
        <v>605</v>
      </c>
      <c r="G281" s="139" t="s">
        <v>447</v>
      </c>
      <c r="H281" s="140">
        <v>195</v>
      </c>
      <c r="I281" s="141"/>
      <c r="J281" s="142">
        <f>ROUND($I$281*$H$281,2)</f>
        <v>0</v>
      </c>
      <c r="K281" s="138"/>
      <c r="L281" s="43"/>
      <c r="M281" s="143"/>
      <c r="N281" s="144" t="s">
        <v>41</v>
      </c>
      <c r="O281" s="24"/>
      <c r="P281" s="145">
        <f>$O$281*$H$281</f>
        <v>0</v>
      </c>
      <c r="Q281" s="145">
        <v>0</v>
      </c>
      <c r="R281" s="145">
        <f>$Q$281*$H$281</f>
        <v>0</v>
      </c>
      <c r="S281" s="145">
        <v>0</v>
      </c>
      <c r="T281" s="146">
        <f>$S$281*$H$281</f>
        <v>0</v>
      </c>
      <c r="AR281" s="89" t="s">
        <v>215</v>
      </c>
      <c r="AT281" s="89" t="s">
        <v>159</v>
      </c>
      <c r="AU281" s="89" t="s">
        <v>21</v>
      </c>
      <c r="AY281" s="6" t="s">
        <v>158</v>
      </c>
      <c r="BE281" s="147">
        <f>IF($N$281="základní",$J$281,0)</f>
        <v>0</v>
      </c>
      <c r="BF281" s="147">
        <f>IF($N$281="snížená",$J$281,0)</f>
        <v>0</v>
      </c>
      <c r="BG281" s="147">
        <f>IF($N$281="zákl. přenesená",$J$281,0)</f>
        <v>0</v>
      </c>
      <c r="BH281" s="147">
        <f>IF($N$281="sníž. přenesená",$J$281,0)</f>
        <v>0</v>
      </c>
      <c r="BI281" s="147">
        <f>IF($N$281="nulová",$J$281,0)</f>
        <v>0</v>
      </c>
      <c r="BJ281" s="89" t="s">
        <v>21</v>
      </c>
      <c r="BK281" s="147">
        <f>ROUND($I$281*$H$281,2)</f>
        <v>0</v>
      </c>
      <c r="BL281" s="89" t="s">
        <v>215</v>
      </c>
      <c r="BM281" s="89" t="s">
        <v>603</v>
      </c>
    </row>
    <row r="282" spans="2:65" s="6" customFormat="1" ht="16.5" customHeight="1" x14ac:dyDescent="0.3">
      <c r="B282" s="23"/>
      <c r="C282" s="24"/>
      <c r="D282" s="148" t="s">
        <v>164</v>
      </c>
      <c r="E282" s="24"/>
      <c r="F282" s="149" t="s">
        <v>605</v>
      </c>
      <c r="G282" s="24"/>
      <c r="H282" s="24"/>
      <c r="J282" s="24"/>
      <c r="K282" s="24"/>
      <c r="L282" s="43"/>
      <c r="M282" s="56"/>
      <c r="N282" s="24"/>
      <c r="O282" s="24"/>
      <c r="P282" s="24"/>
      <c r="Q282" s="24"/>
      <c r="R282" s="24"/>
      <c r="S282" s="24"/>
      <c r="T282" s="57"/>
      <c r="AT282" s="6" t="s">
        <v>164</v>
      </c>
      <c r="AU282" s="6" t="s">
        <v>21</v>
      </c>
    </row>
    <row r="283" spans="2:65" s="6" customFormat="1" ht="15.75" customHeight="1" x14ac:dyDescent="0.3">
      <c r="B283" s="150"/>
      <c r="C283" s="151"/>
      <c r="D283" s="152" t="s">
        <v>165</v>
      </c>
      <c r="E283" s="151"/>
      <c r="F283" s="153" t="s">
        <v>606</v>
      </c>
      <c r="G283" s="151"/>
      <c r="H283" s="154">
        <v>195</v>
      </c>
      <c r="J283" s="151"/>
      <c r="K283" s="151"/>
      <c r="L283" s="155"/>
      <c r="M283" s="156"/>
      <c r="N283" s="151"/>
      <c r="O283" s="151"/>
      <c r="P283" s="151"/>
      <c r="Q283" s="151"/>
      <c r="R283" s="151"/>
      <c r="S283" s="151"/>
      <c r="T283" s="157"/>
      <c r="AT283" s="158" t="s">
        <v>165</v>
      </c>
      <c r="AU283" s="158" t="s">
        <v>21</v>
      </c>
      <c r="AV283" s="158" t="s">
        <v>78</v>
      </c>
      <c r="AW283" s="158" t="s">
        <v>121</v>
      </c>
      <c r="AX283" s="158" t="s">
        <v>70</v>
      </c>
      <c r="AY283" s="158" t="s">
        <v>158</v>
      </c>
    </row>
    <row r="284" spans="2:65" s="6" customFormat="1" ht="15.75" customHeight="1" x14ac:dyDescent="0.3">
      <c r="B284" s="159"/>
      <c r="C284" s="160"/>
      <c r="D284" s="152" t="s">
        <v>165</v>
      </c>
      <c r="E284" s="160"/>
      <c r="F284" s="161" t="s">
        <v>170</v>
      </c>
      <c r="G284" s="160"/>
      <c r="H284" s="162">
        <v>195</v>
      </c>
      <c r="J284" s="160"/>
      <c r="K284" s="160"/>
      <c r="L284" s="163"/>
      <c r="M284" s="164"/>
      <c r="N284" s="160"/>
      <c r="O284" s="160"/>
      <c r="P284" s="160"/>
      <c r="Q284" s="160"/>
      <c r="R284" s="160"/>
      <c r="S284" s="160"/>
      <c r="T284" s="165"/>
      <c r="AT284" s="166" t="s">
        <v>165</v>
      </c>
      <c r="AU284" s="166" t="s">
        <v>21</v>
      </c>
      <c r="AV284" s="166" t="s">
        <v>163</v>
      </c>
      <c r="AW284" s="166" t="s">
        <v>121</v>
      </c>
      <c r="AX284" s="166" t="s">
        <v>21</v>
      </c>
      <c r="AY284" s="166" t="s">
        <v>158</v>
      </c>
    </row>
    <row r="285" spans="2:65" s="6" customFormat="1" ht="15.75" customHeight="1" x14ac:dyDescent="0.3">
      <c r="B285" s="23"/>
      <c r="C285" s="136" t="s">
        <v>607</v>
      </c>
      <c r="D285" s="136" t="s">
        <v>159</v>
      </c>
      <c r="E285" s="137" t="s">
        <v>608</v>
      </c>
      <c r="F285" s="138" t="s">
        <v>609</v>
      </c>
      <c r="G285" s="139" t="s">
        <v>447</v>
      </c>
      <c r="H285" s="140">
        <v>66</v>
      </c>
      <c r="I285" s="141"/>
      <c r="J285" s="142">
        <f>ROUND($I$285*$H$285,2)</f>
        <v>0</v>
      </c>
      <c r="K285" s="138"/>
      <c r="L285" s="43"/>
      <c r="M285" s="143"/>
      <c r="N285" s="144" t="s">
        <v>41</v>
      </c>
      <c r="O285" s="24"/>
      <c r="P285" s="145">
        <f>$O$285*$H$285</f>
        <v>0</v>
      </c>
      <c r="Q285" s="145">
        <v>0</v>
      </c>
      <c r="R285" s="145">
        <f>$Q$285*$H$285</f>
        <v>0</v>
      </c>
      <c r="S285" s="145">
        <v>0</v>
      </c>
      <c r="T285" s="146">
        <f>$S$285*$H$285</f>
        <v>0</v>
      </c>
      <c r="AR285" s="89" t="s">
        <v>215</v>
      </c>
      <c r="AT285" s="89" t="s">
        <v>159</v>
      </c>
      <c r="AU285" s="89" t="s">
        <v>21</v>
      </c>
      <c r="AY285" s="6" t="s">
        <v>158</v>
      </c>
      <c r="BE285" s="147">
        <f>IF($N$285="základní",$J$285,0)</f>
        <v>0</v>
      </c>
      <c r="BF285" s="147">
        <f>IF($N$285="snížená",$J$285,0)</f>
        <v>0</v>
      </c>
      <c r="BG285" s="147">
        <f>IF($N$285="zákl. přenesená",$J$285,0)</f>
        <v>0</v>
      </c>
      <c r="BH285" s="147">
        <f>IF($N$285="sníž. přenesená",$J$285,0)</f>
        <v>0</v>
      </c>
      <c r="BI285" s="147">
        <f>IF($N$285="nulová",$J$285,0)</f>
        <v>0</v>
      </c>
      <c r="BJ285" s="89" t="s">
        <v>21</v>
      </c>
      <c r="BK285" s="147">
        <f>ROUND($I$285*$H$285,2)</f>
        <v>0</v>
      </c>
      <c r="BL285" s="89" t="s">
        <v>215</v>
      </c>
      <c r="BM285" s="89" t="s">
        <v>607</v>
      </c>
    </row>
    <row r="286" spans="2:65" s="6" customFormat="1" ht="16.5" customHeight="1" x14ac:dyDescent="0.3">
      <c r="B286" s="23"/>
      <c r="C286" s="24"/>
      <c r="D286" s="148" t="s">
        <v>164</v>
      </c>
      <c r="E286" s="24"/>
      <c r="F286" s="149" t="s">
        <v>609</v>
      </c>
      <c r="G286" s="24"/>
      <c r="H286" s="24"/>
      <c r="J286" s="24"/>
      <c r="K286" s="24"/>
      <c r="L286" s="43"/>
      <c r="M286" s="56"/>
      <c r="N286" s="24"/>
      <c r="O286" s="24"/>
      <c r="P286" s="24"/>
      <c r="Q286" s="24"/>
      <c r="R286" s="24"/>
      <c r="S286" s="24"/>
      <c r="T286" s="57"/>
      <c r="AT286" s="6" t="s">
        <v>164</v>
      </c>
      <c r="AU286" s="6" t="s">
        <v>21</v>
      </c>
    </row>
    <row r="287" spans="2:65" s="6" customFormat="1" ht="15.75" customHeight="1" x14ac:dyDescent="0.3">
      <c r="B287" s="150"/>
      <c r="C287" s="151"/>
      <c r="D287" s="152" t="s">
        <v>165</v>
      </c>
      <c r="E287" s="151"/>
      <c r="F287" s="153" t="s">
        <v>610</v>
      </c>
      <c r="G287" s="151"/>
      <c r="H287" s="154">
        <v>66</v>
      </c>
      <c r="J287" s="151"/>
      <c r="K287" s="151"/>
      <c r="L287" s="155"/>
      <c r="M287" s="156"/>
      <c r="N287" s="151"/>
      <c r="O287" s="151"/>
      <c r="P287" s="151"/>
      <c r="Q287" s="151"/>
      <c r="R287" s="151"/>
      <c r="S287" s="151"/>
      <c r="T287" s="157"/>
      <c r="AT287" s="158" t="s">
        <v>165</v>
      </c>
      <c r="AU287" s="158" t="s">
        <v>21</v>
      </c>
      <c r="AV287" s="158" t="s">
        <v>78</v>
      </c>
      <c r="AW287" s="158" t="s">
        <v>121</v>
      </c>
      <c r="AX287" s="158" t="s">
        <v>70</v>
      </c>
      <c r="AY287" s="158" t="s">
        <v>158</v>
      </c>
    </row>
    <row r="288" spans="2:65" s="6" customFormat="1" ht="15.75" customHeight="1" x14ac:dyDescent="0.3">
      <c r="B288" s="159"/>
      <c r="C288" s="160"/>
      <c r="D288" s="152" t="s">
        <v>165</v>
      </c>
      <c r="E288" s="160"/>
      <c r="F288" s="161" t="s">
        <v>170</v>
      </c>
      <c r="G288" s="160"/>
      <c r="H288" s="162">
        <v>66</v>
      </c>
      <c r="J288" s="160"/>
      <c r="K288" s="160"/>
      <c r="L288" s="163"/>
      <c r="M288" s="164"/>
      <c r="N288" s="160"/>
      <c r="O288" s="160"/>
      <c r="P288" s="160"/>
      <c r="Q288" s="160"/>
      <c r="R288" s="160"/>
      <c r="S288" s="160"/>
      <c r="T288" s="165"/>
      <c r="AT288" s="166" t="s">
        <v>165</v>
      </c>
      <c r="AU288" s="166" t="s">
        <v>21</v>
      </c>
      <c r="AV288" s="166" t="s">
        <v>163</v>
      </c>
      <c r="AW288" s="166" t="s">
        <v>121</v>
      </c>
      <c r="AX288" s="166" t="s">
        <v>21</v>
      </c>
      <c r="AY288" s="166" t="s">
        <v>158</v>
      </c>
    </row>
    <row r="289" spans="2:65" s="6" customFormat="1" ht="15.75" customHeight="1" x14ac:dyDescent="0.3">
      <c r="B289" s="23"/>
      <c r="C289" s="136" t="s">
        <v>611</v>
      </c>
      <c r="D289" s="136" t="s">
        <v>159</v>
      </c>
      <c r="E289" s="137" t="s">
        <v>375</v>
      </c>
      <c r="F289" s="138" t="s">
        <v>376</v>
      </c>
      <c r="G289" s="139" t="s">
        <v>177</v>
      </c>
      <c r="H289" s="140">
        <v>14</v>
      </c>
      <c r="I289" s="141"/>
      <c r="J289" s="142">
        <f>ROUND($I$289*$H$289,2)</f>
        <v>0</v>
      </c>
      <c r="K289" s="138"/>
      <c r="L289" s="43"/>
      <c r="M289" s="143"/>
      <c r="N289" s="144" t="s">
        <v>41</v>
      </c>
      <c r="O289" s="24"/>
      <c r="P289" s="145">
        <f>$O$289*$H$289</f>
        <v>0</v>
      </c>
      <c r="Q289" s="145">
        <v>0</v>
      </c>
      <c r="R289" s="145">
        <f>$Q$289*$H$289</f>
        <v>0</v>
      </c>
      <c r="S289" s="145">
        <v>0</v>
      </c>
      <c r="T289" s="146">
        <f>$S$289*$H$289</f>
        <v>0</v>
      </c>
      <c r="AR289" s="89" t="s">
        <v>215</v>
      </c>
      <c r="AT289" s="89" t="s">
        <v>159</v>
      </c>
      <c r="AU289" s="89" t="s">
        <v>21</v>
      </c>
      <c r="AY289" s="6" t="s">
        <v>158</v>
      </c>
      <c r="BE289" s="147">
        <f>IF($N$289="základní",$J$289,0)</f>
        <v>0</v>
      </c>
      <c r="BF289" s="147">
        <f>IF($N$289="snížená",$J$289,0)</f>
        <v>0</v>
      </c>
      <c r="BG289" s="147">
        <f>IF($N$289="zákl. přenesená",$J$289,0)</f>
        <v>0</v>
      </c>
      <c r="BH289" s="147">
        <f>IF($N$289="sníž. přenesená",$J$289,0)</f>
        <v>0</v>
      </c>
      <c r="BI289" s="147">
        <f>IF($N$289="nulová",$J$289,0)</f>
        <v>0</v>
      </c>
      <c r="BJ289" s="89" t="s">
        <v>21</v>
      </c>
      <c r="BK289" s="147">
        <f>ROUND($I$289*$H$289,2)</f>
        <v>0</v>
      </c>
      <c r="BL289" s="89" t="s">
        <v>215</v>
      </c>
      <c r="BM289" s="89" t="s">
        <v>611</v>
      </c>
    </row>
    <row r="290" spans="2:65" s="6" customFormat="1" ht="16.5" customHeight="1" x14ac:dyDescent="0.3">
      <c r="B290" s="23"/>
      <c r="C290" s="24"/>
      <c r="D290" s="148" t="s">
        <v>164</v>
      </c>
      <c r="E290" s="24"/>
      <c r="F290" s="149" t="s">
        <v>376</v>
      </c>
      <c r="G290" s="24"/>
      <c r="H290" s="24"/>
      <c r="J290" s="24"/>
      <c r="K290" s="24"/>
      <c r="L290" s="43"/>
      <c r="M290" s="56"/>
      <c r="N290" s="24"/>
      <c r="O290" s="24"/>
      <c r="P290" s="24"/>
      <c r="Q290" s="24"/>
      <c r="R290" s="24"/>
      <c r="S290" s="24"/>
      <c r="T290" s="57"/>
      <c r="AT290" s="6" t="s">
        <v>164</v>
      </c>
      <c r="AU290" s="6" t="s">
        <v>21</v>
      </c>
    </row>
    <row r="291" spans="2:65" s="6" customFormat="1" ht="15.75" customHeight="1" x14ac:dyDescent="0.3">
      <c r="B291" s="150"/>
      <c r="C291" s="151"/>
      <c r="D291" s="152" t="s">
        <v>165</v>
      </c>
      <c r="E291" s="151"/>
      <c r="F291" s="153" t="s">
        <v>612</v>
      </c>
      <c r="G291" s="151"/>
      <c r="H291" s="154">
        <v>13.35</v>
      </c>
      <c r="J291" s="151"/>
      <c r="K291" s="151"/>
      <c r="L291" s="155"/>
      <c r="M291" s="156"/>
      <c r="N291" s="151"/>
      <c r="O291" s="151"/>
      <c r="P291" s="151"/>
      <c r="Q291" s="151"/>
      <c r="R291" s="151"/>
      <c r="S291" s="151"/>
      <c r="T291" s="157"/>
      <c r="AT291" s="158" t="s">
        <v>165</v>
      </c>
      <c r="AU291" s="158" t="s">
        <v>21</v>
      </c>
      <c r="AV291" s="158" t="s">
        <v>78</v>
      </c>
      <c r="AW291" s="158" t="s">
        <v>121</v>
      </c>
      <c r="AX291" s="158" t="s">
        <v>70</v>
      </c>
      <c r="AY291" s="158" t="s">
        <v>158</v>
      </c>
    </row>
    <row r="292" spans="2:65" s="6" customFormat="1" ht="15.75" customHeight="1" x14ac:dyDescent="0.3">
      <c r="B292" s="150"/>
      <c r="C292" s="151"/>
      <c r="D292" s="152" t="s">
        <v>165</v>
      </c>
      <c r="E292" s="151"/>
      <c r="F292" s="153" t="s">
        <v>613</v>
      </c>
      <c r="G292" s="151"/>
      <c r="H292" s="154">
        <v>0.65</v>
      </c>
      <c r="J292" s="151"/>
      <c r="K292" s="151"/>
      <c r="L292" s="155"/>
      <c r="M292" s="156"/>
      <c r="N292" s="151"/>
      <c r="O292" s="151"/>
      <c r="P292" s="151"/>
      <c r="Q292" s="151"/>
      <c r="R292" s="151"/>
      <c r="S292" s="151"/>
      <c r="T292" s="157"/>
      <c r="AT292" s="158" t="s">
        <v>165</v>
      </c>
      <c r="AU292" s="158" t="s">
        <v>21</v>
      </c>
      <c r="AV292" s="158" t="s">
        <v>78</v>
      </c>
      <c r="AW292" s="158" t="s">
        <v>121</v>
      </c>
      <c r="AX292" s="158" t="s">
        <v>70</v>
      </c>
      <c r="AY292" s="158" t="s">
        <v>158</v>
      </c>
    </row>
    <row r="293" spans="2:65" s="6" customFormat="1" ht="15.75" customHeight="1" x14ac:dyDescent="0.3">
      <c r="B293" s="159"/>
      <c r="C293" s="160"/>
      <c r="D293" s="152" t="s">
        <v>165</v>
      </c>
      <c r="E293" s="160"/>
      <c r="F293" s="161" t="s">
        <v>170</v>
      </c>
      <c r="G293" s="160"/>
      <c r="H293" s="162">
        <v>14</v>
      </c>
      <c r="J293" s="160"/>
      <c r="K293" s="160"/>
      <c r="L293" s="163"/>
      <c r="M293" s="164"/>
      <c r="N293" s="160"/>
      <c r="O293" s="160"/>
      <c r="P293" s="160"/>
      <c r="Q293" s="160"/>
      <c r="R293" s="160"/>
      <c r="S293" s="160"/>
      <c r="T293" s="165"/>
      <c r="AT293" s="166" t="s">
        <v>165</v>
      </c>
      <c r="AU293" s="166" t="s">
        <v>21</v>
      </c>
      <c r="AV293" s="166" t="s">
        <v>163</v>
      </c>
      <c r="AW293" s="166" t="s">
        <v>121</v>
      </c>
      <c r="AX293" s="166" t="s">
        <v>21</v>
      </c>
      <c r="AY293" s="166" t="s">
        <v>158</v>
      </c>
    </row>
    <row r="294" spans="2:65" s="125" customFormat="1" ht="37.5" customHeight="1" x14ac:dyDescent="0.35">
      <c r="B294" s="126"/>
      <c r="C294" s="127"/>
      <c r="D294" s="127" t="s">
        <v>69</v>
      </c>
      <c r="E294" s="128" t="s">
        <v>393</v>
      </c>
      <c r="F294" s="128" t="s">
        <v>394</v>
      </c>
      <c r="G294" s="127"/>
      <c r="H294" s="127"/>
      <c r="J294" s="129">
        <f>$BK$294</f>
        <v>0</v>
      </c>
      <c r="K294" s="127"/>
      <c r="L294" s="130"/>
      <c r="M294" s="131"/>
      <c r="N294" s="127"/>
      <c r="O294" s="127"/>
      <c r="P294" s="132">
        <f>SUM($P$295:$P$300)</f>
        <v>0</v>
      </c>
      <c r="Q294" s="127"/>
      <c r="R294" s="132">
        <f>SUM($R$295:$R$300)</f>
        <v>0</v>
      </c>
      <c r="S294" s="127"/>
      <c r="T294" s="133">
        <f>SUM($T$295:$T$300)</f>
        <v>0</v>
      </c>
      <c r="AR294" s="134" t="s">
        <v>21</v>
      </c>
      <c r="AT294" s="134" t="s">
        <v>69</v>
      </c>
      <c r="AU294" s="134" t="s">
        <v>70</v>
      </c>
      <c r="AY294" s="134" t="s">
        <v>158</v>
      </c>
      <c r="BK294" s="135">
        <f>SUM($BK$295:$BK$300)</f>
        <v>0</v>
      </c>
    </row>
    <row r="295" spans="2:65" s="6" customFormat="1" ht="15.75" customHeight="1" x14ac:dyDescent="0.3">
      <c r="B295" s="23"/>
      <c r="C295" s="136" t="s">
        <v>614</v>
      </c>
      <c r="D295" s="136" t="s">
        <v>159</v>
      </c>
      <c r="E295" s="137" t="s">
        <v>402</v>
      </c>
      <c r="F295" s="138" t="s">
        <v>403</v>
      </c>
      <c r="G295" s="139" t="s">
        <v>183</v>
      </c>
      <c r="H295" s="140">
        <v>12.563000000000001</v>
      </c>
      <c r="I295" s="141"/>
      <c r="J295" s="142">
        <f>ROUND($I$295*$H$295,2)</f>
        <v>0</v>
      </c>
      <c r="K295" s="138"/>
      <c r="L295" s="43"/>
      <c r="M295" s="143"/>
      <c r="N295" s="144" t="s">
        <v>41</v>
      </c>
      <c r="O295" s="24"/>
      <c r="P295" s="145">
        <f>$O$295*$H$295</f>
        <v>0</v>
      </c>
      <c r="Q295" s="145">
        <v>0</v>
      </c>
      <c r="R295" s="145">
        <f>$Q$295*$H$295</f>
        <v>0</v>
      </c>
      <c r="S295" s="145">
        <v>0</v>
      </c>
      <c r="T295" s="146">
        <f>$S$295*$H$295</f>
        <v>0</v>
      </c>
      <c r="AR295" s="89" t="s">
        <v>163</v>
      </c>
      <c r="AT295" s="89" t="s">
        <v>159</v>
      </c>
      <c r="AU295" s="89" t="s">
        <v>21</v>
      </c>
      <c r="AY295" s="6" t="s">
        <v>158</v>
      </c>
      <c r="BE295" s="147">
        <f>IF($N$295="základní",$J$295,0)</f>
        <v>0</v>
      </c>
      <c r="BF295" s="147">
        <f>IF($N$295="snížená",$J$295,0)</f>
        <v>0</v>
      </c>
      <c r="BG295" s="147">
        <f>IF($N$295="zákl. přenesená",$J$295,0)</f>
        <v>0</v>
      </c>
      <c r="BH295" s="147">
        <f>IF($N$295="sníž. přenesená",$J$295,0)</f>
        <v>0</v>
      </c>
      <c r="BI295" s="147">
        <f>IF($N$295="nulová",$J$295,0)</f>
        <v>0</v>
      </c>
      <c r="BJ295" s="89" t="s">
        <v>21</v>
      </c>
      <c r="BK295" s="147">
        <f>ROUND($I$295*$H$295,2)</f>
        <v>0</v>
      </c>
      <c r="BL295" s="89" t="s">
        <v>163</v>
      </c>
      <c r="BM295" s="89" t="s">
        <v>614</v>
      </c>
    </row>
    <row r="296" spans="2:65" s="6" customFormat="1" ht="16.5" customHeight="1" x14ac:dyDescent="0.3">
      <c r="B296" s="23"/>
      <c r="C296" s="24"/>
      <c r="D296" s="148" t="s">
        <v>164</v>
      </c>
      <c r="E296" s="24"/>
      <c r="F296" s="149" t="s">
        <v>403</v>
      </c>
      <c r="G296" s="24"/>
      <c r="H296" s="24"/>
      <c r="J296" s="24"/>
      <c r="K296" s="24"/>
      <c r="L296" s="43"/>
      <c r="M296" s="56"/>
      <c r="N296" s="24"/>
      <c r="O296" s="24"/>
      <c r="P296" s="24"/>
      <c r="Q296" s="24"/>
      <c r="R296" s="24"/>
      <c r="S296" s="24"/>
      <c r="T296" s="57"/>
      <c r="AT296" s="6" t="s">
        <v>164</v>
      </c>
      <c r="AU296" s="6" t="s">
        <v>21</v>
      </c>
    </row>
    <row r="297" spans="2:65" s="6" customFormat="1" ht="15.75" customHeight="1" x14ac:dyDescent="0.3">
      <c r="B297" s="23"/>
      <c r="C297" s="136" t="s">
        <v>615</v>
      </c>
      <c r="D297" s="136" t="s">
        <v>159</v>
      </c>
      <c r="E297" s="137" t="s">
        <v>405</v>
      </c>
      <c r="F297" s="138" t="s">
        <v>406</v>
      </c>
      <c r="G297" s="139" t="s">
        <v>183</v>
      </c>
      <c r="H297" s="140">
        <v>238.68799999999999</v>
      </c>
      <c r="I297" s="141"/>
      <c r="J297" s="142">
        <f>ROUND($I$297*$H$297,2)</f>
        <v>0</v>
      </c>
      <c r="K297" s="138"/>
      <c r="L297" s="43"/>
      <c r="M297" s="143"/>
      <c r="N297" s="144" t="s">
        <v>41</v>
      </c>
      <c r="O297" s="24"/>
      <c r="P297" s="145">
        <f>$O$297*$H$297</f>
        <v>0</v>
      </c>
      <c r="Q297" s="145">
        <v>0</v>
      </c>
      <c r="R297" s="145">
        <f>$Q$297*$H$297</f>
        <v>0</v>
      </c>
      <c r="S297" s="145">
        <v>0</v>
      </c>
      <c r="T297" s="146">
        <f>$S$297*$H$297</f>
        <v>0</v>
      </c>
      <c r="AR297" s="89" t="s">
        <v>163</v>
      </c>
      <c r="AT297" s="89" t="s">
        <v>159</v>
      </c>
      <c r="AU297" s="89" t="s">
        <v>21</v>
      </c>
      <c r="AY297" s="6" t="s">
        <v>158</v>
      </c>
      <c r="BE297" s="147">
        <f>IF($N$297="základní",$J$297,0)</f>
        <v>0</v>
      </c>
      <c r="BF297" s="147">
        <f>IF($N$297="snížená",$J$297,0)</f>
        <v>0</v>
      </c>
      <c r="BG297" s="147">
        <f>IF($N$297="zákl. přenesená",$J$297,0)</f>
        <v>0</v>
      </c>
      <c r="BH297" s="147">
        <f>IF($N$297="sníž. přenesená",$J$297,0)</f>
        <v>0</v>
      </c>
      <c r="BI297" s="147">
        <f>IF($N$297="nulová",$J$297,0)</f>
        <v>0</v>
      </c>
      <c r="BJ297" s="89" t="s">
        <v>21</v>
      </c>
      <c r="BK297" s="147">
        <f>ROUND($I$297*$H$297,2)</f>
        <v>0</v>
      </c>
      <c r="BL297" s="89" t="s">
        <v>163</v>
      </c>
      <c r="BM297" s="89" t="s">
        <v>615</v>
      </c>
    </row>
    <row r="298" spans="2:65" s="6" customFormat="1" ht="16.5" customHeight="1" x14ac:dyDescent="0.3">
      <c r="B298" s="23"/>
      <c r="C298" s="24"/>
      <c r="D298" s="148" t="s">
        <v>164</v>
      </c>
      <c r="E298" s="24"/>
      <c r="F298" s="149" t="s">
        <v>406</v>
      </c>
      <c r="G298" s="24"/>
      <c r="H298" s="24"/>
      <c r="J298" s="24"/>
      <c r="K298" s="24"/>
      <c r="L298" s="43"/>
      <c r="M298" s="56"/>
      <c r="N298" s="24"/>
      <c r="O298" s="24"/>
      <c r="P298" s="24"/>
      <c r="Q298" s="24"/>
      <c r="R298" s="24"/>
      <c r="S298" s="24"/>
      <c r="T298" s="57"/>
      <c r="AT298" s="6" t="s">
        <v>164</v>
      </c>
      <c r="AU298" s="6" t="s">
        <v>21</v>
      </c>
    </row>
    <row r="299" spans="2:65" s="6" customFormat="1" ht="15.75" customHeight="1" x14ac:dyDescent="0.3">
      <c r="B299" s="23"/>
      <c r="C299" s="136" t="s">
        <v>616</v>
      </c>
      <c r="D299" s="136" t="s">
        <v>159</v>
      </c>
      <c r="E299" s="137" t="s">
        <v>407</v>
      </c>
      <c r="F299" s="138" t="s">
        <v>408</v>
      </c>
      <c r="G299" s="139" t="s">
        <v>183</v>
      </c>
      <c r="H299" s="140">
        <v>12.563000000000001</v>
      </c>
      <c r="I299" s="141"/>
      <c r="J299" s="142">
        <f>ROUND($I$299*$H$299,2)</f>
        <v>0</v>
      </c>
      <c r="K299" s="138"/>
      <c r="L299" s="43"/>
      <c r="M299" s="143"/>
      <c r="N299" s="144" t="s">
        <v>41</v>
      </c>
      <c r="O299" s="24"/>
      <c r="P299" s="145">
        <f>$O$299*$H$299</f>
        <v>0</v>
      </c>
      <c r="Q299" s="145">
        <v>0</v>
      </c>
      <c r="R299" s="145">
        <f>$Q$299*$H$299</f>
        <v>0</v>
      </c>
      <c r="S299" s="145">
        <v>0</v>
      </c>
      <c r="T299" s="146">
        <f>$S$299*$H$299</f>
        <v>0</v>
      </c>
      <c r="AR299" s="89" t="s">
        <v>163</v>
      </c>
      <c r="AT299" s="89" t="s">
        <v>159</v>
      </c>
      <c r="AU299" s="89" t="s">
        <v>21</v>
      </c>
      <c r="AY299" s="6" t="s">
        <v>158</v>
      </c>
      <c r="BE299" s="147">
        <f>IF($N$299="základní",$J$299,0)</f>
        <v>0</v>
      </c>
      <c r="BF299" s="147">
        <f>IF($N$299="snížená",$J$299,0)</f>
        <v>0</v>
      </c>
      <c r="BG299" s="147">
        <f>IF($N$299="zákl. přenesená",$J$299,0)</f>
        <v>0</v>
      </c>
      <c r="BH299" s="147">
        <f>IF($N$299="sníž. přenesená",$J$299,0)</f>
        <v>0</v>
      </c>
      <c r="BI299" s="147">
        <f>IF($N$299="nulová",$J$299,0)</f>
        <v>0</v>
      </c>
      <c r="BJ299" s="89" t="s">
        <v>21</v>
      </c>
      <c r="BK299" s="147">
        <f>ROUND($I$299*$H$299,2)</f>
        <v>0</v>
      </c>
      <c r="BL299" s="89" t="s">
        <v>163</v>
      </c>
      <c r="BM299" s="89" t="s">
        <v>616</v>
      </c>
    </row>
    <row r="300" spans="2:65" s="6" customFormat="1" ht="16.5" customHeight="1" x14ac:dyDescent="0.3">
      <c r="B300" s="23"/>
      <c r="C300" s="24"/>
      <c r="D300" s="148" t="s">
        <v>164</v>
      </c>
      <c r="E300" s="24"/>
      <c r="F300" s="149" t="s">
        <v>408</v>
      </c>
      <c r="G300" s="24"/>
      <c r="H300" s="24"/>
      <c r="J300" s="24"/>
      <c r="K300" s="24"/>
      <c r="L300" s="43"/>
      <c r="M300" s="174"/>
      <c r="N300" s="175"/>
      <c r="O300" s="175"/>
      <c r="P300" s="175"/>
      <c r="Q300" s="175"/>
      <c r="R300" s="175"/>
      <c r="S300" s="175"/>
      <c r="T300" s="176"/>
      <c r="AT300" s="6" t="s">
        <v>164</v>
      </c>
      <c r="AU300" s="6" t="s">
        <v>21</v>
      </c>
    </row>
    <row r="301" spans="2:65" s="6" customFormat="1" ht="7.5" customHeight="1" x14ac:dyDescent="0.3">
      <c r="B301" s="38"/>
      <c r="C301" s="39"/>
      <c r="D301" s="39"/>
      <c r="E301" s="39"/>
      <c r="F301" s="39"/>
      <c r="G301" s="39"/>
      <c r="H301" s="39"/>
      <c r="I301" s="101"/>
      <c r="J301" s="39"/>
      <c r="K301" s="39"/>
      <c r="L301" s="43"/>
    </row>
    <row r="302" spans="2:65" s="2" customFormat="1" ht="14.25" customHeight="1" x14ac:dyDescent="0.3"/>
  </sheetData>
  <sheetProtection password="CC35" sheet="1" objects="1" scenarios="1" formatColumns="0" formatRows="0" sort="0" autoFilter="0"/>
  <autoFilter ref="C84:K84"/>
  <mergeCells count="9">
    <mergeCell ref="E77:H77"/>
    <mergeCell ref="G1:H1"/>
    <mergeCell ref="L2:V2"/>
    <mergeCell ref="E7:H7"/>
    <mergeCell ref="E9:H9"/>
    <mergeCell ref="E24:H24"/>
    <mergeCell ref="E45:H45"/>
    <mergeCell ref="E47:H47"/>
    <mergeCell ref="E75:H75"/>
  </mergeCells>
  <hyperlinks>
    <hyperlink ref="F1:G1" location="C2" tooltip="Krycí list soupisu" display="1) Krycí list soupisu"/>
    <hyperlink ref="G1:H1" location="C54" tooltip="Rekapitulace" display="2) Rekapitulace"/>
    <hyperlink ref="J1" location="C84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84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617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ROUND($J$84,2)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ROUND(SUM($BE$84:$BE$263),2)</f>
        <v>0</v>
      </c>
      <c r="G30" s="24"/>
      <c r="H30" s="24"/>
      <c r="I30" s="97">
        <v>0.21</v>
      </c>
      <c r="J30" s="96">
        <f>ROUND(ROUND((SUM($BE$84:$BE$263)),2)*$I$30,2)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ROUND(SUM($BF$84:$BF$263),2)</f>
        <v>0</v>
      </c>
      <c r="G31" s="24"/>
      <c r="H31" s="24"/>
      <c r="I31" s="97">
        <v>0.15</v>
      </c>
      <c r="J31" s="96">
        <f>ROUND(ROUND((SUM($BF$84:$BF$263)),2)*$I$31,2)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ROUND(SUM($BG$84:$BG$263),2)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ROUND(SUM($BH$84:$BH$263),2)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ROUND(SUM($BI$84:$BI$263),2)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03 - ZTI SO-obj. č. 15 - UBIKACE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$J$84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134</v>
      </c>
      <c r="E57" s="110"/>
      <c r="F57" s="110"/>
      <c r="G57" s="110"/>
      <c r="H57" s="110"/>
      <c r="I57" s="111"/>
      <c r="J57" s="112">
        <f>$J$85</f>
        <v>0</v>
      </c>
      <c r="K57" s="113"/>
    </row>
    <row r="58" spans="2:47" s="73" customFormat="1" ht="25.5" customHeight="1" x14ac:dyDescent="0.3">
      <c r="B58" s="108"/>
      <c r="C58" s="109"/>
      <c r="D58" s="110" t="s">
        <v>618</v>
      </c>
      <c r="E58" s="110"/>
      <c r="F58" s="110"/>
      <c r="G58" s="110"/>
      <c r="H58" s="110"/>
      <c r="I58" s="111"/>
      <c r="J58" s="112">
        <f>$J$125</f>
        <v>0</v>
      </c>
      <c r="K58" s="113"/>
    </row>
    <row r="59" spans="2:47" s="73" customFormat="1" ht="25.5" customHeight="1" x14ac:dyDescent="0.3">
      <c r="B59" s="108"/>
      <c r="C59" s="109"/>
      <c r="D59" s="110" t="s">
        <v>619</v>
      </c>
      <c r="E59" s="110"/>
      <c r="F59" s="110"/>
      <c r="G59" s="110"/>
      <c r="H59" s="110"/>
      <c r="I59" s="111"/>
      <c r="J59" s="112">
        <f>$J$218</f>
        <v>0</v>
      </c>
      <c r="K59" s="113"/>
    </row>
    <row r="60" spans="2:47" s="73" customFormat="1" ht="25.5" customHeight="1" x14ac:dyDescent="0.3">
      <c r="B60" s="108"/>
      <c r="C60" s="109"/>
      <c r="D60" s="110" t="s">
        <v>620</v>
      </c>
      <c r="E60" s="110"/>
      <c r="F60" s="110"/>
      <c r="G60" s="110"/>
      <c r="H60" s="110"/>
      <c r="I60" s="111"/>
      <c r="J60" s="112">
        <f>$J$225</f>
        <v>0</v>
      </c>
      <c r="K60" s="113"/>
    </row>
    <row r="61" spans="2:47" s="73" customFormat="1" ht="25.5" customHeight="1" x14ac:dyDescent="0.3">
      <c r="B61" s="108"/>
      <c r="C61" s="109"/>
      <c r="D61" s="110" t="s">
        <v>412</v>
      </c>
      <c r="E61" s="110"/>
      <c r="F61" s="110"/>
      <c r="G61" s="110"/>
      <c r="H61" s="110"/>
      <c r="I61" s="111"/>
      <c r="J61" s="112">
        <f>$J$234</f>
        <v>0</v>
      </c>
      <c r="K61" s="113"/>
    </row>
    <row r="62" spans="2:47" s="73" customFormat="1" ht="25.5" customHeight="1" x14ac:dyDescent="0.3">
      <c r="B62" s="108"/>
      <c r="C62" s="109"/>
      <c r="D62" s="110" t="s">
        <v>136</v>
      </c>
      <c r="E62" s="110"/>
      <c r="F62" s="110"/>
      <c r="G62" s="110"/>
      <c r="H62" s="110"/>
      <c r="I62" s="111"/>
      <c r="J62" s="112">
        <f>$J$241</f>
        <v>0</v>
      </c>
      <c r="K62" s="113"/>
    </row>
    <row r="63" spans="2:47" s="73" customFormat="1" ht="25.5" customHeight="1" x14ac:dyDescent="0.3">
      <c r="B63" s="108"/>
      <c r="C63" s="109"/>
      <c r="D63" s="110" t="s">
        <v>138</v>
      </c>
      <c r="E63" s="110"/>
      <c r="F63" s="110"/>
      <c r="G63" s="110"/>
      <c r="H63" s="110"/>
      <c r="I63" s="111"/>
      <c r="J63" s="112">
        <f>$J$251</f>
        <v>0</v>
      </c>
      <c r="K63" s="113"/>
    </row>
    <row r="64" spans="2:47" s="73" customFormat="1" ht="25.5" customHeight="1" x14ac:dyDescent="0.3">
      <c r="B64" s="108"/>
      <c r="C64" s="109"/>
      <c r="D64" s="110" t="s">
        <v>141</v>
      </c>
      <c r="E64" s="110"/>
      <c r="F64" s="110"/>
      <c r="G64" s="110"/>
      <c r="H64" s="110"/>
      <c r="I64" s="111"/>
      <c r="J64" s="112">
        <f>$J$257</f>
        <v>0</v>
      </c>
      <c r="K64" s="113"/>
    </row>
    <row r="65" spans="2:12" s="6" customFormat="1" ht="22.5" customHeight="1" x14ac:dyDescent="0.3">
      <c r="B65" s="23"/>
      <c r="C65" s="24"/>
      <c r="D65" s="24"/>
      <c r="E65" s="24"/>
      <c r="F65" s="24"/>
      <c r="G65" s="24"/>
      <c r="H65" s="24"/>
      <c r="J65" s="24"/>
      <c r="K65" s="27"/>
    </row>
    <row r="66" spans="2:12" s="6" customFormat="1" ht="7.5" customHeight="1" x14ac:dyDescent="0.3">
      <c r="B66" s="38"/>
      <c r="C66" s="39"/>
      <c r="D66" s="39"/>
      <c r="E66" s="39"/>
      <c r="F66" s="39"/>
      <c r="G66" s="39"/>
      <c r="H66" s="39"/>
      <c r="I66" s="101"/>
      <c r="J66" s="39"/>
      <c r="K66" s="40"/>
    </row>
    <row r="70" spans="2:12" s="6" customFormat="1" ht="7.5" customHeight="1" x14ac:dyDescent="0.3">
      <c r="B70" s="41"/>
      <c r="C70" s="42"/>
      <c r="D70" s="42"/>
      <c r="E70" s="42"/>
      <c r="F70" s="42"/>
      <c r="G70" s="42"/>
      <c r="H70" s="42"/>
      <c r="I70" s="103"/>
      <c r="J70" s="42"/>
      <c r="K70" s="42"/>
      <c r="L70" s="43"/>
    </row>
    <row r="71" spans="2:12" s="6" customFormat="1" ht="37.5" customHeight="1" x14ac:dyDescent="0.3">
      <c r="B71" s="23"/>
      <c r="C71" s="12" t="s">
        <v>142</v>
      </c>
      <c r="D71" s="24"/>
      <c r="E71" s="24"/>
      <c r="F71" s="24"/>
      <c r="G71" s="24"/>
      <c r="H71" s="24"/>
      <c r="J71" s="24"/>
      <c r="K71" s="24"/>
      <c r="L71" s="43"/>
    </row>
    <row r="72" spans="2:12" s="6" customFormat="1" ht="7.5" customHeight="1" x14ac:dyDescent="0.3">
      <c r="B72" s="23"/>
      <c r="C72" s="24"/>
      <c r="D72" s="24"/>
      <c r="E72" s="24"/>
      <c r="F72" s="24"/>
      <c r="G72" s="24"/>
      <c r="H72" s="24"/>
      <c r="J72" s="24"/>
      <c r="K72" s="24"/>
      <c r="L72" s="43"/>
    </row>
    <row r="73" spans="2:12" s="6" customFormat="1" ht="15" customHeight="1" x14ac:dyDescent="0.3">
      <c r="B73" s="23"/>
      <c r="C73" s="19" t="s">
        <v>16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16.5" customHeight="1" x14ac:dyDescent="0.3">
      <c r="B74" s="23"/>
      <c r="C74" s="24"/>
      <c r="D74" s="24"/>
      <c r="E74" s="314" t="str">
        <f>$E$7</f>
        <v>Boletice - Podvoří - ekologizace kotleny</v>
      </c>
      <c r="F74" s="294"/>
      <c r="G74" s="294"/>
      <c r="H74" s="294"/>
      <c r="J74" s="24"/>
      <c r="K74" s="24"/>
      <c r="L74" s="43"/>
    </row>
    <row r="75" spans="2:12" s="6" customFormat="1" ht="15" customHeight="1" x14ac:dyDescent="0.3">
      <c r="B75" s="23"/>
      <c r="C75" s="19" t="s">
        <v>115</v>
      </c>
      <c r="D75" s="24"/>
      <c r="E75" s="24"/>
      <c r="F75" s="24"/>
      <c r="G75" s="24"/>
      <c r="H75" s="24"/>
      <c r="J75" s="24"/>
      <c r="K75" s="24"/>
      <c r="L75" s="43"/>
    </row>
    <row r="76" spans="2:12" s="6" customFormat="1" ht="19.5" customHeight="1" x14ac:dyDescent="0.3">
      <c r="B76" s="23"/>
      <c r="C76" s="24"/>
      <c r="D76" s="24"/>
      <c r="E76" s="291" t="str">
        <f>$E$9</f>
        <v>03 - ZTI SO-obj. č. 15 - UBIKACE</v>
      </c>
      <c r="F76" s="294"/>
      <c r="G76" s="294"/>
      <c r="H76" s="294"/>
      <c r="J76" s="24"/>
      <c r="K76" s="24"/>
      <c r="L76" s="43"/>
    </row>
    <row r="77" spans="2:12" s="6" customFormat="1" ht="7.5" customHeight="1" x14ac:dyDescent="0.3">
      <c r="B77" s="23"/>
      <c r="C77" s="24"/>
      <c r="D77" s="24"/>
      <c r="E77" s="24"/>
      <c r="F77" s="24"/>
      <c r="G77" s="24"/>
      <c r="H77" s="24"/>
      <c r="J77" s="24"/>
      <c r="K77" s="24"/>
      <c r="L77" s="43"/>
    </row>
    <row r="78" spans="2:12" s="6" customFormat="1" ht="18.75" customHeight="1" x14ac:dyDescent="0.3">
      <c r="B78" s="23"/>
      <c r="C78" s="19" t="s">
        <v>22</v>
      </c>
      <c r="D78" s="24"/>
      <c r="E78" s="24"/>
      <c r="F78" s="17" t="str">
        <f>$F$12</f>
        <v xml:space="preserve"> </v>
      </c>
      <c r="G78" s="24"/>
      <c r="H78" s="24"/>
      <c r="I78" s="88" t="s">
        <v>24</v>
      </c>
      <c r="J78" s="52" t="str">
        <f>IF($J$12="","",$J$12)</f>
        <v>08.06.2015</v>
      </c>
      <c r="K78" s="24"/>
      <c r="L78" s="43"/>
    </row>
    <row r="79" spans="2:12" s="6" customFormat="1" ht="7.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12" s="6" customFormat="1" ht="15.75" customHeight="1" x14ac:dyDescent="0.3">
      <c r="B80" s="23"/>
      <c r="C80" s="19" t="s">
        <v>28</v>
      </c>
      <c r="D80" s="24"/>
      <c r="E80" s="24"/>
      <c r="F80" s="17" t="str">
        <f>$E$15</f>
        <v xml:space="preserve"> </v>
      </c>
      <c r="G80" s="24"/>
      <c r="H80" s="24"/>
      <c r="I80" s="88" t="s">
        <v>33</v>
      </c>
      <c r="J80" s="17" t="str">
        <f>$E$21</f>
        <v xml:space="preserve"> </v>
      </c>
      <c r="K80" s="24"/>
      <c r="L80" s="43"/>
    </row>
    <row r="81" spans="2:65" s="6" customFormat="1" ht="15" customHeight="1" x14ac:dyDescent="0.3">
      <c r="B81" s="23"/>
      <c r="C81" s="19" t="s">
        <v>31</v>
      </c>
      <c r="D81" s="24"/>
      <c r="E81" s="24"/>
      <c r="F81" s="17" t="str">
        <f>IF($E$18="","",$E$18)</f>
        <v/>
      </c>
      <c r="G81" s="24"/>
      <c r="H81" s="24"/>
      <c r="J81" s="24"/>
      <c r="K81" s="24"/>
      <c r="L81" s="43"/>
    </row>
    <row r="82" spans="2:65" s="6" customFormat="1" ht="11.25" customHeight="1" x14ac:dyDescent="0.3">
      <c r="B82" s="23"/>
      <c r="C82" s="24"/>
      <c r="D82" s="24"/>
      <c r="E82" s="24"/>
      <c r="F82" s="24"/>
      <c r="G82" s="24"/>
      <c r="H82" s="24"/>
      <c r="J82" s="24"/>
      <c r="K82" s="24"/>
      <c r="L82" s="43"/>
    </row>
    <row r="83" spans="2:65" s="114" customFormat="1" ht="30" customHeight="1" x14ac:dyDescent="0.3">
      <c r="B83" s="115"/>
      <c r="C83" s="116" t="s">
        <v>143</v>
      </c>
      <c r="D83" s="117" t="s">
        <v>55</v>
      </c>
      <c r="E83" s="117" t="s">
        <v>51</v>
      </c>
      <c r="F83" s="117" t="s">
        <v>144</v>
      </c>
      <c r="G83" s="117" t="s">
        <v>145</v>
      </c>
      <c r="H83" s="117" t="s">
        <v>146</v>
      </c>
      <c r="I83" s="118" t="s">
        <v>147</v>
      </c>
      <c r="J83" s="117" t="s">
        <v>148</v>
      </c>
      <c r="K83" s="119" t="s">
        <v>149</v>
      </c>
      <c r="L83" s="120"/>
      <c r="M83" s="59" t="s">
        <v>150</v>
      </c>
      <c r="N83" s="60" t="s">
        <v>40</v>
      </c>
      <c r="O83" s="60" t="s">
        <v>151</v>
      </c>
      <c r="P83" s="60" t="s">
        <v>152</v>
      </c>
      <c r="Q83" s="60" t="s">
        <v>153</v>
      </c>
      <c r="R83" s="60" t="s">
        <v>154</v>
      </c>
      <c r="S83" s="60" t="s">
        <v>155</v>
      </c>
      <c r="T83" s="61" t="s">
        <v>156</v>
      </c>
    </row>
    <row r="84" spans="2:65" s="6" customFormat="1" ht="30" customHeight="1" x14ac:dyDescent="0.35">
      <c r="B84" s="23"/>
      <c r="C84" s="66" t="s">
        <v>120</v>
      </c>
      <c r="D84" s="24"/>
      <c r="E84" s="24"/>
      <c r="F84" s="24"/>
      <c r="G84" s="24"/>
      <c r="H84" s="24"/>
      <c r="J84" s="121">
        <f>$BK$84</f>
        <v>0</v>
      </c>
      <c r="K84" s="24"/>
      <c r="L84" s="43"/>
      <c r="M84" s="63"/>
      <c r="N84" s="64"/>
      <c r="O84" s="64"/>
      <c r="P84" s="122">
        <f>$P$85+$P$125+$P$218+$P$225+$P$234+$P$241+$P$251+$P$257</f>
        <v>0</v>
      </c>
      <c r="Q84" s="64"/>
      <c r="R84" s="122">
        <f>$R$85+$R$125+$R$218+$R$225+$R$234+$R$241+$R$251+$R$257</f>
        <v>0</v>
      </c>
      <c r="S84" s="64"/>
      <c r="T84" s="123">
        <f>$T$85+$T$125+$T$218+$T$225+$T$234+$T$241+$T$251+$T$257</f>
        <v>0</v>
      </c>
      <c r="AT84" s="6" t="s">
        <v>69</v>
      </c>
      <c r="AU84" s="6" t="s">
        <v>121</v>
      </c>
      <c r="BK84" s="124">
        <f>$BK$85+$BK$125+$BK$218+$BK$225+$BK$234+$BK$241+$BK$251+$BK$257</f>
        <v>0</v>
      </c>
    </row>
    <row r="85" spans="2:65" s="125" customFormat="1" ht="37.5" customHeight="1" x14ac:dyDescent="0.35">
      <c r="B85" s="126"/>
      <c r="C85" s="127"/>
      <c r="D85" s="127" t="s">
        <v>69</v>
      </c>
      <c r="E85" s="128" t="s">
        <v>310</v>
      </c>
      <c r="F85" s="128" t="s">
        <v>311</v>
      </c>
      <c r="G85" s="127"/>
      <c r="H85" s="127"/>
      <c r="J85" s="129">
        <f>$BK$85</f>
        <v>0</v>
      </c>
      <c r="K85" s="127"/>
      <c r="L85" s="130"/>
      <c r="M85" s="131"/>
      <c r="N85" s="127"/>
      <c r="O85" s="127"/>
      <c r="P85" s="132">
        <f>SUM($P$86:$P$124)</f>
        <v>0</v>
      </c>
      <c r="Q85" s="127"/>
      <c r="R85" s="132">
        <f>SUM($R$86:$R$124)</f>
        <v>0</v>
      </c>
      <c r="S85" s="127"/>
      <c r="T85" s="133">
        <f>SUM($T$86:$T$124)</f>
        <v>0</v>
      </c>
      <c r="AR85" s="134" t="s">
        <v>21</v>
      </c>
      <c r="AT85" s="134" t="s">
        <v>69</v>
      </c>
      <c r="AU85" s="134" t="s">
        <v>70</v>
      </c>
      <c r="AY85" s="134" t="s">
        <v>158</v>
      </c>
      <c r="BK85" s="135">
        <f>SUM($BK$86:$BK$124)</f>
        <v>0</v>
      </c>
    </row>
    <row r="86" spans="2:65" s="6" customFormat="1" ht="15.75" customHeight="1" x14ac:dyDescent="0.3">
      <c r="B86" s="23"/>
      <c r="C86" s="136" t="s">
        <v>21</v>
      </c>
      <c r="D86" s="136" t="s">
        <v>159</v>
      </c>
      <c r="E86" s="137" t="s">
        <v>621</v>
      </c>
      <c r="F86" s="138" t="s">
        <v>622</v>
      </c>
      <c r="G86" s="139" t="s">
        <v>329</v>
      </c>
      <c r="H86" s="140">
        <v>2</v>
      </c>
      <c r="I86" s="141"/>
      <c r="J86" s="142">
        <f>ROUND($I$86*$H$86,2)</f>
        <v>0</v>
      </c>
      <c r="K86" s="138"/>
      <c r="L86" s="43"/>
      <c r="M86" s="143"/>
      <c r="N86" s="144" t="s">
        <v>41</v>
      </c>
      <c r="O86" s="24"/>
      <c r="P86" s="145">
        <f>$O$86*$H$86</f>
        <v>0</v>
      </c>
      <c r="Q86" s="145">
        <v>0</v>
      </c>
      <c r="R86" s="145">
        <f>$Q$86*$H$86</f>
        <v>0</v>
      </c>
      <c r="S86" s="145">
        <v>0</v>
      </c>
      <c r="T86" s="146">
        <f>$S$86*$H$86</f>
        <v>0</v>
      </c>
      <c r="AR86" s="89" t="s">
        <v>163</v>
      </c>
      <c r="AT86" s="89" t="s">
        <v>159</v>
      </c>
      <c r="AU86" s="89" t="s">
        <v>21</v>
      </c>
      <c r="AY86" s="6" t="s">
        <v>158</v>
      </c>
      <c r="BE86" s="147">
        <f>IF($N$86="základní",$J$86,0)</f>
        <v>0</v>
      </c>
      <c r="BF86" s="147">
        <f>IF($N$86="snížená",$J$86,0)</f>
        <v>0</v>
      </c>
      <c r="BG86" s="147">
        <f>IF($N$86="zákl. přenesená",$J$86,0)</f>
        <v>0</v>
      </c>
      <c r="BH86" s="147">
        <f>IF($N$86="sníž. přenesená",$J$86,0)</f>
        <v>0</v>
      </c>
      <c r="BI86" s="147">
        <f>IF($N$86="nulová",$J$86,0)</f>
        <v>0</v>
      </c>
      <c r="BJ86" s="89" t="s">
        <v>21</v>
      </c>
      <c r="BK86" s="147">
        <f>ROUND($I$86*$H$86,2)</f>
        <v>0</v>
      </c>
      <c r="BL86" s="89" t="s">
        <v>163</v>
      </c>
      <c r="BM86" s="89" t="s">
        <v>21</v>
      </c>
    </row>
    <row r="87" spans="2:65" s="6" customFormat="1" ht="16.5" customHeight="1" x14ac:dyDescent="0.3">
      <c r="B87" s="23"/>
      <c r="C87" s="24"/>
      <c r="D87" s="148" t="s">
        <v>164</v>
      </c>
      <c r="E87" s="24"/>
      <c r="F87" s="149" t="s">
        <v>622</v>
      </c>
      <c r="G87" s="24"/>
      <c r="H87" s="24"/>
      <c r="J87" s="24"/>
      <c r="K87" s="24"/>
      <c r="L87" s="43"/>
      <c r="M87" s="56"/>
      <c r="N87" s="24"/>
      <c r="O87" s="24"/>
      <c r="P87" s="24"/>
      <c r="Q87" s="24"/>
      <c r="R87" s="24"/>
      <c r="S87" s="24"/>
      <c r="T87" s="57"/>
      <c r="AT87" s="6" t="s">
        <v>164</v>
      </c>
      <c r="AU87" s="6" t="s">
        <v>21</v>
      </c>
    </row>
    <row r="88" spans="2:65" s="6" customFormat="1" ht="15.75" customHeight="1" x14ac:dyDescent="0.3">
      <c r="B88" s="23"/>
      <c r="C88" s="136" t="s">
        <v>78</v>
      </c>
      <c r="D88" s="136" t="s">
        <v>159</v>
      </c>
      <c r="E88" s="137" t="s">
        <v>623</v>
      </c>
      <c r="F88" s="138" t="s">
        <v>624</v>
      </c>
      <c r="G88" s="139" t="s">
        <v>447</v>
      </c>
      <c r="H88" s="140">
        <v>5</v>
      </c>
      <c r="I88" s="141"/>
      <c r="J88" s="142">
        <f>ROUND($I$88*$H$88,2)</f>
        <v>0</v>
      </c>
      <c r="K88" s="138"/>
      <c r="L88" s="43"/>
      <c r="M88" s="143"/>
      <c r="N88" s="144" t="s">
        <v>41</v>
      </c>
      <c r="O88" s="24"/>
      <c r="P88" s="145">
        <f>$O$88*$H$88</f>
        <v>0</v>
      </c>
      <c r="Q88" s="145">
        <v>0</v>
      </c>
      <c r="R88" s="145">
        <f>$Q$88*$H$88</f>
        <v>0</v>
      </c>
      <c r="S88" s="145">
        <v>0</v>
      </c>
      <c r="T88" s="146">
        <f>$S$88*$H$88</f>
        <v>0</v>
      </c>
      <c r="AR88" s="89" t="s">
        <v>163</v>
      </c>
      <c r="AT88" s="89" t="s">
        <v>159</v>
      </c>
      <c r="AU88" s="89" t="s">
        <v>21</v>
      </c>
      <c r="AY88" s="6" t="s">
        <v>158</v>
      </c>
      <c r="BE88" s="147">
        <f>IF($N$88="základní",$J$88,0)</f>
        <v>0</v>
      </c>
      <c r="BF88" s="147">
        <f>IF($N$88="snížená",$J$88,0)</f>
        <v>0</v>
      </c>
      <c r="BG88" s="147">
        <f>IF($N$88="zákl. přenesená",$J$88,0)</f>
        <v>0</v>
      </c>
      <c r="BH88" s="147">
        <f>IF($N$88="sníž. přenesená",$J$88,0)</f>
        <v>0</v>
      </c>
      <c r="BI88" s="147">
        <f>IF($N$88="nulová",$J$88,0)</f>
        <v>0</v>
      </c>
      <c r="BJ88" s="89" t="s">
        <v>21</v>
      </c>
      <c r="BK88" s="147">
        <f>ROUND($I$88*$H$88,2)</f>
        <v>0</v>
      </c>
      <c r="BL88" s="89" t="s">
        <v>163</v>
      </c>
      <c r="BM88" s="89" t="s">
        <v>78</v>
      </c>
    </row>
    <row r="89" spans="2:65" s="6" customFormat="1" ht="16.5" customHeight="1" x14ac:dyDescent="0.3">
      <c r="B89" s="23"/>
      <c r="C89" s="24"/>
      <c r="D89" s="148" t="s">
        <v>164</v>
      </c>
      <c r="E89" s="24"/>
      <c r="F89" s="149" t="s">
        <v>624</v>
      </c>
      <c r="G89" s="24"/>
      <c r="H89" s="24"/>
      <c r="J89" s="24"/>
      <c r="K89" s="24"/>
      <c r="L89" s="43"/>
      <c r="M89" s="56"/>
      <c r="N89" s="24"/>
      <c r="O89" s="24"/>
      <c r="P89" s="24"/>
      <c r="Q89" s="24"/>
      <c r="R89" s="24"/>
      <c r="S89" s="24"/>
      <c r="T89" s="57"/>
      <c r="AT89" s="6" t="s">
        <v>164</v>
      </c>
      <c r="AU89" s="6" t="s">
        <v>21</v>
      </c>
    </row>
    <row r="90" spans="2:65" s="6" customFormat="1" ht="15.75" customHeight="1" x14ac:dyDescent="0.3">
      <c r="B90" s="23"/>
      <c r="C90" s="136" t="s">
        <v>174</v>
      </c>
      <c r="D90" s="136" t="s">
        <v>159</v>
      </c>
      <c r="E90" s="137" t="s">
        <v>625</v>
      </c>
      <c r="F90" s="138" t="s">
        <v>626</v>
      </c>
      <c r="G90" s="139" t="s">
        <v>447</v>
      </c>
      <c r="H90" s="140">
        <v>2.5</v>
      </c>
      <c r="I90" s="141"/>
      <c r="J90" s="142">
        <f>ROUND($I$90*$H$90,2)</f>
        <v>0</v>
      </c>
      <c r="K90" s="138"/>
      <c r="L90" s="43"/>
      <c r="M90" s="143"/>
      <c r="N90" s="144" t="s">
        <v>41</v>
      </c>
      <c r="O90" s="24"/>
      <c r="P90" s="145">
        <f>$O$90*$H$90</f>
        <v>0</v>
      </c>
      <c r="Q90" s="145">
        <v>0</v>
      </c>
      <c r="R90" s="145">
        <f>$Q$90*$H$90</f>
        <v>0</v>
      </c>
      <c r="S90" s="145">
        <v>0</v>
      </c>
      <c r="T90" s="146">
        <f>$S$90*$H$90</f>
        <v>0</v>
      </c>
      <c r="AR90" s="89" t="s">
        <v>163</v>
      </c>
      <c r="AT90" s="89" t="s">
        <v>159</v>
      </c>
      <c r="AU90" s="89" t="s">
        <v>21</v>
      </c>
      <c r="AY90" s="6" t="s">
        <v>158</v>
      </c>
      <c r="BE90" s="147">
        <f>IF($N$90="základní",$J$90,0)</f>
        <v>0</v>
      </c>
      <c r="BF90" s="147">
        <f>IF($N$90="snížená",$J$90,0)</f>
        <v>0</v>
      </c>
      <c r="BG90" s="147">
        <f>IF($N$90="zákl. přenesená",$J$90,0)</f>
        <v>0</v>
      </c>
      <c r="BH90" s="147">
        <f>IF($N$90="sníž. přenesená",$J$90,0)</f>
        <v>0</v>
      </c>
      <c r="BI90" s="147">
        <f>IF($N$90="nulová",$J$90,0)</f>
        <v>0</v>
      </c>
      <c r="BJ90" s="89" t="s">
        <v>21</v>
      </c>
      <c r="BK90" s="147">
        <f>ROUND($I$90*$H$90,2)</f>
        <v>0</v>
      </c>
      <c r="BL90" s="89" t="s">
        <v>163</v>
      </c>
      <c r="BM90" s="89" t="s">
        <v>174</v>
      </c>
    </row>
    <row r="91" spans="2:65" s="6" customFormat="1" ht="16.5" customHeight="1" x14ac:dyDescent="0.3">
      <c r="B91" s="23"/>
      <c r="C91" s="24"/>
      <c r="D91" s="148" t="s">
        <v>164</v>
      </c>
      <c r="E91" s="24"/>
      <c r="F91" s="149" t="s">
        <v>626</v>
      </c>
      <c r="G91" s="24"/>
      <c r="H91" s="24"/>
      <c r="J91" s="24"/>
      <c r="K91" s="24"/>
      <c r="L91" s="43"/>
      <c r="M91" s="56"/>
      <c r="N91" s="24"/>
      <c r="O91" s="24"/>
      <c r="P91" s="24"/>
      <c r="Q91" s="24"/>
      <c r="R91" s="24"/>
      <c r="S91" s="24"/>
      <c r="T91" s="57"/>
      <c r="AT91" s="6" t="s">
        <v>164</v>
      </c>
      <c r="AU91" s="6" t="s">
        <v>21</v>
      </c>
    </row>
    <row r="92" spans="2:65" s="6" customFormat="1" ht="15.75" customHeight="1" x14ac:dyDescent="0.3">
      <c r="B92" s="23"/>
      <c r="C92" s="136" t="s">
        <v>163</v>
      </c>
      <c r="D92" s="136" t="s">
        <v>159</v>
      </c>
      <c r="E92" s="137" t="s">
        <v>627</v>
      </c>
      <c r="F92" s="138" t="s">
        <v>628</v>
      </c>
      <c r="G92" s="139" t="s">
        <v>447</v>
      </c>
      <c r="H92" s="140">
        <v>3</v>
      </c>
      <c r="I92" s="141"/>
      <c r="J92" s="142">
        <f>ROUND($I$92*$H$92,2)</f>
        <v>0</v>
      </c>
      <c r="K92" s="138"/>
      <c r="L92" s="43"/>
      <c r="M92" s="143"/>
      <c r="N92" s="144" t="s">
        <v>41</v>
      </c>
      <c r="O92" s="24"/>
      <c r="P92" s="145">
        <f>$O$92*$H$92</f>
        <v>0</v>
      </c>
      <c r="Q92" s="145">
        <v>0</v>
      </c>
      <c r="R92" s="145">
        <f>$Q$92*$H$92</f>
        <v>0</v>
      </c>
      <c r="S92" s="145">
        <v>0</v>
      </c>
      <c r="T92" s="146">
        <f>$S$92*$H$92</f>
        <v>0</v>
      </c>
      <c r="AR92" s="89" t="s">
        <v>163</v>
      </c>
      <c r="AT92" s="89" t="s">
        <v>159</v>
      </c>
      <c r="AU92" s="89" t="s">
        <v>21</v>
      </c>
      <c r="AY92" s="6" t="s">
        <v>158</v>
      </c>
      <c r="BE92" s="147">
        <f>IF($N$92="základní",$J$92,0)</f>
        <v>0</v>
      </c>
      <c r="BF92" s="147">
        <f>IF($N$92="snížená",$J$92,0)</f>
        <v>0</v>
      </c>
      <c r="BG92" s="147">
        <f>IF($N$92="zákl. přenesená",$J$92,0)</f>
        <v>0</v>
      </c>
      <c r="BH92" s="147">
        <f>IF($N$92="sníž. přenesená",$J$92,0)</f>
        <v>0</v>
      </c>
      <c r="BI92" s="147">
        <f>IF($N$92="nulová",$J$92,0)</f>
        <v>0</v>
      </c>
      <c r="BJ92" s="89" t="s">
        <v>21</v>
      </c>
      <c r="BK92" s="147">
        <f>ROUND($I$92*$H$92,2)</f>
        <v>0</v>
      </c>
      <c r="BL92" s="89" t="s">
        <v>163</v>
      </c>
      <c r="BM92" s="89" t="s">
        <v>163</v>
      </c>
    </row>
    <row r="93" spans="2:65" s="6" customFormat="1" ht="16.5" customHeight="1" x14ac:dyDescent="0.3">
      <c r="B93" s="23"/>
      <c r="C93" s="24"/>
      <c r="D93" s="148" t="s">
        <v>164</v>
      </c>
      <c r="E93" s="24"/>
      <c r="F93" s="149" t="s">
        <v>628</v>
      </c>
      <c r="G93" s="24"/>
      <c r="H93" s="24"/>
      <c r="J93" s="24"/>
      <c r="K93" s="24"/>
      <c r="L93" s="43"/>
      <c r="M93" s="56"/>
      <c r="N93" s="24"/>
      <c r="O93" s="24"/>
      <c r="P93" s="24"/>
      <c r="Q93" s="24"/>
      <c r="R93" s="24"/>
      <c r="S93" s="24"/>
      <c r="T93" s="57"/>
      <c r="AT93" s="6" t="s">
        <v>164</v>
      </c>
      <c r="AU93" s="6" t="s">
        <v>21</v>
      </c>
    </row>
    <row r="94" spans="2:65" s="6" customFormat="1" ht="15.75" customHeight="1" x14ac:dyDescent="0.3">
      <c r="B94" s="23"/>
      <c r="C94" s="136" t="s">
        <v>180</v>
      </c>
      <c r="D94" s="136" t="s">
        <v>159</v>
      </c>
      <c r="E94" s="137" t="s">
        <v>629</v>
      </c>
      <c r="F94" s="138" t="s">
        <v>630</v>
      </c>
      <c r="G94" s="139" t="s">
        <v>447</v>
      </c>
      <c r="H94" s="140">
        <v>1</v>
      </c>
      <c r="I94" s="141"/>
      <c r="J94" s="142">
        <f>ROUND($I$94*$H$94,2)</f>
        <v>0</v>
      </c>
      <c r="K94" s="138"/>
      <c r="L94" s="43"/>
      <c r="M94" s="143"/>
      <c r="N94" s="144" t="s">
        <v>41</v>
      </c>
      <c r="O94" s="24"/>
      <c r="P94" s="145">
        <f>$O$94*$H$94</f>
        <v>0</v>
      </c>
      <c r="Q94" s="145">
        <v>0</v>
      </c>
      <c r="R94" s="145">
        <f>$Q$94*$H$94</f>
        <v>0</v>
      </c>
      <c r="S94" s="145">
        <v>0</v>
      </c>
      <c r="T94" s="146">
        <f>$S$94*$H$94</f>
        <v>0</v>
      </c>
      <c r="AR94" s="89" t="s">
        <v>163</v>
      </c>
      <c r="AT94" s="89" t="s">
        <v>159</v>
      </c>
      <c r="AU94" s="89" t="s">
        <v>21</v>
      </c>
      <c r="AY94" s="6" t="s">
        <v>158</v>
      </c>
      <c r="BE94" s="147">
        <f>IF($N$94="základní",$J$94,0)</f>
        <v>0</v>
      </c>
      <c r="BF94" s="147">
        <f>IF($N$94="snížená",$J$94,0)</f>
        <v>0</v>
      </c>
      <c r="BG94" s="147">
        <f>IF($N$94="zákl. přenesená",$J$94,0)</f>
        <v>0</v>
      </c>
      <c r="BH94" s="147">
        <f>IF($N$94="sníž. přenesená",$J$94,0)</f>
        <v>0</v>
      </c>
      <c r="BI94" s="147">
        <f>IF($N$94="nulová",$J$94,0)</f>
        <v>0</v>
      </c>
      <c r="BJ94" s="89" t="s">
        <v>21</v>
      </c>
      <c r="BK94" s="147">
        <f>ROUND($I$94*$H$94,2)</f>
        <v>0</v>
      </c>
      <c r="BL94" s="89" t="s">
        <v>163</v>
      </c>
      <c r="BM94" s="89" t="s">
        <v>180</v>
      </c>
    </row>
    <row r="95" spans="2:65" s="6" customFormat="1" ht="16.5" customHeight="1" x14ac:dyDescent="0.3">
      <c r="B95" s="23"/>
      <c r="C95" s="24"/>
      <c r="D95" s="148" t="s">
        <v>164</v>
      </c>
      <c r="E95" s="24"/>
      <c r="F95" s="149" t="s">
        <v>630</v>
      </c>
      <c r="G95" s="24"/>
      <c r="H95" s="24"/>
      <c r="J95" s="24"/>
      <c r="K95" s="24"/>
      <c r="L95" s="43"/>
      <c r="M95" s="56"/>
      <c r="N95" s="24"/>
      <c r="O95" s="24"/>
      <c r="P95" s="24"/>
      <c r="Q95" s="24"/>
      <c r="R95" s="24"/>
      <c r="S95" s="24"/>
      <c r="T95" s="57"/>
      <c r="AT95" s="6" t="s">
        <v>164</v>
      </c>
      <c r="AU95" s="6" t="s">
        <v>21</v>
      </c>
    </row>
    <row r="96" spans="2:65" s="6" customFormat="1" ht="15.75" customHeight="1" x14ac:dyDescent="0.3">
      <c r="B96" s="23"/>
      <c r="C96" s="136" t="s">
        <v>184</v>
      </c>
      <c r="D96" s="136" t="s">
        <v>159</v>
      </c>
      <c r="E96" s="137" t="s">
        <v>631</v>
      </c>
      <c r="F96" s="138" t="s">
        <v>632</v>
      </c>
      <c r="G96" s="139" t="s">
        <v>447</v>
      </c>
      <c r="H96" s="140">
        <v>5</v>
      </c>
      <c r="I96" s="141"/>
      <c r="J96" s="142">
        <f>ROUND($I$96*$H$96,2)</f>
        <v>0</v>
      </c>
      <c r="K96" s="138"/>
      <c r="L96" s="43"/>
      <c r="M96" s="143"/>
      <c r="N96" s="144" t="s">
        <v>41</v>
      </c>
      <c r="O96" s="24"/>
      <c r="P96" s="145">
        <f>$O$96*$H$96</f>
        <v>0</v>
      </c>
      <c r="Q96" s="145">
        <v>0</v>
      </c>
      <c r="R96" s="145">
        <f>$Q$96*$H$96</f>
        <v>0</v>
      </c>
      <c r="S96" s="145">
        <v>0</v>
      </c>
      <c r="T96" s="146">
        <f>$S$96*$H$96</f>
        <v>0</v>
      </c>
      <c r="AR96" s="89" t="s">
        <v>163</v>
      </c>
      <c r="AT96" s="89" t="s">
        <v>159</v>
      </c>
      <c r="AU96" s="89" t="s">
        <v>21</v>
      </c>
      <c r="AY96" s="6" t="s">
        <v>158</v>
      </c>
      <c r="BE96" s="147">
        <f>IF($N$96="základní",$J$96,0)</f>
        <v>0</v>
      </c>
      <c r="BF96" s="147">
        <f>IF($N$96="snížená",$J$96,0)</f>
        <v>0</v>
      </c>
      <c r="BG96" s="147">
        <f>IF($N$96="zákl. přenesená",$J$96,0)</f>
        <v>0</v>
      </c>
      <c r="BH96" s="147">
        <f>IF($N$96="sníž. přenesená",$J$96,0)</f>
        <v>0</v>
      </c>
      <c r="BI96" s="147">
        <f>IF($N$96="nulová",$J$96,0)</f>
        <v>0</v>
      </c>
      <c r="BJ96" s="89" t="s">
        <v>21</v>
      </c>
      <c r="BK96" s="147">
        <f>ROUND($I$96*$H$96,2)</f>
        <v>0</v>
      </c>
      <c r="BL96" s="89" t="s">
        <v>163</v>
      </c>
      <c r="BM96" s="89" t="s">
        <v>184</v>
      </c>
    </row>
    <row r="97" spans="2:65" s="6" customFormat="1" ht="16.5" customHeight="1" x14ac:dyDescent="0.3">
      <c r="B97" s="23"/>
      <c r="C97" s="24"/>
      <c r="D97" s="148" t="s">
        <v>164</v>
      </c>
      <c r="E97" s="24"/>
      <c r="F97" s="149" t="s">
        <v>632</v>
      </c>
      <c r="G97" s="24"/>
      <c r="H97" s="24"/>
      <c r="J97" s="24"/>
      <c r="K97" s="24"/>
      <c r="L97" s="43"/>
      <c r="M97" s="56"/>
      <c r="N97" s="24"/>
      <c r="O97" s="24"/>
      <c r="P97" s="24"/>
      <c r="Q97" s="24"/>
      <c r="R97" s="24"/>
      <c r="S97" s="24"/>
      <c r="T97" s="57"/>
      <c r="AT97" s="6" t="s">
        <v>164</v>
      </c>
      <c r="AU97" s="6" t="s">
        <v>21</v>
      </c>
    </row>
    <row r="98" spans="2:65" s="6" customFormat="1" ht="15.75" customHeight="1" x14ac:dyDescent="0.3">
      <c r="B98" s="23"/>
      <c r="C98" s="136" t="s">
        <v>188</v>
      </c>
      <c r="D98" s="136" t="s">
        <v>159</v>
      </c>
      <c r="E98" s="137" t="s">
        <v>633</v>
      </c>
      <c r="F98" s="138" t="s">
        <v>634</v>
      </c>
      <c r="G98" s="139" t="s">
        <v>191</v>
      </c>
      <c r="H98" s="140">
        <v>1</v>
      </c>
      <c r="I98" s="141"/>
      <c r="J98" s="142">
        <f>ROUND($I$98*$H$98,2)</f>
        <v>0</v>
      </c>
      <c r="K98" s="138"/>
      <c r="L98" s="43"/>
      <c r="M98" s="143"/>
      <c r="N98" s="144" t="s">
        <v>41</v>
      </c>
      <c r="O98" s="24"/>
      <c r="P98" s="145">
        <f>$O$98*$H$98</f>
        <v>0</v>
      </c>
      <c r="Q98" s="145">
        <v>0</v>
      </c>
      <c r="R98" s="145">
        <f>$Q$98*$H$98</f>
        <v>0</v>
      </c>
      <c r="S98" s="145">
        <v>0</v>
      </c>
      <c r="T98" s="146">
        <f>$S$98*$H$98</f>
        <v>0</v>
      </c>
      <c r="AR98" s="89" t="s">
        <v>163</v>
      </c>
      <c r="AT98" s="89" t="s">
        <v>159</v>
      </c>
      <c r="AU98" s="89" t="s">
        <v>21</v>
      </c>
      <c r="AY98" s="6" t="s">
        <v>158</v>
      </c>
      <c r="BE98" s="147">
        <f>IF($N$98="základní",$J$98,0)</f>
        <v>0</v>
      </c>
      <c r="BF98" s="147">
        <f>IF($N$98="snížená",$J$98,0)</f>
        <v>0</v>
      </c>
      <c r="BG98" s="147">
        <f>IF($N$98="zákl. přenesená",$J$98,0)</f>
        <v>0</v>
      </c>
      <c r="BH98" s="147">
        <f>IF($N$98="sníž. přenesená",$J$98,0)</f>
        <v>0</v>
      </c>
      <c r="BI98" s="147">
        <f>IF($N$98="nulová",$J$98,0)</f>
        <v>0</v>
      </c>
      <c r="BJ98" s="89" t="s">
        <v>21</v>
      </c>
      <c r="BK98" s="147">
        <f>ROUND($I$98*$H$98,2)</f>
        <v>0</v>
      </c>
      <c r="BL98" s="89" t="s">
        <v>163</v>
      </c>
      <c r="BM98" s="89" t="s">
        <v>188</v>
      </c>
    </row>
    <row r="99" spans="2:65" s="6" customFormat="1" ht="16.5" customHeight="1" x14ac:dyDescent="0.3">
      <c r="B99" s="23"/>
      <c r="C99" s="24"/>
      <c r="D99" s="148" t="s">
        <v>164</v>
      </c>
      <c r="E99" s="24"/>
      <c r="F99" s="149" t="s">
        <v>634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164</v>
      </c>
      <c r="AU99" s="6" t="s">
        <v>21</v>
      </c>
    </row>
    <row r="100" spans="2:65" s="6" customFormat="1" ht="15.75" customHeight="1" x14ac:dyDescent="0.3">
      <c r="B100" s="23"/>
      <c r="C100" s="136" t="s">
        <v>192</v>
      </c>
      <c r="D100" s="136" t="s">
        <v>159</v>
      </c>
      <c r="E100" s="137" t="s">
        <v>635</v>
      </c>
      <c r="F100" s="138" t="s">
        <v>636</v>
      </c>
      <c r="G100" s="139" t="s">
        <v>191</v>
      </c>
      <c r="H100" s="140">
        <v>1</v>
      </c>
      <c r="I100" s="141"/>
      <c r="J100" s="142">
        <f>ROUND($I$100*$H$100,2)</f>
        <v>0</v>
      </c>
      <c r="K100" s="138"/>
      <c r="L100" s="43"/>
      <c r="M100" s="143"/>
      <c r="N100" s="144" t="s">
        <v>41</v>
      </c>
      <c r="O100" s="24"/>
      <c r="P100" s="145">
        <f>$O$100*$H$100</f>
        <v>0</v>
      </c>
      <c r="Q100" s="145">
        <v>0</v>
      </c>
      <c r="R100" s="145">
        <f>$Q$100*$H$100</f>
        <v>0</v>
      </c>
      <c r="S100" s="145">
        <v>0</v>
      </c>
      <c r="T100" s="146">
        <f>$S$100*$H$100</f>
        <v>0</v>
      </c>
      <c r="AR100" s="89" t="s">
        <v>163</v>
      </c>
      <c r="AT100" s="89" t="s">
        <v>159</v>
      </c>
      <c r="AU100" s="89" t="s">
        <v>21</v>
      </c>
      <c r="AY100" s="6" t="s">
        <v>158</v>
      </c>
      <c r="BE100" s="147">
        <f>IF($N$100="základní",$J$100,0)</f>
        <v>0</v>
      </c>
      <c r="BF100" s="147">
        <f>IF($N$100="snížená",$J$100,0)</f>
        <v>0</v>
      </c>
      <c r="BG100" s="147">
        <f>IF($N$100="zákl. přenesená",$J$100,0)</f>
        <v>0</v>
      </c>
      <c r="BH100" s="147">
        <f>IF($N$100="sníž. přenesená",$J$100,0)</f>
        <v>0</v>
      </c>
      <c r="BI100" s="147">
        <f>IF($N$100="nulová",$J$100,0)</f>
        <v>0</v>
      </c>
      <c r="BJ100" s="89" t="s">
        <v>21</v>
      </c>
      <c r="BK100" s="147">
        <f>ROUND($I$100*$H$100,2)</f>
        <v>0</v>
      </c>
      <c r="BL100" s="89" t="s">
        <v>163</v>
      </c>
      <c r="BM100" s="89" t="s">
        <v>192</v>
      </c>
    </row>
    <row r="101" spans="2:65" s="6" customFormat="1" ht="16.5" customHeight="1" x14ac:dyDescent="0.3">
      <c r="B101" s="23"/>
      <c r="C101" s="24"/>
      <c r="D101" s="148" t="s">
        <v>164</v>
      </c>
      <c r="E101" s="24"/>
      <c r="F101" s="149" t="s">
        <v>636</v>
      </c>
      <c r="G101" s="24"/>
      <c r="H101" s="24"/>
      <c r="J101" s="24"/>
      <c r="K101" s="24"/>
      <c r="L101" s="43"/>
      <c r="M101" s="56"/>
      <c r="N101" s="24"/>
      <c r="O101" s="24"/>
      <c r="P101" s="24"/>
      <c r="Q101" s="24"/>
      <c r="R101" s="24"/>
      <c r="S101" s="24"/>
      <c r="T101" s="57"/>
      <c r="AT101" s="6" t="s">
        <v>164</v>
      </c>
      <c r="AU101" s="6" t="s">
        <v>21</v>
      </c>
    </row>
    <row r="102" spans="2:65" s="6" customFormat="1" ht="15.75" customHeight="1" x14ac:dyDescent="0.3">
      <c r="B102" s="23"/>
      <c r="C102" s="136" t="s">
        <v>195</v>
      </c>
      <c r="D102" s="136" t="s">
        <v>159</v>
      </c>
      <c r="E102" s="137" t="s">
        <v>313</v>
      </c>
      <c r="F102" s="138" t="s">
        <v>314</v>
      </c>
      <c r="G102" s="139" t="s">
        <v>191</v>
      </c>
      <c r="H102" s="140">
        <v>1</v>
      </c>
      <c r="I102" s="141"/>
      <c r="J102" s="142">
        <f>ROUND($I$102*$H$102,2)</f>
        <v>0</v>
      </c>
      <c r="K102" s="138"/>
      <c r="L102" s="43"/>
      <c r="M102" s="143"/>
      <c r="N102" s="144" t="s">
        <v>41</v>
      </c>
      <c r="O102" s="24"/>
      <c r="P102" s="145">
        <f>$O$102*$H$102</f>
        <v>0</v>
      </c>
      <c r="Q102" s="145">
        <v>0</v>
      </c>
      <c r="R102" s="145">
        <f>$Q$102*$H$102</f>
        <v>0</v>
      </c>
      <c r="S102" s="145">
        <v>0</v>
      </c>
      <c r="T102" s="146">
        <f>$S$102*$H$102</f>
        <v>0</v>
      </c>
      <c r="AR102" s="89" t="s">
        <v>163</v>
      </c>
      <c r="AT102" s="89" t="s">
        <v>159</v>
      </c>
      <c r="AU102" s="89" t="s">
        <v>21</v>
      </c>
      <c r="AY102" s="6" t="s">
        <v>158</v>
      </c>
      <c r="BE102" s="147">
        <f>IF($N$102="základní",$J$102,0)</f>
        <v>0</v>
      </c>
      <c r="BF102" s="147">
        <f>IF($N$102="snížená",$J$102,0)</f>
        <v>0</v>
      </c>
      <c r="BG102" s="147">
        <f>IF($N$102="zákl. přenesená",$J$102,0)</f>
        <v>0</v>
      </c>
      <c r="BH102" s="147">
        <f>IF($N$102="sníž. přenesená",$J$102,0)</f>
        <v>0</v>
      </c>
      <c r="BI102" s="147">
        <f>IF($N$102="nulová",$J$102,0)</f>
        <v>0</v>
      </c>
      <c r="BJ102" s="89" t="s">
        <v>21</v>
      </c>
      <c r="BK102" s="147">
        <f>ROUND($I$102*$H$102,2)</f>
        <v>0</v>
      </c>
      <c r="BL102" s="89" t="s">
        <v>163</v>
      </c>
      <c r="BM102" s="89" t="s">
        <v>195</v>
      </c>
    </row>
    <row r="103" spans="2:65" s="6" customFormat="1" ht="16.5" customHeight="1" x14ac:dyDescent="0.3">
      <c r="B103" s="23"/>
      <c r="C103" s="24"/>
      <c r="D103" s="148" t="s">
        <v>164</v>
      </c>
      <c r="E103" s="24"/>
      <c r="F103" s="149" t="s">
        <v>314</v>
      </c>
      <c r="G103" s="24"/>
      <c r="H103" s="24"/>
      <c r="J103" s="24"/>
      <c r="K103" s="24"/>
      <c r="L103" s="43"/>
      <c r="M103" s="56"/>
      <c r="N103" s="24"/>
      <c r="O103" s="24"/>
      <c r="P103" s="24"/>
      <c r="Q103" s="24"/>
      <c r="R103" s="24"/>
      <c r="S103" s="24"/>
      <c r="T103" s="57"/>
      <c r="AT103" s="6" t="s">
        <v>164</v>
      </c>
      <c r="AU103" s="6" t="s">
        <v>21</v>
      </c>
    </row>
    <row r="104" spans="2:65" s="6" customFormat="1" ht="15.75" customHeight="1" x14ac:dyDescent="0.3">
      <c r="B104" s="23"/>
      <c r="C104" s="136" t="s">
        <v>26</v>
      </c>
      <c r="D104" s="136" t="s">
        <v>159</v>
      </c>
      <c r="E104" s="137" t="s">
        <v>637</v>
      </c>
      <c r="F104" s="138" t="s">
        <v>638</v>
      </c>
      <c r="G104" s="139" t="s">
        <v>191</v>
      </c>
      <c r="H104" s="140">
        <v>1</v>
      </c>
      <c r="I104" s="141"/>
      <c r="J104" s="142">
        <f>ROUND($I$104*$H$104,2)</f>
        <v>0</v>
      </c>
      <c r="K104" s="138"/>
      <c r="L104" s="43"/>
      <c r="M104" s="143"/>
      <c r="N104" s="144" t="s">
        <v>41</v>
      </c>
      <c r="O104" s="24"/>
      <c r="P104" s="145">
        <f>$O$104*$H$104</f>
        <v>0</v>
      </c>
      <c r="Q104" s="145">
        <v>0</v>
      </c>
      <c r="R104" s="145">
        <f>$Q$104*$H$104</f>
        <v>0</v>
      </c>
      <c r="S104" s="145">
        <v>0</v>
      </c>
      <c r="T104" s="146">
        <f>$S$104*$H$104</f>
        <v>0</v>
      </c>
      <c r="AR104" s="89" t="s">
        <v>163</v>
      </c>
      <c r="AT104" s="89" t="s">
        <v>159</v>
      </c>
      <c r="AU104" s="89" t="s">
        <v>21</v>
      </c>
      <c r="AY104" s="6" t="s">
        <v>158</v>
      </c>
      <c r="BE104" s="147">
        <f>IF($N$104="základní",$J$104,0)</f>
        <v>0</v>
      </c>
      <c r="BF104" s="147">
        <f>IF($N$104="snížená",$J$104,0)</f>
        <v>0</v>
      </c>
      <c r="BG104" s="147">
        <f>IF($N$104="zákl. přenesená",$J$104,0)</f>
        <v>0</v>
      </c>
      <c r="BH104" s="147">
        <f>IF($N$104="sníž. přenesená",$J$104,0)</f>
        <v>0</v>
      </c>
      <c r="BI104" s="147">
        <f>IF($N$104="nulová",$J$104,0)</f>
        <v>0</v>
      </c>
      <c r="BJ104" s="89" t="s">
        <v>21</v>
      </c>
      <c r="BK104" s="147">
        <f>ROUND($I$104*$H$104,2)</f>
        <v>0</v>
      </c>
      <c r="BL104" s="89" t="s">
        <v>163</v>
      </c>
      <c r="BM104" s="89" t="s">
        <v>26</v>
      </c>
    </row>
    <row r="105" spans="2:65" s="6" customFormat="1" ht="16.5" customHeight="1" x14ac:dyDescent="0.3">
      <c r="B105" s="23"/>
      <c r="C105" s="24"/>
      <c r="D105" s="148" t="s">
        <v>164</v>
      </c>
      <c r="E105" s="24"/>
      <c r="F105" s="149" t="s">
        <v>638</v>
      </c>
      <c r="G105" s="24"/>
      <c r="H105" s="24"/>
      <c r="J105" s="24"/>
      <c r="K105" s="24"/>
      <c r="L105" s="43"/>
      <c r="M105" s="56"/>
      <c r="N105" s="24"/>
      <c r="O105" s="24"/>
      <c r="P105" s="24"/>
      <c r="Q105" s="24"/>
      <c r="R105" s="24"/>
      <c r="S105" s="24"/>
      <c r="T105" s="57"/>
      <c r="AT105" s="6" t="s">
        <v>164</v>
      </c>
      <c r="AU105" s="6" t="s">
        <v>21</v>
      </c>
    </row>
    <row r="106" spans="2:65" s="6" customFormat="1" ht="15.75" customHeight="1" x14ac:dyDescent="0.3">
      <c r="B106" s="23"/>
      <c r="C106" s="136" t="s">
        <v>104</v>
      </c>
      <c r="D106" s="136" t="s">
        <v>159</v>
      </c>
      <c r="E106" s="137" t="s">
        <v>639</v>
      </c>
      <c r="F106" s="138" t="s">
        <v>640</v>
      </c>
      <c r="G106" s="139" t="s">
        <v>329</v>
      </c>
      <c r="H106" s="140">
        <v>2</v>
      </c>
      <c r="I106" s="141"/>
      <c r="J106" s="142">
        <f>ROUND($I$106*$H$106,2)</f>
        <v>0</v>
      </c>
      <c r="K106" s="138"/>
      <c r="L106" s="43"/>
      <c r="M106" s="143"/>
      <c r="N106" s="144" t="s">
        <v>41</v>
      </c>
      <c r="O106" s="24"/>
      <c r="P106" s="145">
        <f>$O$106*$H$106</f>
        <v>0</v>
      </c>
      <c r="Q106" s="145">
        <v>0</v>
      </c>
      <c r="R106" s="145">
        <f>$Q$106*$H$106</f>
        <v>0</v>
      </c>
      <c r="S106" s="145">
        <v>0</v>
      </c>
      <c r="T106" s="146">
        <f>$S$106*$H$106</f>
        <v>0</v>
      </c>
      <c r="AR106" s="89" t="s">
        <v>163</v>
      </c>
      <c r="AT106" s="89" t="s">
        <v>159</v>
      </c>
      <c r="AU106" s="89" t="s">
        <v>21</v>
      </c>
      <c r="AY106" s="6" t="s">
        <v>158</v>
      </c>
      <c r="BE106" s="147">
        <f>IF($N$106="základní",$J$106,0)</f>
        <v>0</v>
      </c>
      <c r="BF106" s="147">
        <f>IF($N$106="snížená",$J$106,0)</f>
        <v>0</v>
      </c>
      <c r="BG106" s="147">
        <f>IF($N$106="zákl. přenesená",$J$106,0)</f>
        <v>0</v>
      </c>
      <c r="BH106" s="147">
        <f>IF($N$106="sníž. přenesená",$J$106,0)</f>
        <v>0</v>
      </c>
      <c r="BI106" s="147">
        <f>IF($N$106="nulová",$J$106,0)</f>
        <v>0</v>
      </c>
      <c r="BJ106" s="89" t="s">
        <v>21</v>
      </c>
      <c r="BK106" s="147">
        <f>ROUND($I$106*$H$106,2)</f>
        <v>0</v>
      </c>
      <c r="BL106" s="89" t="s">
        <v>163</v>
      </c>
      <c r="BM106" s="89" t="s">
        <v>104</v>
      </c>
    </row>
    <row r="107" spans="2:65" s="6" customFormat="1" ht="16.5" customHeight="1" x14ac:dyDescent="0.3">
      <c r="B107" s="23"/>
      <c r="C107" s="24"/>
      <c r="D107" s="148" t="s">
        <v>164</v>
      </c>
      <c r="E107" s="24"/>
      <c r="F107" s="149" t="s">
        <v>640</v>
      </c>
      <c r="G107" s="24"/>
      <c r="H107" s="24"/>
      <c r="J107" s="24"/>
      <c r="K107" s="24"/>
      <c r="L107" s="43"/>
      <c r="M107" s="56"/>
      <c r="N107" s="24"/>
      <c r="O107" s="24"/>
      <c r="P107" s="24"/>
      <c r="Q107" s="24"/>
      <c r="R107" s="24"/>
      <c r="S107" s="24"/>
      <c r="T107" s="57"/>
      <c r="AT107" s="6" t="s">
        <v>164</v>
      </c>
      <c r="AU107" s="6" t="s">
        <v>21</v>
      </c>
    </row>
    <row r="108" spans="2:65" s="6" customFormat="1" ht="15.75" customHeight="1" x14ac:dyDescent="0.3">
      <c r="B108" s="23"/>
      <c r="C108" s="136" t="s">
        <v>107</v>
      </c>
      <c r="D108" s="136" t="s">
        <v>159</v>
      </c>
      <c r="E108" s="137" t="s">
        <v>641</v>
      </c>
      <c r="F108" s="138" t="s">
        <v>642</v>
      </c>
      <c r="G108" s="139" t="s">
        <v>329</v>
      </c>
      <c r="H108" s="140">
        <v>2</v>
      </c>
      <c r="I108" s="141"/>
      <c r="J108" s="142">
        <f>ROUND($I$108*$H$108,2)</f>
        <v>0</v>
      </c>
      <c r="K108" s="138"/>
      <c r="L108" s="43"/>
      <c r="M108" s="143"/>
      <c r="N108" s="144" t="s">
        <v>41</v>
      </c>
      <c r="O108" s="24"/>
      <c r="P108" s="145">
        <f>$O$108*$H$108</f>
        <v>0</v>
      </c>
      <c r="Q108" s="145">
        <v>0</v>
      </c>
      <c r="R108" s="145">
        <f>$Q$108*$H$108</f>
        <v>0</v>
      </c>
      <c r="S108" s="145">
        <v>0</v>
      </c>
      <c r="T108" s="146">
        <f>$S$108*$H$108</f>
        <v>0</v>
      </c>
      <c r="AR108" s="89" t="s">
        <v>163</v>
      </c>
      <c r="AT108" s="89" t="s">
        <v>159</v>
      </c>
      <c r="AU108" s="89" t="s">
        <v>21</v>
      </c>
      <c r="AY108" s="6" t="s">
        <v>158</v>
      </c>
      <c r="BE108" s="147">
        <f>IF($N$108="základní",$J$108,0)</f>
        <v>0</v>
      </c>
      <c r="BF108" s="147">
        <f>IF($N$108="snížená",$J$108,0)</f>
        <v>0</v>
      </c>
      <c r="BG108" s="147">
        <f>IF($N$108="zákl. přenesená",$J$108,0)</f>
        <v>0</v>
      </c>
      <c r="BH108" s="147">
        <f>IF($N$108="sníž. přenesená",$J$108,0)</f>
        <v>0</v>
      </c>
      <c r="BI108" s="147">
        <f>IF($N$108="nulová",$J$108,0)</f>
        <v>0</v>
      </c>
      <c r="BJ108" s="89" t="s">
        <v>21</v>
      </c>
      <c r="BK108" s="147">
        <f>ROUND($I$108*$H$108,2)</f>
        <v>0</v>
      </c>
      <c r="BL108" s="89" t="s">
        <v>163</v>
      </c>
      <c r="BM108" s="89" t="s">
        <v>107</v>
      </c>
    </row>
    <row r="109" spans="2:65" s="6" customFormat="1" ht="16.5" customHeight="1" x14ac:dyDescent="0.3">
      <c r="B109" s="23"/>
      <c r="C109" s="24"/>
      <c r="D109" s="148" t="s">
        <v>164</v>
      </c>
      <c r="E109" s="24"/>
      <c r="F109" s="149" t="s">
        <v>642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164</v>
      </c>
      <c r="AU109" s="6" t="s">
        <v>21</v>
      </c>
    </row>
    <row r="110" spans="2:65" s="6" customFormat="1" ht="15.75" customHeight="1" x14ac:dyDescent="0.3">
      <c r="B110" s="150"/>
      <c r="C110" s="151"/>
      <c r="D110" s="152" t="s">
        <v>165</v>
      </c>
      <c r="E110" s="151"/>
      <c r="F110" s="153" t="s">
        <v>643</v>
      </c>
      <c r="G110" s="151"/>
      <c r="H110" s="154">
        <v>1</v>
      </c>
      <c r="J110" s="151"/>
      <c r="K110" s="151"/>
      <c r="L110" s="155"/>
      <c r="M110" s="156"/>
      <c r="N110" s="151"/>
      <c r="O110" s="151"/>
      <c r="P110" s="151"/>
      <c r="Q110" s="151"/>
      <c r="R110" s="151"/>
      <c r="S110" s="151"/>
      <c r="T110" s="157"/>
      <c r="AT110" s="158" t="s">
        <v>165</v>
      </c>
      <c r="AU110" s="158" t="s">
        <v>21</v>
      </c>
      <c r="AV110" s="158" t="s">
        <v>78</v>
      </c>
      <c r="AW110" s="158" t="s">
        <v>121</v>
      </c>
      <c r="AX110" s="158" t="s">
        <v>70</v>
      </c>
      <c r="AY110" s="158" t="s">
        <v>158</v>
      </c>
    </row>
    <row r="111" spans="2:65" s="6" customFormat="1" ht="15.75" customHeight="1" x14ac:dyDescent="0.3">
      <c r="B111" s="150"/>
      <c r="C111" s="151"/>
      <c r="D111" s="152" t="s">
        <v>165</v>
      </c>
      <c r="E111" s="151"/>
      <c r="F111" s="153" t="s">
        <v>644</v>
      </c>
      <c r="G111" s="151"/>
      <c r="H111" s="154">
        <v>1</v>
      </c>
      <c r="J111" s="151"/>
      <c r="K111" s="151"/>
      <c r="L111" s="155"/>
      <c r="M111" s="156"/>
      <c r="N111" s="151"/>
      <c r="O111" s="151"/>
      <c r="P111" s="151"/>
      <c r="Q111" s="151"/>
      <c r="R111" s="151"/>
      <c r="S111" s="151"/>
      <c r="T111" s="157"/>
      <c r="AT111" s="158" t="s">
        <v>165</v>
      </c>
      <c r="AU111" s="158" t="s">
        <v>21</v>
      </c>
      <c r="AV111" s="158" t="s">
        <v>78</v>
      </c>
      <c r="AW111" s="158" t="s">
        <v>121</v>
      </c>
      <c r="AX111" s="158" t="s">
        <v>70</v>
      </c>
      <c r="AY111" s="158" t="s">
        <v>158</v>
      </c>
    </row>
    <row r="112" spans="2:65" s="6" customFormat="1" ht="15.75" customHeight="1" x14ac:dyDescent="0.3">
      <c r="B112" s="159"/>
      <c r="C112" s="160"/>
      <c r="D112" s="152" t="s">
        <v>165</v>
      </c>
      <c r="E112" s="160"/>
      <c r="F112" s="161" t="s">
        <v>170</v>
      </c>
      <c r="G112" s="160"/>
      <c r="H112" s="162">
        <v>2</v>
      </c>
      <c r="J112" s="160"/>
      <c r="K112" s="160"/>
      <c r="L112" s="163"/>
      <c r="M112" s="164"/>
      <c r="N112" s="160"/>
      <c r="O112" s="160"/>
      <c r="P112" s="160"/>
      <c r="Q112" s="160"/>
      <c r="R112" s="160"/>
      <c r="S112" s="160"/>
      <c r="T112" s="165"/>
      <c r="AT112" s="166" t="s">
        <v>165</v>
      </c>
      <c r="AU112" s="166" t="s">
        <v>21</v>
      </c>
      <c r="AV112" s="166" t="s">
        <v>163</v>
      </c>
      <c r="AW112" s="166" t="s">
        <v>121</v>
      </c>
      <c r="AX112" s="166" t="s">
        <v>21</v>
      </c>
      <c r="AY112" s="166" t="s">
        <v>158</v>
      </c>
    </row>
    <row r="113" spans="2:65" s="6" customFormat="1" ht="15.75" customHeight="1" x14ac:dyDescent="0.3">
      <c r="B113" s="23"/>
      <c r="C113" s="136" t="s">
        <v>110</v>
      </c>
      <c r="D113" s="136" t="s">
        <v>159</v>
      </c>
      <c r="E113" s="137" t="s">
        <v>645</v>
      </c>
      <c r="F113" s="138" t="s">
        <v>646</v>
      </c>
      <c r="G113" s="139" t="s">
        <v>191</v>
      </c>
      <c r="H113" s="140">
        <v>2</v>
      </c>
      <c r="I113" s="141"/>
      <c r="J113" s="142">
        <f>ROUND($I$113*$H$113,2)</f>
        <v>0</v>
      </c>
      <c r="K113" s="138"/>
      <c r="L113" s="43"/>
      <c r="M113" s="143"/>
      <c r="N113" s="144" t="s">
        <v>41</v>
      </c>
      <c r="O113" s="24"/>
      <c r="P113" s="145">
        <f>$O$113*$H$113</f>
        <v>0</v>
      </c>
      <c r="Q113" s="145">
        <v>0</v>
      </c>
      <c r="R113" s="145">
        <f>$Q$113*$H$113</f>
        <v>0</v>
      </c>
      <c r="S113" s="145">
        <v>0</v>
      </c>
      <c r="T113" s="146">
        <f>$S$113*$H$113</f>
        <v>0</v>
      </c>
      <c r="AR113" s="89" t="s">
        <v>163</v>
      </c>
      <c r="AT113" s="89" t="s">
        <v>159</v>
      </c>
      <c r="AU113" s="89" t="s">
        <v>21</v>
      </c>
      <c r="AY113" s="6" t="s">
        <v>158</v>
      </c>
      <c r="BE113" s="147">
        <f>IF($N$113="základní",$J$113,0)</f>
        <v>0</v>
      </c>
      <c r="BF113" s="147">
        <f>IF($N$113="snížená",$J$113,0)</f>
        <v>0</v>
      </c>
      <c r="BG113" s="147">
        <f>IF($N$113="zákl. přenesená",$J$113,0)</f>
        <v>0</v>
      </c>
      <c r="BH113" s="147">
        <f>IF($N$113="sníž. přenesená",$J$113,0)</f>
        <v>0</v>
      </c>
      <c r="BI113" s="147">
        <f>IF($N$113="nulová",$J$113,0)</f>
        <v>0</v>
      </c>
      <c r="BJ113" s="89" t="s">
        <v>21</v>
      </c>
      <c r="BK113" s="147">
        <f>ROUND($I$113*$H$113,2)</f>
        <v>0</v>
      </c>
      <c r="BL113" s="89" t="s">
        <v>163</v>
      </c>
      <c r="BM113" s="89" t="s">
        <v>110</v>
      </c>
    </row>
    <row r="114" spans="2:65" s="6" customFormat="1" ht="16.5" customHeight="1" x14ac:dyDescent="0.3">
      <c r="B114" s="23"/>
      <c r="C114" s="24"/>
      <c r="D114" s="148" t="s">
        <v>164</v>
      </c>
      <c r="E114" s="24"/>
      <c r="F114" s="149" t="s">
        <v>646</v>
      </c>
      <c r="G114" s="24"/>
      <c r="H114" s="24"/>
      <c r="J114" s="24"/>
      <c r="K114" s="24"/>
      <c r="L114" s="43"/>
      <c r="M114" s="56"/>
      <c r="N114" s="24"/>
      <c r="O114" s="24"/>
      <c r="P114" s="24"/>
      <c r="Q114" s="24"/>
      <c r="R114" s="24"/>
      <c r="S114" s="24"/>
      <c r="T114" s="57"/>
      <c r="AT114" s="6" t="s">
        <v>164</v>
      </c>
      <c r="AU114" s="6" t="s">
        <v>21</v>
      </c>
    </row>
    <row r="115" spans="2:65" s="6" customFormat="1" ht="15.75" customHeight="1" x14ac:dyDescent="0.3">
      <c r="B115" s="23"/>
      <c r="C115" s="136" t="s">
        <v>210</v>
      </c>
      <c r="D115" s="136" t="s">
        <v>159</v>
      </c>
      <c r="E115" s="137" t="s">
        <v>647</v>
      </c>
      <c r="F115" s="138" t="s">
        <v>648</v>
      </c>
      <c r="G115" s="139" t="s">
        <v>447</v>
      </c>
      <c r="H115" s="140">
        <v>4.5</v>
      </c>
      <c r="I115" s="141"/>
      <c r="J115" s="142">
        <f>ROUND($I$115*$H$115,2)</f>
        <v>0</v>
      </c>
      <c r="K115" s="138"/>
      <c r="L115" s="43"/>
      <c r="M115" s="143"/>
      <c r="N115" s="144" t="s">
        <v>41</v>
      </c>
      <c r="O115" s="24"/>
      <c r="P115" s="145">
        <f>$O$115*$H$115</f>
        <v>0</v>
      </c>
      <c r="Q115" s="145">
        <v>0</v>
      </c>
      <c r="R115" s="145">
        <f>$Q$115*$H$115</f>
        <v>0</v>
      </c>
      <c r="S115" s="145">
        <v>0</v>
      </c>
      <c r="T115" s="146">
        <f>$S$115*$H$115</f>
        <v>0</v>
      </c>
      <c r="AR115" s="89" t="s">
        <v>163</v>
      </c>
      <c r="AT115" s="89" t="s">
        <v>159</v>
      </c>
      <c r="AU115" s="89" t="s">
        <v>21</v>
      </c>
      <c r="AY115" s="6" t="s">
        <v>158</v>
      </c>
      <c r="BE115" s="147">
        <f>IF($N$115="základní",$J$115,0)</f>
        <v>0</v>
      </c>
      <c r="BF115" s="147">
        <f>IF($N$115="snížená",$J$115,0)</f>
        <v>0</v>
      </c>
      <c r="BG115" s="147">
        <f>IF($N$115="zákl. přenesená",$J$115,0)</f>
        <v>0</v>
      </c>
      <c r="BH115" s="147">
        <f>IF($N$115="sníž. přenesená",$J$115,0)</f>
        <v>0</v>
      </c>
      <c r="BI115" s="147">
        <f>IF($N$115="nulová",$J$115,0)</f>
        <v>0</v>
      </c>
      <c r="BJ115" s="89" t="s">
        <v>21</v>
      </c>
      <c r="BK115" s="147">
        <f>ROUND($I$115*$H$115,2)</f>
        <v>0</v>
      </c>
      <c r="BL115" s="89" t="s">
        <v>163</v>
      </c>
      <c r="BM115" s="89" t="s">
        <v>210</v>
      </c>
    </row>
    <row r="116" spans="2:65" s="6" customFormat="1" ht="16.5" customHeight="1" x14ac:dyDescent="0.3">
      <c r="B116" s="23"/>
      <c r="C116" s="24"/>
      <c r="D116" s="148" t="s">
        <v>164</v>
      </c>
      <c r="E116" s="24"/>
      <c r="F116" s="149" t="s">
        <v>648</v>
      </c>
      <c r="G116" s="24"/>
      <c r="H116" s="24"/>
      <c r="J116" s="24"/>
      <c r="K116" s="24"/>
      <c r="L116" s="43"/>
      <c r="M116" s="56"/>
      <c r="N116" s="24"/>
      <c r="O116" s="24"/>
      <c r="P116" s="24"/>
      <c r="Q116" s="24"/>
      <c r="R116" s="24"/>
      <c r="S116" s="24"/>
      <c r="T116" s="57"/>
      <c r="AT116" s="6" t="s">
        <v>164</v>
      </c>
      <c r="AU116" s="6" t="s">
        <v>21</v>
      </c>
    </row>
    <row r="117" spans="2:65" s="6" customFormat="1" ht="15.75" customHeight="1" x14ac:dyDescent="0.3">
      <c r="B117" s="23"/>
      <c r="C117" s="136" t="s">
        <v>8</v>
      </c>
      <c r="D117" s="136" t="s">
        <v>159</v>
      </c>
      <c r="E117" s="137" t="s">
        <v>649</v>
      </c>
      <c r="F117" s="138" t="s">
        <v>650</v>
      </c>
      <c r="G117" s="139" t="s">
        <v>447</v>
      </c>
      <c r="H117" s="140">
        <v>1.5</v>
      </c>
      <c r="I117" s="141"/>
      <c r="J117" s="142">
        <f>ROUND($I$117*$H$117,2)</f>
        <v>0</v>
      </c>
      <c r="K117" s="138"/>
      <c r="L117" s="43"/>
      <c r="M117" s="143"/>
      <c r="N117" s="144" t="s">
        <v>41</v>
      </c>
      <c r="O117" s="24"/>
      <c r="P117" s="145">
        <f>$O$117*$H$117</f>
        <v>0</v>
      </c>
      <c r="Q117" s="145">
        <v>0</v>
      </c>
      <c r="R117" s="145">
        <f>$Q$117*$H$117</f>
        <v>0</v>
      </c>
      <c r="S117" s="145">
        <v>0</v>
      </c>
      <c r="T117" s="146">
        <f>$S$117*$H$117</f>
        <v>0</v>
      </c>
      <c r="AR117" s="89" t="s">
        <v>163</v>
      </c>
      <c r="AT117" s="89" t="s">
        <v>159</v>
      </c>
      <c r="AU117" s="89" t="s">
        <v>21</v>
      </c>
      <c r="AY117" s="6" t="s">
        <v>158</v>
      </c>
      <c r="BE117" s="147">
        <f>IF($N$117="základní",$J$117,0)</f>
        <v>0</v>
      </c>
      <c r="BF117" s="147">
        <f>IF($N$117="snížená",$J$117,0)</f>
        <v>0</v>
      </c>
      <c r="BG117" s="147">
        <f>IF($N$117="zákl. přenesená",$J$117,0)</f>
        <v>0</v>
      </c>
      <c r="BH117" s="147">
        <f>IF($N$117="sníž. přenesená",$J$117,0)</f>
        <v>0</v>
      </c>
      <c r="BI117" s="147">
        <f>IF($N$117="nulová",$J$117,0)</f>
        <v>0</v>
      </c>
      <c r="BJ117" s="89" t="s">
        <v>21</v>
      </c>
      <c r="BK117" s="147">
        <f>ROUND($I$117*$H$117,2)</f>
        <v>0</v>
      </c>
      <c r="BL117" s="89" t="s">
        <v>163</v>
      </c>
      <c r="BM117" s="89" t="s">
        <v>8</v>
      </c>
    </row>
    <row r="118" spans="2:65" s="6" customFormat="1" ht="16.5" customHeight="1" x14ac:dyDescent="0.3">
      <c r="B118" s="23"/>
      <c r="C118" s="24"/>
      <c r="D118" s="148" t="s">
        <v>164</v>
      </c>
      <c r="E118" s="24"/>
      <c r="F118" s="149" t="s">
        <v>650</v>
      </c>
      <c r="G118" s="24"/>
      <c r="H118" s="24"/>
      <c r="J118" s="24"/>
      <c r="K118" s="24"/>
      <c r="L118" s="43"/>
      <c r="M118" s="56"/>
      <c r="N118" s="24"/>
      <c r="O118" s="24"/>
      <c r="P118" s="24"/>
      <c r="Q118" s="24"/>
      <c r="R118" s="24"/>
      <c r="S118" s="24"/>
      <c r="T118" s="57"/>
      <c r="AT118" s="6" t="s">
        <v>164</v>
      </c>
      <c r="AU118" s="6" t="s">
        <v>21</v>
      </c>
    </row>
    <row r="119" spans="2:65" s="6" customFormat="1" ht="15.75" customHeight="1" x14ac:dyDescent="0.3">
      <c r="B119" s="23"/>
      <c r="C119" s="136" t="s">
        <v>215</v>
      </c>
      <c r="D119" s="136" t="s">
        <v>159</v>
      </c>
      <c r="E119" s="137" t="s">
        <v>651</v>
      </c>
      <c r="F119" s="138" t="s">
        <v>652</v>
      </c>
      <c r="G119" s="139" t="s">
        <v>447</v>
      </c>
      <c r="H119" s="140">
        <v>16.5</v>
      </c>
      <c r="I119" s="141"/>
      <c r="J119" s="142">
        <f>ROUND($I$119*$H$119,2)</f>
        <v>0</v>
      </c>
      <c r="K119" s="138"/>
      <c r="L119" s="43"/>
      <c r="M119" s="143"/>
      <c r="N119" s="144" t="s">
        <v>41</v>
      </c>
      <c r="O119" s="24"/>
      <c r="P119" s="145">
        <f>$O$119*$H$119</f>
        <v>0</v>
      </c>
      <c r="Q119" s="145">
        <v>0</v>
      </c>
      <c r="R119" s="145">
        <f>$Q$119*$H$119</f>
        <v>0</v>
      </c>
      <c r="S119" s="145">
        <v>0</v>
      </c>
      <c r="T119" s="146">
        <f>$S$119*$H$119</f>
        <v>0</v>
      </c>
      <c r="AR119" s="89" t="s">
        <v>163</v>
      </c>
      <c r="AT119" s="89" t="s">
        <v>159</v>
      </c>
      <c r="AU119" s="89" t="s">
        <v>21</v>
      </c>
      <c r="AY119" s="6" t="s">
        <v>158</v>
      </c>
      <c r="BE119" s="147">
        <f>IF($N$119="základní",$J$119,0)</f>
        <v>0</v>
      </c>
      <c r="BF119" s="147">
        <f>IF($N$119="snížená",$J$119,0)</f>
        <v>0</v>
      </c>
      <c r="BG119" s="147">
        <f>IF($N$119="zákl. přenesená",$J$119,0)</f>
        <v>0</v>
      </c>
      <c r="BH119" s="147">
        <f>IF($N$119="sníž. přenesená",$J$119,0)</f>
        <v>0</v>
      </c>
      <c r="BI119" s="147">
        <f>IF($N$119="nulová",$J$119,0)</f>
        <v>0</v>
      </c>
      <c r="BJ119" s="89" t="s">
        <v>21</v>
      </c>
      <c r="BK119" s="147">
        <f>ROUND($I$119*$H$119,2)</f>
        <v>0</v>
      </c>
      <c r="BL119" s="89" t="s">
        <v>163</v>
      </c>
      <c r="BM119" s="89" t="s">
        <v>215</v>
      </c>
    </row>
    <row r="120" spans="2:65" s="6" customFormat="1" ht="16.5" customHeight="1" x14ac:dyDescent="0.3">
      <c r="B120" s="23"/>
      <c r="C120" s="24"/>
      <c r="D120" s="148" t="s">
        <v>164</v>
      </c>
      <c r="E120" s="24"/>
      <c r="F120" s="149" t="s">
        <v>652</v>
      </c>
      <c r="G120" s="24"/>
      <c r="H120" s="24"/>
      <c r="J120" s="24"/>
      <c r="K120" s="24"/>
      <c r="L120" s="43"/>
      <c r="M120" s="56"/>
      <c r="N120" s="24"/>
      <c r="O120" s="24"/>
      <c r="P120" s="24"/>
      <c r="Q120" s="24"/>
      <c r="R120" s="24"/>
      <c r="S120" s="24"/>
      <c r="T120" s="57"/>
      <c r="AT120" s="6" t="s">
        <v>164</v>
      </c>
      <c r="AU120" s="6" t="s">
        <v>21</v>
      </c>
    </row>
    <row r="121" spans="2:65" s="6" customFormat="1" ht="15.75" customHeight="1" x14ac:dyDescent="0.3">
      <c r="B121" s="150"/>
      <c r="C121" s="151"/>
      <c r="D121" s="152" t="s">
        <v>165</v>
      </c>
      <c r="E121" s="151"/>
      <c r="F121" s="153" t="s">
        <v>653</v>
      </c>
      <c r="G121" s="151"/>
      <c r="H121" s="154">
        <v>16.5</v>
      </c>
      <c r="J121" s="151"/>
      <c r="K121" s="151"/>
      <c r="L121" s="155"/>
      <c r="M121" s="156"/>
      <c r="N121" s="151"/>
      <c r="O121" s="151"/>
      <c r="P121" s="151"/>
      <c r="Q121" s="151"/>
      <c r="R121" s="151"/>
      <c r="S121" s="151"/>
      <c r="T121" s="157"/>
      <c r="AT121" s="158" t="s">
        <v>165</v>
      </c>
      <c r="AU121" s="158" t="s">
        <v>21</v>
      </c>
      <c r="AV121" s="158" t="s">
        <v>78</v>
      </c>
      <c r="AW121" s="158" t="s">
        <v>121</v>
      </c>
      <c r="AX121" s="158" t="s">
        <v>70</v>
      </c>
      <c r="AY121" s="158" t="s">
        <v>158</v>
      </c>
    </row>
    <row r="122" spans="2:65" s="6" customFormat="1" ht="15.75" customHeight="1" x14ac:dyDescent="0.3">
      <c r="B122" s="159"/>
      <c r="C122" s="160"/>
      <c r="D122" s="152" t="s">
        <v>165</v>
      </c>
      <c r="E122" s="160"/>
      <c r="F122" s="161" t="s">
        <v>170</v>
      </c>
      <c r="G122" s="160"/>
      <c r="H122" s="162">
        <v>16.5</v>
      </c>
      <c r="J122" s="160"/>
      <c r="K122" s="160"/>
      <c r="L122" s="163"/>
      <c r="M122" s="164"/>
      <c r="N122" s="160"/>
      <c r="O122" s="160"/>
      <c r="P122" s="160"/>
      <c r="Q122" s="160"/>
      <c r="R122" s="160"/>
      <c r="S122" s="160"/>
      <c r="T122" s="165"/>
      <c r="AT122" s="166" t="s">
        <v>165</v>
      </c>
      <c r="AU122" s="166" t="s">
        <v>21</v>
      </c>
      <c r="AV122" s="166" t="s">
        <v>163</v>
      </c>
      <c r="AW122" s="166" t="s">
        <v>121</v>
      </c>
      <c r="AX122" s="166" t="s">
        <v>21</v>
      </c>
      <c r="AY122" s="166" t="s">
        <v>158</v>
      </c>
    </row>
    <row r="123" spans="2:65" s="6" customFormat="1" ht="15.75" customHeight="1" x14ac:dyDescent="0.3">
      <c r="B123" s="23"/>
      <c r="C123" s="136" t="s">
        <v>219</v>
      </c>
      <c r="D123" s="136" t="s">
        <v>159</v>
      </c>
      <c r="E123" s="137" t="s">
        <v>654</v>
      </c>
      <c r="F123" s="138" t="s">
        <v>655</v>
      </c>
      <c r="G123" s="139" t="s">
        <v>183</v>
      </c>
      <c r="H123" s="140">
        <v>0.59299999999999997</v>
      </c>
      <c r="I123" s="141"/>
      <c r="J123" s="142">
        <f>ROUND($I$123*$H$123,2)</f>
        <v>0</v>
      </c>
      <c r="K123" s="138"/>
      <c r="L123" s="43"/>
      <c r="M123" s="143"/>
      <c r="N123" s="144" t="s">
        <v>41</v>
      </c>
      <c r="O123" s="24"/>
      <c r="P123" s="145">
        <f>$O$123*$H$123</f>
        <v>0</v>
      </c>
      <c r="Q123" s="145">
        <v>0</v>
      </c>
      <c r="R123" s="145">
        <f>$Q$123*$H$123</f>
        <v>0</v>
      </c>
      <c r="S123" s="145">
        <v>0</v>
      </c>
      <c r="T123" s="146">
        <f>$S$123*$H$123</f>
        <v>0</v>
      </c>
      <c r="AR123" s="89" t="s">
        <v>163</v>
      </c>
      <c r="AT123" s="89" t="s">
        <v>159</v>
      </c>
      <c r="AU123" s="89" t="s">
        <v>21</v>
      </c>
      <c r="AY123" s="6" t="s">
        <v>158</v>
      </c>
      <c r="BE123" s="147">
        <f>IF($N$123="základní",$J$123,0)</f>
        <v>0</v>
      </c>
      <c r="BF123" s="147">
        <f>IF($N$123="snížená",$J$123,0)</f>
        <v>0</v>
      </c>
      <c r="BG123" s="147">
        <f>IF($N$123="zákl. přenesená",$J$123,0)</f>
        <v>0</v>
      </c>
      <c r="BH123" s="147">
        <f>IF($N$123="sníž. přenesená",$J$123,0)</f>
        <v>0</v>
      </c>
      <c r="BI123" s="147">
        <f>IF($N$123="nulová",$J$123,0)</f>
        <v>0</v>
      </c>
      <c r="BJ123" s="89" t="s">
        <v>21</v>
      </c>
      <c r="BK123" s="147">
        <f>ROUND($I$123*$H$123,2)</f>
        <v>0</v>
      </c>
      <c r="BL123" s="89" t="s">
        <v>163</v>
      </c>
      <c r="BM123" s="89" t="s">
        <v>219</v>
      </c>
    </row>
    <row r="124" spans="2:65" s="6" customFormat="1" ht="16.5" customHeight="1" x14ac:dyDescent="0.3">
      <c r="B124" s="23"/>
      <c r="C124" s="24"/>
      <c r="D124" s="148" t="s">
        <v>164</v>
      </c>
      <c r="E124" s="24"/>
      <c r="F124" s="149" t="s">
        <v>655</v>
      </c>
      <c r="G124" s="24"/>
      <c r="H124" s="24"/>
      <c r="J124" s="24"/>
      <c r="K124" s="24"/>
      <c r="L124" s="43"/>
      <c r="M124" s="56"/>
      <c r="N124" s="24"/>
      <c r="O124" s="24"/>
      <c r="P124" s="24"/>
      <c r="Q124" s="24"/>
      <c r="R124" s="24"/>
      <c r="S124" s="24"/>
      <c r="T124" s="57"/>
      <c r="AT124" s="6" t="s">
        <v>164</v>
      </c>
      <c r="AU124" s="6" t="s">
        <v>21</v>
      </c>
    </row>
    <row r="125" spans="2:65" s="125" customFormat="1" ht="37.5" customHeight="1" x14ac:dyDescent="0.35">
      <c r="B125" s="126"/>
      <c r="C125" s="127"/>
      <c r="D125" s="127" t="s">
        <v>69</v>
      </c>
      <c r="E125" s="128" t="s">
        <v>656</v>
      </c>
      <c r="F125" s="128" t="s">
        <v>657</v>
      </c>
      <c r="G125" s="127"/>
      <c r="H125" s="127"/>
      <c r="J125" s="129">
        <f>$BK$125</f>
        <v>0</v>
      </c>
      <c r="K125" s="127"/>
      <c r="L125" s="130"/>
      <c r="M125" s="131"/>
      <c r="N125" s="127"/>
      <c r="O125" s="127"/>
      <c r="P125" s="132">
        <f>SUM($P$126:$P$217)</f>
        <v>0</v>
      </c>
      <c r="Q125" s="127"/>
      <c r="R125" s="132">
        <f>SUM($R$126:$R$217)</f>
        <v>0</v>
      </c>
      <c r="S125" s="127"/>
      <c r="T125" s="133">
        <f>SUM($T$126:$T$217)</f>
        <v>0</v>
      </c>
      <c r="AR125" s="134" t="s">
        <v>21</v>
      </c>
      <c r="AT125" s="134" t="s">
        <v>69</v>
      </c>
      <c r="AU125" s="134" t="s">
        <v>70</v>
      </c>
      <c r="AY125" s="134" t="s">
        <v>158</v>
      </c>
      <c r="BK125" s="135">
        <f>SUM($BK$126:$BK$217)</f>
        <v>0</v>
      </c>
    </row>
    <row r="126" spans="2:65" s="6" customFormat="1" ht="15.75" customHeight="1" x14ac:dyDescent="0.3">
      <c r="B126" s="23"/>
      <c r="C126" s="136" t="s">
        <v>224</v>
      </c>
      <c r="D126" s="136" t="s">
        <v>159</v>
      </c>
      <c r="E126" s="137" t="s">
        <v>658</v>
      </c>
      <c r="F126" s="138" t="s">
        <v>659</v>
      </c>
      <c r="G126" s="139" t="s">
        <v>191</v>
      </c>
      <c r="H126" s="140">
        <v>5</v>
      </c>
      <c r="I126" s="141"/>
      <c r="J126" s="142">
        <f>ROUND($I$126*$H$126,2)</f>
        <v>0</v>
      </c>
      <c r="K126" s="138"/>
      <c r="L126" s="43"/>
      <c r="M126" s="143"/>
      <c r="N126" s="144" t="s">
        <v>41</v>
      </c>
      <c r="O126" s="24"/>
      <c r="P126" s="145">
        <f>$O$126*$H$126</f>
        <v>0</v>
      </c>
      <c r="Q126" s="145">
        <v>0</v>
      </c>
      <c r="R126" s="145">
        <f>$Q$126*$H$126</f>
        <v>0</v>
      </c>
      <c r="S126" s="145">
        <v>0</v>
      </c>
      <c r="T126" s="146">
        <f>$S$126*$H$126</f>
        <v>0</v>
      </c>
      <c r="AR126" s="89" t="s">
        <v>163</v>
      </c>
      <c r="AT126" s="89" t="s">
        <v>159</v>
      </c>
      <c r="AU126" s="89" t="s">
        <v>21</v>
      </c>
      <c r="AY126" s="6" t="s">
        <v>158</v>
      </c>
      <c r="BE126" s="147">
        <f>IF($N$126="základní",$J$126,0)</f>
        <v>0</v>
      </c>
      <c r="BF126" s="147">
        <f>IF($N$126="snížená",$J$126,0)</f>
        <v>0</v>
      </c>
      <c r="BG126" s="147">
        <f>IF($N$126="zákl. přenesená",$J$126,0)</f>
        <v>0</v>
      </c>
      <c r="BH126" s="147">
        <f>IF($N$126="sníž. přenesená",$J$126,0)</f>
        <v>0</v>
      </c>
      <c r="BI126" s="147">
        <f>IF($N$126="nulová",$J$126,0)</f>
        <v>0</v>
      </c>
      <c r="BJ126" s="89" t="s">
        <v>21</v>
      </c>
      <c r="BK126" s="147">
        <f>ROUND($I$126*$H$126,2)</f>
        <v>0</v>
      </c>
      <c r="BL126" s="89" t="s">
        <v>163</v>
      </c>
      <c r="BM126" s="89" t="s">
        <v>224</v>
      </c>
    </row>
    <row r="127" spans="2:65" s="6" customFormat="1" ht="16.5" customHeight="1" x14ac:dyDescent="0.3">
      <c r="B127" s="23"/>
      <c r="C127" s="24"/>
      <c r="D127" s="148" t="s">
        <v>164</v>
      </c>
      <c r="E127" s="24"/>
      <c r="F127" s="149" t="s">
        <v>659</v>
      </c>
      <c r="G127" s="24"/>
      <c r="H127" s="24"/>
      <c r="J127" s="24"/>
      <c r="K127" s="24"/>
      <c r="L127" s="43"/>
      <c r="M127" s="56"/>
      <c r="N127" s="24"/>
      <c r="O127" s="24"/>
      <c r="P127" s="24"/>
      <c r="Q127" s="24"/>
      <c r="R127" s="24"/>
      <c r="S127" s="24"/>
      <c r="T127" s="57"/>
      <c r="AT127" s="6" t="s">
        <v>164</v>
      </c>
      <c r="AU127" s="6" t="s">
        <v>21</v>
      </c>
    </row>
    <row r="128" spans="2:65" s="6" customFormat="1" ht="15.75" customHeight="1" x14ac:dyDescent="0.3">
      <c r="B128" s="23"/>
      <c r="C128" s="136" t="s">
        <v>229</v>
      </c>
      <c r="D128" s="136" t="s">
        <v>159</v>
      </c>
      <c r="E128" s="137" t="s">
        <v>660</v>
      </c>
      <c r="F128" s="138" t="s">
        <v>661</v>
      </c>
      <c r="G128" s="139" t="s">
        <v>191</v>
      </c>
      <c r="H128" s="140">
        <v>1</v>
      </c>
      <c r="I128" s="141"/>
      <c r="J128" s="142">
        <f>ROUND($I$128*$H$128,2)</f>
        <v>0</v>
      </c>
      <c r="K128" s="138"/>
      <c r="L128" s="43"/>
      <c r="M128" s="143"/>
      <c r="N128" s="144" t="s">
        <v>41</v>
      </c>
      <c r="O128" s="24"/>
      <c r="P128" s="145">
        <f>$O$128*$H$128</f>
        <v>0</v>
      </c>
      <c r="Q128" s="145">
        <v>0</v>
      </c>
      <c r="R128" s="145">
        <f>$Q$128*$H$128</f>
        <v>0</v>
      </c>
      <c r="S128" s="145">
        <v>0</v>
      </c>
      <c r="T128" s="146">
        <f>$S$128*$H$128</f>
        <v>0</v>
      </c>
      <c r="AR128" s="89" t="s">
        <v>163</v>
      </c>
      <c r="AT128" s="89" t="s">
        <v>159</v>
      </c>
      <c r="AU128" s="89" t="s">
        <v>21</v>
      </c>
      <c r="AY128" s="6" t="s">
        <v>158</v>
      </c>
      <c r="BE128" s="147">
        <f>IF($N$128="základní",$J$128,0)</f>
        <v>0</v>
      </c>
      <c r="BF128" s="147">
        <f>IF($N$128="snížená",$J$128,0)</f>
        <v>0</v>
      </c>
      <c r="BG128" s="147">
        <f>IF($N$128="zákl. přenesená",$J$128,0)</f>
        <v>0</v>
      </c>
      <c r="BH128" s="147">
        <f>IF($N$128="sníž. přenesená",$J$128,0)</f>
        <v>0</v>
      </c>
      <c r="BI128" s="147">
        <f>IF($N$128="nulová",$J$128,0)</f>
        <v>0</v>
      </c>
      <c r="BJ128" s="89" t="s">
        <v>21</v>
      </c>
      <c r="BK128" s="147">
        <f>ROUND($I$128*$H$128,2)</f>
        <v>0</v>
      </c>
      <c r="BL128" s="89" t="s">
        <v>163</v>
      </c>
      <c r="BM128" s="89" t="s">
        <v>229</v>
      </c>
    </row>
    <row r="129" spans="2:65" s="6" customFormat="1" ht="16.5" customHeight="1" x14ac:dyDescent="0.3">
      <c r="B129" s="23"/>
      <c r="C129" s="24"/>
      <c r="D129" s="148" t="s">
        <v>164</v>
      </c>
      <c r="E129" s="24"/>
      <c r="F129" s="149" t="s">
        <v>661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164</v>
      </c>
      <c r="AU129" s="6" t="s">
        <v>21</v>
      </c>
    </row>
    <row r="130" spans="2:65" s="6" customFormat="1" ht="15.75" customHeight="1" x14ac:dyDescent="0.3">
      <c r="B130" s="23"/>
      <c r="C130" s="136" t="s">
        <v>232</v>
      </c>
      <c r="D130" s="136" t="s">
        <v>159</v>
      </c>
      <c r="E130" s="137" t="s">
        <v>662</v>
      </c>
      <c r="F130" s="138" t="s">
        <v>663</v>
      </c>
      <c r="G130" s="139" t="s">
        <v>191</v>
      </c>
      <c r="H130" s="140">
        <v>1</v>
      </c>
      <c r="I130" s="141"/>
      <c r="J130" s="142">
        <f>ROUND($I$130*$H$130,2)</f>
        <v>0</v>
      </c>
      <c r="K130" s="138"/>
      <c r="L130" s="43"/>
      <c r="M130" s="143"/>
      <c r="N130" s="144" t="s">
        <v>41</v>
      </c>
      <c r="O130" s="24"/>
      <c r="P130" s="145">
        <f>$O$130*$H$130</f>
        <v>0</v>
      </c>
      <c r="Q130" s="145">
        <v>0</v>
      </c>
      <c r="R130" s="145">
        <f>$Q$130*$H$130</f>
        <v>0</v>
      </c>
      <c r="S130" s="145">
        <v>0</v>
      </c>
      <c r="T130" s="146">
        <f>$S$130*$H$130</f>
        <v>0</v>
      </c>
      <c r="AR130" s="89" t="s">
        <v>163</v>
      </c>
      <c r="AT130" s="89" t="s">
        <v>159</v>
      </c>
      <c r="AU130" s="89" t="s">
        <v>21</v>
      </c>
      <c r="AY130" s="6" t="s">
        <v>158</v>
      </c>
      <c r="BE130" s="147">
        <f>IF($N$130="základní",$J$130,0)</f>
        <v>0</v>
      </c>
      <c r="BF130" s="147">
        <f>IF($N$130="snížená",$J$130,0)</f>
        <v>0</v>
      </c>
      <c r="BG130" s="147">
        <f>IF($N$130="zákl. přenesená",$J$130,0)</f>
        <v>0</v>
      </c>
      <c r="BH130" s="147">
        <f>IF($N$130="sníž. přenesená",$J$130,0)</f>
        <v>0</v>
      </c>
      <c r="BI130" s="147">
        <f>IF($N$130="nulová",$J$130,0)</f>
        <v>0</v>
      </c>
      <c r="BJ130" s="89" t="s">
        <v>21</v>
      </c>
      <c r="BK130" s="147">
        <f>ROUND($I$130*$H$130,2)</f>
        <v>0</v>
      </c>
      <c r="BL130" s="89" t="s">
        <v>163</v>
      </c>
      <c r="BM130" s="89" t="s">
        <v>232</v>
      </c>
    </row>
    <row r="131" spans="2:65" s="6" customFormat="1" ht="16.5" customHeight="1" x14ac:dyDescent="0.3">
      <c r="B131" s="23"/>
      <c r="C131" s="24"/>
      <c r="D131" s="148" t="s">
        <v>164</v>
      </c>
      <c r="E131" s="24"/>
      <c r="F131" s="149" t="s">
        <v>663</v>
      </c>
      <c r="G131" s="24"/>
      <c r="H131" s="24"/>
      <c r="J131" s="24"/>
      <c r="K131" s="24"/>
      <c r="L131" s="43"/>
      <c r="M131" s="56"/>
      <c r="N131" s="24"/>
      <c r="O131" s="24"/>
      <c r="P131" s="24"/>
      <c r="Q131" s="24"/>
      <c r="R131" s="24"/>
      <c r="S131" s="24"/>
      <c r="T131" s="57"/>
      <c r="AT131" s="6" t="s">
        <v>164</v>
      </c>
      <c r="AU131" s="6" t="s">
        <v>21</v>
      </c>
    </row>
    <row r="132" spans="2:65" s="6" customFormat="1" ht="15.75" customHeight="1" x14ac:dyDescent="0.3">
      <c r="B132" s="23"/>
      <c r="C132" s="136" t="s">
        <v>7</v>
      </c>
      <c r="D132" s="136" t="s">
        <v>159</v>
      </c>
      <c r="E132" s="137" t="s">
        <v>664</v>
      </c>
      <c r="F132" s="138" t="s">
        <v>665</v>
      </c>
      <c r="G132" s="139" t="s">
        <v>191</v>
      </c>
      <c r="H132" s="140">
        <v>1</v>
      </c>
      <c r="I132" s="141"/>
      <c r="J132" s="142">
        <f>ROUND($I$132*$H$132,2)</f>
        <v>0</v>
      </c>
      <c r="K132" s="138"/>
      <c r="L132" s="43"/>
      <c r="M132" s="143"/>
      <c r="N132" s="144" t="s">
        <v>41</v>
      </c>
      <c r="O132" s="24"/>
      <c r="P132" s="145">
        <f>$O$132*$H$132</f>
        <v>0</v>
      </c>
      <c r="Q132" s="145">
        <v>0</v>
      </c>
      <c r="R132" s="145">
        <f>$Q$132*$H$132</f>
        <v>0</v>
      </c>
      <c r="S132" s="145">
        <v>0</v>
      </c>
      <c r="T132" s="146">
        <f>$S$132*$H$132</f>
        <v>0</v>
      </c>
      <c r="AR132" s="89" t="s">
        <v>163</v>
      </c>
      <c r="AT132" s="89" t="s">
        <v>159</v>
      </c>
      <c r="AU132" s="89" t="s">
        <v>21</v>
      </c>
      <c r="AY132" s="6" t="s">
        <v>158</v>
      </c>
      <c r="BE132" s="147">
        <f>IF($N$132="základní",$J$132,0)</f>
        <v>0</v>
      </c>
      <c r="BF132" s="147">
        <f>IF($N$132="snížená",$J$132,0)</f>
        <v>0</v>
      </c>
      <c r="BG132" s="147">
        <f>IF($N$132="zákl. přenesená",$J$132,0)</f>
        <v>0</v>
      </c>
      <c r="BH132" s="147">
        <f>IF($N$132="sníž. přenesená",$J$132,0)</f>
        <v>0</v>
      </c>
      <c r="BI132" s="147">
        <f>IF($N$132="nulová",$J$132,0)</f>
        <v>0</v>
      </c>
      <c r="BJ132" s="89" t="s">
        <v>21</v>
      </c>
      <c r="BK132" s="147">
        <f>ROUND($I$132*$H$132,2)</f>
        <v>0</v>
      </c>
      <c r="BL132" s="89" t="s">
        <v>163</v>
      </c>
      <c r="BM132" s="89" t="s">
        <v>7</v>
      </c>
    </row>
    <row r="133" spans="2:65" s="6" customFormat="1" ht="16.5" customHeight="1" x14ac:dyDescent="0.3">
      <c r="B133" s="23"/>
      <c r="C133" s="24"/>
      <c r="D133" s="148" t="s">
        <v>164</v>
      </c>
      <c r="E133" s="24"/>
      <c r="F133" s="149" t="s">
        <v>665</v>
      </c>
      <c r="G133" s="24"/>
      <c r="H133" s="24"/>
      <c r="J133" s="24"/>
      <c r="K133" s="24"/>
      <c r="L133" s="43"/>
      <c r="M133" s="56"/>
      <c r="N133" s="24"/>
      <c r="O133" s="24"/>
      <c r="P133" s="24"/>
      <c r="Q133" s="24"/>
      <c r="R133" s="24"/>
      <c r="S133" s="24"/>
      <c r="T133" s="57"/>
      <c r="AT133" s="6" t="s">
        <v>164</v>
      </c>
      <c r="AU133" s="6" t="s">
        <v>21</v>
      </c>
    </row>
    <row r="134" spans="2:65" s="6" customFormat="1" ht="15.75" customHeight="1" x14ac:dyDescent="0.3">
      <c r="B134" s="23"/>
      <c r="C134" s="136" t="s">
        <v>242</v>
      </c>
      <c r="D134" s="136" t="s">
        <v>159</v>
      </c>
      <c r="E134" s="137" t="s">
        <v>666</v>
      </c>
      <c r="F134" s="138" t="s">
        <v>667</v>
      </c>
      <c r="G134" s="139" t="s">
        <v>191</v>
      </c>
      <c r="H134" s="140">
        <v>1</v>
      </c>
      <c r="I134" s="141"/>
      <c r="J134" s="142">
        <f>ROUND($I$134*$H$134,2)</f>
        <v>0</v>
      </c>
      <c r="K134" s="138"/>
      <c r="L134" s="43"/>
      <c r="M134" s="143"/>
      <c r="N134" s="144" t="s">
        <v>41</v>
      </c>
      <c r="O134" s="24"/>
      <c r="P134" s="145">
        <f>$O$134*$H$134</f>
        <v>0</v>
      </c>
      <c r="Q134" s="145">
        <v>0</v>
      </c>
      <c r="R134" s="145">
        <f>$Q$134*$H$134</f>
        <v>0</v>
      </c>
      <c r="S134" s="145">
        <v>0</v>
      </c>
      <c r="T134" s="146">
        <f>$S$134*$H$134</f>
        <v>0</v>
      </c>
      <c r="AR134" s="89" t="s">
        <v>163</v>
      </c>
      <c r="AT134" s="89" t="s">
        <v>159</v>
      </c>
      <c r="AU134" s="89" t="s">
        <v>21</v>
      </c>
      <c r="AY134" s="6" t="s">
        <v>158</v>
      </c>
      <c r="BE134" s="147">
        <f>IF($N$134="základní",$J$134,0)</f>
        <v>0</v>
      </c>
      <c r="BF134" s="147">
        <f>IF($N$134="snížená",$J$134,0)</f>
        <v>0</v>
      </c>
      <c r="BG134" s="147">
        <f>IF($N$134="zákl. přenesená",$J$134,0)</f>
        <v>0</v>
      </c>
      <c r="BH134" s="147">
        <f>IF($N$134="sníž. přenesená",$J$134,0)</f>
        <v>0</v>
      </c>
      <c r="BI134" s="147">
        <f>IF($N$134="nulová",$J$134,0)</f>
        <v>0</v>
      </c>
      <c r="BJ134" s="89" t="s">
        <v>21</v>
      </c>
      <c r="BK134" s="147">
        <f>ROUND($I$134*$H$134,2)</f>
        <v>0</v>
      </c>
      <c r="BL134" s="89" t="s">
        <v>163</v>
      </c>
      <c r="BM134" s="89" t="s">
        <v>242</v>
      </c>
    </row>
    <row r="135" spans="2:65" s="6" customFormat="1" ht="16.5" customHeight="1" x14ac:dyDescent="0.3">
      <c r="B135" s="23"/>
      <c r="C135" s="24"/>
      <c r="D135" s="148" t="s">
        <v>164</v>
      </c>
      <c r="E135" s="24"/>
      <c r="F135" s="149" t="s">
        <v>667</v>
      </c>
      <c r="G135" s="24"/>
      <c r="H135" s="24"/>
      <c r="J135" s="24"/>
      <c r="K135" s="24"/>
      <c r="L135" s="43"/>
      <c r="M135" s="56"/>
      <c r="N135" s="24"/>
      <c r="O135" s="24"/>
      <c r="P135" s="24"/>
      <c r="Q135" s="24"/>
      <c r="R135" s="24"/>
      <c r="S135" s="24"/>
      <c r="T135" s="57"/>
      <c r="AT135" s="6" t="s">
        <v>164</v>
      </c>
      <c r="AU135" s="6" t="s">
        <v>21</v>
      </c>
    </row>
    <row r="136" spans="2:65" s="6" customFormat="1" ht="15.75" customHeight="1" x14ac:dyDescent="0.3">
      <c r="B136" s="23"/>
      <c r="C136" s="136" t="s">
        <v>246</v>
      </c>
      <c r="D136" s="136" t="s">
        <v>159</v>
      </c>
      <c r="E136" s="137" t="s">
        <v>668</v>
      </c>
      <c r="F136" s="138" t="s">
        <v>669</v>
      </c>
      <c r="G136" s="139" t="s">
        <v>191</v>
      </c>
      <c r="H136" s="140">
        <v>3</v>
      </c>
      <c r="I136" s="141"/>
      <c r="J136" s="142">
        <f>ROUND($I$136*$H$136,2)</f>
        <v>0</v>
      </c>
      <c r="K136" s="138"/>
      <c r="L136" s="43"/>
      <c r="M136" s="143"/>
      <c r="N136" s="144" t="s">
        <v>41</v>
      </c>
      <c r="O136" s="24"/>
      <c r="P136" s="145">
        <f>$O$136*$H$136</f>
        <v>0</v>
      </c>
      <c r="Q136" s="145">
        <v>0</v>
      </c>
      <c r="R136" s="145">
        <f>$Q$136*$H$136</f>
        <v>0</v>
      </c>
      <c r="S136" s="145">
        <v>0</v>
      </c>
      <c r="T136" s="146">
        <f>$S$136*$H$136</f>
        <v>0</v>
      </c>
      <c r="AR136" s="89" t="s">
        <v>163</v>
      </c>
      <c r="AT136" s="89" t="s">
        <v>159</v>
      </c>
      <c r="AU136" s="89" t="s">
        <v>21</v>
      </c>
      <c r="AY136" s="6" t="s">
        <v>158</v>
      </c>
      <c r="BE136" s="147">
        <f>IF($N$136="základní",$J$136,0)</f>
        <v>0</v>
      </c>
      <c r="BF136" s="147">
        <f>IF($N$136="snížená",$J$136,0)</f>
        <v>0</v>
      </c>
      <c r="BG136" s="147">
        <f>IF($N$136="zákl. přenesená",$J$136,0)</f>
        <v>0</v>
      </c>
      <c r="BH136" s="147">
        <f>IF($N$136="sníž. přenesená",$J$136,0)</f>
        <v>0</v>
      </c>
      <c r="BI136" s="147">
        <f>IF($N$136="nulová",$J$136,0)</f>
        <v>0</v>
      </c>
      <c r="BJ136" s="89" t="s">
        <v>21</v>
      </c>
      <c r="BK136" s="147">
        <f>ROUND($I$136*$H$136,2)</f>
        <v>0</v>
      </c>
      <c r="BL136" s="89" t="s">
        <v>163</v>
      </c>
      <c r="BM136" s="89" t="s">
        <v>246</v>
      </c>
    </row>
    <row r="137" spans="2:65" s="6" customFormat="1" ht="16.5" customHeight="1" x14ac:dyDescent="0.3">
      <c r="B137" s="23"/>
      <c r="C137" s="24"/>
      <c r="D137" s="148" t="s">
        <v>164</v>
      </c>
      <c r="E137" s="24"/>
      <c r="F137" s="149" t="s">
        <v>669</v>
      </c>
      <c r="G137" s="24"/>
      <c r="H137" s="24"/>
      <c r="J137" s="24"/>
      <c r="K137" s="24"/>
      <c r="L137" s="43"/>
      <c r="M137" s="56"/>
      <c r="N137" s="24"/>
      <c r="O137" s="24"/>
      <c r="P137" s="24"/>
      <c r="Q137" s="24"/>
      <c r="R137" s="24"/>
      <c r="S137" s="24"/>
      <c r="T137" s="57"/>
      <c r="AT137" s="6" t="s">
        <v>164</v>
      </c>
      <c r="AU137" s="6" t="s">
        <v>21</v>
      </c>
    </row>
    <row r="138" spans="2:65" s="6" customFormat="1" ht="15.75" customHeight="1" x14ac:dyDescent="0.3">
      <c r="B138" s="23"/>
      <c r="C138" s="136" t="s">
        <v>250</v>
      </c>
      <c r="D138" s="136" t="s">
        <v>159</v>
      </c>
      <c r="E138" s="137" t="s">
        <v>670</v>
      </c>
      <c r="F138" s="138" t="s">
        <v>671</v>
      </c>
      <c r="G138" s="139" t="s">
        <v>191</v>
      </c>
      <c r="H138" s="140">
        <v>3</v>
      </c>
      <c r="I138" s="141"/>
      <c r="J138" s="142">
        <f>ROUND($I$138*$H$138,2)</f>
        <v>0</v>
      </c>
      <c r="K138" s="138"/>
      <c r="L138" s="43"/>
      <c r="M138" s="143"/>
      <c r="N138" s="144" t="s">
        <v>41</v>
      </c>
      <c r="O138" s="24"/>
      <c r="P138" s="145">
        <f>$O$138*$H$138</f>
        <v>0</v>
      </c>
      <c r="Q138" s="145">
        <v>0</v>
      </c>
      <c r="R138" s="145">
        <f>$Q$138*$H$138</f>
        <v>0</v>
      </c>
      <c r="S138" s="145">
        <v>0</v>
      </c>
      <c r="T138" s="146">
        <f>$S$138*$H$138</f>
        <v>0</v>
      </c>
      <c r="AR138" s="89" t="s">
        <v>163</v>
      </c>
      <c r="AT138" s="89" t="s">
        <v>159</v>
      </c>
      <c r="AU138" s="89" t="s">
        <v>21</v>
      </c>
      <c r="AY138" s="6" t="s">
        <v>158</v>
      </c>
      <c r="BE138" s="147">
        <f>IF($N$138="základní",$J$138,0)</f>
        <v>0</v>
      </c>
      <c r="BF138" s="147">
        <f>IF($N$138="snížená",$J$138,0)</f>
        <v>0</v>
      </c>
      <c r="BG138" s="147">
        <f>IF($N$138="zákl. přenesená",$J$138,0)</f>
        <v>0</v>
      </c>
      <c r="BH138" s="147">
        <f>IF($N$138="sníž. přenesená",$J$138,0)</f>
        <v>0</v>
      </c>
      <c r="BI138" s="147">
        <f>IF($N$138="nulová",$J$138,0)</f>
        <v>0</v>
      </c>
      <c r="BJ138" s="89" t="s">
        <v>21</v>
      </c>
      <c r="BK138" s="147">
        <f>ROUND($I$138*$H$138,2)</f>
        <v>0</v>
      </c>
      <c r="BL138" s="89" t="s">
        <v>163</v>
      </c>
      <c r="BM138" s="89" t="s">
        <v>250</v>
      </c>
    </row>
    <row r="139" spans="2:65" s="6" customFormat="1" ht="16.5" customHeight="1" x14ac:dyDescent="0.3">
      <c r="B139" s="23"/>
      <c r="C139" s="24"/>
      <c r="D139" s="148" t="s">
        <v>164</v>
      </c>
      <c r="E139" s="24"/>
      <c r="F139" s="149" t="s">
        <v>671</v>
      </c>
      <c r="G139" s="24"/>
      <c r="H139" s="24"/>
      <c r="J139" s="24"/>
      <c r="K139" s="24"/>
      <c r="L139" s="43"/>
      <c r="M139" s="56"/>
      <c r="N139" s="24"/>
      <c r="O139" s="24"/>
      <c r="P139" s="24"/>
      <c r="Q139" s="24"/>
      <c r="R139" s="24"/>
      <c r="S139" s="24"/>
      <c r="T139" s="57"/>
      <c r="AT139" s="6" t="s">
        <v>164</v>
      </c>
      <c r="AU139" s="6" t="s">
        <v>21</v>
      </c>
    </row>
    <row r="140" spans="2:65" s="6" customFormat="1" ht="15.75" customHeight="1" x14ac:dyDescent="0.3">
      <c r="B140" s="23"/>
      <c r="C140" s="136" t="s">
        <v>259</v>
      </c>
      <c r="D140" s="136" t="s">
        <v>159</v>
      </c>
      <c r="E140" s="137" t="s">
        <v>672</v>
      </c>
      <c r="F140" s="138" t="s">
        <v>673</v>
      </c>
      <c r="G140" s="139" t="s">
        <v>447</v>
      </c>
      <c r="H140" s="140">
        <v>3</v>
      </c>
      <c r="I140" s="141"/>
      <c r="J140" s="142">
        <f>ROUND($I$140*$H$140,2)</f>
        <v>0</v>
      </c>
      <c r="K140" s="138"/>
      <c r="L140" s="43"/>
      <c r="M140" s="143"/>
      <c r="N140" s="144" t="s">
        <v>41</v>
      </c>
      <c r="O140" s="24"/>
      <c r="P140" s="145">
        <f>$O$140*$H$140</f>
        <v>0</v>
      </c>
      <c r="Q140" s="145">
        <v>0</v>
      </c>
      <c r="R140" s="145">
        <f>$Q$140*$H$140</f>
        <v>0</v>
      </c>
      <c r="S140" s="145">
        <v>0</v>
      </c>
      <c r="T140" s="146">
        <f>$S$140*$H$140</f>
        <v>0</v>
      </c>
      <c r="AR140" s="89" t="s">
        <v>163</v>
      </c>
      <c r="AT140" s="89" t="s">
        <v>159</v>
      </c>
      <c r="AU140" s="89" t="s">
        <v>21</v>
      </c>
      <c r="AY140" s="6" t="s">
        <v>158</v>
      </c>
      <c r="BE140" s="147">
        <f>IF($N$140="základní",$J$140,0)</f>
        <v>0</v>
      </c>
      <c r="BF140" s="147">
        <f>IF($N$140="snížená",$J$140,0)</f>
        <v>0</v>
      </c>
      <c r="BG140" s="147">
        <f>IF($N$140="zákl. přenesená",$J$140,0)</f>
        <v>0</v>
      </c>
      <c r="BH140" s="147">
        <f>IF($N$140="sníž. přenesená",$J$140,0)</f>
        <v>0</v>
      </c>
      <c r="BI140" s="147">
        <f>IF($N$140="nulová",$J$140,0)</f>
        <v>0</v>
      </c>
      <c r="BJ140" s="89" t="s">
        <v>21</v>
      </c>
      <c r="BK140" s="147">
        <f>ROUND($I$140*$H$140,2)</f>
        <v>0</v>
      </c>
      <c r="BL140" s="89" t="s">
        <v>163</v>
      </c>
      <c r="BM140" s="89" t="s">
        <v>259</v>
      </c>
    </row>
    <row r="141" spans="2:65" s="6" customFormat="1" ht="16.5" customHeight="1" x14ac:dyDescent="0.3">
      <c r="B141" s="23"/>
      <c r="C141" s="24"/>
      <c r="D141" s="148" t="s">
        <v>164</v>
      </c>
      <c r="E141" s="24"/>
      <c r="F141" s="149" t="s">
        <v>673</v>
      </c>
      <c r="G141" s="24"/>
      <c r="H141" s="24"/>
      <c r="J141" s="24"/>
      <c r="K141" s="24"/>
      <c r="L141" s="43"/>
      <c r="M141" s="56"/>
      <c r="N141" s="24"/>
      <c r="O141" s="24"/>
      <c r="P141" s="24"/>
      <c r="Q141" s="24"/>
      <c r="R141" s="24"/>
      <c r="S141" s="24"/>
      <c r="T141" s="57"/>
      <c r="AT141" s="6" t="s">
        <v>164</v>
      </c>
      <c r="AU141" s="6" t="s">
        <v>21</v>
      </c>
    </row>
    <row r="142" spans="2:65" s="6" customFormat="1" ht="15.75" customHeight="1" x14ac:dyDescent="0.3">
      <c r="B142" s="23"/>
      <c r="C142" s="136" t="s">
        <v>263</v>
      </c>
      <c r="D142" s="136" t="s">
        <v>159</v>
      </c>
      <c r="E142" s="137" t="s">
        <v>674</v>
      </c>
      <c r="F142" s="138" t="s">
        <v>675</v>
      </c>
      <c r="G142" s="139" t="s">
        <v>447</v>
      </c>
      <c r="H142" s="140">
        <v>28</v>
      </c>
      <c r="I142" s="141"/>
      <c r="J142" s="142">
        <f>ROUND($I$142*$H$142,2)</f>
        <v>0</v>
      </c>
      <c r="K142" s="138"/>
      <c r="L142" s="43"/>
      <c r="M142" s="143"/>
      <c r="N142" s="144" t="s">
        <v>41</v>
      </c>
      <c r="O142" s="24"/>
      <c r="P142" s="145">
        <f>$O$142*$H$142</f>
        <v>0</v>
      </c>
      <c r="Q142" s="145">
        <v>0</v>
      </c>
      <c r="R142" s="145">
        <f>$Q$142*$H$142</f>
        <v>0</v>
      </c>
      <c r="S142" s="145">
        <v>0</v>
      </c>
      <c r="T142" s="146">
        <f>$S$142*$H$142</f>
        <v>0</v>
      </c>
      <c r="AR142" s="89" t="s">
        <v>163</v>
      </c>
      <c r="AT142" s="89" t="s">
        <v>159</v>
      </c>
      <c r="AU142" s="89" t="s">
        <v>21</v>
      </c>
      <c r="AY142" s="6" t="s">
        <v>158</v>
      </c>
      <c r="BE142" s="147">
        <f>IF($N$142="základní",$J$142,0)</f>
        <v>0</v>
      </c>
      <c r="BF142" s="147">
        <f>IF($N$142="snížená",$J$142,0)</f>
        <v>0</v>
      </c>
      <c r="BG142" s="147">
        <f>IF($N$142="zákl. přenesená",$J$142,0)</f>
        <v>0</v>
      </c>
      <c r="BH142" s="147">
        <f>IF($N$142="sníž. přenesená",$J$142,0)</f>
        <v>0</v>
      </c>
      <c r="BI142" s="147">
        <f>IF($N$142="nulová",$J$142,0)</f>
        <v>0</v>
      </c>
      <c r="BJ142" s="89" t="s">
        <v>21</v>
      </c>
      <c r="BK142" s="147">
        <f>ROUND($I$142*$H$142,2)</f>
        <v>0</v>
      </c>
      <c r="BL142" s="89" t="s">
        <v>163</v>
      </c>
      <c r="BM142" s="89" t="s">
        <v>263</v>
      </c>
    </row>
    <row r="143" spans="2:65" s="6" customFormat="1" ht="16.5" customHeight="1" x14ac:dyDescent="0.3">
      <c r="B143" s="23"/>
      <c r="C143" s="24"/>
      <c r="D143" s="148" t="s">
        <v>164</v>
      </c>
      <c r="E143" s="24"/>
      <c r="F143" s="149" t="s">
        <v>675</v>
      </c>
      <c r="G143" s="24"/>
      <c r="H143" s="24"/>
      <c r="J143" s="24"/>
      <c r="K143" s="24"/>
      <c r="L143" s="43"/>
      <c r="M143" s="56"/>
      <c r="N143" s="24"/>
      <c r="O143" s="24"/>
      <c r="P143" s="24"/>
      <c r="Q143" s="24"/>
      <c r="R143" s="24"/>
      <c r="S143" s="24"/>
      <c r="T143" s="57"/>
      <c r="AT143" s="6" t="s">
        <v>164</v>
      </c>
      <c r="AU143" s="6" t="s">
        <v>21</v>
      </c>
    </row>
    <row r="144" spans="2:65" s="6" customFormat="1" ht="15.75" customHeight="1" x14ac:dyDescent="0.3">
      <c r="B144" s="150"/>
      <c r="C144" s="151"/>
      <c r="D144" s="152" t="s">
        <v>165</v>
      </c>
      <c r="E144" s="151"/>
      <c r="F144" s="153" t="s">
        <v>110</v>
      </c>
      <c r="G144" s="151"/>
      <c r="H144" s="154">
        <v>13</v>
      </c>
      <c r="J144" s="151"/>
      <c r="K144" s="151"/>
      <c r="L144" s="155"/>
      <c r="M144" s="156"/>
      <c r="N144" s="151"/>
      <c r="O144" s="151"/>
      <c r="P144" s="151"/>
      <c r="Q144" s="151"/>
      <c r="R144" s="151"/>
      <c r="S144" s="151"/>
      <c r="T144" s="157"/>
      <c r="AT144" s="158" t="s">
        <v>165</v>
      </c>
      <c r="AU144" s="158" t="s">
        <v>21</v>
      </c>
      <c r="AV144" s="158" t="s">
        <v>78</v>
      </c>
      <c r="AW144" s="158" t="s">
        <v>121</v>
      </c>
      <c r="AX144" s="158" t="s">
        <v>70</v>
      </c>
      <c r="AY144" s="158" t="s">
        <v>158</v>
      </c>
    </row>
    <row r="145" spans="2:65" s="6" customFormat="1" ht="15.75" customHeight="1" x14ac:dyDescent="0.3">
      <c r="B145" s="150"/>
      <c r="C145" s="151"/>
      <c r="D145" s="152" t="s">
        <v>165</v>
      </c>
      <c r="E145" s="151"/>
      <c r="F145" s="153" t="s">
        <v>8</v>
      </c>
      <c r="G145" s="151"/>
      <c r="H145" s="154">
        <v>15</v>
      </c>
      <c r="J145" s="151"/>
      <c r="K145" s="151"/>
      <c r="L145" s="155"/>
      <c r="M145" s="156"/>
      <c r="N145" s="151"/>
      <c r="O145" s="151"/>
      <c r="P145" s="151"/>
      <c r="Q145" s="151"/>
      <c r="R145" s="151"/>
      <c r="S145" s="151"/>
      <c r="T145" s="157"/>
      <c r="AT145" s="158" t="s">
        <v>165</v>
      </c>
      <c r="AU145" s="158" t="s">
        <v>21</v>
      </c>
      <c r="AV145" s="158" t="s">
        <v>78</v>
      </c>
      <c r="AW145" s="158" t="s">
        <v>121</v>
      </c>
      <c r="AX145" s="158" t="s">
        <v>70</v>
      </c>
      <c r="AY145" s="158" t="s">
        <v>158</v>
      </c>
    </row>
    <row r="146" spans="2:65" s="6" customFormat="1" ht="15.75" customHeight="1" x14ac:dyDescent="0.3">
      <c r="B146" s="159"/>
      <c r="C146" s="160"/>
      <c r="D146" s="152" t="s">
        <v>165</v>
      </c>
      <c r="E146" s="160"/>
      <c r="F146" s="161" t="s">
        <v>170</v>
      </c>
      <c r="G146" s="160"/>
      <c r="H146" s="162">
        <v>28</v>
      </c>
      <c r="J146" s="160"/>
      <c r="K146" s="160"/>
      <c r="L146" s="163"/>
      <c r="M146" s="164"/>
      <c r="N146" s="160"/>
      <c r="O146" s="160"/>
      <c r="P146" s="160"/>
      <c r="Q146" s="160"/>
      <c r="R146" s="160"/>
      <c r="S146" s="160"/>
      <c r="T146" s="165"/>
      <c r="AT146" s="166" t="s">
        <v>165</v>
      </c>
      <c r="AU146" s="166" t="s">
        <v>21</v>
      </c>
      <c r="AV146" s="166" t="s">
        <v>163</v>
      </c>
      <c r="AW146" s="166" t="s">
        <v>121</v>
      </c>
      <c r="AX146" s="166" t="s">
        <v>21</v>
      </c>
      <c r="AY146" s="166" t="s">
        <v>158</v>
      </c>
    </row>
    <row r="147" spans="2:65" s="6" customFormat="1" ht="15.75" customHeight="1" x14ac:dyDescent="0.3">
      <c r="B147" s="23"/>
      <c r="C147" s="136" t="s">
        <v>267</v>
      </c>
      <c r="D147" s="136" t="s">
        <v>159</v>
      </c>
      <c r="E147" s="137" t="s">
        <v>676</v>
      </c>
      <c r="F147" s="138" t="s">
        <v>677</v>
      </c>
      <c r="G147" s="139" t="s">
        <v>447</v>
      </c>
      <c r="H147" s="140">
        <v>2</v>
      </c>
      <c r="I147" s="141"/>
      <c r="J147" s="142">
        <f>ROUND($I$147*$H$147,2)</f>
        <v>0</v>
      </c>
      <c r="K147" s="138"/>
      <c r="L147" s="43"/>
      <c r="M147" s="143"/>
      <c r="N147" s="144" t="s">
        <v>41</v>
      </c>
      <c r="O147" s="24"/>
      <c r="P147" s="145">
        <f>$O$147*$H$147</f>
        <v>0</v>
      </c>
      <c r="Q147" s="145">
        <v>0</v>
      </c>
      <c r="R147" s="145">
        <f>$Q$147*$H$147</f>
        <v>0</v>
      </c>
      <c r="S147" s="145">
        <v>0</v>
      </c>
      <c r="T147" s="146">
        <f>$S$147*$H$147</f>
        <v>0</v>
      </c>
      <c r="AR147" s="89" t="s">
        <v>163</v>
      </c>
      <c r="AT147" s="89" t="s">
        <v>159</v>
      </c>
      <c r="AU147" s="89" t="s">
        <v>21</v>
      </c>
      <c r="AY147" s="6" t="s">
        <v>158</v>
      </c>
      <c r="BE147" s="147">
        <f>IF($N$147="základní",$J$147,0)</f>
        <v>0</v>
      </c>
      <c r="BF147" s="147">
        <f>IF($N$147="snížená",$J$147,0)</f>
        <v>0</v>
      </c>
      <c r="BG147" s="147">
        <f>IF($N$147="zákl. přenesená",$J$147,0)</f>
        <v>0</v>
      </c>
      <c r="BH147" s="147">
        <f>IF($N$147="sníž. přenesená",$J$147,0)</f>
        <v>0</v>
      </c>
      <c r="BI147" s="147">
        <f>IF($N$147="nulová",$J$147,0)</f>
        <v>0</v>
      </c>
      <c r="BJ147" s="89" t="s">
        <v>21</v>
      </c>
      <c r="BK147" s="147">
        <f>ROUND($I$147*$H$147,2)</f>
        <v>0</v>
      </c>
      <c r="BL147" s="89" t="s">
        <v>163</v>
      </c>
      <c r="BM147" s="89" t="s">
        <v>267</v>
      </c>
    </row>
    <row r="148" spans="2:65" s="6" customFormat="1" ht="16.5" customHeight="1" x14ac:dyDescent="0.3">
      <c r="B148" s="23"/>
      <c r="C148" s="24"/>
      <c r="D148" s="148" t="s">
        <v>164</v>
      </c>
      <c r="E148" s="24"/>
      <c r="F148" s="149" t="s">
        <v>677</v>
      </c>
      <c r="G148" s="24"/>
      <c r="H148" s="24"/>
      <c r="J148" s="24"/>
      <c r="K148" s="24"/>
      <c r="L148" s="43"/>
      <c r="M148" s="56"/>
      <c r="N148" s="24"/>
      <c r="O148" s="24"/>
      <c r="P148" s="24"/>
      <c r="Q148" s="24"/>
      <c r="R148" s="24"/>
      <c r="S148" s="24"/>
      <c r="T148" s="57"/>
      <c r="AT148" s="6" t="s">
        <v>164</v>
      </c>
      <c r="AU148" s="6" t="s">
        <v>21</v>
      </c>
    </row>
    <row r="149" spans="2:65" s="6" customFormat="1" ht="15.75" customHeight="1" x14ac:dyDescent="0.3">
      <c r="B149" s="23"/>
      <c r="C149" s="136" t="s">
        <v>271</v>
      </c>
      <c r="D149" s="136" t="s">
        <v>159</v>
      </c>
      <c r="E149" s="137" t="s">
        <v>678</v>
      </c>
      <c r="F149" s="138" t="s">
        <v>679</v>
      </c>
      <c r="G149" s="139" t="s">
        <v>329</v>
      </c>
      <c r="H149" s="140">
        <v>3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163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163</v>
      </c>
      <c r="BM149" s="89" t="s">
        <v>271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679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6" customFormat="1" ht="15.75" customHeight="1" x14ac:dyDescent="0.3">
      <c r="B151" s="150"/>
      <c r="C151" s="151"/>
      <c r="D151" s="152" t="s">
        <v>165</v>
      </c>
      <c r="E151" s="151"/>
      <c r="F151" s="153" t="s">
        <v>174</v>
      </c>
      <c r="G151" s="151"/>
      <c r="H151" s="154">
        <v>3</v>
      </c>
      <c r="J151" s="151"/>
      <c r="K151" s="151"/>
      <c r="L151" s="155"/>
      <c r="M151" s="156"/>
      <c r="N151" s="151"/>
      <c r="O151" s="151"/>
      <c r="P151" s="151"/>
      <c r="Q151" s="151"/>
      <c r="R151" s="151"/>
      <c r="S151" s="151"/>
      <c r="T151" s="157"/>
      <c r="AT151" s="158" t="s">
        <v>165</v>
      </c>
      <c r="AU151" s="158" t="s">
        <v>21</v>
      </c>
      <c r="AV151" s="158" t="s">
        <v>78</v>
      </c>
      <c r="AW151" s="158" t="s">
        <v>121</v>
      </c>
      <c r="AX151" s="158" t="s">
        <v>70</v>
      </c>
      <c r="AY151" s="158" t="s">
        <v>158</v>
      </c>
    </row>
    <row r="152" spans="2:65" s="6" customFormat="1" ht="15.75" customHeight="1" x14ac:dyDescent="0.3">
      <c r="B152" s="159"/>
      <c r="C152" s="160"/>
      <c r="D152" s="152" t="s">
        <v>165</v>
      </c>
      <c r="E152" s="160"/>
      <c r="F152" s="161" t="s">
        <v>170</v>
      </c>
      <c r="G152" s="160"/>
      <c r="H152" s="162">
        <v>3</v>
      </c>
      <c r="J152" s="160"/>
      <c r="K152" s="160"/>
      <c r="L152" s="163"/>
      <c r="M152" s="164"/>
      <c r="N152" s="160"/>
      <c r="O152" s="160"/>
      <c r="P152" s="160"/>
      <c r="Q152" s="160"/>
      <c r="R152" s="160"/>
      <c r="S152" s="160"/>
      <c r="T152" s="165"/>
      <c r="AT152" s="166" t="s">
        <v>165</v>
      </c>
      <c r="AU152" s="166" t="s">
        <v>21</v>
      </c>
      <c r="AV152" s="166" t="s">
        <v>163</v>
      </c>
      <c r="AW152" s="166" t="s">
        <v>121</v>
      </c>
      <c r="AX152" s="166" t="s">
        <v>21</v>
      </c>
      <c r="AY152" s="166" t="s">
        <v>158</v>
      </c>
    </row>
    <row r="153" spans="2:65" s="6" customFormat="1" ht="15.75" customHeight="1" x14ac:dyDescent="0.3">
      <c r="B153" s="23"/>
      <c r="C153" s="136" t="s">
        <v>277</v>
      </c>
      <c r="D153" s="136" t="s">
        <v>159</v>
      </c>
      <c r="E153" s="137" t="s">
        <v>680</v>
      </c>
      <c r="F153" s="138" t="s">
        <v>681</v>
      </c>
      <c r="G153" s="139" t="s">
        <v>447</v>
      </c>
      <c r="H153" s="140">
        <v>6</v>
      </c>
      <c r="I153" s="141"/>
      <c r="J153" s="142">
        <f>ROUND($I$153*$H$153,2)</f>
        <v>0</v>
      </c>
      <c r="K153" s="138"/>
      <c r="L153" s="43"/>
      <c r="M153" s="143"/>
      <c r="N153" s="144" t="s">
        <v>41</v>
      </c>
      <c r="O153" s="24"/>
      <c r="P153" s="145">
        <f>$O$153*$H$153</f>
        <v>0</v>
      </c>
      <c r="Q153" s="145">
        <v>0</v>
      </c>
      <c r="R153" s="145">
        <f>$Q$153*$H$153</f>
        <v>0</v>
      </c>
      <c r="S153" s="145">
        <v>0</v>
      </c>
      <c r="T153" s="146">
        <f>$S$153*$H$153</f>
        <v>0</v>
      </c>
      <c r="AR153" s="89" t="s">
        <v>163</v>
      </c>
      <c r="AT153" s="89" t="s">
        <v>159</v>
      </c>
      <c r="AU153" s="89" t="s">
        <v>21</v>
      </c>
      <c r="AY153" s="6" t="s">
        <v>158</v>
      </c>
      <c r="BE153" s="147">
        <f>IF($N$153="základní",$J$153,0)</f>
        <v>0</v>
      </c>
      <c r="BF153" s="147">
        <f>IF($N$153="snížená",$J$153,0)</f>
        <v>0</v>
      </c>
      <c r="BG153" s="147">
        <f>IF($N$153="zákl. přenesená",$J$153,0)</f>
        <v>0</v>
      </c>
      <c r="BH153" s="147">
        <f>IF($N$153="sníž. přenesená",$J$153,0)</f>
        <v>0</v>
      </c>
      <c r="BI153" s="147">
        <f>IF($N$153="nulová",$J$153,0)</f>
        <v>0</v>
      </c>
      <c r="BJ153" s="89" t="s">
        <v>21</v>
      </c>
      <c r="BK153" s="147">
        <f>ROUND($I$153*$H$153,2)</f>
        <v>0</v>
      </c>
      <c r="BL153" s="89" t="s">
        <v>163</v>
      </c>
      <c r="BM153" s="89" t="s">
        <v>277</v>
      </c>
    </row>
    <row r="154" spans="2:65" s="6" customFormat="1" ht="16.5" customHeight="1" x14ac:dyDescent="0.3">
      <c r="B154" s="23"/>
      <c r="C154" s="24"/>
      <c r="D154" s="148" t="s">
        <v>164</v>
      </c>
      <c r="E154" s="24"/>
      <c r="F154" s="149" t="s">
        <v>681</v>
      </c>
      <c r="G154" s="24"/>
      <c r="H154" s="24"/>
      <c r="J154" s="24"/>
      <c r="K154" s="24"/>
      <c r="L154" s="43"/>
      <c r="M154" s="56"/>
      <c r="N154" s="24"/>
      <c r="O154" s="24"/>
      <c r="P154" s="24"/>
      <c r="Q154" s="24"/>
      <c r="R154" s="24"/>
      <c r="S154" s="24"/>
      <c r="T154" s="57"/>
      <c r="AT154" s="6" t="s">
        <v>164</v>
      </c>
      <c r="AU154" s="6" t="s">
        <v>21</v>
      </c>
    </row>
    <row r="155" spans="2:65" s="6" customFormat="1" ht="15.75" customHeight="1" x14ac:dyDescent="0.3">
      <c r="B155" s="23"/>
      <c r="C155" s="136" t="s">
        <v>282</v>
      </c>
      <c r="D155" s="136" t="s">
        <v>159</v>
      </c>
      <c r="E155" s="137" t="s">
        <v>682</v>
      </c>
      <c r="F155" s="138" t="s">
        <v>683</v>
      </c>
      <c r="G155" s="139" t="s">
        <v>447</v>
      </c>
      <c r="H155" s="140">
        <v>12</v>
      </c>
      <c r="I155" s="141"/>
      <c r="J155" s="142">
        <f>ROUND($I$155*$H$155,2)</f>
        <v>0</v>
      </c>
      <c r="K155" s="138"/>
      <c r="L155" s="43"/>
      <c r="M155" s="143"/>
      <c r="N155" s="144" t="s">
        <v>41</v>
      </c>
      <c r="O155" s="24"/>
      <c r="P155" s="145">
        <f>$O$155*$H$155</f>
        <v>0</v>
      </c>
      <c r="Q155" s="145">
        <v>0</v>
      </c>
      <c r="R155" s="145">
        <f>$Q$155*$H$155</f>
        <v>0</v>
      </c>
      <c r="S155" s="145">
        <v>0</v>
      </c>
      <c r="T155" s="146">
        <f>$S$155*$H$155</f>
        <v>0</v>
      </c>
      <c r="AR155" s="89" t="s">
        <v>163</v>
      </c>
      <c r="AT155" s="89" t="s">
        <v>159</v>
      </c>
      <c r="AU155" s="89" t="s">
        <v>21</v>
      </c>
      <c r="AY155" s="6" t="s">
        <v>158</v>
      </c>
      <c r="BE155" s="147">
        <f>IF($N$155="základní",$J$155,0)</f>
        <v>0</v>
      </c>
      <c r="BF155" s="147">
        <f>IF($N$155="snížená",$J$155,0)</f>
        <v>0</v>
      </c>
      <c r="BG155" s="147">
        <f>IF($N$155="zákl. přenesená",$J$155,0)</f>
        <v>0</v>
      </c>
      <c r="BH155" s="147">
        <f>IF($N$155="sníž. přenesená",$J$155,0)</f>
        <v>0</v>
      </c>
      <c r="BI155" s="147">
        <f>IF($N$155="nulová",$J$155,0)</f>
        <v>0</v>
      </c>
      <c r="BJ155" s="89" t="s">
        <v>21</v>
      </c>
      <c r="BK155" s="147">
        <f>ROUND($I$155*$H$155,2)</f>
        <v>0</v>
      </c>
      <c r="BL155" s="89" t="s">
        <v>163</v>
      </c>
      <c r="BM155" s="89" t="s">
        <v>282</v>
      </c>
    </row>
    <row r="156" spans="2:65" s="6" customFormat="1" ht="16.5" customHeight="1" x14ac:dyDescent="0.3">
      <c r="B156" s="23"/>
      <c r="C156" s="24"/>
      <c r="D156" s="148" t="s">
        <v>164</v>
      </c>
      <c r="E156" s="24"/>
      <c r="F156" s="149" t="s">
        <v>683</v>
      </c>
      <c r="G156" s="24"/>
      <c r="H156" s="24"/>
      <c r="J156" s="24"/>
      <c r="K156" s="24"/>
      <c r="L156" s="43"/>
      <c r="M156" s="56"/>
      <c r="N156" s="24"/>
      <c r="O156" s="24"/>
      <c r="P156" s="24"/>
      <c r="Q156" s="24"/>
      <c r="R156" s="24"/>
      <c r="S156" s="24"/>
      <c r="T156" s="57"/>
      <c r="AT156" s="6" t="s">
        <v>164</v>
      </c>
      <c r="AU156" s="6" t="s">
        <v>21</v>
      </c>
    </row>
    <row r="157" spans="2:65" s="6" customFormat="1" ht="15.75" customHeight="1" x14ac:dyDescent="0.3">
      <c r="B157" s="23"/>
      <c r="C157" s="136" t="s">
        <v>286</v>
      </c>
      <c r="D157" s="136" t="s">
        <v>159</v>
      </c>
      <c r="E157" s="137" t="s">
        <v>684</v>
      </c>
      <c r="F157" s="138" t="s">
        <v>685</v>
      </c>
      <c r="G157" s="139" t="s">
        <v>447</v>
      </c>
      <c r="H157" s="140">
        <v>1.5</v>
      </c>
      <c r="I157" s="141"/>
      <c r="J157" s="142">
        <f>ROUND($I$157*$H$157,2)</f>
        <v>0</v>
      </c>
      <c r="K157" s="138"/>
      <c r="L157" s="43"/>
      <c r="M157" s="143"/>
      <c r="N157" s="144" t="s">
        <v>41</v>
      </c>
      <c r="O157" s="24"/>
      <c r="P157" s="145">
        <f>$O$157*$H$157</f>
        <v>0</v>
      </c>
      <c r="Q157" s="145">
        <v>0</v>
      </c>
      <c r="R157" s="145">
        <f>$Q$157*$H$157</f>
        <v>0</v>
      </c>
      <c r="S157" s="145">
        <v>0</v>
      </c>
      <c r="T157" s="146">
        <f>$S$157*$H$157</f>
        <v>0</v>
      </c>
      <c r="AR157" s="89" t="s">
        <v>163</v>
      </c>
      <c r="AT157" s="89" t="s">
        <v>159</v>
      </c>
      <c r="AU157" s="89" t="s">
        <v>21</v>
      </c>
      <c r="AY157" s="6" t="s">
        <v>158</v>
      </c>
      <c r="BE157" s="147">
        <f>IF($N$157="základní",$J$157,0)</f>
        <v>0</v>
      </c>
      <c r="BF157" s="147">
        <f>IF($N$157="snížená",$J$157,0)</f>
        <v>0</v>
      </c>
      <c r="BG157" s="147">
        <f>IF($N$157="zákl. přenesená",$J$157,0)</f>
        <v>0</v>
      </c>
      <c r="BH157" s="147">
        <f>IF($N$157="sníž. přenesená",$J$157,0)</f>
        <v>0</v>
      </c>
      <c r="BI157" s="147">
        <f>IF($N$157="nulová",$J$157,0)</f>
        <v>0</v>
      </c>
      <c r="BJ157" s="89" t="s">
        <v>21</v>
      </c>
      <c r="BK157" s="147">
        <f>ROUND($I$157*$H$157,2)</f>
        <v>0</v>
      </c>
      <c r="BL157" s="89" t="s">
        <v>163</v>
      </c>
      <c r="BM157" s="89" t="s">
        <v>286</v>
      </c>
    </row>
    <row r="158" spans="2:65" s="6" customFormat="1" ht="16.5" customHeight="1" x14ac:dyDescent="0.3">
      <c r="B158" s="23"/>
      <c r="C158" s="24"/>
      <c r="D158" s="148" t="s">
        <v>164</v>
      </c>
      <c r="E158" s="24"/>
      <c r="F158" s="149" t="s">
        <v>685</v>
      </c>
      <c r="G158" s="24"/>
      <c r="H158" s="24"/>
      <c r="J158" s="24"/>
      <c r="K158" s="24"/>
      <c r="L158" s="43"/>
      <c r="M158" s="56"/>
      <c r="N158" s="24"/>
      <c r="O158" s="24"/>
      <c r="P158" s="24"/>
      <c r="Q158" s="24"/>
      <c r="R158" s="24"/>
      <c r="S158" s="24"/>
      <c r="T158" s="57"/>
      <c r="AT158" s="6" t="s">
        <v>164</v>
      </c>
      <c r="AU158" s="6" t="s">
        <v>21</v>
      </c>
    </row>
    <row r="159" spans="2:65" s="6" customFormat="1" ht="15.75" customHeight="1" x14ac:dyDescent="0.3">
      <c r="B159" s="150"/>
      <c r="C159" s="151"/>
      <c r="D159" s="152" t="s">
        <v>165</v>
      </c>
      <c r="E159" s="151"/>
      <c r="F159" s="153" t="s">
        <v>686</v>
      </c>
      <c r="G159" s="151"/>
      <c r="H159" s="154">
        <v>1.5</v>
      </c>
      <c r="J159" s="151"/>
      <c r="K159" s="151"/>
      <c r="L159" s="155"/>
      <c r="M159" s="156"/>
      <c r="N159" s="151"/>
      <c r="O159" s="151"/>
      <c r="P159" s="151"/>
      <c r="Q159" s="151"/>
      <c r="R159" s="151"/>
      <c r="S159" s="151"/>
      <c r="T159" s="157"/>
      <c r="AT159" s="158" t="s">
        <v>165</v>
      </c>
      <c r="AU159" s="158" t="s">
        <v>21</v>
      </c>
      <c r="AV159" s="158" t="s">
        <v>78</v>
      </c>
      <c r="AW159" s="158" t="s">
        <v>121</v>
      </c>
      <c r="AX159" s="158" t="s">
        <v>70</v>
      </c>
      <c r="AY159" s="158" t="s">
        <v>158</v>
      </c>
    </row>
    <row r="160" spans="2:65" s="6" customFormat="1" ht="15.75" customHeight="1" x14ac:dyDescent="0.3">
      <c r="B160" s="159"/>
      <c r="C160" s="160"/>
      <c r="D160" s="152" t="s">
        <v>165</v>
      </c>
      <c r="E160" s="160"/>
      <c r="F160" s="161" t="s">
        <v>170</v>
      </c>
      <c r="G160" s="160"/>
      <c r="H160" s="162">
        <v>1.5</v>
      </c>
      <c r="J160" s="160"/>
      <c r="K160" s="160"/>
      <c r="L160" s="163"/>
      <c r="M160" s="164"/>
      <c r="N160" s="160"/>
      <c r="O160" s="160"/>
      <c r="P160" s="160"/>
      <c r="Q160" s="160"/>
      <c r="R160" s="160"/>
      <c r="S160" s="160"/>
      <c r="T160" s="165"/>
      <c r="AT160" s="166" t="s">
        <v>165</v>
      </c>
      <c r="AU160" s="166" t="s">
        <v>21</v>
      </c>
      <c r="AV160" s="166" t="s">
        <v>163</v>
      </c>
      <c r="AW160" s="166" t="s">
        <v>121</v>
      </c>
      <c r="AX160" s="166" t="s">
        <v>21</v>
      </c>
      <c r="AY160" s="166" t="s">
        <v>158</v>
      </c>
    </row>
    <row r="161" spans="2:65" s="6" customFormat="1" ht="15.75" customHeight="1" x14ac:dyDescent="0.3">
      <c r="B161" s="23"/>
      <c r="C161" s="136" t="s">
        <v>289</v>
      </c>
      <c r="D161" s="136" t="s">
        <v>159</v>
      </c>
      <c r="E161" s="137" t="s">
        <v>687</v>
      </c>
      <c r="F161" s="138" t="s">
        <v>688</v>
      </c>
      <c r="G161" s="139" t="s">
        <v>447</v>
      </c>
      <c r="H161" s="140">
        <v>6</v>
      </c>
      <c r="I161" s="141"/>
      <c r="J161" s="142">
        <f>ROUND($I$161*$H$161,2)</f>
        <v>0</v>
      </c>
      <c r="K161" s="138"/>
      <c r="L161" s="43"/>
      <c r="M161" s="143"/>
      <c r="N161" s="144" t="s">
        <v>41</v>
      </c>
      <c r="O161" s="24"/>
      <c r="P161" s="145">
        <f>$O$161*$H$161</f>
        <v>0</v>
      </c>
      <c r="Q161" s="145">
        <v>0</v>
      </c>
      <c r="R161" s="145">
        <f>$Q$161*$H$161</f>
        <v>0</v>
      </c>
      <c r="S161" s="145">
        <v>0</v>
      </c>
      <c r="T161" s="146">
        <f>$S$161*$H$161</f>
        <v>0</v>
      </c>
      <c r="AR161" s="89" t="s">
        <v>163</v>
      </c>
      <c r="AT161" s="89" t="s">
        <v>159</v>
      </c>
      <c r="AU161" s="89" t="s">
        <v>21</v>
      </c>
      <c r="AY161" s="6" t="s">
        <v>158</v>
      </c>
      <c r="BE161" s="147">
        <f>IF($N$161="základní",$J$161,0)</f>
        <v>0</v>
      </c>
      <c r="BF161" s="147">
        <f>IF($N$161="snížená",$J$161,0)</f>
        <v>0</v>
      </c>
      <c r="BG161" s="147">
        <f>IF($N$161="zákl. přenesená",$J$161,0)</f>
        <v>0</v>
      </c>
      <c r="BH161" s="147">
        <f>IF($N$161="sníž. přenesená",$J$161,0)</f>
        <v>0</v>
      </c>
      <c r="BI161" s="147">
        <f>IF($N$161="nulová",$J$161,0)</f>
        <v>0</v>
      </c>
      <c r="BJ161" s="89" t="s">
        <v>21</v>
      </c>
      <c r="BK161" s="147">
        <f>ROUND($I$161*$H$161,2)</f>
        <v>0</v>
      </c>
      <c r="BL161" s="89" t="s">
        <v>163</v>
      </c>
      <c r="BM161" s="89" t="s">
        <v>289</v>
      </c>
    </row>
    <row r="162" spans="2:65" s="6" customFormat="1" ht="16.5" customHeight="1" x14ac:dyDescent="0.3">
      <c r="B162" s="23"/>
      <c r="C162" s="24"/>
      <c r="D162" s="148" t="s">
        <v>164</v>
      </c>
      <c r="E162" s="24"/>
      <c r="F162" s="149" t="s">
        <v>688</v>
      </c>
      <c r="G162" s="24"/>
      <c r="H162" s="24"/>
      <c r="J162" s="24"/>
      <c r="K162" s="24"/>
      <c r="L162" s="43"/>
      <c r="M162" s="56"/>
      <c r="N162" s="24"/>
      <c r="O162" s="24"/>
      <c r="P162" s="24"/>
      <c r="Q162" s="24"/>
      <c r="R162" s="24"/>
      <c r="S162" s="24"/>
      <c r="T162" s="57"/>
      <c r="AT162" s="6" t="s">
        <v>164</v>
      </c>
      <c r="AU162" s="6" t="s">
        <v>21</v>
      </c>
    </row>
    <row r="163" spans="2:65" s="6" customFormat="1" ht="15.75" customHeight="1" x14ac:dyDescent="0.3">
      <c r="B163" s="23"/>
      <c r="C163" s="136" t="s">
        <v>292</v>
      </c>
      <c r="D163" s="136" t="s">
        <v>159</v>
      </c>
      <c r="E163" s="137" t="s">
        <v>689</v>
      </c>
      <c r="F163" s="138" t="s">
        <v>690</v>
      </c>
      <c r="G163" s="139" t="s">
        <v>447</v>
      </c>
      <c r="H163" s="140">
        <v>3</v>
      </c>
      <c r="I163" s="141"/>
      <c r="J163" s="142">
        <f>ROUND($I$163*$H$163,2)</f>
        <v>0</v>
      </c>
      <c r="K163" s="138"/>
      <c r="L163" s="43"/>
      <c r="M163" s="143"/>
      <c r="N163" s="144" t="s">
        <v>41</v>
      </c>
      <c r="O163" s="24"/>
      <c r="P163" s="145">
        <f>$O$163*$H$163</f>
        <v>0</v>
      </c>
      <c r="Q163" s="145">
        <v>0</v>
      </c>
      <c r="R163" s="145">
        <f>$Q$163*$H$163</f>
        <v>0</v>
      </c>
      <c r="S163" s="145">
        <v>0</v>
      </c>
      <c r="T163" s="146">
        <f>$S$163*$H$163</f>
        <v>0</v>
      </c>
      <c r="AR163" s="89" t="s">
        <v>163</v>
      </c>
      <c r="AT163" s="89" t="s">
        <v>159</v>
      </c>
      <c r="AU163" s="89" t="s">
        <v>21</v>
      </c>
      <c r="AY163" s="6" t="s">
        <v>158</v>
      </c>
      <c r="BE163" s="147">
        <f>IF($N$163="základní",$J$163,0)</f>
        <v>0</v>
      </c>
      <c r="BF163" s="147">
        <f>IF($N$163="snížená",$J$163,0)</f>
        <v>0</v>
      </c>
      <c r="BG163" s="147">
        <f>IF($N$163="zákl. přenesená",$J$163,0)</f>
        <v>0</v>
      </c>
      <c r="BH163" s="147">
        <f>IF($N$163="sníž. přenesená",$J$163,0)</f>
        <v>0</v>
      </c>
      <c r="BI163" s="147">
        <f>IF($N$163="nulová",$J$163,0)</f>
        <v>0</v>
      </c>
      <c r="BJ163" s="89" t="s">
        <v>21</v>
      </c>
      <c r="BK163" s="147">
        <f>ROUND($I$163*$H$163,2)</f>
        <v>0</v>
      </c>
      <c r="BL163" s="89" t="s">
        <v>163</v>
      </c>
      <c r="BM163" s="89" t="s">
        <v>292</v>
      </c>
    </row>
    <row r="164" spans="2:65" s="6" customFormat="1" ht="16.5" customHeight="1" x14ac:dyDescent="0.3">
      <c r="B164" s="23"/>
      <c r="C164" s="24"/>
      <c r="D164" s="148" t="s">
        <v>164</v>
      </c>
      <c r="E164" s="24"/>
      <c r="F164" s="149" t="s">
        <v>690</v>
      </c>
      <c r="G164" s="24"/>
      <c r="H164" s="24"/>
      <c r="J164" s="24"/>
      <c r="K164" s="24"/>
      <c r="L164" s="43"/>
      <c r="M164" s="56"/>
      <c r="N164" s="24"/>
      <c r="O164" s="24"/>
      <c r="P164" s="24"/>
      <c r="Q164" s="24"/>
      <c r="R164" s="24"/>
      <c r="S164" s="24"/>
      <c r="T164" s="57"/>
      <c r="AT164" s="6" t="s">
        <v>164</v>
      </c>
      <c r="AU164" s="6" t="s">
        <v>21</v>
      </c>
    </row>
    <row r="165" spans="2:65" s="6" customFormat="1" ht="15.75" customHeight="1" x14ac:dyDescent="0.3">
      <c r="B165" s="23"/>
      <c r="C165" s="136" t="s">
        <v>295</v>
      </c>
      <c r="D165" s="136" t="s">
        <v>159</v>
      </c>
      <c r="E165" s="137" t="s">
        <v>691</v>
      </c>
      <c r="F165" s="138" t="s">
        <v>692</v>
      </c>
      <c r="G165" s="139" t="s">
        <v>447</v>
      </c>
      <c r="H165" s="140">
        <v>12</v>
      </c>
      <c r="I165" s="141"/>
      <c r="J165" s="142">
        <f>ROUND($I$165*$H$165,2)</f>
        <v>0</v>
      </c>
      <c r="K165" s="138"/>
      <c r="L165" s="43"/>
      <c r="M165" s="143"/>
      <c r="N165" s="144" t="s">
        <v>41</v>
      </c>
      <c r="O165" s="24"/>
      <c r="P165" s="145">
        <f>$O$165*$H$165</f>
        <v>0</v>
      </c>
      <c r="Q165" s="145">
        <v>0</v>
      </c>
      <c r="R165" s="145">
        <f>$Q$165*$H$165</f>
        <v>0</v>
      </c>
      <c r="S165" s="145">
        <v>0</v>
      </c>
      <c r="T165" s="146">
        <f>$S$165*$H$165</f>
        <v>0</v>
      </c>
      <c r="AR165" s="89" t="s">
        <v>163</v>
      </c>
      <c r="AT165" s="89" t="s">
        <v>159</v>
      </c>
      <c r="AU165" s="89" t="s">
        <v>21</v>
      </c>
      <c r="AY165" s="6" t="s">
        <v>158</v>
      </c>
      <c r="BE165" s="147">
        <f>IF($N$165="základní",$J$165,0)</f>
        <v>0</v>
      </c>
      <c r="BF165" s="147">
        <f>IF($N$165="snížená",$J$165,0)</f>
        <v>0</v>
      </c>
      <c r="BG165" s="147">
        <f>IF($N$165="zákl. přenesená",$J$165,0)</f>
        <v>0</v>
      </c>
      <c r="BH165" s="147">
        <f>IF($N$165="sníž. přenesená",$J$165,0)</f>
        <v>0</v>
      </c>
      <c r="BI165" s="147">
        <f>IF($N$165="nulová",$J$165,0)</f>
        <v>0</v>
      </c>
      <c r="BJ165" s="89" t="s">
        <v>21</v>
      </c>
      <c r="BK165" s="147">
        <f>ROUND($I$165*$H$165,2)</f>
        <v>0</v>
      </c>
      <c r="BL165" s="89" t="s">
        <v>163</v>
      </c>
      <c r="BM165" s="89" t="s">
        <v>295</v>
      </c>
    </row>
    <row r="166" spans="2:65" s="6" customFormat="1" ht="16.5" customHeight="1" x14ac:dyDescent="0.3">
      <c r="B166" s="23"/>
      <c r="C166" s="24"/>
      <c r="D166" s="148" t="s">
        <v>164</v>
      </c>
      <c r="E166" s="24"/>
      <c r="F166" s="149" t="s">
        <v>692</v>
      </c>
      <c r="G166" s="24"/>
      <c r="H166" s="24"/>
      <c r="J166" s="24"/>
      <c r="K166" s="24"/>
      <c r="L166" s="43"/>
      <c r="M166" s="56"/>
      <c r="N166" s="24"/>
      <c r="O166" s="24"/>
      <c r="P166" s="24"/>
      <c r="Q166" s="24"/>
      <c r="R166" s="24"/>
      <c r="S166" s="24"/>
      <c r="T166" s="57"/>
      <c r="AT166" s="6" t="s">
        <v>164</v>
      </c>
      <c r="AU166" s="6" t="s">
        <v>21</v>
      </c>
    </row>
    <row r="167" spans="2:65" s="6" customFormat="1" ht="15.75" customHeight="1" x14ac:dyDescent="0.3">
      <c r="B167" s="23"/>
      <c r="C167" s="136" t="s">
        <v>300</v>
      </c>
      <c r="D167" s="136" t="s">
        <v>159</v>
      </c>
      <c r="E167" s="137" t="s">
        <v>693</v>
      </c>
      <c r="F167" s="138" t="s">
        <v>694</v>
      </c>
      <c r="G167" s="139" t="s">
        <v>191</v>
      </c>
      <c r="H167" s="140">
        <v>1</v>
      </c>
      <c r="I167" s="141"/>
      <c r="J167" s="142">
        <f>ROUND($I$167*$H$167,2)</f>
        <v>0</v>
      </c>
      <c r="K167" s="138"/>
      <c r="L167" s="43"/>
      <c r="M167" s="143"/>
      <c r="N167" s="144" t="s">
        <v>41</v>
      </c>
      <c r="O167" s="24"/>
      <c r="P167" s="145">
        <f>$O$167*$H$167</f>
        <v>0</v>
      </c>
      <c r="Q167" s="145">
        <v>0</v>
      </c>
      <c r="R167" s="145">
        <f>$Q$167*$H$167</f>
        <v>0</v>
      </c>
      <c r="S167" s="145">
        <v>0</v>
      </c>
      <c r="T167" s="146">
        <f>$S$167*$H$167</f>
        <v>0</v>
      </c>
      <c r="AR167" s="89" t="s">
        <v>163</v>
      </c>
      <c r="AT167" s="89" t="s">
        <v>159</v>
      </c>
      <c r="AU167" s="89" t="s">
        <v>21</v>
      </c>
      <c r="AY167" s="6" t="s">
        <v>158</v>
      </c>
      <c r="BE167" s="147">
        <f>IF($N$167="základní",$J$167,0)</f>
        <v>0</v>
      </c>
      <c r="BF167" s="147">
        <f>IF($N$167="snížená",$J$167,0)</f>
        <v>0</v>
      </c>
      <c r="BG167" s="147">
        <f>IF($N$167="zákl. přenesená",$J$167,0)</f>
        <v>0</v>
      </c>
      <c r="BH167" s="147">
        <f>IF($N$167="sníž. přenesená",$J$167,0)</f>
        <v>0</v>
      </c>
      <c r="BI167" s="147">
        <f>IF($N$167="nulová",$J$167,0)</f>
        <v>0</v>
      </c>
      <c r="BJ167" s="89" t="s">
        <v>21</v>
      </c>
      <c r="BK167" s="147">
        <f>ROUND($I$167*$H$167,2)</f>
        <v>0</v>
      </c>
      <c r="BL167" s="89" t="s">
        <v>163</v>
      </c>
      <c r="BM167" s="89" t="s">
        <v>300</v>
      </c>
    </row>
    <row r="168" spans="2:65" s="6" customFormat="1" ht="16.5" customHeight="1" x14ac:dyDescent="0.3">
      <c r="B168" s="23"/>
      <c r="C168" s="24"/>
      <c r="D168" s="148" t="s">
        <v>164</v>
      </c>
      <c r="E168" s="24"/>
      <c r="F168" s="149" t="s">
        <v>694</v>
      </c>
      <c r="G168" s="24"/>
      <c r="H168" s="24"/>
      <c r="J168" s="24"/>
      <c r="K168" s="24"/>
      <c r="L168" s="43"/>
      <c r="M168" s="56"/>
      <c r="N168" s="24"/>
      <c r="O168" s="24"/>
      <c r="P168" s="24"/>
      <c r="Q168" s="24"/>
      <c r="R168" s="24"/>
      <c r="S168" s="24"/>
      <c r="T168" s="57"/>
      <c r="AT168" s="6" t="s">
        <v>164</v>
      </c>
      <c r="AU168" s="6" t="s">
        <v>21</v>
      </c>
    </row>
    <row r="169" spans="2:65" s="6" customFormat="1" ht="15.75" customHeight="1" x14ac:dyDescent="0.3">
      <c r="B169" s="23"/>
      <c r="C169" s="136" t="s">
        <v>303</v>
      </c>
      <c r="D169" s="136" t="s">
        <v>159</v>
      </c>
      <c r="E169" s="137" t="s">
        <v>695</v>
      </c>
      <c r="F169" s="138" t="s">
        <v>696</v>
      </c>
      <c r="G169" s="139" t="s">
        <v>191</v>
      </c>
      <c r="H169" s="140">
        <v>1</v>
      </c>
      <c r="I169" s="141"/>
      <c r="J169" s="142">
        <f>ROUND($I$169*$H$169,2)</f>
        <v>0</v>
      </c>
      <c r="K169" s="138"/>
      <c r="L169" s="43"/>
      <c r="M169" s="143"/>
      <c r="N169" s="144" t="s">
        <v>41</v>
      </c>
      <c r="O169" s="24"/>
      <c r="P169" s="145">
        <f>$O$169*$H$169</f>
        <v>0</v>
      </c>
      <c r="Q169" s="145">
        <v>0</v>
      </c>
      <c r="R169" s="145">
        <f>$Q$169*$H$169</f>
        <v>0</v>
      </c>
      <c r="S169" s="145">
        <v>0</v>
      </c>
      <c r="T169" s="146">
        <f>$S$169*$H$169</f>
        <v>0</v>
      </c>
      <c r="AR169" s="89" t="s">
        <v>163</v>
      </c>
      <c r="AT169" s="89" t="s">
        <v>159</v>
      </c>
      <c r="AU169" s="89" t="s">
        <v>21</v>
      </c>
      <c r="AY169" s="6" t="s">
        <v>158</v>
      </c>
      <c r="BE169" s="147">
        <f>IF($N$169="základní",$J$169,0)</f>
        <v>0</v>
      </c>
      <c r="BF169" s="147">
        <f>IF($N$169="snížená",$J$169,0)</f>
        <v>0</v>
      </c>
      <c r="BG169" s="147">
        <f>IF($N$169="zákl. přenesená",$J$169,0)</f>
        <v>0</v>
      </c>
      <c r="BH169" s="147">
        <f>IF($N$169="sníž. přenesená",$J$169,0)</f>
        <v>0</v>
      </c>
      <c r="BI169" s="147">
        <f>IF($N$169="nulová",$J$169,0)</f>
        <v>0</v>
      </c>
      <c r="BJ169" s="89" t="s">
        <v>21</v>
      </c>
      <c r="BK169" s="147">
        <f>ROUND($I$169*$H$169,2)</f>
        <v>0</v>
      </c>
      <c r="BL169" s="89" t="s">
        <v>163</v>
      </c>
      <c r="BM169" s="89" t="s">
        <v>303</v>
      </c>
    </row>
    <row r="170" spans="2:65" s="6" customFormat="1" ht="16.5" customHeight="1" x14ac:dyDescent="0.3">
      <c r="B170" s="23"/>
      <c r="C170" s="24"/>
      <c r="D170" s="148" t="s">
        <v>164</v>
      </c>
      <c r="E170" s="24"/>
      <c r="F170" s="149" t="s">
        <v>696</v>
      </c>
      <c r="G170" s="24"/>
      <c r="H170" s="24"/>
      <c r="J170" s="24"/>
      <c r="K170" s="24"/>
      <c r="L170" s="43"/>
      <c r="M170" s="56"/>
      <c r="N170" s="24"/>
      <c r="O170" s="24"/>
      <c r="P170" s="24"/>
      <c r="Q170" s="24"/>
      <c r="R170" s="24"/>
      <c r="S170" s="24"/>
      <c r="T170" s="57"/>
      <c r="AT170" s="6" t="s">
        <v>164</v>
      </c>
      <c r="AU170" s="6" t="s">
        <v>21</v>
      </c>
    </row>
    <row r="171" spans="2:65" s="6" customFormat="1" ht="15.75" customHeight="1" x14ac:dyDescent="0.3">
      <c r="B171" s="23"/>
      <c r="C171" s="136" t="s">
        <v>307</v>
      </c>
      <c r="D171" s="136" t="s">
        <v>159</v>
      </c>
      <c r="E171" s="137" t="s">
        <v>697</v>
      </c>
      <c r="F171" s="138" t="s">
        <v>698</v>
      </c>
      <c r="G171" s="139" t="s">
        <v>191</v>
      </c>
      <c r="H171" s="140">
        <v>1</v>
      </c>
      <c r="I171" s="141"/>
      <c r="J171" s="142">
        <f>ROUND($I$171*$H$171,2)</f>
        <v>0</v>
      </c>
      <c r="K171" s="138"/>
      <c r="L171" s="43"/>
      <c r="M171" s="143"/>
      <c r="N171" s="144" t="s">
        <v>41</v>
      </c>
      <c r="O171" s="24"/>
      <c r="P171" s="145">
        <f>$O$171*$H$171</f>
        <v>0</v>
      </c>
      <c r="Q171" s="145">
        <v>0</v>
      </c>
      <c r="R171" s="145">
        <f>$Q$171*$H$171</f>
        <v>0</v>
      </c>
      <c r="S171" s="145">
        <v>0</v>
      </c>
      <c r="T171" s="146">
        <f>$S$171*$H$171</f>
        <v>0</v>
      </c>
      <c r="AR171" s="89" t="s">
        <v>163</v>
      </c>
      <c r="AT171" s="89" t="s">
        <v>159</v>
      </c>
      <c r="AU171" s="89" t="s">
        <v>21</v>
      </c>
      <c r="AY171" s="6" t="s">
        <v>158</v>
      </c>
      <c r="BE171" s="147">
        <f>IF($N$171="základní",$J$171,0)</f>
        <v>0</v>
      </c>
      <c r="BF171" s="147">
        <f>IF($N$171="snížená",$J$171,0)</f>
        <v>0</v>
      </c>
      <c r="BG171" s="147">
        <f>IF($N$171="zákl. přenesená",$J$171,0)</f>
        <v>0</v>
      </c>
      <c r="BH171" s="147">
        <f>IF($N$171="sníž. přenesená",$J$171,0)</f>
        <v>0</v>
      </c>
      <c r="BI171" s="147">
        <f>IF($N$171="nulová",$J$171,0)</f>
        <v>0</v>
      </c>
      <c r="BJ171" s="89" t="s">
        <v>21</v>
      </c>
      <c r="BK171" s="147">
        <f>ROUND($I$171*$H$171,2)</f>
        <v>0</v>
      </c>
      <c r="BL171" s="89" t="s">
        <v>163</v>
      </c>
      <c r="BM171" s="89" t="s">
        <v>307</v>
      </c>
    </row>
    <row r="172" spans="2:65" s="6" customFormat="1" ht="16.5" customHeight="1" x14ac:dyDescent="0.3">
      <c r="B172" s="23"/>
      <c r="C172" s="24"/>
      <c r="D172" s="148" t="s">
        <v>164</v>
      </c>
      <c r="E172" s="24"/>
      <c r="F172" s="149" t="s">
        <v>698</v>
      </c>
      <c r="G172" s="24"/>
      <c r="H172" s="24"/>
      <c r="J172" s="24"/>
      <c r="K172" s="24"/>
      <c r="L172" s="43"/>
      <c r="M172" s="56"/>
      <c r="N172" s="24"/>
      <c r="O172" s="24"/>
      <c r="P172" s="24"/>
      <c r="Q172" s="24"/>
      <c r="R172" s="24"/>
      <c r="S172" s="24"/>
      <c r="T172" s="57"/>
      <c r="AT172" s="6" t="s">
        <v>164</v>
      </c>
      <c r="AU172" s="6" t="s">
        <v>21</v>
      </c>
    </row>
    <row r="173" spans="2:65" s="6" customFormat="1" ht="15.75" customHeight="1" x14ac:dyDescent="0.3">
      <c r="B173" s="23"/>
      <c r="C173" s="136" t="s">
        <v>312</v>
      </c>
      <c r="D173" s="136" t="s">
        <v>159</v>
      </c>
      <c r="E173" s="137" t="s">
        <v>699</v>
      </c>
      <c r="F173" s="138" t="s">
        <v>700</v>
      </c>
      <c r="G173" s="139" t="s">
        <v>191</v>
      </c>
      <c r="H173" s="140">
        <v>2</v>
      </c>
      <c r="I173" s="141"/>
      <c r="J173" s="142">
        <f>ROUND($I$173*$H$173,2)</f>
        <v>0</v>
      </c>
      <c r="K173" s="138"/>
      <c r="L173" s="43"/>
      <c r="M173" s="143"/>
      <c r="N173" s="144" t="s">
        <v>41</v>
      </c>
      <c r="O173" s="24"/>
      <c r="P173" s="145">
        <f>$O$173*$H$173</f>
        <v>0</v>
      </c>
      <c r="Q173" s="145">
        <v>0</v>
      </c>
      <c r="R173" s="145">
        <f>$Q$173*$H$173</f>
        <v>0</v>
      </c>
      <c r="S173" s="145">
        <v>0</v>
      </c>
      <c r="T173" s="146">
        <f>$S$173*$H$173</f>
        <v>0</v>
      </c>
      <c r="AR173" s="89" t="s">
        <v>163</v>
      </c>
      <c r="AT173" s="89" t="s">
        <v>159</v>
      </c>
      <c r="AU173" s="89" t="s">
        <v>21</v>
      </c>
      <c r="AY173" s="6" t="s">
        <v>158</v>
      </c>
      <c r="BE173" s="147">
        <f>IF($N$173="základní",$J$173,0)</f>
        <v>0</v>
      </c>
      <c r="BF173" s="147">
        <f>IF($N$173="snížená",$J$173,0)</f>
        <v>0</v>
      </c>
      <c r="BG173" s="147">
        <f>IF($N$173="zákl. přenesená",$J$173,0)</f>
        <v>0</v>
      </c>
      <c r="BH173" s="147">
        <f>IF($N$173="sníž. přenesená",$J$173,0)</f>
        <v>0</v>
      </c>
      <c r="BI173" s="147">
        <f>IF($N$173="nulová",$J$173,0)</f>
        <v>0</v>
      </c>
      <c r="BJ173" s="89" t="s">
        <v>21</v>
      </c>
      <c r="BK173" s="147">
        <f>ROUND($I$173*$H$173,2)</f>
        <v>0</v>
      </c>
      <c r="BL173" s="89" t="s">
        <v>163</v>
      </c>
      <c r="BM173" s="89" t="s">
        <v>312</v>
      </c>
    </row>
    <row r="174" spans="2:65" s="6" customFormat="1" ht="16.5" customHeight="1" x14ac:dyDescent="0.3">
      <c r="B174" s="23"/>
      <c r="C174" s="24"/>
      <c r="D174" s="148" t="s">
        <v>164</v>
      </c>
      <c r="E174" s="24"/>
      <c r="F174" s="149" t="s">
        <v>700</v>
      </c>
      <c r="G174" s="24"/>
      <c r="H174" s="24"/>
      <c r="J174" s="24"/>
      <c r="K174" s="24"/>
      <c r="L174" s="43"/>
      <c r="M174" s="56"/>
      <c r="N174" s="24"/>
      <c r="O174" s="24"/>
      <c r="P174" s="24"/>
      <c r="Q174" s="24"/>
      <c r="R174" s="24"/>
      <c r="S174" s="24"/>
      <c r="T174" s="57"/>
      <c r="AT174" s="6" t="s">
        <v>164</v>
      </c>
      <c r="AU174" s="6" t="s">
        <v>21</v>
      </c>
    </row>
    <row r="175" spans="2:65" s="6" customFormat="1" ht="15.75" customHeight="1" x14ac:dyDescent="0.3">
      <c r="B175" s="23"/>
      <c r="C175" s="136" t="s">
        <v>318</v>
      </c>
      <c r="D175" s="136" t="s">
        <v>159</v>
      </c>
      <c r="E175" s="137" t="s">
        <v>701</v>
      </c>
      <c r="F175" s="138" t="s">
        <v>702</v>
      </c>
      <c r="G175" s="139" t="s">
        <v>191</v>
      </c>
      <c r="H175" s="140">
        <v>2</v>
      </c>
      <c r="I175" s="141"/>
      <c r="J175" s="142">
        <f>ROUND($I$175*$H$175,2)</f>
        <v>0</v>
      </c>
      <c r="K175" s="138"/>
      <c r="L175" s="43"/>
      <c r="M175" s="143"/>
      <c r="N175" s="144" t="s">
        <v>41</v>
      </c>
      <c r="O175" s="24"/>
      <c r="P175" s="145">
        <f>$O$175*$H$175</f>
        <v>0</v>
      </c>
      <c r="Q175" s="145">
        <v>0</v>
      </c>
      <c r="R175" s="145">
        <f>$Q$175*$H$175</f>
        <v>0</v>
      </c>
      <c r="S175" s="145">
        <v>0</v>
      </c>
      <c r="T175" s="146">
        <f>$S$175*$H$175</f>
        <v>0</v>
      </c>
      <c r="AR175" s="89" t="s">
        <v>163</v>
      </c>
      <c r="AT175" s="89" t="s">
        <v>159</v>
      </c>
      <c r="AU175" s="89" t="s">
        <v>21</v>
      </c>
      <c r="AY175" s="6" t="s">
        <v>158</v>
      </c>
      <c r="BE175" s="147">
        <f>IF($N$175="základní",$J$175,0)</f>
        <v>0</v>
      </c>
      <c r="BF175" s="147">
        <f>IF($N$175="snížená",$J$175,0)</f>
        <v>0</v>
      </c>
      <c r="BG175" s="147">
        <f>IF($N$175="zákl. přenesená",$J$175,0)</f>
        <v>0</v>
      </c>
      <c r="BH175" s="147">
        <f>IF($N$175="sníž. přenesená",$J$175,0)</f>
        <v>0</v>
      </c>
      <c r="BI175" s="147">
        <f>IF($N$175="nulová",$J$175,0)</f>
        <v>0</v>
      </c>
      <c r="BJ175" s="89" t="s">
        <v>21</v>
      </c>
      <c r="BK175" s="147">
        <f>ROUND($I$175*$H$175,2)</f>
        <v>0</v>
      </c>
      <c r="BL175" s="89" t="s">
        <v>163</v>
      </c>
      <c r="BM175" s="89" t="s">
        <v>318</v>
      </c>
    </row>
    <row r="176" spans="2:65" s="6" customFormat="1" ht="16.5" customHeight="1" x14ac:dyDescent="0.3">
      <c r="B176" s="23"/>
      <c r="C176" s="24"/>
      <c r="D176" s="148" t="s">
        <v>164</v>
      </c>
      <c r="E176" s="24"/>
      <c r="F176" s="149" t="s">
        <v>702</v>
      </c>
      <c r="G176" s="24"/>
      <c r="H176" s="24"/>
      <c r="J176" s="24"/>
      <c r="K176" s="24"/>
      <c r="L176" s="43"/>
      <c r="M176" s="56"/>
      <c r="N176" s="24"/>
      <c r="O176" s="24"/>
      <c r="P176" s="24"/>
      <c r="Q176" s="24"/>
      <c r="R176" s="24"/>
      <c r="S176" s="24"/>
      <c r="T176" s="57"/>
      <c r="AT176" s="6" t="s">
        <v>164</v>
      </c>
      <c r="AU176" s="6" t="s">
        <v>21</v>
      </c>
    </row>
    <row r="177" spans="2:65" s="6" customFormat="1" ht="15.75" customHeight="1" x14ac:dyDescent="0.3">
      <c r="B177" s="23"/>
      <c r="C177" s="136" t="s">
        <v>323</v>
      </c>
      <c r="D177" s="136" t="s">
        <v>159</v>
      </c>
      <c r="E177" s="137" t="s">
        <v>703</v>
      </c>
      <c r="F177" s="138" t="s">
        <v>704</v>
      </c>
      <c r="G177" s="139" t="s">
        <v>191</v>
      </c>
      <c r="H177" s="140">
        <v>5</v>
      </c>
      <c r="I177" s="141"/>
      <c r="J177" s="142">
        <f>ROUND($I$177*$H$177,2)</f>
        <v>0</v>
      </c>
      <c r="K177" s="138"/>
      <c r="L177" s="43"/>
      <c r="M177" s="143"/>
      <c r="N177" s="144" t="s">
        <v>41</v>
      </c>
      <c r="O177" s="24"/>
      <c r="P177" s="145">
        <f>$O$177*$H$177</f>
        <v>0</v>
      </c>
      <c r="Q177" s="145">
        <v>0</v>
      </c>
      <c r="R177" s="145">
        <f>$Q$177*$H$177</f>
        <v>0</v>
      </c>
      <c r="S177" s="145">
        <v>0</v>
      </c>
      <c r="T177" s="146">
        <f>$S$177*$H$177</f>
        <v>0</v>
      </c>
      <c r="AR177" s="89" t="s">
        <v>163</v>
      </c>
      <c r="AT177" s="89" t="s">
        <v>159</v>
      </c>
      <c r="AU177" s="89" t="s">
        <v>21</v>
      </c>
      <c r="AY177" s="6" t="s">
        <v>158</v>
      </c>
      <c r="BE177" s="147">
        <f>IF($N$177="základní",$J$177,0)</f>
        <v>0</v>
      </c>
      <c r="BF177" s="147">
        <f>IF($N$177="snížená",$J$177,0)</f>
        <v>0</v>
      </c>
      <c r="BG177" s="147">
        <f>IF($N$177="zákl. přenesená",$J$177,0)</f>
        <v>0</v>
      </c>
      <c r="BH177" s="147">
        <f>IF($N$177="sníž. přenesená",$J$177,0)</f>
        <v>0</v>
      </c>
      <c r="BI177" s="147">
        <f>IF($N$177="nulová",$J$177,0)</f>
        <v>0</v>
      </c>
      <c r="BJ177" s="89" t="s">
        <v>21</v>
      </c>
      <c r="BK177" s="147">
        <f>ROUND($I$177*$H$177,2)</f>
        <v>0</v>
      </c>
      <c r="BL177" s="89" t="s">
        <v>163</v>
      </c>
      <c r="BM177" s="89" t="s">
        <v>323</v>
      </c>
    </row>
    <row r="178" spans="2:65" s="6" customFormat="1" ht="16.5" customHeight="1" x14ac:dyDescent="0.3">
      <c r="B178" s="23"/>
      <c r="C178" s="24"/>
      <c r="D178" s="148" t="s">
        <v>164</v>
      </c>
      <c r="E178" s="24"/>
      <c r="F178" s="149" t="s">
        <v>704</v>
      </c>
      <c r="G178" s="24"/>
      <c r="H178" s="24"/>
      <c r="J178" s="24"/>
      <c r="K178" s="24"/>
      <c r="L178" s="43"/>
      <c r="M178" s="56"/>
      <c r="N178" s="24"/>
      <c r="O178" s="24"/>
      <c r="P178" s="24"/>
      <c r="Q178" s="24"/>
      <c r="R178" s="24"/>
      <c r="S178" s="24"/>
      <c r="T178" s="57"/>
      <c r="AT178" s="6" t="s">
        <v>164</v>
      </c>
      <c r="AU178" s="6" t="s">
        <v>21</v>
      </c>
    </row>
    <row r="179" spans="2:65" s="6" customFormat="1" ht="15.75" customHeight="1" x14ac:dyDescent="0.3">
      <c r="B179" s="23"/>
      <c r="C179" s="136" t="s">
        <v>326</v>
      </c>
      <c r="D179" s="136" t="s">
        <v>159</v>
      </c>
      <c r="E179" s="137" t="s">
        <v>705</v>
      </c>
      <c r="F179" s="138" t="s">
        <v>706</v>
      </c>
      <c r="G179" s="139" t="s">
        <v>191</v>
      </c>
      <c r="H179" s="140">
        <v>3</v>
      </c>
      <c r="I179" s="141"/>
      <c r="J179" s="142">
        <f>ROUND($I$179*$H$179,2)</f>
        <v>0</v>
      </c>
      <c r="K179" s="138"/>
      <c r="L179" s="43"/>
      <c r="M179" s="143"/>
      <c r="N179" s="144" t="s">
        <v>41</v>
      </c>
      <c r="O179" s="24"/>
      <c r="P179" s="145">
        <f>$O$179*$H$179</f>
        <v>0</v>
      </c>
      <c r="Q179" s="145">
        <v>0</v>
      </c>
      <c r="R179" s="145">
        <f>$Q$179*$H$179</f>
        <v>0</v>
      </c>
      <c r="S179" s="145">
        <v>0</v>
      </c>
      <c r="T179" s="146">
        <f>$S$179*$H$179</f>
        <v>0</v>
      </c>
      <c r="AR179" s="89" t="s">
        <v>163</v>
      </c>
      <c r="AT179" s="89" t="s">
        <v>159</v>
      </c>
      <c r="AU179" s="89" t="s">
        <v>21</v>
      </c>
      <c r="AY179" s="6" t="s">
        <v>158</v>
      </c>
      <c r="BE179" s="147">
        <f>IF($N$179="základní",$J$179,0)</f>
        <v>0</v>
      </c>
      <c r="BF179" s="147">
        <f>IF($N$179="snížená",$J$179,0)</f>
        <v>0</v>
      </c>
      <c r="BG179" s="147">
        <f>IF($N$179="zákl. přenesená",$J$179,0)</f>
        <v>0</v>
      </c>
      <c r="BH179" s="147">
        <f>IF($N$179="sníž. přenesená",$J$179,0)</f>
        <v>0</v>
      </c>
      <c r="BI179" s="147">
        <f>IF($N$179="nulová",$J$179,0)</f>
        <v>0</v>
      </c>
      <c r="BJ179" s="89" t="s">
        <v>21</v>
      </c>
      <c r="BK179" s="147">
        <f>ROUND($I$179*$H$179,2)</f>
        <v>0</v>
      </c>
      <c r="BL179" s="89" t="s">
        <v>163</v>
      </c>
      <c r="BM179" s="89" t="s">
        <v>326</v>
      </c>
    </row>
    <row r="180" spans="2:65" s="6" customFormat="1" ht="16.5" customHeight="1" x14ac:dyDescent="0.3">
      <c r="B180" s="23"/>
      <c r="C180" s="24"/>
      <c r="D180" s="148" t="s">
        <v>164</v>
      </c>
      <c r="E180" s="24"/>
      <c r="F180" s="149" t="s">
        <v>706</v>
      </c>
      <c r="G180" s="24"/>
      <c r="H180" s="24"/>
      <c r="J180" s="24"/>
      <c r="K180" s="24"/>
      <c r="L180" s="43"/>
      <c r="M180" s="56"/>
      <c r="N180" s="24"/>
      <c r="O180" s="24"/>
      <c r="P180" s="24"/>
      <c r="Q180" s="24"/>
      <c r="R180" s="24"/>
      <c r="S180" s="24"/>
      <c r="T180" s="57"/>
      <c r="AT180" s="6" t="s">
        <v>164</v>
      </c>
      <c r="AU180" s="6" t="s">
        <v>21</v>
      </c>
    </row>
    <row r="181" spans="2:65" s="6" customFormat="1" ht="15.75" customHeight="1" x14ac:dyDescent="0.3">
      <c r="B181" s="23"/>
      <c r="C181" s="136" t="s">
        <v>330</v>
      </c>
      <c r="D181" s="136" t="s">
        <v>159</v>
      </c>
      <c r="E181" s="137" t="s">
        <v>707</v>
      </c>
      <c r="F181" s="138" t="s">
        <v>708</v>
      </c>
      <c r="G181" s="139" t="s">
        <v>191</v>
      </c>
      <c r="H181" s="140">
        <v>1</v>
      </c>
      <c r="I181" s="141"/>
      <c r="J181" s="142">
        <f>ROUND($I$181*$H$181,2)</f>
        <v>0</v>
      </c>
      <c r="K181" s="138"/>
      <c r="L181" s="43"/>
      <c r="M181" s="143"/>
      <c r="N181" s="144" t="s">
        <v>41</v>
      </c>
      <c r="O181" s="24"/>
      <c r="P181" s="145">
        <f>$O$181*$H$181</f>
        <v>0</v>
      </c>
      <c r="Q181" s="145">
        <v>0</v>
      </c>
      <c r="R181" s="145">
        <f>$Q$181*$H$181</f>
        <v>0</v>
      </c>
      <c r="S181" s="145">
        <v>0</v>
      </c>
      <c r="T181" s="146">
        <f>$S$181*$H$181</f>
        <v>0</v>
      </c>
      <c r="AR181" s="89" t="s">
        <v>163</v>
      </c>
      <c r="AT181" s="89" t="s">
        <v>159</v>
      </c>
      <c r="AU181" s="89" t="s">
        <v>21</v>
      </c>
      <c r="AY181" s="6" t="s">
        <v>158</v>
      </c>
      <c r="BE181" s="147">
        <f>IF($N$181="základní",$J$181,0)</f>
        <v>0</v>
      </c>
      <c r="BF181" s="147">
        <f>IF($N$181="snížená",$J$181,0)</f>
        <v>0</v>
      </c>
      <c r="BG181" s="147">
        <f>IF($N$181="zákl. přenesená",$J$181,0)</f>
        <v>0</v>
      </c>
      <c r="BH181" s="147">
        <f>IF($N$181="sníž. přenesená",$J$181,0)</f>
        <v>0</v>
      </c>
      <c r="BI181" s="147">
        <f>IF($N$181="nulová",$J$181,0)</f>
        <v>0</v>
      </c>
      <c r="BJ181" s="89" t="s">
        <v>21</v>
      </c>
      <c r="BK181" s="147">
        <f>ROUND($I$181*$H$181,2)</f>
        <v>0</v>
      </c>
      <c r="BL181" s="89" t="s">
        <v>163</v>
      </c>
      <c r="BM181" s="89" t="s">
        <v>330</v>
      </c>
    </row>
    <row r="182" spans="2:65" s="6" customFormat="1" ht="16.5" customHeight="1" x14ac:dyDescent="0.3">
      <c r="B182" s="23"/>
      <c r="C182" s="24"/>
      <c r="D182" s="148" t="s">
        <v>164</v>
      </c>
      <c r="E182" s="24"/>
      <c r="F182" s="149" t="s">
        <v>708</v>
      </c>
      <c r="G182" s="24"/>
      <c r="H182" s="24"/>
      <c r="J182" s="24"/>
      <c r="K182" s="24"/>
      <c r="L182" s="43"/>
      <c r="M182" s="56"/>
      <c r="N182" s="24"/>
      <c r="O182" s="24"/>
      <c r="P182" s="24"/>
      <c r="Q182" s="24"/>
      <c r="R182" s="24"/>
      <c r="S182" s="24"/>
      <c r="T182" s="57"/>
      <c r="AT182" s="6" t="s">
        <v>164</v>
      </c>
      <c r="AU182" s="6" t="s">
        <v>21</v>
      </c>
    </row>
    <row r="183" spans="2:65" s="6" customFormat="1" ht="15.75" customHeight="1" x14ac:dyDescent="0.3">
      <c r="B183" s="23"/>
      <c r="C183" s="136" t="s">
        <v>333</v>
      </c>
      <c r="D183" s="136" t="s">
        <v>159</v>
      </c>
      <c r="E183" s="137" t="s">
        <v>709</v>
      </c>
      <c r="F183" s="138" t="s">
        <v>710</v>
      </c>
      <c r="G183" s="139" t="s">
        <v>191</v>
      </c>
      <c r="H183" s="140">
        <v>6</v>
      </c>
      <c r="I183" s="141"/>
      <c r="J183" s="142">
        <f>ROUND($I$183*$H$183,2)</f>
        <v>0</v>
      </c>
      <c r="K183" s="138"/>
      <c r="L183" s="43"/>
      <c r="M183" s="143"/>
      <c r="N183" s="144" t="s">
        <v>41</v>
      </c>
      <c r="O183" s="24"/>
      <c r="P183" s="145">
        <f>$O$183*$H$183</f>
        <v>0</v>
      </c>
      <c r="Q183" s="145">
        <v>0</v>
      </c>
      <c r="R183" s="145">
        <f>$Q$183*$H$183</f>
        <v>0</v>
      </c>
      <c r="S183" s="145">
        <v>0</v>
      </c>
      <c r="T183" s="146">
        <f>$S$183*$H$183</f>
        <v>0</v>
      </c>
      <c r="AR183" s="89" t="s">
        <v>163</v>
      </c>
      <c r="AT183" s="89" t="s">
        <v>159</v>
      </c>
      <c r="AU183" s="89" t="s">
        <v>21</v>
      </c>
      <c r="AY183" s="6" t="s">
        <v>158</v>
      </c>
      <c r="BE183" s="147">
        <f>IF($N$183="základní",$J$183,0)</f>
        <v>0</v>
      </c>
      <c r="BF183" s="147">
        <f>IF($N$183="snížená",$J$183,0)</f>
        <v>0</v>
      </c>
      <c r="BG183" s="147">
        <f>IF($N$183="zákl. přenesená",$J$183,0)</f>
        <v>0</v>
      </c>
      <c r="BH183" s="147">
        <f>IF($N$183="sníž. přenesená",$J$183,0)</f>
        <v>0</v>
      </c>
      <c r="BI183" s="147">
        <f>IF($N$183="nulová",$J$183,0)</f>
        <v>0</v>
      </c>
      <c r="BJ183" s="89" t="s">
        <v>21</v>
      </c>
      <c r="BK183" s="147">
        <f>ROUND($I$183*$H$183,2)</f>
        <v>0</v>
      </c>
      <c r="BL183" s="89" t="s">
        <v>163</v>
      </c>
      <c r="BM183" s="89" t="s">
        <v>333</v>
      </c>
    </row>
    <row r="184" spans="2:65" s="6" customFormat="1" ht="16.5" customHeight="1" x14ac:dyDescent="0.3">
      <c r="B184" s="23"/>
      <c r="C184" s="24"/>
      <c r="D184" s="148" t="s">
        <v>164</v>
      </c>
      <c r="E184" s="24"/>
      <c r="F184" s="149" t="s">
        <v>710</v>
      </c>
      <c r="G184" s="24"/>
      <c r="H184" s="24"/>
      <c r="J184" s="24"/>
      <c r="K184" s="24"/>
      <c r="L184" s="43"/>
      <c r="M184" s="56"/>
      <c r="N184" s="24"/>
      <c r="O184" s="24"/>
      <c r="P184" s="24"/>
      <c r="Q184" s="24"/>
      <c r="R184" s="24"/>
      <c r="S184" s="24"/>
      <c r="T184" s="57"/>
      <c r="AT184" s="6" t="s">
        <v>164</v>
      </c>
      <c r="AU184" s="6" t="s">
        <v>21</v>
      </c>
    </row>
    <row r="185" spans="2:65" s="6" customFormat="1" ht="15.75" customHeight="1" x14ac:dyDescent="0.3">
      <c r="B185" s="150"/>
      <c r="C185" s="151"/>
      <c r="D185" s="152" t="s">
        <v>165</v>
      </c>
      <c r="E185" s="151"/>
      <c r="F185" s="153" t="s">
        <v>711</v>
      </c>
      <c r="G185" s="151"/>
      <c r="H185" s="154">
        <v>2</v>
      </c>
      <c r="J185" s="151"/>
      <c r="K185" s="151"/>
      <c r="L185" s="155"/>
      <c r="M185" s="156"/>
      <c r="N185" s="151"/>
      <c r="O185" s="151"/>
      <c r="P185" s="151"/>
      <c r="Q185" s="151"/>
      <c r="R185" s="151"/>
      <c r="S185" s="151"/>
      <c r="T185" s="157"/>
      <c r="AT185" s="158" t="s">
        <v>165</v>
      </c>
      <c r="AU185" s="158" t="s">
        <v>21</v>
      </c>
      <c r="AV185" s="158" t="s">
        <v>78</v>
      </c>
      <c r="AW185" s="158" t="s">
        <v>121</v>
      </c>
      <c r="AX185" s="158" t="s">
        <v>70</v>
      </c>
      <c r="AY185" s="158" t="s">
        <v>158</v>
      </c>
    </row>
    <row r="186" spans="2:65" s="6" customFormat="1" ht="15.75" customHeight="1" x14ac:dyDescent="0.3">
      <c r="B186" s="150"/>
      <c r="C186" s="151"/>
      <c r="D186" s="152" t="s">
        <v>165</v>
      </c>
      <c r="E186" s="151"/>
      <c r="F186" s="153" t="s">
        <v>712</v>
      </c>
      <c r="G186" s="151"/>
      <c r="H186" s="154">
        <v>2</v>
      </c>
      <c r="J186" s="151"/>
      <c r="K186" s="151"/>
      <c r="L186" s="155"/>
      <c r="M186" s="156"/>
      <c r="N186" s="151"/>
      <c r="O186" s="151"/>
      <c r="P186" s="151"/>
      <c r="Q186" s="151"/>
      <c r="R186" s="151"/>
      <c r="S186" s="151"/>
      <c r="T186" s="157"/>
      <c r="AT186" s="158" t="s">
        <v>165</v>
      </c>
      <c r="AU186" s="158" t="s">
        <v>21</v>
      </c>
      <c r="AV186" s="158" t="s">
        <v>78</v>
      </c>
      <c r="AW186" s="158" t="s">
        <v>121</v>
      </c>
      <c r="AX186" s="158" t="s">
        <v>70</v>
      </c>
      <c r="AY186" s="158" t="s">
        <v>158</v>
      </c>
    </row>
    <row r="187" spans="2:65" s="6" customFormat="1" ht="15.75" customHeight="1" x14ac:dyDescent="0.3">
      <c r="B187" s="150"/>
      <c r="C187" s="151"/>
      <c r="D187" s="152" t="s">
        <v>165</v>
      </c>
      <c r="E187" s="151"/>
      <c r="F187" s="153" t="s">
        <v>713</v>
      </c>
      <c r="G187" s="151"/>
      <c r="H187" s="154">
        <v>1</v>
      </c>
      <c r="J187" s="151"/>
      <c r="K187" s="151"/>
      <c r="L187" s="155"/>
      <c r="M187" s="156"/>
      <c r="N187" s="151"/>
      <c r="O187" s="151"/>
      <c r="P187" s="151"/>
      <c r="Q187" s="151"/>
      <c r="R187" s="151"/>
      <c r="S187" s="151"/>
      <c r="T187" s="157"/>
      <c r="AT187" s="158" t="s">
        <v>165</v>
      </c>
      <c r="AU187" s="158" t="s">
        <v>21</v>
      </c>
      <c r="AV187" s="158" t="s">
        <v>78</v>
      </c>
      <c r="AW187" s="158" t="s">
        <v>121</v>
      </c>
      <c r="AX187" s="158" t="s">
        <v>70</v>
      </c>
      <c r="AY187" s="158" t="s">
        <v>158</v>
      </c>
    </row>
    <row r="188" spans="2:65" s="6" customFormat="1" ht="15.75" customHeight="1" x14ac:dyDescent="0.3">
      <c r="B188" s="150"/>
      <c r="C188" s="151"/>
      <c r="D188" s="152" t="s">
        <v>165</v>
      </c>
      <c r="E188" s="151"/>
      <c r="F188" s="153" t="s">
        <v>643</v>
      </c>
      <c r="G188" s="151"/>
      <c r="H188" s="154">
        <v>1</v>
      </c>
      <c r="J188" s="151"/>
      <c r="K188" s="151"/>
      <c r="L188" s="155"/>
      <c r="M188" s="156"/>
      <c r="N188" s="151"/>
      <c r="O188" s="151"/>
      <c r="P188" s="151"/>
      <c r="Q188" s="151"/>
      <c r="R188" s="151"/>
      <c r="S188" s="151"/>
      <c r="T188" s="157"/>
      <c r="AT188" s="158" t="s">
        <v>165</v>
      </c>
      <c r="AU188" s="158" t="s">
        <v>21</v>
      </c>
      <c r="AV188" s="158" t="s">
        <v>78</v>
      </c>
      <c r="AW188" s="158" t="s">
        <v>121</v>
      </c>
      <c r="AX188" s="158" t="s">
        <v>70</v>
      </c>
      <c r="AY188" s="158" t="s">
        <v>158</v>
      </c>
    </row>
    <row r="189" spans="2:65" s="6" customFormat="1" ht="15.75" customHeight="1" x14ac:dyDescent="0.3">
      <c r="B189" s="159"/>
      <c r="C189" s="160"/>
      <c r="D189" s="152" t="s">
        <v>165</v>
      </c>
      <c r="E189" s="160"/>
      <c r="F189" s="161" t="s">
        <v>170</v>
      </c>
      <c r="G189" s="160"/>
      <c r="H189" s="162">
        <v>6</v>
      </c>
      <c r="J189" s="160"/>
      <c r="K189" s="160"/>
      <c r="L189" s="163"/>
      <c r="M189" s="164"/>
      <c r="N189" s="160"/>
      <c r="O189" s="160"/>
      <c r="P189" s="160"/>
      <c r="Q189" s="160"/>
      <c r="R189" s="160"/>
      <c r="S189" s="160"/>
      <c r="T189" s="165"/>
      <c r="AT189" s="166" t="s">
        <v>165</v>
      </c>
      <c r="AU189" s="166" t="s">
        <v>21</v>
      </c>
      <c r="AV189" s="166" t="s">
        <v>163</v>
      </c>
      <c r="AW189" s="166" t="s">
        <v>121</v>
      </c>
      <c r="AX189" s="166" t="s">
        <v>21</v>
      </c>
      <c r="AY189" s="166" t="s">
        <v>158</v>
      </c>
    </row>
    <row r="190" spans="2:65" s="6" customFormat="1" ht="15.75" customHeight="1" x14ac:dyDescent="0.3">
      <c r="B190" s="23"/>
      <c r="C190" s="136" t="s">
        <v>336</v>
      </c>
      <c r="D190" s="136" t="s">
        <v>159</v>
      </c>
      <c r="E190" s="137" t="s">
        <v>714</v>
      </c>
      <c r="F190" s="138" t="s">
        <v>715</v>
      </c>
      <c r="G190" s="139" t="s">
        <v>191</v>
      </c>
      <c r="H190" s="140">
        <v>1</v>
      </c>
      <c r="I190" s="141"/>
      <c r="J190" s="142">
        <f>ROUND($I$190*$H$190,2)</f>
        <v>0</v>
      </c>
      <c r="K190" s="138"/>
      <c r="L190" s="43"/>
      <c r="M190" s="143"/>
      <c r="N190" s="144" t="s">
        <v>41</v>
      </c>
      <c r="O190" s="24"/>
      <c r="P190" s="145">
        <f>$O$190*$H$190</f>
        <v>0</v>
      </c>
      <c r="Q190" s="145">
        <v>0</v>
      </c>
      <c r="R190" s="145">
        <f>$Q$190*$H$190</f>
        <v>0</v>
      </c>
      <c r="S190" s="145">
        <v>0</v>
      </c>
      <c r="T190" s="146">
        <f>$S$190*$H$190</f>
        <v>0</v>
      </c>
      <c r="AR190" s="89" t="s">
        <v>163</v>
      </c>
      <c r="AT190" s="89" t="s">
        <v>159</v>
      </c>
      <c r="AU190" s="89" t="s">
        <v>21</v>
      </c>
      <c r="AY190" s="6" t="s">
        <v>158</v>
      </c>
      <c r="BE190" s="147">
        <f>IF($N$190="základní",$J$190,0)</f>
        <v>0</v>
      </c>
      <c r="BF190" s="147">
        <f>IF($N$190="snížená",$J$190,0)</f>
        <v>0</v>
      </c>
      <c r="BG190" s="147">
        <f>IF($N$190="zákl. přenesená",$J$190,0)</f>
        <v>0</v>
      </c>
      <c r="BH190" s="147">
        <f>IF($N$190="sníž. přenesená",$J$190,0)</f>
        <v>0</v>
      </c>
      <c r="BI190" s="147">
        <f>IF($N$190="nulová",$J$190,0)</f>
        <v>0</v>
      </c>
      <c r="BJ190" s="89" t="s">
        <v>21</v>
      </c>
      <c r="BK190" s="147">
        <f>ROUND($I$190*$H$190,2)</f>
        <v>0</v>
      </c>
      <c r="BL190" s="89" t="s">
        <v>163</v>
      </c>
      <c r="BM190" s="89" t="s">
        <v>336</v>
      </c>
    </row>
    <row r="191" spans="2:65" s="6" customFormat="1" ht="16.5" customHeight="1" x14ac:dyDescent="0.3">
      <c r="B191" s="23"/>
      <c r="C191" s="24"/>
      <c r="D191" s="148" t="s">
        <v>164</v>
      </c>
      <c r="E191" s="24"/>
      <c r="F191" s="149" t="s">
        <v>715</v>
      </c>
      <c r="G191" s="24"/>
      <c r="H191" s="24"/>
      <c r="J191" s="24"/>
      <c r="K191" s="24"/>
      <c r="L191" s="43"/>
      <c r="M191" s="56"/>
      <c r="N191" s="24"/>
      <c r="O191" s="24"/>
      <c r="P191" s="24"/>
      <c r="Q191" s="24"/>
      <c r="R191" s="24"/>
      <c r="S191" s="24"/>
      <c r="T191" s="57"/>
      <c r="AT191" s="6" t="s">
        <v>164</v>
      </c>
      <c r="AU191" s="6" t="s">
        <v>21</v>
      </c>
    </row>
    <row r="192" spans="2:65" s="6" customFormat="1" ht="15.75" customHeight="1" x14ac:dyDescent="0.3">
      <c r="B192" s="23"/>
      <c r="C192" s="136" t="s">
        <v>339</v>
      </c>
      <c r="D192" s="136" t="s">
        <v>159</v>
      </c>
      <c r="E192" s="137" t="s">
        <v>530</v>
      </c>
      <c r="F192" s="138" t="s">
        <v>716</v>
      </c>
      <c r="G192" s="139" t="s">
        <v>191</v>
      </c>
      <c r="H192" s="140">
        <v>6</v>
      </c>
      <c r="I192" s="141"/>
      <c r="J192" s="142">
        <f>ROUND($I$192*$H$192,2)</f>
        <v>0</v>
      </c>
      <c r="K192" s="138"/>
      <c r="L192" s="43"/>
      <c r="M192" s="143"/>
      <c r="N192" s="144" t="s">
        <v>41</v>
      </c>
      <c r="O192" s="24"/>
      <c r="P192" s="145">
        <f>$O$192*$H$192</f>
        <v>0</v>
      </c>
      <c r="Q192" s="145">
        <v>0</v>
      </c>
      <c r="R192" s="145">
        <f>$Q$192*$H$192</f>
        <v>0</v>
      </c>
      <c r="S192" s="145">
        <v>0</v>
      </c>
      <c r="T192" s="146">
        <f>$S$192*$H$192</f>
        <v>0</v>
      </c>
      <c r="AR192" s="89" t="s">
        <v>163</v>
      </c>
      <c r="AT192" s="89" t="s">
        <v>159</v>
      </c>
      <c r="AU192" s="89" t="s">
        <v>21</v>
      </c>
      <c r="AY192" s="6" t="s">
        <v>158</v>
      </c>
      <c r="BE192" s="147">
        <f>IF($N$192="základní",$J$192,0)</f>
        <v>0</v>
      </c>
      <c r="BF192" s="147">
        <f>IF($N$192="snížená",$J$192,0)</f>
        <v>0</v>
      </c>
      <c r="BG192" s="147">
        <f>IF($N$192="zákl. přenesená",$J$192,0)</f>
        <v>0</v>
      </c>
      <c r="BH192" s="147">
        <f>IF($N$192="sníž. přenesená",$J$192,0)</f>
        <v>0</v>
      </c>
      <c r="BI192" s="147">
        <f>IF($N$192="nulová",$J$192,0)</f>
        <v>0</v>
      </c>
      <c r="BJ192" s="89" t="s">
        <v>21</v>
      </c>
      <c r="BK192" s="147">
        <f>ROUND($I$192*$H$192,2)</f>
        <v>0</v>
      </c>
      <c r="BL192" s="89" t="s">
        <v>163</v>
      </c>
      <c r="BM192" s="89" t="s">
        <v>339</v>
      </c>
    </row>
    <row r="193" spans="2:65" s="6" customFormat="1" ht="16.5" customHeight="1" x14ac:dyDescent="0.3">
      <c r="B193" s="23"/>
      <c r="C193" s="24"/>
      <c r="D193" s="148" t="s">
        <v>164</v>
      </c>
      <c r="E193" s="24"/>
      <c r="F193" s="149" t="s">
        <v>716</v>
      </c>
      <c r="G193" s="24"/>
      <c r="H193" s="24"/>
      <c r="J193" s="24"/>
      <c r="K193" s="24"/>
      <c r="L193" s="43"/>
      <c r="M193" s="56"/>
      <c r="N193" s="24"/>
      <c r="O193" s="24"/>
      <c r="P193" s="24"/>
      <c r="Q193" s="24"/>
      <c r="R193" s="24"/>
      <c r="S193" s="24"/>
      <c r="T193" s="57"/>
      <c r="AT193" s="6" t="s">
        <v>164</v>
      </c>
      <c r="AU193" s="6" t="s">
        <v>21</v>
      </c>
    </row>
    <row r="194" spans="2:65" s="6" customFormat="1" ht="15.75" customHeight="1" x14ac:dyDescent="0.3">
      <c r="B194" s="23"/>
      <c r="C194" s="136" t="s">
        <v>344</v>
      </c>
      <c r="D194" s="136" t="s">
        <v>159</v>
      </c>
      <c r="E194" s="137" t="s">
        <v>717</v>
      </c>
      <c r="F194" s="138" t="s">
        <v>718</v>
      </c>
      <c r="G194" s="139" t="s">
        <v>447</v>
      </c>
      <c r="H194" s="140">
        <v>1.5</v>
      </c>
      <c r="I194" s="141"/>
      <c r="J194" s="142">
        <f>ROUND($I$194*$H$194,2)</f>
        <v>0</v>
      </c>
      <c r="K194" s="138"/>
      <c r="L194" s="43"/>
      <c r="M194" s="143"/>
      <c r="N194" s="144" t="s">
        <v>41</v>
      </c>
      <c r="O194" s="24"/>
      <c r="P194" s="145">
        <f>$O$194*$H$194</f>
        <v>0</v>
      </c>
      <c r="Q194" s="145">
        <v>0</v>
      </c>
      <c r="R194" s="145">
        <f>$Q$194*$H$194</f>
        <v>0</v>
      </c>
      <c r="S194" s="145">
        <v>0</v>
      </c>
      <c r="T194" s="146">
        <f>$S$194*$H$194</f>
        <v>0</v>
      </c>
      <c r="AR194" s="89" t="s">
        <v>163</v>
      </c>
      <c r="AT194" s="89" t="s">
        <v>159</v>
      </c>
      <c r="AU194" s="89" t="s">
        <v>21</v>
      </c>
      <c r="AY194" s="6" t="s">
        <v>158</v>
      </c>
      <c r="BE194" s="147">
        <f>IF($N$194="základní",$J$194,0)</f>
        <v>0</v>
      </c>
      <c r="BF194" s="147">
        <f>IF($N$194="snížená",$J$194,0)</f>
        <v>0</v>
      </c>
      <c r="BG194" s="147">
        <f>IF($N$194="zákl. přenesená",$J$194,0)</f>
        <v>0</v>
      </c>
      <c r="BH194" s="147">
        <f>IF($N$194="sníž. přenesená",$J$194,0)</f>
        <v>0</v>
      </c>
      <c r="BI194" s="147">
        <f>IF($N$194="nulová",$J$194,0)</f>
        <v>0</v>
      </c>
      <c r="BJ194" s="89" t="s">
        <v>21</v>
      </c>
      <c r="BK194" s="147">
        <f>ROUND($I$194*$H$194,2)</f>
        <v>0</v>
      </c>
      <c r="BL194" s="89" t="s">
        <v>163</v>
      </c>
      <c r="BM194" s="89" t="s">
        <v>344</v>
      </c>
    </row>
    <row r="195" spans="2:65" s="6" customFormat="1" ht="16.5" customHeight="1" x14ac:dyDescent="0.3">
      <c r="B195" s="23"/>
      <c r="C195" s="24"/>
      <c r="D195" s="148" t="s">
        <v>164</v>
      </c>
      <c r="E195" s="24"/>
      <c r="F195" s="149" t="s">
        <v>718</v>
      </c>
      <c r="G195" s="24"/>
      <c r="H195" s="24"/>
      <c r="J195" s="24"/>
      <c r="K195" s="24"/>
      <c r="L195" s="43"/>
      <c r="M195" s="56"/>
      <c r="N195" s="24"/>
      <c r="O195" s="24"/>
      <c r="P195" s="24"/>
      <c r="Q195" s="24"/>
      <c r="R195" s="24"/>
      <c r="S195" s="24"/>
      <c r="T195" s="57"/>
      <c r="AT195" s="6" t="s">
        <v>164</v>
      </c>
      <c r="AU195" s="6" t="s">
        <v>21</v>
      </c>
    </row>
    <row r="196" spans="2:65" s="6" customFormat="1" ht="15.75" customHeight="1" x14ac:dyDescent="0.3">
      <c r="B196" s="23"/>
      <c r="C196" s="136" t="s">
        <v>350</v>
      </c>
      <c r="D196" s="136" t="s">
        <v>159</v>
      </c>
      <c r="E196" s="137" t="s">
        <v>719</v>
      </c>
      <c r="F196" s="138" t="s">
        <v>720</v>
      </c>
      <c r="G196" s="139" t="s">
        <v>329</v>
      </c>
      <c r="H196" s="140">
        <v>4</v>
      </c>
      <c r="I196" s="141"/>
      <c r="J196" s="142">
        <f>ROUND($I$196*$H$196,2)</f>
        <v>0</v>
      </c>
      <c r="K196" s="138"/>
      <c r="L196" s="43"/>
      <c r="M196" s="143"/>
      <c r="N196" s="144" t="s">
        <v>41</v>
      </c>
      <c r="O196" s="24"/>
      <c r="P196" s="145">
        <f>$O$196*$H$196</f>
        <v>0</v>
      </c>
      <c r="Q196" s="145">
        <v>0</v>
      </c>
      <c r="R196" s="145">
        <f>$Q$196*$H$196</f>
        <v>0</v>
      </c>
      <c r="S196" s="145">
        <v>0</v>
      </c>
      <c r="T196" s="146">
        <f>$S$196*$H$196</f>
        <v>0</v>
      </c>
      <c r="AR196" s="89" t="s">
        <v>163</v>
      </c>
      <c r="AT196" s="89" t="s">
        <v>159</v>
      </c>
      <c r="AU196" s="89" t="s">
        <v>21</v>
      </c>
      <c r="AY196" s="6" t="s">
        <v>158</v>
      </c>
      <c r="BE196" s="147">
        <f>IF($N$196="základní",$J$196,0)</f>
        <v>0</v>
      </c>
      <c r="BF196" s="147">
        <f>IF($N$196="snížená",$J$196,0)</f>
        <v>0</v>
      </c>
      <c r="BG196" s="147">
        <f>IF($N$196="zákl. přenesená",$J$196,0)</f>
        <v>0</v>
      </c>
      <c r="BH196" s="147">
        <f>IF($N$196="sníž. přenesená",$J$196,0)</f>
        <v>0</v>
      </c>
      <c r="BI196" s="147">
        <f>IF($N$196="nulová",$J$196,0)</f>
        <v>0</v>
      </c>
      <c r="BJ196" s="89" t="s">
        <v>21</v>
      </c>
      <c r="BK196" s="147">
        <f>ROUND($I$196*$H$196,2)</f>
        <v>0</v>
      </c>
      <c r="BL196" s="89" t="s">
        <v>163</v>
      </c>
      <c r="BM196" s="89" t="s">
        <v>350</v>
      </c>
    </row>
    <row r="197" spans="2:65" s="6" customFormat="1" ht="16.5" customHeight="1" x14ac:dyDescent="0.3">
      <c r="B197" s="23"/>
      <c r="C197" s="24"/>
      <c r="D197" s="148" t="s">
        <v>164</v>
      </c>
      <c r="E197" s="24"/>
      <c r="F197" s="149" t="s">
        <v>720</v>
      </c>
      <c r="G197" s="24"/>
      <c r="H197" s="24"/>
      <c r="J197" s="24"/>
      <c r="K197" s="24"/>
      <c r="L197" s="43"/>
      <c r="M197" s="56"/>
      <c r="N197" s="24"/>
      <c r="O197" s="24"/>
      <c r="P197" s="24"/>
      <c r="Q197" s="24"/>
      <c r="R197" s="24"/>
      <c r="S197" s="24"/>
      <c r="T197" s="57"/>
      <c r="AT197" s="6" t="s">
        <v>164</v>
      </c>
      <c r="AU197" s="6" t="s">
        <v>21</v>
      </c>
    </row>
    <row r="198" spans="2:65" s="6" customFormat="1" ht="15.75" customHeight="1" x14ac:dyDescent="0.3">
      <c r="B198" s="23"/>
      <c r="C198" s="136" t="s">
        <v>353</v>
      </c>
      <c r="D198" s="136" t="s">
        <v>159</v>
      </c>
      <c r="E198" s="137" t="s">
        <v>721</v>
      </c>
      <c r="F198" s="138" t="s">
        <v>722</v>
      </c>
      <c r="G198" s="139" t="s">
        <v>191</v>
      </c>
      <c r="H198" s="140">
        <v>5</v>
      </c>
      <c r="I198" s="141"/>
      <c r="J198" s="142">
        <f>ROUND($I$198*$H$198,2)</f>
        <v>0</v>
      </c>
      <c r="K198" s="138"/>
      <c r="L198" s="43"/>
      <c r="M198" s="143"/>
      <c r="N198" s="144" t="s">
        <v>41</v>
      </c>
      <c r="O198" s="24"/>
      <c r="P198" s="145">
        <f>$O$198*$H$198</f>
        <v>0</v>
      </c>
      <c r="Q198" s="145">
        <v>0</v>
      </c>
      <c r="R198" s="145">
        <f>$Q$198*$H$198</f>
        <v>0</v>
      </c>
      <c r="S198" s="145">
        <v>0</v>
      </c>
      <c r="T198" s="146">
        <f>$S$198*$H$198</f>
        <v>0</v>
      </c>
      <c r="AR198" s="89" t="s">
        <v>163</v>
      </c>
      <c r="AT198" s="89" t="s">
        <v>159</v>
      </c>
      <c r="AU198" s="89" t="s">
        <v>21</v>
      </c>
      <c r="AY198" s="6" t="s">
        <v>158</v>
      </c>
      <c r="BE198" s="147">
        <f>IF($N$198="základní",$J$198,0)</f>
        <v>0</v>
      </c>
      <c r="BF198" s="147">
        <f>IF($N$198="snížená",$J$198,0)</f>
        <v>0</v>
      </c>
      <c r="BG198" s="147">
        <f>IF($N$198="zákl. přenesená",$J$198,0)</f>
        <v>0</v>
      </c>
      <c r="BH198" s="147">
        <f>IF($N$198="sníž. přenesená",$J$198,0)</f>
        <v>0</v>
      </c>
      <c r="BI198" s="147">
        <f>IF($N$198="nulová",$J$198,0)</f>
        <v>0</v>
      </c>
      <c r="BJ198" s="89" t="s">
        <v>21</v>
      </c>
      <c r="BK198" s="147">
        <f>ROUND($I$198*$H$198,2)</f>
        <v>0</v>
      </c>
      <c r="BL198" s="89" t="s">
        <v>163</v>
      </c>
      <c r="BM198" s="89" t="s">
        <v>353</v>
      </c>
    </row>
    <row r="199" spans="2:65" s="6" customFormat="1" ht="16.5" customHeight="1" x14ac:dyDescent="0.3">
      <c r="B199" s="23"/>
      <c r="C199" s="24"/>
      <c r="D199" s="148" t="s">
        <v>164</v>
      </c>
      <c r="E199" s="24"/>
      <c r="F199" s="149" t="s">
        <v>722</v>
      </c>
      <c r="G199" s="24"/>
      <c r="H199" s="24"/>
      <c r="J199" s="24"/>
      <c r="K199" s="24"/>
      <c r="L199" s="43"/>
      <c r="M199" s="56"/>
      <c r="N199" s="24"/>
      <c r="O199" s="24"/>
      <c r="P199" s="24"/>
      <c r="Q199" s="24"/>
      <c r="R199" s="24"/>
      <c r="S199" s="24"/>
      <c r="T199" s="57"/>
      <c r="AT199" s="6" t="s">
        <v>164</v>
      </c>
      <c r="AU199" s="6" t="s">
        <v>21</v>
      </c>
    </row>
    <row r="200" spans="2:65" s="6" customFormat="1" ht="15.75" customHeight="1" x14ac:dyDescent="0.3">
      <c r="B200" s="23"/>
      <c r="C200" s="136" t="s">
        <v>357</v>
      </c>
      <c r="D200" s="136" t="s">
        <v>159</v>
      </c>
      <c r="E200" s="137" t="s">
        <v>723</v>
      </c>
      <c r="F200" s="138" t="s">
        <v>724</v>
      </c>
      <c r="G200" s="139" t="s">
        <v>191</v>
      </c>
      <c r="H200" s="140">
        <v>7</v>
      </c>
      <c r="I200" s="141"/>
      <c r="J200" s="142">
        <f>ROUND($I$200*$H$200,2)</f>
        <v>0</v>
      </c>
      <c r="K200" s="138"/>
      <c r="L200" s="43"/>
      <c r="M200" s="143"/>
      <c r="N200" s="144" t="s">
        <v>41</v>
      </c>
      <c r="O200" s="24"/>
      <c r="P200" s="145">
        <f>$O$200*$H$200</f>
        <v>0</v>
      </c>
      <c r="Q200" s="145">
        <v>0</v>
      </c>
      <c r="R200" s="145">
        <f>$Q$200*$H$200</f>
        <v>0</v>
      </c>
      <c r="S200" s="145">
        <v>0</v>
      </c>
      <c r="T200" s="146">
        <f>$S$200*$H$200</f>
        <v>0</v>
      </c>
      <c r="AR200" s="89" t="s">
        <v>163</v>
      </c>
      <c r="AT200" s="89" t="s">
        <v>159</v>
      </c>
      <c r="AU200" s="89" t="s">
        <v>21</v>
      </c>
      <c r="AY200" s="6" t="s">
        <v>158</v>
      </c>
      <c r="BE200" s="147">
        <f>IF($N$200="základní",$J$200,0)</f>
        <v>0</v>
      </c>
      <c r="BF200" s="147">
        <f>IF($N$200="snížená",$J$200,0)</f>
        <v>0</v>
      </c>
      <c r="BG200" s="147">
        <f>IF($N$200="zákl. přenesená",$J$200,0)</f>
        <v>0</v>
      </c>
      <c r="BH200" s="147">
        <f>IF($N$200="sníž. přenesená",$J$200,0)</f>
        <v>0</v>
      </c>
      <c r="BI200" s="147">
        <f>IF($N$200="nulová",$J$200,0)</f>
        <v>0</v>
      </c>
      <c r="BJ200" s="89" t="s">
        <v>21</v>
      </c>
      <c r="BK200" s="147">
        <f>ROUND($I$200*$H$200,2)</f>
        <v>0</v>
      </c>
      <c r="BL200" s="89" t="s">
        <v>163</v>
      </c>
      <c r="BM200" s="89" t="s">
        <v>357</v>
      </c>
    </row>
    <row r="201" spans="2:65" s="6" customFormat="1" ht="16.5" customHeight="1" x14ac:dyDescent="0.3">
      <c r="B201" s="23"/>
      <c r="C201" s="24"/>
      <c r="D201" s="148" t="s">
        <v>164</v>
      </c>
      <c r="E201" s="24"/>
      <c r="F201" s="149" t="s">
        <v>724</v>
      </c>
      <c r="G201" s="24"/>
      <c r="H201" s="24"/>
      <c r="J201" s="24"/>
      <c r="K201" s="24"/>
      <c r="L201" s="43"/>
      <c r="M201" s="56"/>
      <c r="N201" s="24"/>
      <c r="O201" s="24"/>
      <c r="P201" s="24"/>
      <c r="Q201" s="24"/>
      <c r="R201" s="24"/>
      <c r="S201" s="24"/>
      <c r="T201" s="57"/>
      <c r="AT201" s="6" t="s">
        <v>164</v>
      </c>
      <c r="AU201" s="6" t="s">
        <v>21</v>
      </c>
    </row>
    <row r="202" spans="2:65" s="6" customFormat="1" ht="15.75" customHeight="1" x14ac:dyDescent="0.3">
      <c r="B202" s="23"/>
      <c r="C202" s="136" t="s">
        <v>360</v>
      </c>
      <c r="D202" s="136" t="s">
        <v>159</v>
      </c>
      <c r="E202" s="137" t="s">
        <v>725</v>
      </c>
      <c r="F202" s="138" t="s">
        <v>726</v>
      </c>
      <c r="G202" s="139" t="s">
        <v>191</v>
      </c>
      <c r="H202" s="140">
        <v>1</v>
      </c>
      <c r="I202" s="141"/>
      <c r="J202" s="142">
        <f>ROUND($I$202*$H$202,2)</f>
        <v>0</v>
      </c>
      <c r="K202" s="138"/>
      <c r="L202" s="43"/>
      <c r="M202" s="143"/>
      <c r="N202" s="144" t="s">
        <v>41</v>
      </c>
      <c r="O202" s="24"/>
      <c r="P202" s="145">
        <f>$O$202*$H$202</f>
        <v>0</v>
      </c>
      <c r="Q202" s="145">
        <v>0</v>
      </c>
      <c r="R202" s="145">
        <f>$Q$202*$H$202</f>
        <v>0</v>
      </c>
      <c r="S202" s="145">
        <v>0</v>
      </c>
      <c r="T202" s="146">
        <f>$S$202*$H$202</f>
        <v>0</v>
      </c>
      <c r="AR202" s="89" t="s">
        <v>163</v>
      </c>
      <c r="AT202" s="89" t="s">
        <v>159</v>
      </c>
      <c r="AU202" s="89" t="s">
        <v>21</v>
      </c>
      <c r="AY202" s="6" t="s">
        <v>158</v>
      </c>
      <c r="BE202" s="147">
        <f>IF($N$202="základní",$J$202,0)</f>
        <v>0</v>
      </c>
      <c r="BF202" s="147">
        <f>IF($N$202="snížená",$J$202,0)</f>
        <v>0</v>
      </c>
      <c r="BG202" s="147">
        <f>IF($N$202="zákl. přenesená",$J$202,0)</f>
        <v>0</v>
      </c>
      <c r="BH202" s="147">
        <f>IF($N$202="sníž. přenesená",$J$202,0)</f>
        <v>0</v>
      </c>
      <c r="BI202" s="147">
        <f>IF($N$202="nulová",$J$202,0)</f>
        <v>0</v>
      </c>
      <c r="BJ202" s="89" t="s">
        <v>21</v>
      </c>
      <c r="BK202" s="147">
        <f>ROUND($I$202*$H$202,2)</f>
        <v>0</v>
      </c>
      <c r="BL202" s="89" t="s">
        <v>163</v>
      </c>
      <c r="BM202" s="89" t="s">
        <v>360</v>
      </c>
    </row>
    <row r="203" spans="2:65" s="6" customFormat="1" ht="16.5" customHeight="1" x14ac:dyDescent="0.3">
      <c r="B203" s="23"/>
      <c r="C203" s="24"/>
      <c r="D203" s="148" t="s">
        <v>164</v>
      </c>
      <c r="E203" s="24"/>
      <c r="F203" s="149" t="s">
        <v>726</v>
      </c>
      <c r="G203" s="24"/>
      <c r="H203" s="24"/>
      <c r="J203" s="24"/>
      <c r="K203" s="24"/>
      <c r="L203" s="43"/>
      <c r="M203" s="56"/>
      <c r="N203" s="24"/>
      <c r="O203" s="24"/>
      <c r="P203" s="24"/>
      <c r="Q203" s="24"/>
      <c r="R203" s="24"/>
      <c r="S203" s="24"/>
      <c r="T203" s="57"/>
      <c r="AT203" s="6" t="s">
        <v>164</v>
      </c>
      <c r="AU203" s="6" t="s">
        <v>21</v>
      </c>
    </row>
    <row r="204" spans="2:65" s="6" customFormat="1" ht="15.75" customHeight="1" x14ac:dyDescent="0.3">
      <c r="B204" s="23"/>
      <c r="C204" s="136" t="s">
        <v>365</v>
      </c>
      <c r="D204" s="136" t="s">
        <v>159</v>
      </c>
      <c r="E204" s="137" t="s">
        <v>727</v>
      </c>
      <c r="F204" s="138" t="s">
        <v>728</v>
      </c>
      <c r="G204" s="139" t="s">
        <v>191</v>
      </c>
      <c r="H204" s="140">
        <v>1</v>
      </c>
      <c r="I204" s="141"/>
      <c r="J204" s="142">
        <f>ROUND($I$204*$H$204,2)</f>
        <v>0</v>
      </c>
      <c r="K204" s="138"/>
      <c r="L204" s="43"/>
      <c r="M204" s="143"/>
      <c r="N204" s="144" t="s">
        <v>41</v>
      </c>
      <c r="O204" s="24"/>
      <c r="P204" s="145">
        <f>$O$204*$H$204</f>
        <v>0</v>
      </c>
      <c r="Q204" s="145">
        <v>0</v>
      </c>
      <c r="R204" s="145">
        <f>$Q$204*$H$204</f>
        <v>0</v>
      </c>
      <c r="S204" s="145">
        <v>0</v>
      </c>
      <c r="T204" s="146">
        <f>$S$204*$H$204</f>
        <v>0</v>
      </c>
      <c r="AR204" s="89" t="s">
        <v>163</v>
      </c>
      <c r="AT204" s="89" t="s">
        <v>159</v>
      </c>
      <c r="AU204" s="89" t="s">
        <v>21</v>
      </c>
      <c r="AY204" s="6" t="s">
        <v>158</v>
      </c>
      <c r="BE204" s="147">
        <f>IF($N$204="základní",$J$204,0)</f>
        <v>0</v>
      </c>
      <c r="BF204" s="147">
        <f>IF($N$204="snížená",$J$204,0)</f>
        <v>0</v>
      </c>
      <c r="BG204" s="147">
        <f>IF($N$204="zákl. přenesená",$J$204,0)</f>
        <v>0</v>
      </c>
      <c r="BH204" s="147">
        <f>IF($N$204="sníž. přenesená",$J$204,0)</f>
        <v>0</v>
      </c>
      <c r="BI204" s="147">
        <f>IF($N$204="nulová",$J$204,0)</f>
        <v>0</v>
      </c>
      <c r="BJ204" s="89" t="s">
        <v>21</v>
      </c>
      <c r="BK204" s="147">
        <f>ROUND($I$204*$H$204,2)</f>
        <v>0</v>
      </c>
      <c r="BL204" s="89" t="s">
        <v>163</v>
      </c>
      <c r="BM204" s="89" t="s">
        <v>365</v>
      </c>
    </row>
    <row r="205" spans="2:65" s="6" customFormat="1" ht="16.5" customHeight="1" x14ac:dyDescent="0.3">
      <c r="B205" s="23"/>
      <c r="C205" s="24"/>
      <c r="D205" s="148" t="s">
        <v>164</v>
      </c>
      <c r="E205" s="24"/>
      <c r="F205" s="149" t="s">
        <v>728</v>
      </c>
      <c r="G205" s="24"/>
      <c r="H205" s="24"/>
      <c r="J205" s="24"/>
      <c r="K205" s="24"/>
      <c r="L205" s="43"/>
      <c r="M205" s="56"/>
      <c r="N205" s="24"/>
      <c r="O205" s="24"/>
      <c r="P205" s="24"/>
      <c r="Q205" s="24"/>
      <c r="R205" s="24"/>
      <c r="S205" s="24"/>
      <c r="T205" s="57"/>
      <c r="AT205" s="6" t="s">
        <v>164</v>
      </c>
      <c r="AU205" s="6" t="s">
        <v>21</v>
      </c>
    </row>
    <row r="206" spans="2:65" s="6" customFormat="1" ht="15.75" customHeight="1" x14ac:dyDescent="0.3">
      <c r="B206" s="23"/>
      <c r="C206" s="136" t="s">
        <v>369</v>
      </c>
      <c r="D206" s="136" t="s">
        <v>159</v>
      </c>
      <c r="E206" s="137" t="s">
        <v>729</v>
      </c>
      <c r="F206" s="138" t="s">
        <v>730</v>
      </c>
      <c r="G206" s="139" t="s">
        <v>191</v>
      </c>
      <c r="H206" s="140">
        <v>2</v>
      </c>
      <c r="I206" s="141"/>
      <c r="J206" s="142">
        <f>ROUND($I$206*$H$206,2)</f>
        <v>0</v>
      </c>
      <c r="K206" s="138"/>
      <c r="L206" s="43"/>
      <c r="M206" s="143"/>
      <c r="N206" s="144" t="s">
        <v>41</v>
      </c>
      <c r="O206" s="24"/>
      <c r="P206" s="145">
        <f>$O$206*$H$206</f>
        <v>0</v>
      </c>
      <c r="Q206" s="145">
        <v>0</v>
      </c>
      <c r="R206" s="145">
        <f>$Q$206*$H$206</f>
        <v>0</v>
      </c>
      <c r="S206" s="145">
        <v>0</v>
      </c>
      <c r="T206" s="146">
        <f>$S$206*$H$206</f>
        <v>0</v>
      </c>
      <c r="AR206" s="89" t="s">
        <v>163</v>
      </c>
      <c r="AT206" s="89" t="s">
        <v>159</v>
      </c>
      <c r="AU206" s="89" t="s">
        <v>21</v>
      </c>
      <c r="AY206" s="6" t="s">
        <v>158</v>
      </c>
      <c r="BE206" s="147">
        <f>IF($N$206="základní",$J$206,0)</f>
        <v>0</v>
      </c>
      <c r="BF206" s="147">
        <f>IF($N$206="snížená",$J$206,0)</f>
        <v>0</v>
      </c>
      <c r="BG206" s="147">
        <f>IF($N$206="zákl. přenesená",$J$206,0)</f>
        <v>0</v>
      </c>
      <c r="BH206" s="147">
        <f>IF($N$206="sníž. přenesená",$J$206,0)</f>
        <v>0</v>
      </c>
      <c r="BI206" s="147">
        <f>IF($N$206="nulová",$J$206,0)</f>
        <v>0</v>
      </c>
      <c r="BJ206" s="89" t="s">
        <v>21</v>
      </c>
      <c r="BK206" s="147">
        <f>ROUND($I$206*$H$206,2)</f>
        <v>0</v>
      </c>
      <c r="BL206" s="89" t="s">
        <v>163</v>
      </c>
      <c r="BM206" s="89" t="s">
        <v>369</v>
      </c>
    </row>
    <row r="207" spans="2:65" s="6" customFormat="1" ht="16.5" customHeight="1" x14ac:dyDescent="0.3">
      <c r="B207" s="23"/>
      <c r="C207" s="24"/>
      <c r="D207" s="148" t="s">
        <v>164</v>
      </c>
      <c r="E207" s="24"/>
      <c r="F207" s="149" t="s">
        <v>730</v>
      </c>
      <c r="G207" s="24"/>
      <c r="H207" s="24"/>
      <c r="J207" s="24"/>
      <c r="K207" s="24"/>
      <c r="L207" s="43"/>
      <c r="M207" s="56"/>
      <c r="N207" s="24"/>
      <c r="O207" s="24"/>
      <c r="P207" s="24"/>
      <c r="Q207" s="24"/>
      <c r="R207" s="24"/>
      <c r="S207" s="24"/>
      <c r="T207" s="57"/>
      <c r="AT207" s="6" t="s">
        <v>164</v>
      </c>
      <c r="AU207" s="6" t="s">
        <v>21</v>
      </c>
    </row>
    <row r="208" spans="2:65" s="6" customFormat="1" ht="15.75" customHeight="1" x14ac:dyDescent="0.3">
      <c r="B208" s="23"/>
      <c r="C208" s="136" t="s">
        <v>374</v>
      </c>
      <c r="D208" s="136" t="s">
        <v>159</v>
      </c>
      <c r="E208" s="137" t="s">
        <v>731</v>
      </c>
      <c r="F208" s="138" t="s">
        <v>732</v>
      </c>
      <c r="G208" s="139" t="s">
        <v>447</v>
      </c>
      <c r="H208" s="140">
        <v>22.5</v>
      </c>
      <c r="I208" s="141"/>
      <c r="J208" s="142">
        <f>ROUND($I$208*$H$208,2)</f>
        <v>0</v>
      </c>
      <c r="K208" s="138"/>
      <c r="L208" s="43"/>
      <c r="M208" s="143"/>
      <c r="N208" s="144" t="s">
        <v>41</v>
      </c>
      <c r="O208" s="24"/>
      <c r="P208" s="145">
        <f>$O$208*$H$208</f>
        <v>0</v>
      </c>
      <c r="Q208" s="145">
        <v>0</v>
      </c>
      <c r="R208" s="145">
        <f>$Q$208*$H$208</f>
        <v>0</v>
      </c>
      <c r="S208" s="145">
        <v>0</v>
      </c>
      <c r="T208" s="146">
        <f>$S$208*$H$208</f>
        <v>0</v>
      </c>
      <c r="AR208" s="89" t="s">
        <v>163</v>
      </c>
      <c r="AT208" s="89" t="s">
        <v>159</v>
      </c>
      <c r="AU208" s="89" t="s">
        <v>21</v>
      </c>
      <c r="AY208" s="6" t="s">
        <v>158</v>
      </c>
      <c r="BE208" s="147">
        <f>IF($N$208="základní",$J$208,0)</f>
        <v>0</v>
      </c>
      <c r="BF208" s="147">
        <f>IF($N$208="snížená",$J$208,0)</f>
        <v>0</v>
      </c>
      <c r="BG208" s="147">
        <f>IF($N$208="zákl. přenesená",$J$208,0)</f>
        <v>0</v>
      </c>
      <c r="BH208" s="147">
        <f>IF($N$208="sníž. přenesená",$J$208,0)</f>
        <v>0</v>
      </c>
      <c r="BI208" s="147">
        <f>IF($N$208="nulová",$J$208,0)</f>
        <v>0</v>
      </c>
      <c r="BJ208" s="89" t="s">
        <v>21</v>
      </c>
      <c r="BK208" s="147">
        <f>ROUND($I$208*$H$208,2)</f>
        <v>0</v>
      </c>
      <c r="BL208" s="89" t="s">
        <v>163</v>
      </c>
      <c r="BM208" s="89" t="s">
        <v>374</v>
      </c>
    </row>
    <row r="209" spans="2:65" s="6" customFormat="1" ht="16.5" customHeight="1" x14ac:dyDescent="0.3">
      <c r="B209" s="23"/>
      <c r="C209" s="24"/>
      <c r="D209" s="148" t="s">
        <v>164</v>
      </c>
      <c r="E209" s="24"/>
      <c r="F209" s="149" t="s">
        <v>732</v>
      </c>
      <c r="G209" s="24"/>
      <c r="H209" s="24"/>
      <c r="J209" s="24"/>
      <c r="K209" s="24"/>
      <c r="L209" s="43"/>
      <c r="M209" s="56"/>
      <c r="N209" s="24"/>
      <c r="O209" s="24"/>
      <c r="P209" s="24"/>
      <c r="Q209" s="24"/>
      <c r="R209" s="24"/>
      <c r="S209" s="24"/>
      <c r="T209" s="57"/>
      <c r="AT209" s="6" t="s">
        <v>164</v>
      </c>
      <c r="AU209" s="6" t="s">
        <v>21</v>
      </c>
    </row>
    <row r="210" spans="2:65" s="6" customFormat="1" ht="15.75" customHeight="1" x14ac:dyDescent="0.3">
      <c r="B210" s="150"/>
      <c r="C210" s="151"/>
      <c r="D210" s="152" t="s">
        <v>165</v>
      </c>
      <c r="E210" s="151"/>
      <c r="F210" s="153" t="s">
        <v>733</v>
      </c>
      <c r="G210" s="151"/>
      <c r="H210" s="154">
        <v>22.5</v>
      </c>
      <c r="J210" s="151"/>
      <c r="K210" s="151"/>
      <c r="L210" s="155"/>
      <c r="M210" s="156"/>
      <c r="N210" s="151"/>
      <c r="O210" s="151"/>
      <c r="P210" s="151"/>
      <c r="Q210" s="151"/>
      <c r="R210" s="151"/>
      <c r="S210" s="151"/>
      <c r="T210" s="157"/>
      <c r="AT210" s="158" t="s">
        <v>165</v>
      </c>
      <c r="AU210" s="158" t="s">
        <v>21</v>
      </c>
      <c r="AV210" s="158" t="s">
        <v>78</v>
      </c>
      <c r="AW210" s="158" t="s">
        <v>121</v>
      </c>
      <c r="AX210" s="158" t="s">
        <v>70</v>
      </c>
      <c r="AY210" s="158" t="s">
        <v>158</v>
      </c>
    </row>
    <row r="211" spans="2:65" s="6" customFormat="1" ht="15.75" customHeight="1" x14ac:dyDescent="0.3">
      <c r="B211" s="159"/>
      <c r="C211" s="160"/>
      <c r="D211" s="152" t="s">
        <v>165</v>
      </c>
      <c r="E211" s="160"/>
      <c r="F211" s="161" t="s">
        <v>170</v>
      </c>
      <c r="G211" s="160"/>
      <c r="H211" s="162">
        <v>22.5</v>
      </c>
      <c r="J211" s="160"/>
      <c r="K211" s="160"/>
      <c r="L211" s="163"/>
      <c r="M211" s="164"/>
      <c r="N211" s="160"/>
      <c r="O211" s="160"/>
      <c r="P211" s="160"/>
      <c r="Q211" s="160"/>
      <c r="R211" s="160"/>
      <c r="S211" s="160"/>
      <c r="T211" s="165"/>
      <c r="AT211" s="166" t="s">
        <v>165</v>
      </c>
      <c r="AU211" s="166" t="s">
        <v>21</v>
      </c>
      <c r="AV211" s="166" t="s">
        <v>163</v>
      </c>
      <c r="AW211" s="166" t="s">
        <v>121</v>
      </c>
      <c r="AX211" s="166" t="s">
        <v>21</v>
      </c>
      <c r="AY211" s="166" t="s">
        <v>158</v>
      </c>
    </row>
    <row r="212" spans="2:65" s="6" customFormat="1" ht="15.75" customHeight="1" x14ac:dyDescent="0.3">
      <c r="B212" s="23"/>
      <c r="C212" s="136" t="s">
        <v>378</v>
      </c>
      <c r="D212" s="136" t="s">
        <v>159</v>
      </c>
      <c r="E212" s="137" t="s">
        <v>734</v>
      </c>
      <c r="F212" s="138" t="s">
        <v>735</v>
      </c>
      <c r="G212" s="139" t="s">
        <v>447</v>
      </c>
      <c r="H212" s="140">
        <v>22.5</v>
      </c>
      <c r="I212" s="141"/>
      <c r="J212" s="142">
        <f>ROUND($I$212*$H$212,2)</f>
        <v>0</v>
      </c>
      <c r="K212" s="138"/>
      <c r="L212" s="43"/>
      <c r="M212" s="143"/>
      <c r="N212" s="144" t="s">
        <v>41</v>
      </c>
      <c r="O212" s="24"/>
      <c r="P212" s="145">
        <f>$O$212*$H$212</f>
        <v>0</v>
      </c>
      <c r="Q212" s="145">
        <v>0</v>
      </c>
      <c r="R212" s="145">
        <f>$Q$212*$H$212</f>
        <v>0</v>
      </c>
      <c r="S212" s="145">
        <v>0</v>
      </c>
      <c r="T212" s="146">
        <f>$S$212*$H$212</f>
        <v>0</v>
      </c>
      <c r="AR212" s="89" t="s">
        <v>163</v>
      </c>
      <c r="AT212" s="89" t="s">
        <v>159</v>
      </c>
      <c r="AU212" s="89" t="s">
        <v>21</v>
      </c>
      <c r="AY212" s="6" t="s">
        <v>158</v>
      </c>
      <c r="BE212" s="147">
        <f>IF($N$212="základní",$J$212,0)</f>
        <v>0</v>
      </c>
      <c r="BF212" s="147">
        <f>IF($N$212="snížená",$J$212,0)</f>
        <v>0</v>
      </c>
      <c r="BG212" s="147">
        <f>IF($N$212="zákl. přenesená",$J$212,0)</f>
        <v>0</v>
      </c>
      <c r="BH212" s="147">
        <f>IF($N$212="sníž. přenesená",$J$212,0)</f>
        <v>0</v>
      </c>
      <c r="BI212" s="147">
        <f>IF($N$212="nulová",$J$212,0)</f>
        <v>0</v>
      </c>
      <c r="BJ212" s="89" t="s">
        <v>21</v>
      </c>
      <c r="BK212" s="147">
        <f>ROUND($I$212*$H$212,2)</f>
        <v>0</v>
      </c>
      <c r="BL212" s="89" t="s">
        <v>163</v>
      </c>
      <c r="BM212" s="89" t="s">
        <v>378</v>
      </c>
    </row>
    <row r="213" spans="2:65" s="6" customFormat="1" ht="16.5" customHeight="1" x14ac:dyDescent="0.3">
      <c r="B213" s="23"/>
      <c r="C213" s="24"/>
      <c r="D213" s="148" t="s">
        <v>164</v>
      </c>
      <c r="E213" s="24"/>
      <c r="F213" s="149" t="s">
        <v>735</v>
      </c>
      <c r="G213" s="24"/>
      <c r="H213" s="24"/>
      <c r="J213" s="24"/>
      <c r="K213" s="24"/>
      <c r="L213" s="43"/>
      <c r="M213" s="56"/>
      <c r="N213" s="24"/>
      <c r="O213" s="24"/>
      <c r="P213" s="24"/>
      <c r="Q213" s="24"/>
      <c r="R213" s="24"/>
      <c r="S213" s="24"/>
      <c r="T213" s="57"/>
      <c r="AT213" s="6" t="s">
        <v>164</v>
      </c>
      <c r="AU213" s="6" t="s">
        <v>21</v>
      </c>
    </row>
    <row r="214" spans="2:65" s="6" customFormat="1" ht="15.75" customHeight="1" x14ac:dyDescent="0.3">
      <c r="B214" s="23"/>
      <c r="C214" s="136" t="s">
        <v>383</v>
      </c>
      <c r="D214" s="136" t="s">
        <v>159</v>
      </c>
      <c r="E214" s="137" t="s">
        <v>736</v>
      </c>
      <c r="F214" s="138" t="s">
        <v>737</v>
      </c>
      <c r="G214" s="139" t="s">
        <v>329</v>
      </c>
      <c r="H214" s="140">
        <v>2</v>
      </c>
      <c r="I214" s="141"/>
      <c r="J214" s="142">
        <f>ROUND($I$214*$H$214,2)</f>
        <v>0</v>
      </c>
      <c r="K214" s="138"/>
      <c r="L214" s="43"/>
      <c r="M214" s="143"/>
      <c r="N214" s="144" t="s">
        <v>41</v>
      </c>
      <c r="O214" s="24"/>
      <c r="P214" s="145">
        <f>$O$214*$H$214</f>
        <v>0</v>
      </c>
      <c r="Q214" s="145">
        <v>0</v>
      </c>
      <c r="R214" s="145">
        <f>$Q$214*$H$214</f>
        <v>0</v>
      </c>
      <c r="S214" s="145">
        <v>0</v>
      </c>
      <c r="T214" s="146">
        <f>$S$214*$H$214</f>
        <v>0</v>
      </c>
      <c r="AR214" s="89" t="s">
        <v>163</v>
      </c>
      <c r="AT214" s="89" t="s">
        <v>159</v>
      </c>
      <c r="AU214" s="89" t="s">
        <v>21</v>
      </c>
      <c r="AY214" s="6" t="s">
        <v>158</v>
      </c>
      <c r="BE214" s="147">
        <f>IF($N$214="základní",$J$214,0)</f>
        <v>0</v>
      </c>
      <c r="BF214" s="147">
        <f>IF($N$214="snížená",$J$214,0)</f>
        <v>0</v>
      </c>
      <c r="BG214" s="147">
        <f>IF($N$214="zákl. přenesená",$J$214,0)</f>
        <v>0</v>
      </c>
      <c r="BH214" s="147">
        <f>IF($N$214="sníž. přenesená",$J$214,0)</f>
        <v>0</v>
      </c>
      <c r="BI214" s="147">
        <f>IF($N$214="nulová",$J$214,0)</f>
        <v>0</v>
      </c>
      <c r="BJ214" s="89" t="s">
        <v>21</v>
      </c>
      <c r="BK214" s="147">
        <f>ROUND($I$214*$H$214,2)</f>
        <v>0</v>
      </c>
      <c r="BL214" s="89" t="s">
        <v>163</v>
      </c>
      <c r="BM214" s="89" t="s">
        <v>383</v>
      </c>
    </row>
    <row r="215" spans="2:65" s="6" customFormat="1" ht="16.5" customHeight="1" x14ac:dyDescent="0.3">
      <c r="B215" s="23"/>
      <c r="C215" s="24"/>
      <c r="D215" s="148" t="s">
        <v>164</v>
      </c>
      <c r="E215" s="24"/>
      <c r="F215" s="149" t="s">
        <v>737</v>
      </c>
      <c r="G215" s="24"/>
      <c r="H215" s="24"/>
      <c r="J215" s="24"/>
      <c r="K215" s="24"/>
      <c r="L215" s="43"/>
      <c r="M215" s="56"/>
      <c r="N215" s="24"/>
      <c r="O215" s="24"/>
      <c r="P215" s="24"/>
      <c r="Q215" s="24"/>
      <c r="R215" s="24"/>
      <c r="S215" s="24"/>
      <c r="T215" s="57"/>
      <c r="AT215" s="6" t="s">
        <v>164</v>
      </c>
      <c r="AU215" s="6" t="s">
        <v>21</v>
      </c>
    </row>
    <row r="216" spans="2:65" s="6" customFormat="1" ht="15.75" customHeight="1" x14ac:dyDescent="0.3">
      <c r="B216" s="23"/>
      <c r="C216" s="136" t="s">
        <v>388</v>
      </c>
      <c r="D216" s="136" t="s">
        <v>159</v>
      </c>
      <c r="E216" s="137" t="s">
        <v>738</v>
      </c>
      <c r="F216" s="138" t="s">
        <v>739</v>
      </c>
      <c r="G216" s="139" t="s">
        <v>183</v>
      </c>
      <c r="H216" s="140">
        <v>1.288</v>
      </c>
      <c r="I216" s="141"/>
      <c r="J216" s="142">
        <f>ROUND($I$216*$H$216,2)</f>
        <v>0</v>
      </c>
      <c r="K216" s="138"/>
      <c r="L216" s="43"/>
      <c r="M216" s="143"/>
      <c r="N216" s="144" t="s">
        <v>41</v>
      </c>
      <c r="O216" s="24"/>
      <c r="P216" s="145">
        <f>$O$216*$H$216</f>
        <v>0</v>
      </c>
      <c r="Q216" s="145">
        <v>0</v>
      </c>
      <c r="R216" s="145">
        <f>$Q$216*$H$216</f>
        <v>0</v>
      </c>
      <c r="S216" s="145">
        <v>0</v>
      </c>
      <c r="T216" s="146">
        <f>$S$216*$H$216</f>
        <v>0</v>
      </c>
      <c r="AR216" s="89" t="s">
        <v>163</v>
      </c>
      <c r="AT216" s="89" t="s">
        <v>159</v>
      </c>
      <c r="AU216" s="89" t="s">
        <v>21</v>
      </c>
      <c r="AY216" s="6" t="s">
        <v>158</v>
      </c>
      <c r="BE216" s="147">
        <f>IF($N$216="základní",$J$216,0)</f>
        <v>0</v>
      </c>
      <c r="BF216" s="147">
        <f>IF($N$216="snížená",$J$216,0)</f>
        <v>0</v>
      </c>
      <c r="BG216" s="147">
        <f>IF($N$216="zákl. přenesená",$J$216,0)</f>
        <v>0</v>
      </c>
      <c r="BH216" s="147">
        <f>IF($N$216="sníž. přenesená",$J$216,0)</f>
        <v>0</v>
      </c>
      <c r="BI216" s="147">
        <f>IF($N$216="nulová",$J$216,0)</f>
        <v>0</v>
      </c>
      <c r="BJ216" s="89" t="s">
        <v>21</v>
      </c>
      <c r="BK216" s="147">
        <f>ROUND($I$216*$H$216,2)</f>
        <v>0</v>
      </c>
      <c r="BL216" s="89" t="s">
        <v>163</v>
      </c>
      <c r="BM216" s="89" t="s">
        <v>388</v>
      </c>
    </row>
    <row r="217" spans="2:65" s="6" customFormat="1" ht="16.5" customHeight="1" x14ac:dyDescent="0.3">
      <c r="B217" s="23"/>
      <c r="C217" s="24"/>
      <c r="D217" s="148" t="s">
        <v>164</v>
      </c>
      <c r="E217" s="24"/>
      <c r="F217" s="149" t="s">
        <v>739</v>
      </c>
      <c r="G217" s="24"/>
      <c r="H217" s="24"/>
      <c r="J217" s="24"/>
      <c r="K217" s="24"/>
      <c r="L217" s="43"/>
      <c r="M217" s="56"/>
      <c r="N217" s="24"/>
      <c r="O217" s="24"/>
      <c r="P217" s="24"/>
      <c r="Q217" s="24"/>
      <c r="R217" s="24"/>
      <c r="S217" s="24"/>
      <c r="T217" s="57"/>
      <c r="AT217" s="6" t="s">
        <v>164</v>
      </c>
      <c r="AU217" s="6" t="s">
        <v>21</v>
      </c>
    </row>
    <row r="218" spans="2:65" s="125" customFormat="1" ht="37.5" customHeight="1" x14ac:dyDescent="0.35">
      <c r="B218" s="126"/>
      <c r="C218" s="127"/>
      <c r="D218" s="127" t="s">
        <v>69</v>
      </c>
      <c r="E218" s="128" t="s">
        <v>740</v>
      </c>
      <c r="F218" s="128" t="s">
        <v>741</v>
      </c>
      <c r="G218" s="127"/>
      <c r="H218" s="127"/>
      <c r="J218" s="129">
        <f>$BK$218</f>
        <v>0</v>
      </c>
      <c r="K218" s="127"/>
      <c r="L218" s="130"/>
      <c r="M218" s="131"/>
      <c r="N218" s="127"/>
      <c r="O218" s="127"/>
      <c r="P218" s="132">
        <f>SUM($P$219:$P$224)</f>
        <v>0</v>
      </c>
      <c r="Q218" s="127"/>
      <c r="R218" s="132">
        <f>SUM($R$219:$R$224)</f>
        <v>0</v>
      </c>
      <c r="S218" s="127"/>
      <c r="T218" s="133">
        <f>SUM($T$219:$T$224)</f>
        <v>0</v>
      </c>
      <c r="AR218" s="134" t="s">
        <v>21</v>
      </c>
      <c r="AT218" s="134" t="s">
        <v>69</v>
      </c>
      <c r="AU218" s="134" t="s">
        <v>70</v>
      </c>
      <c r="AY218" s="134" t="s">
        <v>158</v>
      </c>
      <c r="BK218" s="135">
        <f>SUM($BK$219:$BK$224)</f>
        <v>0</v>
      </c>
    </row>
    <row r="219" spans="2:65" s="6" customFormat="1" ht="15.75" customHeight="1" x14ac:dyDescent="0.3">
      <c r="B219" s="23"/>
      <c r="C219" s="136" t="s">
        <v>395</v>
      </c>
      <c r="D219" s="136" t="s">
        <v>159</v>
      </c>
      <c r="E219" s="137" t="s">
        <v>742</v>
      </c>
      <c r="F219" s="138" t="s">
        <v>743</v>
      </c>
      <c r="G219" s="139" t="s">
        <v>329</v>
      </c>
      <c r="H219" s="140">
        <v>1</v>
      </c>
      <c r="I219" s="141"/>
      <c r="J219" s="142">
        <f>ROUND($I$219*$H$219,2)</f>
        <v>0</v>
      </c>
      <c r="K219" s="138"/>
      <c r="L219" s="43"/>
      <c r="M219" s="143"/>
      <c r="N219" s="144" t="s">
        <v>41</v>
      </c>
      <c r="O219" s="24"/>
      <c r="P219" s="145">
        <f>$O$219*$H$219</f>
        <v>0</v>
      </c>
      <c r="Q219" s="145">
        <v>0</v>
      </c>
      <c r="R219" s="145">
        <f>$Q$219*$H$219</f>
        <v>0</v>
      </c>
      <c r="S219" s="145">
        <v>0</v>
      </c>
      <c r="T219" s="146">
        <f>$S$219*$H$219</f>
        <v>0</v>
      </c>
      <c r="AR219" s="89" t="s">
        <v>163</v>
      </c>
      <c r="AT219" s="89" t="s">
        <v>159</v>
      </c>
      <c r="AU219" s="89" t="s">
        <v>21</v>
      </c>
      <c r="AY219" s="6" t="s">
        <v>158</v>
      </c>
      <c r="BE219" s="147">
        <f>IF($N$219="základní",$J$219,0)</f>
        <v>0</v>
      </c>
      <c r="BF219" s="147">
        <f>IF($N$219="snížená",$J$219,0)</f>
        <v>0</v>
      </c>
      <c r="BG219" s="147">
        <f>IF($N$219="zákl. přenesená",$J$219,0)</f>
        <v>0</v>
      </c>
      <c r="BH219" s="147">
        <f>IF($N$219="sníž. přenesená",$J$219,0)</f>
        <v>0</v>
      </c>
      <c r="BI219" s="147">
        <f>IF($N$219="nulová",$J$219,0)</f>
        <v>0</v>
      </c>
      <c r="BJ219" s="89" t="s">
        <v>21</v>
      </c>
      <c r="BK219" s="147">
        <f>ROUND($I$219*$H$219,2)</f>
        <v>0</v>
      </c>
      <c r="BL219" s="89" t="s">
        <v>163</v>
      </c>
      <c r="BM219" s="89" t="s">
        <v>395</v>
      </c>
    </row>
    <row r="220" spans="2:65" s="6" customFormat="1" ht="16.5" customHeight="1" x14ac:dyDescent="0.3">
      <c r="B220" s="23"/>
      <c r="C220" s="24"/>
      <c r="D220" s="148" t="s">
        <v>164</v>
      </c>
      <c r="E220" s="24"/>
      <c r="F220" s="149" t="s">
        <v>743</v>
      </c>
      <c r="G220" s="24"/>
      <c r="H220" s="24"/>
      <c r="J220" s="24"/>
      <c r="K220" s="24"/>
      <c r="L220" s="43"/>
      <c r="M220" s="56"/>
      <c r="N220" s="24"/>
      <c r="O220" s="24"/>
      <c r="P220" s="24"/>
      <c r="Q220" s="24"/>
      <c r="R220" s="24"/>
      <c r="S220" s="24"/>
      <c r="T220" s="57"/>
      <c r="AT220" s="6" t="s">
        <v>164</v>
      </c>
      <c r="AU220" s="6" t="s">
        <v>21</v>
      </c>
    </row>
    <row r="221" spans="2:65" s="6" customFormat="1" ht="15.75" customHeight="1" x14ac:dyDescent="0.3">
      <c r="B221" s="23"/>
      <c r="C221" s="136" t="s">
        <v>398</v>
      </c>
      <c r="D221" s="136" t="s">
        <v>159</v>
      </c>
      <c r="E221" s="137" t="s">
        <v>744</v>
      </c>
      <c r="F221" s="138" t="s">
        <v>745</v>
      </c>
      <c r="G221" s="139" t="s">
        <v>329</v>
      </c>
      <c r="H221" s="140">
        <v>1</v>
      </c>
      <c r="I221" s="141"/>
      <c r="J221" s="142">
        <f>ROUND($I$221*$H$221,2)</f>
        <v>0</v>
      </c>
      <c r="K221" s="138"/>
      <c r="L221" s="43"/>
      <c r="M221" s="143"/>
      <c r="N221" s="144" t="s">
        <v>41</v>
      </c>
      <c r="O221" s="24"/>
      <c r="P221" s="145">
        <f>$O$221*$H$221</f>
        <v>0</v>
      </c>
      <c r="Q221" s="145">
        <v>0</v>
      </c>
      <c r="R221" s="145">
        <f>$Q$221*$H$221</f>
        <v>0</v>
      </c>
      <c r="S221" s="145">
        <v>0</v>
      </c>
      <c r="T221" s="146">
        <f>$S$221*$H$221</f>
        <v>0</v>
      </c>
      <c r="AR221" s="89" t="s">
        <v>163</v>
      </c>
      <c r="AT221" s="89" t="s">
        <v>159</v>
      </c>
      <c r="AU221" s="89" t="s">
        <v>21</v>
      </c>
      <c r="AY221" s="6" t="s">
        <v>158</v>
      </c>
      <c r="BE221" s="147">
        <f>IF($N$221="základní",$J$221,0)</f>
        <v>0</v>
      </c>
      <c r="BF221" s="147">
        <f>IF($N$221="snížená",$J$221,0)</f>
        <v>0</v>
      </c>
      <c r="BG221" s="147">
        <f>IF($N$221="zákl. přenesená",$J$221,0)</f>
        <v>0</v>
      </c>
      <c r="BH221" s="147">
        <f>IF($N$221="sníž. přenesená",$J$221,0)</f>
        <v>0</v>
      </c>
      <c r="BI221" s="147">
        <f>IF($N$221="nulová",$J$221,0)</f>
        <v>0</v>
      </c>
      <c r="BJ221" s="89" t="s">
        <v>21</v>
      </c>
      <c r="BK221" s="147">
        <f>ROUND($I$221*$H$221,2)</f>
        <v>0</v>
      </c>
      <c r="BL221" s="89" t="s">
        <v>163</v>
      </c>
      <c r="BM221" s="89" t="s">
        <v>398</v>
      </c>
    </row>
    <row r="222" spans="2:65" s="6" customFormat="1" ht="16.5" customHeight="1" x14ac:dyDescent="0.3">
      <c r="B222" s="23"/>
      <c r="C222" s="24"/>
      <c r="D222" s="148" t="s">
        <v>164</v>
      </c>
      <c r="E222" s="24"/>
      <c r="F222" s="149" t="s">
        <v>745</v>
      </c>
      <c r="G222" s="24"/>
      <c r="H222" s="24"/>
      <c r="J222" s="24"/>
      <c r="K222" s="24"/>
      <c r="L222" s="43"/>
      <c r="M222" s="56"/>
      <c r="N222" s="24"/>
      <c r="O222" s="24"/>
      <c r="P222" s="24"/>
      <c r="Q222" s="24"/>
      <c r="R222" s="24"/>
      <c r="S222" s="24"/>
      <c r="T222" s="57"/>
      <c r="AT222" s="6" t="s">
        <v>164</v>
      </c>
      <c r="AU222" s="6" t="s">
        <v>21</v>
      </c>
    </row>
    <row r="223" spans="2:65" s="6" customFormat="1" ht="15.75" customHeight="1" x14ac:dyDescent="0.3">
      <c r="B223" s="23"/>
      <c r="C223" s="136" t="s">
        <v>401</v>
      </c>
      <c r="D223" s="136" t="s">
        <v>159</v>
      </c>
      <c r="E223" s="137" t="s">
        <v>746</v>
      </c>
      <c r="F223" s="138" t="s">
        <v>747</v>
      </c>
      <c r="G223" s="139" t="s">
        <v>183</v>
      </c>
      <c r="H223" s="140">
        <v>1.4E-2</v>
      </c>
      <c r="I223" s="141"/>
      <c r="J223" s="142">
        <f>ROUND($I$223*$H$223,2)</f>
        <v>0</v>
      </c>
      <c r="K223" s="138"/>
      <c r="L223" s="43"/>
      <c r="M223" s="143"/>
      <c r="N223" s="144" t="s">
        <v>41</v>
      </c>
      <c r="O223" s="24"/>
      <c r="P223" s="145">
        <f>$O$223*$H$223</f>
        <v>0</v>
      </c>
      <c r="Q223" s="145">
        <v>0</v>
      </c>
      <c r="R223" s="145">
        <f>$Q$223*$H$223</f>
        <v>0</v>
      </c>
      <c r="S223" s="145">
        <v>0</v>
      </c>
      <c r="T223" s="146">
        <f>$S$223*$H$223</f>
        <v>0</v>
      </c>
      <c r="AR223" s="89" t="s">
        <v>163</v>
      </c>
      <c r="AT223" s="89" t="s">
        <v>159</v>
      </c>
      <c r="AU223" s="89" t="s">
        <v>21</v>
      </c>
      <c r="AY223" s="6" t="s">
        <v>158</v>
      </c>
      <c r="BE223" s="147">
        <f>IF($N$223="základní",$J$223,0)</f>
        <v>0</v>
      </c>
      <c r="BF223" s="147">
        <f>IF($N$223="snížená",$J$223,0)</f>
        <v>0</v>
      </c>
      <c r="BG223" s="147">
        <f>IF($N$223="zákl. přenesená",$J$223,0)</f>
        <v>0</v>
      </c>
      <c r="BH223" s="147">
        <f>IF($N$223="sníž. přenesená",$J$223,0)</f>
        <v>0</v>
      </c>
      <c r="BI223" s="147">
        <f>IF($N$223="nulová",$J$223,0)</f>
        <v>0</v>
      </c>
      <c r="BJ223" s="89" t="s">
        <v>21</v>
      </c>
      <c r="BK223" s="147">
        <f>ROUND($I$223*$H$223,2)</f>
        <v>0</v>
      </c>
      <c r="BL223" s="89" t="s">
        <v>163</v>
      </c>
      <c r="BM223" s="89" t="s">
        <v>401</v>
      </c>
    </row>
    <row r="224" spans="2:65" s="6" customFormat="1" ht="16.5" customHeight="1" x14ac:dyDescent="0.3">
      <c r="B224" s="23"/>
      <c r="C224" s="24"/>
      <c r="D224" s="148" t="s">
        <v>164</v>
      </c>
      <c r="E224" s="24"/>
      <c r="F224" s="149" t="s">
        <v>747</v>
      </c>
      <c r="G224" s="24"/>
      <c r="H224" s="24"/>
      <c r="J224" s="24"/>
      <c r="K224" s="24"/>
      <c r="L224" s="43"/>
      <c r="M224" s="56"/>
      <c r="N224" s="24"/>
      <c r="O224" s="24"/>
      <c r="P224" s="24"/>
      <c r="Q224" s="24"/>
      <c r="R224" s="24"/>
      <c r="S224" s="24"/>
      <c r="T224" s="57"/>
      <c r="AT224" s="6" t="s">
        <v>164</v>
      </c>
      <c r="AU224" s="6" t="s">
        <v>21</v>
      </c>
    </row>
    <row r="225" spans="2:65" s="125" customFormat="1" ht="37.5" customHeight="1" x14ac:dyDescent="0.35">
      <c r="B225" s="126"/>
      <c r="C225" s="127"/>
      <c r="D225" s="127" t="s">
        <v>69</v>
      </c>
      <c r="E225" s="128" t="s">
        <v>748</v>
      </c>
      <c r="F225" s="128" t="s">
        <v>749</v>
      </c>
      <c r="G225" s="127"/>
      <c r="H225" s="127"/>
      <c r="J225" s="129">
        <f>$BK$225</f>
        <v>0</v>
      </c>
      <c r="K225" s="127"/>
      <c r="L225" s="130"/>
      <c r="M225" s="131"/>
      <c r="N225" s="127"/>
      <c r="O225" s="127"/>
      <c r="P225" s="132">
        <f>SUM($P$226:$P$233)</f>
        <v>0</v>
      </c>
      <c r="Q225" s="127"/>
      <c r="R225" s="132">
        <f>SUM($R$226:$R$233)</f>
        <v>0</v>
      </c>
      <c r="S225" s="127"/>
      <c r="T225" s="133">
        <f>SUM($T$226:$T$233)</f>
        <v>0</v>
      </c>
      <c r="AR225" s="134" t="s">
        <v>21</v>
      </c>
      <c r="AT225" s="134" t="s">
        <v>69</v>
      </c>
      <c r="AU225" s="134" t="s">
        <v>70</v>
      </c>
      <c r="AY225" s="134" t="s">
        <v>158</v>
      </c>
      <c r="BK225" s="135">
        <f>SUM($BK$226:$BK$233)</f>
        <v>0</v>
      </c>
    </row>
    <row r="226" spans="2:65" s="6" customFormat="1" ht="15.75" customHeight="1" x14ac:dyDescent="0.3">
      <c r="B226" s="23"/>
      <c r="C226" s="136" t="s">
        <v>404</v>
      </c>
      <c r="D226" s="136" t="s">
        <v>159</v>
      </c>
      <c r="E226" s="137" t="s">
        <v>750</v>
      </c>
      <c r="F226" s="138" t="s">
        <v>751</v>
      </c>
      <c r="G226" s="139" t="s">
        <v>329</v>
      </c>
      <c r="H226" s="140">
        <v>1</v>
      </c>
      <c r="I226" s="141"/>
      <c r="J226" s="142">
        <f>ROUND($I$226*$H$226,2)</f>
        <v>0</v>
      </c>
      <c r="K226" s="138"/>
      <c r="L226" s="43"/>
      <c r="M226" s="143"/>
      <c r="N226" s="144" t="s">
        <v>41</v>
      </c>
      <c r="O226" s="24"/>
      <c r="P226" s="145">
        <f>$O$226*$H$226</f>
        <v>0</v>
      </c>
      <c r="Q226" s="145">
        <v>0</v>
      </c>
      <c r="R226" s="145">
        <f>$Q$226*$H$226</f>
        <v>0</v>
      </c>
      <c r="S226" s="145">
        <v>0</v>
      </c>
      <c r="T226" s="146">
        <f>$S$226*$H$226</f>
        <v>0</v>
      </c>
      <c r="AR226" s="89" t="s">
        <v>163</v>
      </c>
      <c r="AT226" s="89" t="s">
        <v>159</v>
      </c>
      <c r="AU226" s="89" t="s">
        <v>21</v>
      </c>
      <c r="AY226" s="6" t="s">
        <v>158</v>
      </c>
      <c r="BE226" s="147">
        <f>IF($N$226="základní",$J$226,0)</f>
        <v>0</v>
      </c>
      <c r="BF226" s="147">
        <f>IF($N$226="snížená",$J$226,0)</f>
        <v>0</v>
      </c>
      <c r="BG226" s="147">
        <f>IF($N$226="zákl. přenesená",$J$226,0)</f>
        <v>0</v>
      </c>
      <c r="BH226" s="147">
        <f>IF($N$226="sníž. přenesená",$J$226,0)</f>
        <v>0</v>
      </c>
      <c r="BI226" s="147">
        <f>IF($N$226="nulová",$J$226,0)</f>
        <v>0</v>
      </c>
      <c r="BJ226" s="89" t="s">
        <v>21</v>
      </c>
      <c r="BK226" s="147">
        <f>ROUND($I$226*$H$226,2)</f>
        <v>0</v>
      </c>
      <c r="BL226" s="89" t="s">
        <v>163</v>
      </c>
      <c r="BM226" s="89" t="s">
        <v>404</v>
      </c>
    </row>
    <row r="227" spans="2:65" s="6" customFormat="1" ht="16.5" customHeight="1" x14ac:dyDescent="0.3">
      <c r="B227" s="23"/>
      <c r="C227" s="24"/>
      <c r="D227" s="148" t="s">
        <v>164</v>
      </c>
      <c r="E227" s="24"/>
      <c r="F227" s="149" t="s">
        <v>751</v>
      </c>
      <c r="G227" s="24"/>
      <c r="H227" s="24"/>
      <c r="J227" s="24"/>
      <c r="K227" s="24"/>
      <c r="L227" s="43"/>
      <c r="M227" s="56"/>
      <c r="N227" s="24"/>
      <c r="O227" s="24"/>
      <c r="P227" s="24"/>
      <c r="Q227" s="24"/>
      <c r="R227" s="24"/>
      <c r="S227" s="24"/>
      <c r="T227" s="57"/>
      <c r="AT227" s="6" t="s">
        <v>164</v>
      </c>
      <c r="AU227" s="6" t="s">
        <v>21</v>
      </c>
    </row>
    <row r="228" spans="2:65" s="6" customFormat="1" ht="15.75" customHeight="1" x14ac:dyDescent="0.3">
      <c r="B228" s="23"/>
      <c r="C228" s="136" t="s">
        <v>222</v>
      </c>
      <c r="D228" s="136" t="s">
        <v>159</v>
      </c>
      <c r="E228" s="137" t="s">
        <v>752</v>
      </c>
      <c r="F228" s="138" t="s">
        <v>753</v>
      </c>
      <c r="G228" s="139" t="s">
        <v>754</v>
      </c>
      <c r="H228" s="140">
        <v>1</v>
      </c>
      <c r="I228" s="141"/>
      <c r="J228" s="142">
        <f>ROUND($I$228*$H$228,2)</f>
        <v>0</v>
      </c>
      <c r="K228" s="138"/>
      <c r="L228" s="43"/>
      <c r="M228" s="143"/>
      <c r="N228" s="144" t="s">
        <v>41</v>
      </c>
      <c r="O228" s="24"/>
      <c r="P228" s="145">
        <f>$O$228*$H$228</f>
        <v>0</v>
      </c>
      <c r="Q228" s="145">
        <v>0</v>
      </c>
      <c r="R228" s="145">
        <f>$Q$228*$H$228</f>
        <v>0</v>
      </c>
      <c r="S228" s="145">
        <v>0</v>
      </c>
      <c r="T228" s="146">
        <f>$S$228*$H$228</f>
        <v>0</v>
      </c>
      <c r="AR228" s="89" t="s">
        <v>163</v>
      </c>
      <c r="AT228" s="89" t="s">
        <v>159</v>
      </c>
      <c r="AU228" s="89" t="s">
        <v>21</v>
      </c>
      <c r="AY228" s="6" t="s">
        <v>158</v>
      </c>
      <c r="BE228" s="147">
        <f>IF($N$228="základní",$J$228,0)</f>
        <v>0</v>
      </c>
      <c r="BF228" s="147">
        <f>IF($N$228="snížená",$J$228,0)</f>
        <v>0</v>
      </c>
      <c r="BG228" s="147">
        <f>IF($N$228="zákl. přenesená",$J$228,0)</f>
        <v>0</v>
      </c>
      <c r="BH228" s="147">
        <f>IF($N$228="sníž. přenesená",$J$228,0)</f>
        <v>0</v>
      </c>
      <c r="BI228" s="147">
        <f>IF($N$228="nulová",$J$228,0)</f>
        <v>0</v>
      </c>
      <c r="BJ228" s="89" t="s">
        <v>21</v>
      </c>
      <c r="BK228" s="147">
        <f>ROUND($I$228*$H$228,2)</f>
        <v>0</v>
      </c>
      <c r="BL228" s="89" t="s">
        <v>163</v>
      </c>
      <c r="BM228" s="89" t="s">
        <v>222</v>
      </c>
    </row>
    <row r="229" spans="2:65" s="6" customFormat="1" ht="16.5" customHeight="1" x14ac:dyDescent="0.3">
      <c r="B229" s="23"/>
      <c r="C229" s="24"/>
      <c r="D229" s="148" t="s">
        <v>164</v>
      </c>
      <c r="E229" s="24"/>
      <c r="F229" s="149" t="s">
        <v>753</v>
      </c>
      <c r="G229" s="24"/>
      <c r="H229" s="24"/>
      <c r="J229" s="24"/>
      <c r="K229" s="24"/>
      <c r="L229" s="43"/>
      <c r="M229" s="56"/>
      <c r="N229" s="24"/>
      <c r="O229" s="24"/>
      <c r="P229" s="24"/>
      <c r="Q229" s="24"/>
      <c r="R229" s="24"/>
      <c r="S229" s="24"/>
      <c r="T229" s="57"/>
      <c r="AT229" s="6" t="s">
        <v>164</v>
      </c>
      <c r="AU229" s="6" t="s">
        <v>21</v>
      </c>
    </row>
    <row r="230" spans="2:65" s="6" customFormat="1" ht="15.75" customHeight="1" x14ac:dyDescent="0.3">
      <c r="B230" s="23"/>
      <c r="C230" s="136" t="s">
        <v>556</v>
      </c>
      <c r="D230" s="136" t="s">
        <v>159</v>
      </c>
      <c r="E230" s="137" t="s">
        <v>755</v>
      </c>
      <c r="F230" s="138" t="s">
        <v>756</v>
      </c>
      <c r="G230" s="139" t="s">
        <v>329</v>
      </c>
      <c r="H230" s="140">
        <v>2</v>
      </c>
      <c r="I230" s="141"/>
      <c r="J230" s="142">
        <f>ROUND($I$230*$H$230,2)</f>
        <v>0</v>
      </c>
      <c r="K230" s="138"/>
      <c r="L230" s="43"/>
      <c r="M230" s="143"/>
      <c r="N230" s="144" t="s">
        <v>41</v>
      </c>
      <c r="O230" s="24"/>
      <c r="P230" s="145">
        <f>$O$230*$H$230</f>
        <v>0</v>
      </c>
      <c r="Q230" s="145">
        <v>0</v>
      </c>
      <c r="R230" s="145">
        <f>$Q$230*$H$230</f>
        <v>0</v>
      </c>
      <c r="S230" s="145">
        <v>0</v>
      </c>
      <c r="T230" s="146">
        <f>$S$230*$H$230</f>
        <v>0</v>
      </c>
      <c r="AR230" s="89" t="s">
        <v>163</v>
      </c>
      <c r="AT230" s="89" t="s">
        <v>159</v>
      </c>
      <c r="AU230" s="89" t="s">
        <v>21</v>
      </c>
      <c r="AY230" s="6" t="s">
        <v>158</v>
      </c>
      <c r="BE230" s="147">
        <f>IF($N$230="základní",$J$230,0)</f>
        <v>0</v>
      </c>
      <c r="BF230" s="147">
        <f>IF($N$230="snížená",$J$230,0)</f>
        <v>0</v>
      </c>
      <c r="BG230" s="147">
        <f>IF($N$230="zákl. přenesená",$J$230,0)</f>
        <v>0</v>
      </c>
      <c r="BH230" s="147">
        <f>IF($N$230="sníž. přenesená",$J$230,0)</f>
        <v>0</v>
      </c>
      <c r="BI230" s="147">
        <f>IF($N$230="nulová",$J$230,0)</f>
        <v>0</v>
      </c>
      <c r="BJ230" s="89" t="s">
        <v>21</v>
      </c>
      <c r="BK230" s="147">
        <f>ROUND($I$230*$H$230,2)</f>
        <v>0</v>
      </c>
      <c r="BL230" s="89" t="s">
        <v>163</v>
      </c>
      <c r="BM230" s="89" t="s">
        <v>556</v>
      </c>
    </row>
    <row r="231" spans="2:65" s="6" customFormat="1" ht="16.5" customHeight="1" x14ac:dyDescent="0.3">
      <c r="B231" s="23"/>
      <c r="C231" s="24"/>
      <c r="D231" s="148" t="s">
        <v>164</v>
      </c>
      <c r="E231" s="24"/>
      <c r="F231" s="149" t="s">
        <v>756</v>
      </c>
      <c r="G231" s="24"/>
      <c r="H231" s="24"/>
      <c r="J231" s="24"/>
      <c r="K231" s="24"/>
      <c r="L231" s="43"/>
      <c r="M231" s="56"/>
      <c r="N231" s="24"/>
      <c r="O231" s="24"/>
      <c r="P231" s="24"/>
      <c r="Q231" s="24"/>
      <c r="R231" s="24"/>
      <c r="S231" s="24"/>
      <c r="T231" s="57"/>
      <c r="AT231" s="6" t="s">
        <v>164</v>
      </c>
      <c r="AU231" s="6" t="s">
        <v>21</v>
      </c>
    </row>
    <row r="232" spans="2:65" s="6" customFormat="1" ht="15.75" customHeight="1" x14ac:dyDescent="0.3">
      <c r="B232" s="23"/>
      <c r="C232" s="136" t="s">
        <v>227</v>
      </c>
      <c r="D232" s="136" t="s">
        <v>159</v>
      </c>
      <c r="E232" s="137" t="s">
        <v>757</v>
      </c>
      <c r="F232" s="138" t="s">
        <v>758</v>
      </c>
      <c r="G232" s="139" t="s">
        <v>183</v>
      </c>
      <c r="H232" s="140">
        <v>2.1000000000000001E-2</v>
      </c>
      <c r="I232" s="141"/>
      <c r="J232" s="142">
        <f>ROUND($I$232*$H$232,2)</f>
        <v>0</v>
      </c>
      <c r="K232" s="138"/>
      <c r="L232" s="43"/>
      <c r="M232" s="143"/>
      <c r="N232" s="144" t="s">
        <v>41</v>
      </c>
      <c r="O232" s="24"/>
      <c r="P232" s="145">
        <f>$O$232*$H$232</f>
        <v>0</v>
      </c>
      <c r="Q232" s="145">
        <v>0</v>
      </c>
      <c r="R232" s="145">
        <f>$Q$232*$H$232</f>
        <v>0</v>
      </c>
      <c r="S232" s="145">
        <v>0</v>
      </c>
      <c r="T232" s="146">
        <f>$S$232*$H$232</f>
        <v>0</v>
      </c>
      <c r="AR232" s="89" t="s">
        <v>163</v>
      </c>
      <c r="AT232" s="89" t="s">
        <v>159</v>
      </c>
      <c r="AU232" s="89" t="s">
        <v>21</v>
      </c>
      <c r="AY232" s="6" t="s">
        <v>158</v>
      </c>
      <c r="BE232" s="147">
        <f>IF($N$232="základní",$J$232,0)</f>
        <v>0</v>
      </c>
      <c r="BF232" s="147">
        <f>IF($N$232="snížená",$J$232,0)</f>
        <v>0</v>
      </c>
      <c r="BG232" s="147">
        <f>IF($N$232="zákl. přenesená",$J$232,0)</f>
        <v>0</v>
      </c>
      <c r="BH232" s="147">
        <f>IF($N$232="sníž. přenesená",$J$232,0)</f>
        <v>0</v>
      </c>
      <c r="BI232" s="147">
        <f>IF($N$232="nulová",$J$232,0)</f>
        <v>0</v>
      </c>
      <c r="BJ232" s="89" t="s">
        <v>21</v>
      </c>
      <c r="BK232" s="147">
        <f>ROUND($I$232*$H$232,2)</f>
        <v>0</v>
      </c>
      <c r="BL232" s="89" t="s">
        <v>163</v>
      </c>
      <c r="BM232" s="89" t="s">
        <v>227</v>
      </c>
    </row>
    <row r="233" spans="2:65" s="6" customFormat="1" ht="16.5" customHeight="1" x14ac:dyDescent="0.3">
      <c r="B233" s="23"/>
      <c r="C233" s="24"/>
      <c r="D233" s="148" t="s">
        <v>164</v>
      </c>
      <c r="E233" s="24"/>
      <c r="F233" s="149" t="s">
        <v>758</v>
      </c>
      <c r="G233" s="24"/>
      <c r="H233" s="24"/>
      <c r="J233" s="24"/>
      <c r="K233" s="24"/>
      <c r="L233" s="43"/>
      <c r="M233" s="56"/>
      <c r="N233" s="24"/>
      <c r="O233" s="24"/>
      <c r="P233" s="24"/>
      <c r="Q233" s="24"/>
      <c r="R233" s="24"/>
      <c r="S233" s="24"/>
      <c r="T233" s="57"/>
      <c r="AT233" s="6" t="s">
        <v>164</v>
      </c>
      <c r="AU233" s="6" t="s">
        <v>21</v>
      </c>
    </row>
    <row r="234" spans="2:65" s="125" customFormat="1" ht="37.5" customHeight="1" x14ac:dyDescent="0.35">
      <c r="B234" s="126"/>
      <c r="C234" s="127"/>
      <c r="D234" s="127" t="s">
        <v>69</v>
      </c>
      <c r="E234" s="128" t="s">
        <v>441</v>
      </c>
      <c r="F234" s="128" t="s">
        <v>442</v>
      </c>
      <c r="G234" s="127"/>
      <c r="H234" s="127"/>
      <c r="J234" s="129">
        <f>$BK$234</f>
        <v>0</v>
      </c>
      <c r="K234" s="127"/>
      <c r="L234" s="130"/>
      <c r="M234" s="131"/>
      <c r="N234" s="127"/>
      <c r="O234" s="127"/>
      <c r="P234" s="132">
        <f>SUM($P$235:$P$240)</f>
        <v>0</v>
      </c>
      <c r="Q234" s="127"/>
      <c r="R234" s="132">
        <f>SUM($R$235:$R$240)</f>
        <v>0</v>
      </c>
      <c r="S234" s="127"/>
      <c r="T234" s="133">
        <f>SUM($T$235:$T$240)</f>
        <v>0</v>
      </c>
      <c r="AR234" s="134" t="s">
        <v>21</v>
      </c>
      <c r="AT234" s="134" t="s">
        <v>69</v>
      </c>
      <c r="AU234" s="134" t="s">
        <v>70</v>
      </c>
      <c r="AY234" s="134" t="s">
        <v>158</v>
      </c>
      <c r="BK234" s="135">
        <f>SUM($BK$235:$BK$240)</f>
        <v>0</v>
      </c>
    </row>
    <row r="235" spans="2:65" s="6" customFormat="1" ht="15.75" customHeight="1" x14ac:dyDescent="0.3">
      <c r="B235" s="23"/>
      <c r="C235" s="136" t="s">
        <v>562</v>
      </c>
      <c r="D235" s="136" t="s">
        <v>159</v>
      </c>
      <c r="E235" s="137" t="s">
        <v>759</v>
      </c>
      <c r="F235" s="138" t="s">
        <v>760</v>
      </c>
      <c r="G235" s="139" t="s">
        <v>191</v>
      </c>
      <c r="H235" s="140">
        <v>1</v>
      </c>
      <c r="I235" s="141"/>
      <c r="J235" s="142">
        <f>ROUND($I$235*$H$235,2)</f>
        <v>0</v>
      </c>
      <c r="K235" s="138"/>
      <c r="L235" s="43"/>
      <c r="M235" s="143"/>
      <c r="N235" s="144" t="s">
        <v>41</v>
      </c>
      <c r="O235" s="24"/>
      <c r="P235" s="145">
        <f>$O$235*$H$235</f>
        <v>0</v>
      </c>
      <c r="Q235" s="145">
        <v>0</v>
      </c>
      <c r="R235" s="145">
        <f>$Q$235*$H$235</f>
        <v>0</v>
      </c>
      <c r="S235" s="145">
        <v>0</v>
      </c>
      <c r="T235" s="146">
        <f>$S$235*$H$235</f>
        <v>0</v>
      </c>
      <c r="AR235" s="89" t="s">
        <v>163</v>
      </c>
      <c r="AT235" s="89" t="s">
        <v>159</v>
      </c>
      <c r="AU235" s="89" t="s">
        <v>21</v>
      </c>
      <c r="AY235" s="6" t="s">
        <v>158</v>
      </c>
      <c r="BE235" s="147">
        <f>IF($N$235="základní",$J$235,0)</f>
        <v>0</v>
      </c>
      <c r="BF235" s="147">
        <f>IF($N$235="snížená",$J$235,0)</f>
        <v>0</v>
      </c>
      <c r="BG235" s="147">
        <f>IF($N$235="zákl. přenesená",$J$235,0)</f>
        <v>0</v>
      </c>
      <c r="BH235" s="147">
        <f>IF($N$235="sníž. přenesená",$J$235,0)</f>
        <v>0</v>
      </c>
      <c r="BI235" s="147">
        <f>IF($N$235="nulová",$J$235,0)</f>
        <v>0</v>
      </c>
      <c r="BJ235" s="89" t="s">
        <v>21</v>
      </c>
      <c r="BK235" s="147">
        <f>ROUND($I$235*$H$235,2)</f>
        <v>0</v>
      </c>
      <c r="BL235" s="89" t="s">
        <v>163</v>
      </c>
      <c r="BM235" s="89" t="s">
        <v>562</v>
      </c>
    </row>
    <row r="236" spans="2:65" s="6" customFormat="1" ht="16.5" customHeight="1" x14ac:dyDescent="0.3">
      <c r="B236" s="23"/>
      <c r="C236" s="24"/>
      <c r="D236" s="148" t="s">
        <v>164</v>
      </c>
      <c r="E236" s="24"/>
      <c r="F236" s="149" t="s">
        <v>760</v>
      </c>
      <c r="G236" s="24"/>
      <c r="H236" s="24"/>
      <c r="J236" s="24"/>
      <c r="K236" s="24"/>
      <c r="L236" s="43"/>
      <c r="M236" s="56"/>
      <c r="N236" s="24"/>
      <c r="O236" s="24"/>
      <c r="P236" s="24"/>
      <c r="Q236" s="24"/>
      <c r="R236" s="24"/>
      <c r="S236" s="24"/>
      <c r="T236" s="57"/>
      <c r="AT236" s="6" t="s">
        <v>164</v>
      </c>
      <c r="AU236" s="6" t="s">
        <v>21</v>
      </c>
    </row>
    <row r="237" spans="2:65" s="6" customFormat="1" ht="15.75" customHeight="1" x14ac:dyDescent="0.3">
      <c r="B237" s="23"/>
      <c r="C237" s="136" t="s">
        <v>565</v>
      </c>
      <c r="D237" s="136" t="s">
        <v>159</v>
      </c>
      <c r="E237" s="137" t="s">
        <v>761</v>
      </c>
      <c r="F237" s="138" t="s">
        <v>762</v>
      </c>
      <c r="G237" s="139" t="s">
        <v>329</v>
      </c>
      <c r="H237" s="140">
        <v>1</v>
      </c>
      <c r="I237" s="141"/>
      <c r="J237" s="142">
        <f>ROUND($I$237*$H$237,2)</f>
        <v>0</v>
      </c>
      <c r="K237" s="138"/>
      <c r="L237" s="43"/>
      <c r="M237" s="143"/>
      <c r="N237" s="144" t="s">
        <v>41</v>
      </c>
      <c r="O237" s="24"/>
      <c r="P237" s="145">
        <f>$O$237*$H$237</f>
        <v>0</v>
      </c>
      <c r="Q237" s="145">
        <v>0</v>
      </c>
      <c r="R237" s="145">
        <f>$Q$237*$H$237</f>
        <v>0</v>
      </c>
      <c r="S237" s="145">
        <v>0</v>
      </c>
      <c r="T237" s="146">
        <f>$S$237*$H$237</f>
        <v>0</v>
      </c>
      <c r="AR237" s="89" t="s">
        <v>163</v>
      </c>
      <c r="AT237" s="89" t="s">
        <v>159</v>
      </c>
      <c r="AU237" s="89" t="s">
        <v>21</v>
      </c>
      <c r="AY237" s="6" t="s">
        <v>158</v>
      </c>
      <c r="BE237" s="147">
        <f>IF($N$237="základní",$J$237,0)</f>
        <v>0</v>
      </c>
      <c r="BF237" s="147">
        <f>IF($N$237="snížená",$J$237,0)</f>
        <v>0</v>
      </c>
      <c r="BG237" s="147">
        <f>IF($N$237="zákl. přenesená",$J$237,0)</f>
        <v>0</v>
      </c>
      <c r="BH237" s="147">
        <f>IF($N$237="sníž. přenesená",$J$237,0)</f>
        <v>0</v>
      </c>
      <c r="BI237" s="147">
        <f>IF($N$237="nulová",$J$237,0)</f>
        <v>0</v>
      </c>
      <c r="BJ237" s="89" t="s">
        <v>21</v>
      </c>
      <c r="BK237" s="147">
        <f>ROUND($I$237*$H$237,2)</f>
        <v>0</v>
      </c>
      <c r="BL237" s="89" t="s">
        <v>163</v>
      </c>
      <c r="BM237" s="89" t="s">
        <v>565</v>
      </c>
    </row>
    <row r="238" spans="2:65" s="6" customFormat="1" ht="16.5" customHeight="1" x14ac:dyDescent="0.3">
      <c r="B238" s="23"/>
      <c r="C238" s="24"/>
      <c r="D238" s="148" t="s">
        <v>164</v>
      </c>
      <c r="E238" s="24"/>
      <c r="F238" s="149" t="s">
        <v>762</v>
      </c>
      <c r="G238" s="24"/>
      <c r="H238" s="24"/>
      <c r="J238" s="24"/>
      <c r="K238" s="24"/>
      <c r="L238" s="43"/>
      <c r="M238" s="56"/>
      <c r="N238" s="24"/>
      <c r="O238" s="24"/>
      <c r="P238" s="24"/>
      <c r="Q238" s="24"/>
      <c r="R238" s="24"/>
      <c r="S238" s="24"/>
      <c r="T238" s="57"/>
      <c r="AT238" s="6" t="s">
        <v>164</v>
      </c>
      <c r="AU238" s="6" t="s">
        <v>21</v>
      </c>
    </row>
    <row r="239" spans="2:65" s="6" customFormat="1" ht="15.75" customHeight="1" x14ac:dyDescent="0.3">
      <c r="B239" s="23"/>
      <c r="C239" s="136" t="s">
        <v>568</v>
      </c>
      <c r="D239" s="136" t="s">
        <v>159</v>
      </c>
      <c r="E239" s="137" t="s">
        <v>494</v>
      </c>
      <c r="F239" s="138" t="s">
        <v>495</v>
      </c>
      <c r="G239" s="139" t="s">
        <v>183</v>
      </c>
      <c r="H239" s="140">
        <v>2.5000000000000001E-2</v>
      </c>
      <c r="I239" s="141"/>
      <c r="J239" s="142">
        <f>ROUND($I$239*$H$239,2)</f>
        <v>0</v>
      </c>
      <c r="K239" s="138"/>
      <c r="L239" s="43"/>
      <c r="M239" s="143"/>
      <c r="N239" s="144" t="s">
        <v>41</v>
      </c>
      <c r="O239" s="24"/>
      <c r="P239" s="145">
        <f>$O$239*$H$239</f>
        <v>0</v>
      </c>
      <c r="Q239" s="145">
        <v>0</v>
      </c>
      <c r="R239" s="145">
        <f>$Q$239*$H$239</f>
        <v>0</v>
      </c>
      <c r="S239" s="145">
        <v>0</v>
      </c>
      <c r="T239" s="146">
        <f>$S$239*$H$239</f>
        <v>0</v>
      </c>
      <c r="AR239" s="89" t="s">
        <v>163</v>
      </c>
      <c r="AT239" s="89" t="s">
        <v>159</v>
      </c>
      <c r="AU239" s="89" t="s">
        <v>21</v>
      </c>
      <c r="AY239" s="6" t="s">
        <v>158</v>
      </c>
      <c r="BE239" s="147">
        <f>IF($N$239="základní",$J$239,0)</f>
        <v>0</v>
      </c>
      <c r="BF239" s="147">
        <f>IF($N$239="snížená",$J$239,0)</f>
        <v>0</v>
      </c>
      <c r="BG239" s="147">
        <f>IF($N$239="zákl. přenesená",$J$239,0)</f>
        <v>0</v>
      </c>
      <c r="BH239" s="147">
        <f>IF($N$239="sníž. přenesená",$J$239,0)</f>
        <v>0</v>
      </c>
      <c r="BI239" s="147">
        <f>IF($N$239="nulová",$J$239,0)</f>
        <v>0</v>
      </c>
      <c r="BJ239" s="89" t="s">
        <v>21</v>
      </c>
      <c r="BK239" s="147">
        <f>ROUND($I$239*$H$239,2)</f>
        <v>0</v>
      </c>
      <c r="BL239" s="89" t="s">
        <v>163</v>
      </c>
      <c r="BM239" s="89" t="s">
        <v>568</v>
      </c>
    </row>
    <row r="240" spans="2:65" s="6" customFormat="1" ht="16.5" customHeight="1" x14ac:dyDescent="0.3">
      <c r="B240" s="23"/>
      <c r="C240" s="24"/>
      <c r="D240" s="148" t="s">
        <v>164</v>
      </c>
      <c r="E240" s="24"/>
      <c r="F240" s="149" t="s">
        <v>495</v>
      </c>
      <c r="G240" s="24"/>
      <c r="H240" s="24"/>
      <c r="J240" s="24"/>
      <c r="K240" s="24"/>
      <c r="L240" s="43"/>
      <c r="M240" s="56"/>
      <c r="N240" s="24"/>
      <c r="O240" s="24"/>
      <c r="P240" s="24"/>
      <c r="Q240" s="24"/>
      <c r="R240" s="24"/>
      <c r="S240" s="24"/>
      <c r="T240" s="57"/>
      <c r="AT240" s="6" t="s">
        <v>164</v>
      </c>
      <c r="AU240" s="6" t="s">
        <v>21</v>
      </c>
    </row>
    <row r="241" spans="2:65" s="125" customFormat="1" ht="37.5" customHeight="1" x14ac:dyDescent="0.35">
      <c r="B241" s="126"/>
      <c r="C241" s="127"/>
      <c r="D241" s="127" t="s">
        <v>69</v>
      </c>
      <c r="E241" s="128" t="s">
        <v>321</v>
      </c>
      <c r="F241" s="128" t="s">
        <v>322</v>
      </c>
      <c r="G241" s="127"/>
      <c r="H241" s="127"/>
      <c r="J241" s="129">
        <f>$BK$241</f>
        <v>0</v>
      </c>
      <c r="K241" s="127"/>
      <c r="L241" s="130"/>
      <c r="M241" s="131"/>
      <c r="N241" s="127"/>
      <c r="O241" s="127"/>
      <c r="P241" s="132">
        <f>SUM($P$242:$P$250)</f>
        <v>0</v>
      </c>
      <c r="Q241" s="127"/>
      <c r="R241" s="132">
        <f>SUM($R$242:$R$250)</f>
        <v>0</v>
      </c>
      <c r="S241" s="127"/>
      <c r="T241" s="133">
        <f>SUM($T$242:$T$250)</f>
        <v>0</v>
      </c>
      <c r="AR241" s="134" t="s">
        <v>21</v>
      </c>
      <c r="AT241" s="134" t="s">
        <v>69</v>
      </c>
      <c r="AU241" s="134" t="s">
        <v>70</v>
      </c>
      <c r="AY241" s="134" t="s">
        <v>158</v>
      </c>
      <c r="BK241" s="135">
        <f>SUM($BK$242:$BK$250)</f>
        <v>0</v>
      </c>
    </row>
    <row r="242" spans="2:65" s="6" customFormat="1" ht="15.75" customHeight="1" x14ac:dyDescent="0.3">
      <c r="B242" s="23"/>
      <c r="C242" s="136" t="s">
        <v>571</v>
      </c>
      <c r="D242" s="136" t="s">
        <v>159</v>
      </c>
      <c r="E242" s="137" t="s">
        <v>763</v>
      </c>
      <c r="F242" s="138" t="s">
        <v>764</v>
      </c>
      <c r="G242" s="139" t="s">
        <v>342</v>
      </c>
      <c r="H242" s="140">
        <v>14</v>
      </c>
      <c r="I242" s="141"/>
      <c r="J242" s="142">
        <f>ROUND($I$242*$H$242,2)</f>
        <v>0</v>
      </c>
      <c r="K242" s="138"/>
      <c r="L242" s="43"/>
      <c r="M242" s="143"/>
      <c r="N242" s="144" t="s">
        <v>41</v>
      </c>
      <c r="O242" s="24"/>
      <c r="P242" s="145">
        <f>$O$242*$H$242</f>
        <v>0</v>
      </c>
      <c r="Q242" s="145">
        <v>0</v>
      </c>
      <c r="R242" s="145">
        <f>$Q$242*$H$242</f>
        <v>0</v>
      </c>
      <c r="S242" s="145">
        <v>0</v>
      </c>
      <c r="T242" s="146">
        <f>$S$242*$H$242</f>
        <v>0</v>
      </c>
      <c r="AR242" s="89" t="s">
        <v>163</v>
      </c>
      <c r="AT242" s="89" t="s">
        <v>159</v>
      </c>
      <c r="AU242" s="89" t="s">
        <v>21</v>
      </c>
      <c r="AY242" s="6" t="s">
        <v>158</v>
      </c>
      <c r="BE242" s="147">
        <f>IF($N$242="základní",$J$242,0)</f>
        <v>0</v>
      </c>
      <c r="BF242" s="147">
        <f>IF($N$242="snížená",$J$242,0)</f>
        <v>0</v>
      </c>
      <c r="BG242" s="147">
        <f>IF($N$242="zákl. přenesená",$J$242,0)</f>
        <v>0</v>
      </c>
      <c r="BH242" s="147">
        <f>IF($N$242="sníž. přenesená",$J$242,0)</f>
        <v>0</v>
      </c>
      <c r="BI242" s="147">
        <f>IF($N$242="nulová",$J$242,0)</f>
        <v>0</v>
      </c>
      <c r="BJ242" s="89" t="s">
        <v>21</v>
      </c>
      <c r="BK242" s="147">
        <f>ROUND($I$242*$H$242,2)</f>
        <v>0</v>
      </c>
      <c r="BL242" s="89" t="s">
        <v>163</v>
      </c>
      <c r="BM242" s="89" t="s">
        <v>571</v>
      </c>
    </row>
    <row r="243" spans="2:65" s="6" customFormat="1" ht="16.5" customHeight="1" x14ac:dyDescent="0.3">
      <c r="B243" s="23"/>
      <c r="C243" s="24"/>
      <c r="D243" s="148" t="s">
        <v>164</v>
      </c>
      <c r="E243" s="24"/>
      <c r="F243" s="149" t="s">
        <v>764</v>
      </c>
      <c r="G243" s="24"/>
      <c r="H243" s="24"/>
      <c r="J243" s="24"/>
      <c r="K243" s="24"/>
      <c r="L243" s="43"/>
      <c r="M243" s="56"/>
      <c r="N243" s="24"/>
      <c r="O243" s="24"/>
      <c r="P243" s="24"/>
      <c r="Q243" s="24"/>
      <c r="R243" s="24"/>
      <c r="S243" s="24"/>
      <c r="T243" s="57"/>
      <c r="AT243" s="6" t="s">
        <v>164</v>
      </c>
      <c r="AU243" s="6" t="s">
        <v>21</v>
      </c>
    </row>
    <row r="244" spans="2:65" s="6" customFormat="1" ht="15.75" customHeight="1" x14ac:dyDescent="0.3">
      <c r="B244" s="150"/>
      <c r="C244" s="151"/>
      <c r="D244" s="152" t="s">
        <v>165</v>
      </c>
      <c r="E244" s="151"/>
      <c r="F244" s="153" t="s">
        <v>765</v>
      </c>
      <c r="G244" s="151"/>
      <c r="H244" s="154">
        <v>13.635999999999999</v>
      </c>
      <c r="J244" s="151"/>
      <c r="K244" s="151"/>
      <c r="L244" s="155"/>
      <c r="M244" s="156"/>
      <c r="N244" s="151"/>
      <c r="O244" s="151"/>
      <c r="P244" s="151"/>
      <c r="Q244" s="151"/>
      <c r="R244" s="151"/>
      <c r="S244" s="151"/>
      <c r="T244" s="157"/>
      <c r="AT244" s="158" t="s">
        <v>165</v>
      </c>
      <c r="AU244" s="158" t="s">
        <v>21</v>
      </c>
      <c r="AV244" s="158" t="s">
        <v>78</v>
      </c>
      <c r="AW244" s="158" t="s">
        <v>121</v>
      </c>
      <c r="AX244" s="158" t="s">
        <v>70</v>
      </c>
      <c r="AY244" s="158" t="s">
        <v>158</v>
      </c>
    </row>
    <row r="245" spans="2:65" s="6" customFormat="1" ht="15.75" customHeight="1" x14ac:dyDescent="0.3">
      <c r="B245" s="150"/>
      <c r="C245" s="151"/>
      <c r="D245" s="152" t="s">
        <v>165</v>
      </c>
      <c r="E245" s="151"/>
      <c r="F245" s="153" t="s">
        <v>766</v>
      </c>
      <c r="G245" s="151"/>
      <c r="H245" s="154">
        <v>0.36399999999999999</v>
      </c>
      <c r="J245" s="151"/>
      <c r="K245" s="151"/>
      <c r="L245" s="155"/>
      <c r="M245" s="156"/>
      <c r="N245" s="151"/>
      <c r="O245" s="151"/>
      <c r="P245" s="151"/>
      <c r="Q245" s="151"/>
      <c r="R245" s="151"/>
      <c r="S245" s="151"/>
      <c r="T245" s="157"/>
      <c r="AT245" s="158" t="s">
        <v>165</v>
      </c>
      <c r="AU245" s="158" t="s">
        <v>21</v>
      </c>
      <c r="AV245" s="158" t="s">
        <v>78</v>
      </c>
      <c r="AW245" s="158" t="s">
        <v>121</v>
      </c>
      <c r="AX245" s="158" t="s">
        <v>70</v>
      </c>
      <c r="AY245" s="158" t="s">
        <v>158</v>
      </c>
    </row>
    <row r="246" spans="2:65" s="6" customFormat="1" ht="15.75" customHeight="1" x14ac:dyDescent="0.3">
      <c r="B246" s="159"/>
      <c r="C246" s="160"/>
      <c r="D246" s="152" t="s">
        <v>165</v>
      </c>
      <c r="E246" s="160"/>
      <c r="F246" s="161" t="s">
        <v>170</v>
      </c>
      <c r="G246" s="160"/>
      <c r="H246" s="162">
        <v>14</v>
      </c>
      <c r="J246" s="160"/>
      <c r="K246" s="160"/>
      <c r="L246" s="163"/>
      <c r="M246" s="164"/>
      <c r="N246" s="160"/>
      <c r="O246" s="160"/>
      <c r="P246" s="160"/>
      <c r="Q246" s="160"/>
      <c r="R246" s="160"/>
      <c r="S246" s="160"/>
      <c r="T246" s="165"/>
      <c r="AT246" s="166" t="s">
        <v>165</v>
      </c>
      <c r="AU246" s="166" t="s">
        <v>21</v>
      </c>
      <c r="AV246" s="166" t="s">
        <v>163</v>
      </c>
      <c r="AW246" s="166" t="s">
        <v>121</v>
      </c>
      <c r="AX246" s="166" t="s">
        <v>21</v>
      </c>
      <c r="AY246" s="166" t="s">
        <v>158</v>
      </c>
    </row>
    <row r="247" spans="2:65" s="6" customFormat="1" ht="15.75" customHeight="1" x14ac:dyDescent="0.3">
      <c r="B247" s="23"/>
      <c r="C247" s="136" t="s">
        <v>574</v>
      </c>
      <c r="D247" s="136" t="s">
        <v>159</v>
      </c>
      <c r="E247" s="137" t="s">
        <v>598</v>
      </c>
      <c r="F247" s="138" t="s">
        <v>599</v>
      </c>
      <c r="G247" s="139" t="s">
        <v>600</v>
      </c>
      <c r="H247" s="140">
        <v>14</v>
      </c>
      <c r="I247" s="141"/>
      <c r="J247" s="142">
        <f>ROUND($I$247*$H$247,2)</f>
        <v>0</v>
      </c>
      <c r="K247" s="138"/>
      <c r="L247" s="43"/>
      <c r="M247" s="143"/>
      <c r="N247" s="144" t="s">
        <v>41</v>
      </c>
      <c r="O247" s="24"/>
      <c r="P247" s="145">
        <f>$O$247*$H$247</f>
        <v>0</v>
      </c>
      <c r="Q247" s="145">
        <v>0</v>
      </c>
      <c r="R247" s="145">
        <f>$Q$247*$H$247</f>
        <v>0</v>
      </c>
      <c r="S247" s="145">
        <v>0</v>
      </c>
      <c r="T247" s="146">
        <f>$S$247*$H$247</f>
        <v>0</v>
      </c>
      <c r="AR247" s="89" t="s">
        <v>163</v>
      </c>
      <c r="AT247" s="89" t="s">
        <v>159</v>
      </c>
      <c r="AU247" s="89" t="s">
        <v>21</v>
      </c>
      <c r="AY247" s="6" t="s">
        <v>158</v>
      </c>
      <c r="BE247" s="147">
        <f>IF($N$247="základní",$J$247,0)</f>
        <v>0</v>
      </c>
      <c r="BF247" s="147">
        <f>IF($N$247="snížená",$J$247,0)</f>
        <v>0</v>
      </c>
      <c r="BG247" s="147">
        <f>IF($N$247="zákl. přenesená",$J$247,0)</f>
        <v>0</v>
      </c>
      <c r="BH247" s="147">
        <f>IF($N$247="sníž. přenesená",$J$247,0)</f>
        <v>0</v>
      </c>
      <c r="BI247" s="147">
        <f>IF($N$247="nulová",$J$247,0)</f>
        <v>0</v>
      </c>
      <c r="BJ247" s="89" t="s">
        <v>21</v>
      </c>
      <c r="BK247" s="147">
        <f>ROUND($I$247*$H$247,2)</f>
        <v>0</v>
      </c>
      <c r="BL247" s="89" t="s">
        <v>163</v>
      </c>
      <c r="BM247" s="89" t="s">
        <v>574</v>
      </c>
    </row>
    <row r="248" spans="2:65" s="6" customFormat="1" ht="16.5" customHeight="1" x14ac:dyDescent="0.3">
      <c r="B248" s="23"/>
      <c r="C248" s="24"/>
      <c r="D248" s="148" t="s">
        <v>164</v>
      </c>
      <c r="E248" s="24"/>
      <c r="F248" s="149" t="s">
        <v>599</v>
      </c>
      <c r="G248" s="24"/>
      <c r="H248" s="24"/>
      <c r="J248" s="24"/>
      <c r="K248" s="24"/>
      <c r="L248" s="43"/>
      <c r="M248" s="56"/>
      <c r="N248" s="24"/>
      <c r="O248" s="24"/>
      <c r="P248" s="24"/>
      <c r="Q248" s="24"/>
      <c r="R248" s="24"/>
      <c r="S248" s="24"/>
      <c r="T248" s="57"/>
      <c r="AT248" s="6" t="s">
        <v>164</v>
      </c>
      <c r="AU248" s="6" t="s">
        <v>21</v>
      </c>
    </row>
    <row r="249" spans="2:65" s="6" customFormat="1" ht="15.75" customHeight="1" x14ac:dyDescent="0.3">
      <c r="B249" s="23"/>
      <c r="C249" s="136" t="s">
        <v>577</v>
      </c>
      <c r="D249" s="136" t="s">
        <v>159</v>
      </c>
      <c r="E249" s="137" t="s">
        <v>361</v>
      </c>
      <c r="F249" s="138" t="s">
        <v>602</v>
      </c>
      <c r="G249" s="139" t="s">
        <v>183</v>
      </c>
      <c r="H249" s="140">
        <v>1.4999999999999999E-2</v>
      </c>
      <c r="I249" s="141"/>
      <c r="J249" s="142">
        <f>ROUND($I$249*$H$249,2)</f>
        <v>0</v>
      </c>
      <c r="K249" s="138"/>
      <c r="L249" s="43"/>
      <c r="M249" s="143"/>
      <c r="N249" s="144" t="s">
        <v>41</v>
      </c>
      <c r="O249" s="24"/>
      <c r="P249" s="145">
        <f>$O$249*$H$249</f>
        <v>0</v>
      </c>
      <c r="Q249" s="145">
        <v>0</v>
      </c>
      <c r="R249" s="145">
        <f>$Q$249*$H$249</f>
        <v>0</v>
      </c>
      <c r="S249" s="145">
        <v>0</v>
      </c>
      <c r="T249" s="146">
        <f>$S$249*$H$249</f>
        <v>0</v>
      </c>
      <c r="AR249" s="89" t="s">
        <v>163</v>
      </c>
      <c r="AT249" s="89" t="s">
        <v>159</v>
      </c>
      <c r="AU249" s="89" t="s">
        <v>21</v>
      </c>
      <c r="AY249" s="6" t="s">
        <v>158</v>
      </c>
      <c r="BE249" s="147">
        <f>IF($N$249="základní",$J$249,0)</f>
        <v>0</v>
      </c>
      <c r="BF249" s="147">
        <f>IF($N$249="snížená",$J$249,0)</f>
        <v>0</v>
      </c>
      <c r="BG249" s="147">
        <f>IF($N$249="zákl. přenesená",$J$249,0)</f>
        <v>0</v>
      </c>
      <c r="BH249" s="147">
        <f>IF($N$249="sníž. přenesená",$J$249,0)</f>
        <v>0</v>
      </c>
      <c r="BI249" s="147">
        <f>IF($N$249="nulová",$J$249,0)</f>
        <v>0</v>
      </c>
      <c r="BJ249" s="89" t="s">
        <v>21</v>
      </c>
      <c r="BK249" s="147">
        <f>ROUND($I$249*$H$249,2)</f>
        <v>0</v>
      </c>
      <c r="BL249" s="89" t="s">
        <v>163</v>
      </c>
      <c r="BM249" s="89" t="s">
        <v>577</v>
      </c>
    </row>
    <row r="250" spans="2:65" s="6" customFormat="1" ht="16.5" customHeight="1" x14ac:dyDescent="0.3">
      <c r="B250" s="23"/>
      <c r="C250" s="24"/>
      <c r="D250" s="148" t="s">
        <v>164</v>
      </c>
      <c r="E250" s="24"/>
      <c r="F250" s="149" t="s">
        <v>602</v>
      </c>
      <c r="G250" s="24"/>
      <c r="H250" s="24"/>
      <c r="J250" s="24"/>
      <c r="K250" s="24"/>
      <c r="L250" s="43"/>
      <c r="M250" s="56"/>
      <c r="N250" s="24"/>
      <c r="O250" s="24"/>
      <c r="P250" s="24"/>
      <c r="Q250" s="24"/>
      <c r="R250" s="24"/>
      <c r="S250" s="24"/>
      <c r="T250" s="57"/>
      <c r="AT250" s="6" t="s">
        <v>164</v>
      </c>
      <c r="AU250" s="6" t="s">
        <v>21</v>
      </c>
    </row>
    <row r="251" spans="2:65" s="125" customFormat="1" ht="37.5" customHeight="1" x14ac:dyDescent="0.35">
      <c r="B251" s="126"/>
      <c r="C251" s="127"/>
      <c r="D251" s="127" t="s">
        <v>69</v>
      </c>
      <c r="E251" s="128" t="s">
        <v>372</v>
      </c>
      <c r="F251" s="128" t="s">
        <v>373</v>
      </c>
      <c r="G251" s="127"/>
      <c r="H251" s="127"/>
      <c r="J251" s="129">
        <f>$BK$251</f>
        <v>0</v>
      </c>
      <c r="K251" s="127"/>
      <c r="L251" s="130"/>
      <c r="M251" s="131"/>
      <c r="N251" s="127"/>
      <c r="O251" s="127"/>
      <c r="P251" s="132">
        <f>SUM($P$252:$P$256)</f>
        <v>0</v>
      </c>
      <c r="Q251" s="127"/>
      <c r="R251" s="132">
        <f>SUM($R$252:$R$256)</f>
        <v>0</v>
      </c>
      <c r="S251" s="127"/>
      <c r="T251" s="133">
        <f>SUM($T$252:$T$256)</f>
        <v>0</v>
      </c>
      <c r="AR251" s="134" t="s">
        <v>21</v>
      </c>
      <c r="AT251" s="134" t="s">
        <v>69</v>
      </c>
      <c r="AU251" s="134" t="s">
        <v>70</v>
      </c>
      <c r="AY251" s="134" t="s">
        <v>158</v>
      </c>
      <c r="BK251" s="135">
        <f>SUM($BK$252:$BK$256)</f>
        <v>0</v>
      </c>
    </row>
    <row r="252" spans="2:65" s="6" customFormat="1" ht="15.75" customHeight="1" x14ac:dyDescent="0.3">
      <c r="B252" s="23"/>
      <c r="C252" s="136" t="s">
        <v>580</v>
      </c>
      <c r="D252" s="136" t="s">
        <v>159</v>
      </c>
      <c r="E252" s="137" t="s">
        <v>375</v>
      </c>
      <c r="F252" s="138" t="s">
        <v>376</v>
      </c>
      <c r="G252" s="139" t="s">
        <v>177</v>
      </c>
      <c r="H252" s="140">
        <v>1.1000000000000001</v>
      </c>
      <c r="I252" s="141"/>
      <c r="J252" s="142">
        <f>ROUND($I$252*$H$252,2)</f>
        <v>0</v>
      </c>
      <c r="K252" s="138"/>
      <c r="L252" s="43"/>
      <c r="M252" s="143"/>
      <c r="N252" s="144" t="s">
        <v>41</v>
      </c>
      <c r="O252" s="24"/>
      <c r="P252" s="145">
        <f>$O$252*$H$252</f>
        <v>0</v>
      </c>
      <c r="Q252" s="145">
        <v>0</v>
      </c>
      <c r="R252" s="145">
        <f>$Q$252*$H$252</f>
        <v>0</v>
      </c>
      <c r="S252" s="145">
        <v>0</v>
      </c>
      <c r="T252" s="146">
        <f>$S$252*$H$252</f>
        <v>0</v>
      </c>
      <c r="AR252" s="89" t="s">
        <v>163</v>
      </c>
      <c r="AT252" s="89" t="s">
        <v>159</v>
      </c>
      <c r="AU252" s="89" t="s">
        <v>21</v>
      </c>
      <c r="AY252" s="6" t="s">
        <v>158</v>
      </c>
      <c r="BE252" s="147">
        <f>IF($N$252="základní",$J$252,0)</f>
        <v>0</v>
      </c>
      <c r="BF252" s="147">
        <f>IF($N$252="snížená",$J$252,0)</f>
        <v>0</v>
      </c>
      <c r="BG252" s="147">
        <f>IF($N$252="zákl. přenesená",$J$252,0)</f>
        <v>0</v>
      </c>
      <c r="BH252" s="147">
        <f>IF($N$252="sníž. přenesená",$J$252,0)</f>
        <v>0</v>
      </c>
      <c r="BI252" s="147">
        <f>IF($N$252="nulová",$J$252,0)</f>
        <v>0</v>
      </c>
      <c r="BJ252" s="89" t="s">
        <v>21</v>
      </c>
      <c r="BK252" s="147">
        <f>ROUND($I$252*$H$252,2)</f>
        <v>0</v>
      </c>
      <c r="BL252" s="89" t="s">
        <v>163</v>
      </c>
      <c r="BM252" s="89" t="s">
        <v>580</v>
      </c>
    </row>
    <row r="253" spans="2:65" s="6" customFormat="1" ht="16.5" customHeight="1" x14ac:dyDescent="0.3">
      <c r="B253" s="23"/>
      <c r="C253" s="24"/>
      <c r="D253" s="148" t="s">
        <v>164</v>
      </c>
      <c r="E253" s="24"/>
      <c r="F253" s="149" t="s">
        <v>376</v>
      </c>
      <c r="G253" s="24"/>
      <c r="H253" s="24"/>
      <c r="J253" s="24"/>
      <c r="K253" s="24"/>
      <c r="L253" s="43"/>
      <c r="M253" s="56"/>
      <c r="N253" s="24"/>
      <c r="O253" s="24"/>
      <c r="P253" s="24"/>
      <c r="Q253" s="24"/>
      <c r="R253" s="24"/>
      <c r="S253" s="24"/>
      <c r="T253" s="57"/>
      <c r="AT253" s="6" t="s">
        <v>164</v>
      </c>
      <c r="AU253" s="6" t="s">
        <v>21</v>
      </c>
    </row>
    <row r="254" spans="2:65" s="6" customFormat="1" ht="15.75" customHeight="1" x14ac:dyDescent="0.3">
      <c r="B254" s="150"/>
      <c r="C254" s="151"/>
      <c r="D254" s="152" t="s">
        <v>165</v>
      </c>
      <c r="E254" s="151"/>
      <c r="F254" s="153" t="s">
        <v>767</v>
      </c>
      <c r="G254" s="151"/>
      <c r="H254" s="154">
        <v>1.05</v>
      </c>
      <c r="J254" s="151"/>
      <c r="K254" s="151"/>
      <c r="L254" s="155"/>
      <c r="M254" s="156"/>
      <c r="N254" s="151"/>
      <c r="O254" s="151"/>
      <c r="P254" s="151"/>
      <c r="Q254" s="151"/>
      <c r="R254" s="151"/>
      <c r="S254" s="151"/>
      <c r="T254" s="157"/>
      <c r="AT254" s="158" t="s">
        <v>165</v>
      </c>
      <c r="AU254" s="158" t="s">
        <v>21</v>
      </c>
      <c r="AV254" s="158" t="s">
        <v>78</v>
      </c>
      <c r="AW254" s="158" t="s">
        <v>121</v>
      </c>
      <c r="AX254" s="158" t="s">
        <v>70</v>
      </c>
      <c r="AY254" s="158" t="s">
        <v>158</v>
      </c>
    </row>
    <row r="255" spans="2:65" s="6" customFormat="1" ht="15.75" customHeight="1" x14ac:dyDescent="0.3">
      <c r="B255" s="150"/>
      <c r="C255" s="151"/>
      <c r="D255" s="152" t="s">
        <v>165</v>
      </c>
      <c r="E255" s="151"/>
      <c r="F255" s="153" t="s">
        <v>768</v>
      </c>
      <c r="G255" s="151"/>
      <c r="H255" s="154">
        <v>0.05</v>
      </c>
      <c r="J255" s="151"/>
      <c r="K255" s="151"/>
      <c r="L255" s="155"/>
      <c r="M255" s="156"/>
      <c r="N255" s="151"/>
      <c r="O255" s="151"/>
      <c r="P255" s="151"/>
      <c r="Q255" s="151"/>
      <c r="R255" s="151"/>
      <c r="S255" s="151"/>
      <c r="T255" s="157"/>
      <c r="AT255" s="158" t="s">
        <v>165</v>
      </c>
      <c r="AU255" s="158" t="s">
        <v>21</v>
      </c>
      <c r="AV255" s="158" t="s">
        <v>78</v>
      </c>
      <c r="AW255" s="158" t="s">
        <v>121</v>
      </c>
      <c r="AX255" s="158" t="s">
        <v>70</v>
      </c>
      <c r="AY255" s="158" t="s">
        <v>158</v>
      </c>
    </row>
    <row r="256" spans="2:65" s="6" customFormat="1" ht="15.75" customHeight="1" x14ac:dyDescent="0.3">
      <c r="B256" s="159"/>
      <c r="C256" s="160"/>
      <c r="D256" s="152" t="s">
        <v>165</v>
      </c>
      <c r="E256" s="160"/>
      <c r="F256" s="161" t="s">
        <v>170</v>
      </c>
      <c r="G256" s="160"/>
      <c r="H256" s="162">
        <v>1.1000000000000001</v>
      </c>
      <c r="J256" s="160"/>
      <c r="K256" s="160"/>
      <c r="L256" s="163"/>
      <c r="M256" s="164"/>
      <c r="N256" s="160"/>
      <c r="O256" s="160"/>
      <c r="P256" s="160"/>
      <c r="Q256" s="160"/>
      <c r="R256" s="160"/>
      <c r="S256" s="160"/>
      <c r="T256" s="165"/>
      <c r="AT256" s="166" t="s">
        <v>165</v>
      </c>
      <c r="AU256" s="166" t="s">
        <v>21</v>
      </c>
      <c r="AV256" s="166" t="s">
        <v>163</v>
      </c>
      <c r="AW256" s="166" t="s">
        <v>121</v>
      </c>
      <c r="AX256" s="166" t="s">
        <v>21</v>
      </c>
      <c r="AY256" s="166" t="s">
        <v>158</v>
      </c>
    </row>
    <row r="257" spans="2:65" s="125" customFormat="1" ht="37.5" customHeight="1" x14ac:dyDescent="0.35">
      <c r="B257" s="126"/>
      <c r="C257" s="127"/>
      <c r="D257" s="127" t="s">
        <v>69</v>
      </c>
      <c r="E257" s="128" t="s">
        <v>393</v>
      </c>
      <c r="F257" s="128" t="s">
        <v>394</v>
      </c>
      <c r="G257" s="127"/>
      <c r="H257" s="127"/>
      <c r="J257" s="129">
        <f>$BK$257</f>
        <v>0</v>
      </c>
      <c r="K257" s="127"/>
      <c r="L257" s="130"/>
      <c r="M257" s="131"/>
      <c r="N257" s="127"/>
      <c r="O257" s="127"/>
      <c r="P257" s="132">
        <f>SUM($P$258:$P$263)</f>
        <v>0</v>
      </c>
      <c r="Q257" s="127"/>
      <c r="R257" s="132">
        <f>SUM($R$258:$R$263)</f>
        <v>0</v>
      </c>
      <c r="S257" s="127"/>
      <c r="T257" s="133">
        <f>SUM($T$258:$T$263)</f>
        <v>0</v>
      </c>
      <c r="AR257" s="134" t="s">
        <v>21</v>
      </c>
      <c r="AT257" s="134" t="s">
        <v>69</v>
      </c>
      <c r="AU257" s="134" t="s">
        <v>70</v>
      </c>
      <c r="AY257" s="134" t="s">
        <v>158</v>
      </c>
      <c r="BK257" s="135">
        <f>SUM($BK$258:$BK$263)</f>
        <v>0</v>
      </c>
    </row>
    <row r="258" spans="2:65" s="6" customFormat="1" ht="15.75" customHeight="1" x14ac:dyDescent="0.3">
      <c r="B258" s="23"/>
      <c r="C258" s="136" t="s">
        <v>583</v>
      </c>
      <c r="D258" s="136" t="s">
        <v>159</v>
      </c>
      <c r="E258" s="137" t="s">
        <v>402</v>
      </c>
      <c r="F258" s="138" t="s">
        <v>403</v>
      </c>
      <c r="G258" s="139" t="s">
        <v>183</v>
      </c>
      <c r="H258" s="140">
        <v>0.89800000000000002</v>
      </c>
      <c r="I258" s="141"/>
      <c r="J258" s="142">
        <f>ROUND($I$258*$H$258,2)</f>
        <v>0</v>
      </c>
      <c r="K258" s="138"/>
      <c r="L258" s="43"/>
      <c r="M258" s="143"/>
      <c r="N258" s="144" t="s">
        <v>41</v>
      </c>
      <c r="O258" s="24"/>
      <c r="P258" s="145">
        <f>$O$258*$H$258</f>
        <v>0</v>
      </c>
      <c r="Q258" s="145">
        <v>0</v>
      </c>
      <c r="R258" s="145">
        <f>$Q$258*$H$258</f>
        <v>0</v>
      </c>
      <c r="S258" s="145">
        <v>0</v>
      </c>
      <c r="T258" s="146">
        <f>$S$258*$H$258</f>
        <v>0</v>
      </c>
      <c r="AR258" s="89" t="s">
        <v>163</v>
      </c>
      <c r="AT258" s="89" t="s">
        <v>159</v>
      </c>
      <c r="AU258" s="89" t="s">
        <v>21</v>
      </c>
      <c r="AY258" s="6" t="s">
        <v>158</v>
      </c>
      <c r="BE258" s="147">
        <f>IF($N$258="základní",$J$258,0)</f>
        <v>0</v>
      </c>
      <c r="BF258" s="147">
        <f>IF($N$258="snížená",$J$258,0)</f>
        <v>0</v>
      </c>
      <c r="BG258" s="147">
        <f>IF($N$258="zákl. přenesená",$J$258,0)</f>
        <v>0</v>
      </c>
      <c r="BH258" s="147">
        <f>IF($N$258="sníž. přenesená",$J$258,0)</f>
        <v>0</v>
      </c>
      <c r="BI258" s="147">
        <f>IF($N$258="nulová",$J$258,0)</f>
        <v>0</v>
      </c>
      <c r="BJ258" s="89" t="s">
        <v>21</v>
      </c>
      <c r="BK258" s="147">
        <f>ROUND($I$258*$H$258,2)</f>
        <v>0</v>
      </c>
      <c r="BL258" s="89" t="s">
        <v>163</v>
      </c>
      <c r="BM258" s="89" t="s">
        <v>583</v>
      </c>
    </row>
    <row r="259" spans="2:65" s="6" customFormat="1" ht="16.5" customHeight="1" x14ac:dyDescent="0.3">
      <c r="B259" s="23"/>
      <c r="C259" s="24"/>
      <c r="D259" s="148" t="s">
        <v>164</v>
      </c>
      <c r="E259" s="24"/>
      <c r="F259" s="149" t="s">
        <v>403</v>
      </c>
      <c r="G259" s="24"/>
      <c r="H259" s="24"/>
      <c r="J259" s="24"/>
      <c r="K259" s="24"/>
      <c r="L259" s="43"/>
      <c r="M259" s="56"/>
      <c r="N259" s="24"/>
      <c r="O259" s="24"/>
      <c r="P259" s="24"/>
      <c r="Q259" s="24"/>
      <c r="R259" s="24"/>
      <c r="S259" s="24"/>
      <c r="T259" s="57"/>
      <c r="AT259" s="6" t="s">
        <v>164</v>
      </c>
      <c r="AU259" s="6" t="s">
        <v>21</v>
      </c>
    </row>
    <row r="260" spans="2:65" s="6" customFormat="1" ht="15.75" customHeight="1" x14ac:dyDescent="0.3">
      <c r="B260" s="23"/>
      <c r="C260" s="136" t="s">
        <v>586</v>
      </c>
      <c r="D260" s="136" t="s">
        <v>159</v>
      </c>
      <c r="E260" s="137" t="s">
        <v>405</v>
      </c>
      <c r="F260" s="138" t="s">
        <v>406</v>
      </c>
      <c r="G260" s="139" t="s">
        <v>183</v>
      </c>
      <c r="H260" s="140">
        <v>17.07</v>
      </c>
      <c r="I260" s="141"/>
      <c r="J260" s="142">
        <f>ROUND($I$260*$H$260,2)</f>
        <v>0</v>
      </c>
      <c r="K260" s="138"/>
      <c r="L260" s="43"/>
      <c r="M260" s="143"/>
      <c r="N260" s="144" t="s">
        <v>41</v>
      </c>
      <c r="O260" s="24"/>
      <c r="P260" s="145">
        <f>$O$260*$H$260</f>
        <v>0</v>
      </c>
      <c r="Q260" s="145">
        <v>0</v>
      </c>
      <c r="R260" s="145">
        <f>$Q$260*$H$260</f>
        <v>0</v>
      </c>
      <c r="S260" s="145">
        <v>0</v>
      </c>
      <c r="T260" s="146">
        <f>$S$260*$H$260</f>
        <v>0</v>
      </c>
      <c r="AR260" s="89" t="s">
        <v>163</v>
      </c>
      <c r="AT260" s="89" t="s">
        <v>159</v>
      </c>
      <c r="AU260" s="89" t="s">
        <v>21</v>
      </c>
      <c r="AY260" s="6" t="s">
        <v>158</v>
      </c>
      <c r="BE260" s="147">
        <f>IF($N$260="základní",$J$260,0)</f>
        <v>0</v>
      </c>
      <c r="BF260" s="147">
        <f>IF($N$260="snížená",$J$260,0)</f>
        <v>0</v>
      </c>
      <c r="BG260" s="147">
        <f>IF($N$260="zákl. přenesená",$J$260,0)</f>
        <v>0</v>
      </c>
      <c r="BH260" s="147">
        <f>IF($N$260="sníž. přenesená",$J$260,0)</f>
        <v>0</v>
      </c>
      <c r="BI260" s="147">
        <f>IF($N$260="nulová",$J$260,0)</f>
        <v>0</v>
      </c>
      <c r="BJ260" s="89" t="s">
        <v>21</v>
      </c>
      <c r="BK260" s="147">
        <f>ROUND($I$260*$H$260,2)</f>
        <v>0</v>
      </c>
      <c r="BL260" s="89" t="s">
        <v>163</v>
      </c>
      <c r="BM260" s="89" t="s">
        <v>586</v>
      </c>
    </row>
    <row r="261" spans="2:65" s="6" customFormat="1" ht="16.5" customHeight="1" x14ac:dyDescent="0.3">
      <c r="B261" s="23"/>
      <c r="C261" s="24"/>
      <c r="D261" s="148" t="s">
        <v>164</v>
      </c>
      <c r="E261" s="24"/>
      <c r="F261" s="149" t="s">
        <v>406</v>
      </c>
      <c r="G261" s="24"/>
      <c r="H261" s="24"/>
      <c r="J261" s="24"/>
      <c r="K261" s="24"/>
      <c r="L261" s="43"/>
      <c r="M261" s="56"/>
      <c r="N261" s="24"/>
      <c r="O261" s="24"/>
      <c r="P261" s="24"/>
      <c r="Q261" s="24"/>
      <c r="R261" s="24"/>
      <c r="S261" s="24"/>
      <c r="T261" s="57"/>
      <c r="AT261" s="6" t="s">
        <v>164</v>
      </c>
      <c r="AU261" s="6" t="s">
        <v>21</v>
      </c>
    </row>
    <row r="262" spans="2:65" s="6" customFormat="1" ht="15.75" customHeight="1" x14ac:dyDescent="0.3">
      <c r="B262" s="23"/>
      <c r="C262" s="136" t="s">
        <v>589</v>
      </c>
      <c r="D262" s="136" t="s">
        <v>159</v>
      </c>
      <c r="E262" s="137" t="s">
        <v>407</v>
      </c>
      <c r="F262" s="138" t="s">
        <v>408</v>
      </c>
      <c r="G262" s="139" t="s">
        <v>183</v>
      </c>
      <c r="H262" s="140">
        <v>0.89800000000000002</v>
      </c>
      <c r="I262" s="141"/>
      <c r="J262" s="142">
        <f>ROUND($I$262*$H$262,2)</f>
        <v>0</v>
      </c>
      <c r="K262" s="138"/>
      <c r="L262" s="43"/>
      <c r="M262" s="143"/>
      <c r="N262" s="144" t="s">
        <v>41</v>
      </c>
      <c r="O262" s="24"/>
      <c r="P262" s="145">
        <f>$O$262*$H$262</f>
        <v>0</v>
      </c>
      <c r="Q262" s="145">
        <v>0</v>
      </c>
      <c r="R262" s="145">
        <f>$Q$262*$H$262</f>
        <v>0</v>
      </c>
      <c r="S262" s="145">
        <v>0</v>
      </c>
      <c r="T262" s="146">
        <f>$S$262*$H$262</f>
        <v>0</v>
      </c>
      <c r="AR262" s="89" t="s">
        <v>163</v>
      </c>
      <c r="AT262" s="89" t="s">
        <v>159</v>
      </c>
      <c r="AU262" s="89" t="s">
        <v>21</v>
      </c>
      <c r="AY262" s="6" t="s">
        <v>158</v>
      </c>
      <c r="BE262" s="147">
        <f>IF($N$262="základní",$J$262,0)</f>
        <v>0</v>
      </c>
      <c r="BF262" s="147">
        <f>IF($N$262="snížená",$J$262,0)</f>
        <v>0</v>
      </c>
      <c r="BG262" s="147">
        <f>IF($N$262="zákl. přenesená",$J$262,0)</f>
        <v>0</v>
      </c>
      <c r="BH262" s="147">
        <f>IF($N$262="sníž. přenesená",$J$262,0)</f>
        <v>0</v>
      </c>
      <c r="BI262" s="147">
        <f>IF($N$262="nulová",$J$262,0)</f>
        <v>0</v>
      </c>
      <c r="BJ262" s="89" t="s">
        <v>21</v>
      </c>
      <c r="BK262" s="147">
        <f>ROUND($I$262*$H$262,2)</f>
        <v>0</v>
      </c>
      <c r="BL262" s="89" t="s">
        <v>163</v>
      </c>
      <c r="BM262" s="89" t="s">
        <v>589</v>
      </c>
    </row>
    <row r="263" spans="2:65" s="6" customFormat="1" ht="16.5" customHeight="1" x14ac:dyDescent="0.3">
      <c r="B263" s="23"/>
      <c r="C263" s="24"/>
      <c r="D263" s="148" t="s">
        <v>164</v>
      </c>
      <c r="E263" s="24"/>
      <c r="F263" s="149" t="s">
        <v>408</v>
      </c>
      <c r="G263" s="24"/>
      <c r="H263" s="24"/>
      <c r="J263" s="24"/>
      <c r="K263" s="24"/>
      <c r="L263" s="43"/>
      <c r="M263" s="174"/>
      <c r="N263" s="175"/>
      <c r="O263" s="175"/>
      <c r="P263" s="175"/>
      <c r="Q263" s="175"/>
      <c r="R263" s="175"/>
      <c r="S263" s="175"/>
      <c r="T263" s="176"/>
      <c r="AT263" s="6" t="s">
        <v>164</v>
      </c>
      <c r="AU263" s="6" t="s">
        <v>21</v>
      </c>
    </row>
    <row r="264" spans="2:65" s="6" customFormat="1" ht="7.5" customHeight="1" x14ac:dyDescent="0.3">
      <c r="B264" s="38"/>
      <c r="C264" s="39"/>
      <c r="D264" s="39"/>
      <c r="E264" s="39"/>
      <c r="F264" s="39"/>
      <c r="G264" s="39"/>
      <c r="H264" s="39"/>
      <c r="I264" s="101"/>
      <c r="J264" s="39"/>
      <c r="K264" s="39"/>
      <c r="L264" s="43"/>
    </row>
    <row r="302" s="2" customFormat="1" ht="14.25" customHeight="1" x14ac:dyDescent="0.3"/>
  </sheetData>
  <sheetProtection password="CC35" sheet="1" objects="1" scenarios="1" formatColumns="0" formatRows="0" sort="0" autoFilter="0"/>
  <autoFilter ref="C83:K83"/>
  <mergeCells count="9">
    <mergeCell ref="E76:H76"/>
    <mergeCell ref="G1:H1"/>
    <mergeCell ref="L2:V2"/>
    <mergeCell ref="E7:H7"/>
    <mergeCell ref="E9:H9"/>
    <mergeCell ref="E24:H24"/>
    <mergeCell ref="E45:H45"/>
    <mergeCell ref="E47:H47"/>
    <mergeCell ref="E74:H74"/>
  </mergeCells>
  <hyperlinks>
    <hyperlink ref="F1:G1" location="C2" tooltip="Krycí list soupisu" display="1) Krycí list soupisu"/>
    <hyperlink ref="G1:H1" location="C54" tooltip="Rekapitulace" display="2) Rekapitulace"/>
    <hyperlink ref="J1" location="C83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87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769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ROUND($J$82,2)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ROUND(SUM($BE$82:$BE$200),2)</f>
        <v>0</v>
      </c>
      <c r="G30" s="24"/>
      <c r="H30" s="24"/>
      <c r="I30" s="97">
        <v>0.21</v>
      </c>
      <c r="J30" s="96">
        <f>ROUND(ROUND((SUM($BE$82:$BE$200)),2)*$I$30,2)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ROUND(SUM($BF$82:$BF$200),2)</f>
        <v>0</v>
      </c>
      <c r="G31" s="24"/>
      <c r="H31" s="24"/>
      <c r="I31" s="97">
        <v>0.15</v>
      </c>
      <c r="J31" s="96">
        <f>ROUND(ROUND((SUM($BF$82:$BF$200)),2)*$I$31,2)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ROUND(SUM($BG$82:$BG$200),2)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ROUND(SUM($BH$82:$BH$200),2)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ROUND(SUM($BI$82:$BI$200),2)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04 - MaR SO-obj. č. 15 - UBIKACE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$J$82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770</v>
      </c>
      <c r="E57" s="110"/>
      <c r="F57" s="110"/>
      <c r="G57" s="110"/>
      <c r="H57" s="110"/>
      <c r="I57" s="111"/>
      <c r="J57" s="112">
        <f>$J$83</f>
        <v>0</v>
      </c>
      <c r="K57" s="113"/>
    </row>
    <row r="58" spans="2:47" s="73" customFormat="1" ht="25.5" customHeight="1" x14ac:dyDescent="0.3">
      <c r="B58" s="108"/>
      <c r="C58" s="109"/>
      <c r="D58" s="110" t="s">
        <v>771</v>
      </c>
      <c r="E58" s="110"/>
      <c r="F58" s="110"/>
      <c r="G58" s="110"/>
      <c r="H58" s="110"/>
      <c r="I58" s="111"/>
      <c r="J58" s="112">
        <f>$J$84</f>
        <v>0</v>
      </c>
      <c r="K58" s="113"/>
    </row>
    <row r="59" spans="2:47" s="73" customFormat="1" ht="25.5" customHeight="1" x14ac:dyDescent="0.3">
      <c r="B59" s="108"/>
      <c r="C59" s="109"/>
      <c r="D59" s="110" t="s">
        <v>772</v>
      </c>
      <c r="E59" s="110"/>
      <c r="F59" s="110"/>
      <c r="G59" s="110"/>
      <c r="H59" s="110"/>
      <c r="I59" s="111"/>
      <c r="J59" s="112">
        <f>$J$109</f>
        <v>0</v>
      </c>
      <c r="K59" s="113"/>
    </row>
    <row r="60" spans="2:47" s="73" customFormat="1" ht="25.5" customHeight="1" x14ac:dyDescent="0.3">
      <c r="B60" s="108"/>
      <c r="C60" s="109"/>
      <c r="D60" s="110" t="s">
        <v>773</v>
      </c>
      <c r="E60" s="110"/>
      <c r="F60" s="110"/>
      <c r="G60" s="110"/>
      <c r="H60" s="110"/>
      <c r="I60" s="111"/>
      <c r="J60" s="112">
        <f>$J$136</f>
        <v>0</v>
      </c>
      <c r="K60" s="113"/>
    </row>
    <row r="61" spans="2:47" s="73" customFormat="1" ht="25.5" customHeight="1" x14ac:dyDescent="0.3">
      <c r="B61" s="108"/>
      <c r="C61" s="109"/>
      <c r="D61" s="110" t="s">
        <v>774</v>
      </c>
      <c r="E61" s="110"/>
      <c r="F61" s="110"/>
      <c r="G61" s="110"/>
      <c r="H61" s="110"/>
      <c r="I61" s="111"/>
      <c r="J61" s="112">
        <f>$J$153</f>
        <v>0</v>
      </c>
      <c r="K61" s="113"/>
    </row>
    <row r="62" spans="2:47" s="73" customFormat="1" ht="25.5" customHeight="1" x14ac:dyDescent="0.3">
      <c r="B62" s="108"/>
      <c r="C62" s="109"/>
      <c r="D62" s="110" t="s">
        <v>775</v>
      </c>
      <c r="E62" s="110"/>
      <c r="F62" s="110"/>
      <c r="G62" s="110"/>
      <c r="H62" s="110"/>
      <c r="I62" s="111"/>
      <c r="J62" s="112">
        <f>$J$184</f>
        <v>0</v>
      </c>
      <c r="K62" s="113"/>
    </row>
    <row r="63" spans="2:47" s="6" customFormat="1" ht="22.5" customHeight="1" x14ac:dyDescent="0.3">
      <c r="B63" s="23"/>
      <c r="C63" s="24"/>
      <c r="D63" s="24"/>
      <c r="E63" s="24"/>
      <c r="F63" s="24"/>
      <c r="G63" s="24"/>
      <c r="H63" s="24"/>
      <c r="J63" s="24"/>
      <c r="K63" s="27"/>
    </row>
    <row r="64" spans="2:47" s="6" customFormat="1" ht="7.5" customHeight="1" x14ac:dyDescent="0.3">
      <c r="B64" s="38"/>
      <c r="C64" s="39"/>
      <c r="D64" s="39"/>
      <c r="E64" s="39"/>
      <c r="F64" s="39"/>
      <c r="G64" s="39"/>
      <c r="H64" s="39"/>
      <c r="I64" s="101"/>
      <c r="J64" s="39"/>
      <c r="K64" s="40"/>
    </row>
    <row r="68" spans="2:12" s="6" customFormat="1" ht="7.5" customHeight="1" x14ac:dyDescent="0.3">
      <c r="B68" s="41"/>
      <c r="C68" s="42"/>
      <c r="D68" s="42"/>
      <c r="E68" s="42"/>
      <c r="F68" s="42"/>
      <c r="G68" s="42"/>
      <c r="H68" s="42"/>
      <c r="I68" s="103"/>
      <c r="J68" s="42"/>
      <c r="K68" s="42"/>
      <c r="L68" s="43"/>
    </row>
    <row r="69" spans="2:12" s="6" customFormat="1" ht="37.5" customHeight="1" x14ac:dyDescent="0.3">
      <c r="B69" s="23"/>
      <c r="C69" s="12" t="s">
        <v>142</v>
      </c>
      <c r="D69" s="24"/>
      <c r="E69" s="24"/>
      <c r="F69" s="24"/>
      <c r="G69" s="24"/>
      <c r="H69" s="24"/>
      <c r="J69" s="24"/>
      <c r="K69" s="24"/>
      <c r="L69" s="43"/>
    </row>
    <row r="70" spans="2:12" s="6" customFormat="1" ht="7.5" customHeight="1" x14ac:dyDescent="0.3">
      <c r="B70" s="23"/>
      <c r="C70" s="24"/>
      <c r="D70" s="24"/>
      <c r="E70" s="24"/>
      <c r="F70" s="24"/>
      <c r="G70" s="24"/>
      <c r="H70" s="24"/>
      <c r="J70" s="24"/>
      <c r="K70" s="24"/>
      <c r="L70" s="43"/>
    </row>
    <row r="71" spans="2:12" s="6" customFormat="1" ht="15" customHeight="1" x14ac:dyDescent="0.3">
      <c r="B71" s="23"/>
      <c r="C71" s="19" t="s">
        <v>16</v>
      </c>
      <c r="D71" s="24"/>
      <c r="E71" s="24"/>
      <c r="F71" s="24"/>
      <c r="G71" s="24"/>
      <c r="H71" s="24"/>
      <c r="J71" s="24"/>
      <c r="K71" s="24"/>
      <c r="L71" s="43"/>
    </row>
    <row r="72" spans="2:12" s="6" customFormat="1" ht="16.5" customHeight="1" x14ac:dyDescent="0.3">
      <c r="B72" s="23"/>
      <c r="C72" s="24"/>
      <c r="D72" s="24"/>
      <c r="E72" s="314" t="str">
        <f>$E$7</f>
        <v>Boletice - Podvoří - ekologizace kotleny</v>
      </c>
      <c r="F72" s="294"/>
      <c r="G72" s="294"/>
      <c r="H72" s="294"/>
      <c r="J72" s="24"/>
      <c r="K72" s="24"/>
      <c r="L72" s="43"/>
    </row>
    <row r="73" spans="2:12" s="6" customFormat="1" ht="15" customHeight="1" x14ac:dyDescent="0.3">
      <c r="B73" s="23"/>
      <c r="C73" s="19" t="s">
        <v>115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19.5" customHeight="1" x14ac:dyDescent="0.3">
      <c r="B74" s="23"/>
      <c r="C74" s="24"/>
      <c r="D74" s="24"/>
      <c r="E74" s="291" t="str">
        <f>$E$9</f>
        <v>04 - MaR SO-obj. č. 15 - UBIKACE</v>
      </c>
      <c r="F74" s="294"/>
      <c r="G74" s="294"/>
      <c r="H74" s="294"/>
      <c r="J74" s="24"/>
      <c r="K74" s="24"/>
      <c r="L74" s="43"/>
    </row>
    <row r="75" spans="2:12" s="6" customFormat="1" ht="7.5" customHeight="1" x14ac:dyDescent="0.3">
      <c r="B75" s="23"/>
      <c r="C75" s="24"/>
      <c r="D75" s="24"/>
      <c r="E75" s="24"/>
      <c r="F75" s="24"/>
      <c r="G75" s="24"/>
      <c r="H75" s="24"/>
      <c r="J75" s="24"/>
      <c r="K75" s="24"/>
      <c r="L75" s="43"/>
    </row>
    <row r="76" spans="2:12" s="6" customFormat="1" ht="18.75" customHeight="1" x14ac:dyDescent="0.3">
      <c r="B76" s="23"/>
      <c r="C76" s="19" t="s">
        <v>22</v>
      </c>
      <c r="D76" s="24"/>
      <c r="E76" s="24"/>
      <c r="F76" s="17" t="str">
        <f>$F$12</f>
        <v xml:space="preserve"> </v>
      </c>
      <c r="G76" s="24"/>
      <c r="H76" s="24"/>
      <c r="I76" s="88" t="s">
        <v>24</v>
      </c>
      <c r="J76" s="52" t="str">
        <f>IF($J$12="","",$J$12)</f>
        <v>08.06.2015</v>
      </c>
      <c r="K76" s="24"/>
      <c r="L76" s="43"/>
    </row>
    <row r="77" spans="2:12" s="6" customFormat="1" ht="7.5" customHeight="1" x14ac:dyDescent="0.3">
      <c r="B77" s="23"/>
      <c r="C77" s="24"/>
      <c r="D77" s="24"/>
      <c r="E77" s="24"/>
      <c r="F77" s="24"/>
      <c r="G77" s="24"/>
      <c r="H77" s="24"/>
      <c r="J77" s="24"/>
      <c r="K77" s="24"/>
      <c r="L77" s="43"/>
    </row>
    <row r="78" spans="2:12" s="6" customFormat="1" ht="15.75" customHeight="1" x14ac:dyDescent="0.3">
      <c r="B78" s="23"/>
      <c r="C78" s="19" t="s">
        <v>28</v>
      </c>
      <c r="D78" s="24"/>
      <c r="E78" s="24"/>
      <c r="F78" s="17" t="str">
        <f>$E$15</f>
        <v xml:space="preserve"> </v>
      </c>
      <c r="G78" s="24"/>
      <c r="H78" s="24"/>
      <c r="I78" s="88" t="s">
        <v>33</v>
      </c>
      <c r="J78" s="17" t="str">
        <f>$E$21</f>
        <v xml:space="preserve"> </v>
      </c>
      <c r="K78" s="24"/>
      <c r="L78" s="43"/>
    </row>
    <row r="79" spans="2:12" s="6" customFormat="1" ht="15" customHeight="1" x14ac:dyDescent="0.3">
      <c r="B79" s="23"/>
      <c r="C79" s="19" t="s">
        <v>31</v>
      </c>
      <c r="D79" s="24"/>
      <c r="E79" s="24"/>
      <c r="F79" s="17" t="str">
        <f>IF($E$18="","",$E$18)</f>
        <v/>
      </c>
      <c r="G79" s="24"/>
      <c r="H79" s="24"/>
      <c r="J79" s="24"/>
      <c r="K79" s="24"/>
      <c r="L79" s="43"/>
    </row>
    <row r="80" spans="2:12" s="6" customFormat="1" ht="11.25" customHeight="1" x14ac:dyDescent="0.3">
      <c r="B80" s="23"/>
      <c r="C80" s="24"/>
      <c r="D80" s="24"/>
      <c r="E80" s="24"/>
      <c r="F80" s="24"/>
      <c r="G80" s="24"/>
      <c r="H80" s="24"/>
      <c r="J80" s="24"/>
      <c r="K80" s="24"/>
      <c r="L80" s="43"/>
    </row>
    <row r="81" spans="2:65" s="114" customFormat="1" ht="30" customHeight="1" x14ac:dyDescent="0.3">
      <c r="B81" s="115"/>
      <c r="C81" s="116" t="s">
        <v>143</v>
      </c>
      <c r="D81" s="117" t="s">
        <v>55</v>
      </c>
      <c r="E81" s="117" t="s">
        <v>51</v>
      </c>
      <c r="F81" s="117" t="s">
        <v>144</v>
      </c>
      <c r="G81" s="117" t="s">
        <v>145</v>
      </c>
      <c r="H81" s="117" t="s">
        <v>146</v>
      </c>
      <c r="I81" s="118" t="s">
        <v>147</v>
      </c>
      <c r="J81" s="117" t="s">
        <v>148</v>
      </c>
      <c r="K81" s="119" t="s">
        <v>149</v>
      </c>
      <c r="L81" s="120"/>
      <c r="M81" s="59" t="s">
        <v>150</v>
      </c>
      <c r="N81" s="60" t="s">
        <v>40</v>
      </c>
      <c r="O81" s="60" t="s">
        <v>151</v>
      </c>
      <c r="P81" s="60" t="s">
        <v>152</v>
      </c>
      <c r="Q81" s="60" t="s">
        <v>153</v>
      </c>
      <c r="R81" s="60" t="s">
        <v>154</v>
      </c>
      <c r="S81" s="60" t="s">
        <v>155</v>
      </c>
      <c r="T81" s="61" t="s">
        <v>156</v>
      </c>
    </row>
    <row r="82" spans="2:65" s="6" customFormat="1" ht="30" customHeight="1" x14ac:dyDescent="0.35">
      <c r="B82" s="23"/>
      <c r="C82" s="66" t="s">
        <v>120</v>
      </c>
      <c r="D82" s="24"/>
      <c r="E82" s="24"/>
      <c r="F82" s="24"/>
      <c r="G82" s="24"/>
      <c r="H82" s="24"/>
      <c r="J82" s="121">
        <f>$BK$82</f>
        <v>0</v>
      </c>
      <c r="K82" s="24"/>
      <c r="L82" s="43"/>
      <c r="M82" s="63"/>
      <c r="N82" s="64"/>
      <c r="O82" s="64"/>
      <c r="P82" s="122">
        <f>$P$83+$P$84+$P$109+$P$136+$P$153+$P$184</f>
        <v>0</v>
      </c>
      <c r="Q82" s="64"/>
      <c r="R82" s="122">
        <f>$R$83+$R$84+$R$109+$R$136+$R$153+$R$184</f>
        <v>0</v>
      </c>
      <c r="S82" s="64"/>
      <c r="T82" s="123">
        <f>$T$83+$T$84+$T$109+$T$136+$T$153+$T$184</f>
        <v>0</v>
      </c>
      <c r="AT82" s="6" t="s">
        <v>69</v>
      </c>
      <c r="AU82" s="6" t="s">
        <v>121</v>
      </c>
      <c r="BK82" s="124">
        <f>$BK$83+$BK$84+$BK$109+$BK$136+$BK$153+$BK$184</f>
        <v>0</v>
      </c>
    </row>
    <row r="83" spans="2:65" s="125" customFormat="1" ht="37.5" customHeight="1" x14ac:dyDescent="0.35">
      <c r="B83" s="126"/>
      <c r="C83" s="127"/>
      <c r="D83" s="127" t="s">
        <v>69</v>
      </c>
      <c r="E83" s="128" t="s">
        <v>776</v>
      </c>
      <c r="F83" s="128"/>
      <c r="G83" s="127"/>
      <c r="H83" s="127"/>
      <c r="J83" s="129">
        <f>$BK$83</f>
        <v>0</v>
      </c>
      <c r="K83" s="127"/>
      <c r="L83" s="130"/>
      <c r="M83" s="131"/>
      <c r="N83" s="127"/>
      <c r="O83" s="127"/>
      <c r="P83" s="132">
        <v>0</v>
      </c>
      <c r="Q83" s="127"/>
      <c r="R83" s="132">
        <v>0</v>
      </c>
      <c r="S83" s="127"/>
      <c r="T83" s="133">
        <v>0</v>
      </c>
      <c r="AR83" s="134" t="s">
        <v>21</v>
      </c>
      <c r="AT83" s="134" t="s">
        <v>69</v>
      </c>
      <c r="AU83" s="134" t="s">
        <v>70</v>
      </c>
      <c r="AY83" s="134" t="s">
        <v>158</v>
      </c>
      <c r="BK83" s="135">
        <v>0</v>
      </c>
    </row>
    <row r="84" spans="2:65" s="125" customFormat="1" ht="25.5" customHeight="1" x14ac:dyDescent="0.35">
      <c r="B84" s="126"/>
      <c r="C84" s="127"/>
      <c r="D84" s="127" t="s">
        <v>69</v>
      </c>
      <c r="E84" s="128" t="s">
        <v>777</v>
      </c>
      <c r="F84" s="128" t="s">
        <v>778</v>
      </c>
      <c r="G84" s="127"/>
      <c r="H84" s="127"/>
      <c r="J84" s="129">
        <f>$BK$84</f>
        <v>0</v>
      </c>
      <c r="K84" s="127"/>
      <c r="L84" s="130"/>
      <c r="M84" s="131"/>
      <c r="N84" s="127"/>
      <c r="O84" s="127"/>
      <c r="P84" s="132">
        <f>SUM($P$85:$P$108)</f>
        <v>0</v>
      </c>
      <c r="Q84" s="127"/>
      <c r="R84" s="132">
        <f>SUM($R$85:$R$108)</f>
        <v>0</v>
      </c>
      <c r="S84" s="127"/>
      <c r="T84" s="133">
        <f>SUM($T$85:$T$108)</f>
        <v>0</v>
      </c>
      <c r="AR84" s="134" t="s">
        <v>21</v>
      </c>
      <c r="AT84" s="134" t="s">
        <v>69</v>
      </c>
      <c r="AU84" s="134" t="s">
        <v>70</v>
      </c>
      <c r="AY84" s="134" t="s">
        <v>158</v>
      </c>
      <c r="BK84" s="135">
        <f>SUM($BK$85:$BK$108)</f>
        <v>0</v>
      </c>
    </row>
    <row r="85" spans="2:65" s="6" customFormat="1" ht="15.75" customHeight="1" x14ac:dyDescent="0.3">
      <c r="B85" s="23"/>
      <c r="C85" s="136" t="s">
        <v>70</v>
      </c>
      <c r="D85" s="136" t="s">
        <v>159</v>
      </c>
      <c r="E85" s="137" t="s">
        <v>779</v>
      </c>
      <c r="F85" s="138" t="s">
        <v>780</v>
      </c>
      <c r="G85" s="139" t="s">
        <v>781</v>
      </c>
      <c r="H85" s="140">
        <v>1</v>
      </c>
      <c r="I85" s="141"/>
      <c r="J85" s="142">
        <f>ROUND($I$85*$H$85,2)</f>
        <v>0</v>
      </c>
      <c r="K85" s="138"/>
      <c r="L85" s="43"/>
      <c r="M85" s="143"/>
      <c r="N85" s="144" t="s">
        <v>41</v>
      </c>
      <c r="O85" s="24"/>
      <c r="P85" s="145">
        <f>$O$85*$H$85</f>
        <v>0</v>
      </c>
      <c r="Q85" s="145">
        <v>0</v>
      </c>
      <c r="R85" s="145">
        <f>$Q$85*$H$85</f>
        <v>0</v>
      </c>
      <c r="S85" s="145">
        <v>0</v>
      </c>
      <c r="T85" s="146">
        <f>$S$85*$H$85</f>
        <v>0</v>
      </c>
      <c r="AR85" s="89" t="s">
        <v>163</v>
      </c>
      <c r="AT85" s="89" t="s">
        <v>159</v>
      </c>
      <c r="AU85" s="89" t="s">
        <v>21</v>
      </c>
      <c r="AY85" s="6" t="s">
        <v>158</v>
      </c>
      <c r="BE85" s="147">
        <f>IF($N$85="základní",$J$85,0)</f>
        <v>0</v>
      </c>
      <c r="BF85" s="147">
        <f>IF($N$85="snížená",$J$85,0)</f>
        <v>0</v>
      </c>
      <c r="BG85" s="147">
        <f>IF($N$85="zákl. přenesená",$J$85,0)</f>
        <v>0</v>
      </c>
      <c r="BH85" s="147">
        <f>IF($N$85="sníž. přenesená",$J$85,0)</f>
        <v>0</v>
      </c>
      <c r="BI85" s="147">
        <f>IF($N$85="nulová",$J$85,0)</f>
        <v>0</v>
      </c>
      <c r="BJ85" s="89" t="s">
        <v>21</v>
      </c>
      <c r="BK85" s="147">
        <f>ROUND($I$85*$H$85,2)</f>
        <v>0</v>
      </c>
      <c r="BL85" s="89" t="s">
        <v>163</v>
      </c>
      <c r="BM85" s="89" t="s">
        <v>21</v>
      </c>
    </row>
    <row r="86" spans="2:65" s="6" customFormat="1" ht="16.5" customHeight="1" x14ac:dyDescent="0.3">
      <c r="B86" s="23"/>
      <c r="C86" s="24"/>
      <c r="D86" s="148" t="s">
        <v>164</v>
      </c>
      <c r="E86" s="24"/>
      <c r="F86" s="149" t="s">
        <v>780</v>
      </c>
      <c r="G86" s="24"/>
      <c r="H86" s="24"/>
      <c r="J86" s="24"/>
      <c r="K86" s="24"/>
      <c r="L86" s="43"/>
      <c r="M86" s="56"/>
      <c r="N86" s="24"/>
      <c r="O86" s="24"/>
      <c r="P86" s="24"/>
      <c r="Q86" s="24"/>
      <c r="R86" s="24"/>
      <c r="S86" s="24"/>
      <c r="T86" s="57"/>
      <c r="AT86" s="6" t="s">
        <v>164</v>
      </c>
      <c r="AU86" s="6" t="s">
        <v>21</v>
      </c>
    </row>
    <row r="87" spans="2:65" s="6" customFormat="1" ht="15.75" customHeight="1" x14ac:dyDescent="0.3">
      <c r="B87" s="23"/>
      <c r="C87" s="136" t="s">
        <v>70</v>
      </c>
      <c r="D87" s="136" t="s">
        <v>159</v>
      </c>
      <c r="E87" s="137" t="s">
        <v>782</v>
      </c>
      <c r="F87" s="138" t="s">
        <v>783</v>
      </c>
      <c r="G87" s="139" t="s">
        <v>781</v>
      </c>
      <c r="H87" s="140">
        <v>5</v>
      </c>
      <c r="I87" s="141"/>
      <c r="J87" s="142">
        <f>ROUND($I$87*$H$87,2)</f>
        <v>0</v>
      </c>
      <c r="K87" s="138"/>
      <c r="L87" s="43"/>
      <c r="M87" s="143"/>
      <c r="N87" s="144" t="s">
        <v>41</v>
      </c>
      <c r="O87" s="24"/>
      <c r="P87" s="145">
        <f>$O$87*$H$87</f>
        <v>0</v>
      </c>
      <c r="Q87" s="145">
        <v>0</v>
      </c>
      <c r="R87" s="145">
        <f>$Q$87*$H$87</f>
        <v>0</v>
      </c>
      <c r="S87" s="145">
        <v>0</v>
      </c>
      <c r="T87" s="146">
        <f>$S$87*$H$87</f>
        <v>0</v>
      </c>
      <c r="AR87" s="89" t="s">
        <v>163</v>
      </c>
      <c r="AT87" s="89" t="s">
        <v>159</v>
      </c>
      <c r="AU87" s="89" t="s">
        <v>21</v>
      </c>
      <c r="AY87" s="6" t="s">
        <v>158</v>
      </c>
      <c r="BE87" s="147">
        <f>IF($N$87="základní",$J$87,0)</f>
        <v>0</v>
      </c>
      <c r="BF87" s="147">
        <f>IF($N$87="snížená",$J$87,0)</f>
        <v>0</v>
      </c>
      <c r="BG87" s="147">
        <f>IF($N$87="zákl. přenesená",$J$87,0)</f>
        <v>0</v>
      </c>
      <c r="BH87" s="147">
        <f>IF($N$87="sníž. přenesená",$J$87,0)</f>
        <v>0</v>
      </c>
      <c r="BI87" s="147">
        <f>IF($N$87="nulová",$J$87,0)</f>
        <v>0</v>
      </c>
      <c r="BJ87" s="89" t="s">
        <v>21</v>
      </c>
      <c r="BK87" s="147">
        <f>ROUND($I$87*$H$87,2)</f>
        <v>0</v>
      </c>
      <c r="BL87" s="89" t="s">
        <v>163</v>
      </c>
      <c r="BM87" s="89" t="s">
        <v>78</v>
      </c>
    </row>
    <row r="88" spans="2:65" s="6" customFormat="1" ht="16.5" customHeight="1" x14ac:dyDescent="0.3">
      <c r="B88" s="23"/>
      <c r="C88" s="24"/>
      <c r="D88" s="148" t="s">
        <v>164</v>
      </c>
      <c r="E88" s="24"/>
      <c r="F88" s="149" t="s">
        <v>783</v>
      </c>
      <c r="G88" s="24"/>
      <c r="H88" s="24"/>
      <c r="J88" s="24"/>
      <c r="K88" s="24"/>
      <c r="L88" s="43"/>
      <c r="M88" s="56"/>
      <c r="N88" s="24"/>
      <c r="O88" s="24"/>
      <c r="P88" s="24"/>
      <c r="Q88" s="24"/>
      <c r="R88" s="24"/>
      <c r="S88" s="24"/>
      <c r="T88" s="57"/>
      <c r="AT88" s="6" t="s">
        <v>164</v>
      </c>
      <c r="AU88" s="6" t="s">
        <v>21</v>
      </c>
    </row>
    <row r="89" spans="2:65" s="6" customFormat="1" ht="15.75" customHeight="1" x14ac:dyDescent="0.3">
      <c r="B89" s="23"/>
      <c r="C89" s="136" t="s">
        <v>70</v>
      </c>
      <c r="D89" s="136" t="s">
        <v>159</v>
      </c>
      <c r="E89" s="137" t="s">
        <v>784</v>
      </c>
      <c r="F89" s="138" t="s">
        <v>785</v>
      </c>
      <c r="G89" s="139" t="s">
        <v>781</v>
      </c>
      <c r="H89" s="140">
        <v>1</v>
      </c>
      <c r="I89" s="141"/>
      <c r="J89" s="142">
        <f>ROUND($I$89*$H$89,2)</f>
        <v>0</v>
      </c>
      <c r="K89" s="138"/>
      <c r="L89" s="43"/>
      <c r="M89" s="143"/>
      <c r="N89" s="144" t="s">
        <v>41</v>
      </c>
      <c r="O89" s="24"/>
      <c r="P89" s="145">
        <f>$O$89*$H$89</f>
        <v>0</v>
      </c>
      <c r="Q89" s="145">
        <v>0</v>
      </c>
      <c r="R89" s="145">
        <f>$Q$89*$H$89</f>
        <v>0</v>
      </c>
      <c r="S89" s="145">
        <v>0</v>
      </c>
      <c r="T89" s="146">
        <f>$S$89*$H$89</f>
        <v>0</v>
      </c>
      <c r="AR89" s="89" t="s">
        <v>163</v>
      </c>
      <c r="AT89" s="89" t="s">
        <v>159</v>
      </c>
      <c r="AU89" s="89" t="s">
        <v>21</v>
      </c>
      <c r="AY89" s="6" t="s">
        <v>158</v>
      </c>
      <c r="BE89" s="147">
        <f>IF($N$89="základní",$J$89,0)</f>
        <v>0</v>
      </c>
      <c r="BF89" s="147">
        <f>IF($N$89="snížená",$J$89,0)</f>
        <v>0</v>
      </c>
      <c r="BG89" s="147">
        <f>IF($N$89="zákl. přenesená",$J$89,0)</f>
        <v>0</v>
      </c>
      <c r="BH89" s="147">
        <f>IF($N$89="sníž. přenesená",$J$89,0)</f>
        <v>0</v>
      </c>
      <c r="BI89" s="147">
        <f>IF($N$89="nulová",$J$89,0)</f>
        <v>0</v>
      </c>
      <c r="BJ89" s="89" t="s">
        <v>21</v>
      </c>
      <c r="BK89" s="147">
        <f>ROUND($I$89*$H$89,2)</f>
        <v>0</v>
      </c>
      <c r="BL89" s="89" t="s">
        <v>163</v>
      </c>
      <c r="BM89" s="89" t="s">
        <v>174</v>
      </c>
    </row>
    <row r="90" spans="2:65" s="6" customFormat="1" ht="16.5" customHeight="1" x14ac:dyDescent="0.3">
      <c r="B90" s="23"/>
      <c r="C90" s="24"/>
      <c r="D90" s="148" t="s">
        <v>164</v>
      </c>
      <c r="E90" s="24"/>
      <c r="F90" s="149" t="s">
        <v>785</v>
      </c>
      <c r="G90" s="24"/>
      <c r="H90" s="24"/>
      <c r="J90" s="24"/>
      <c r="K90" s="24"/>
      <c r="L90" s="43"/>
      <c r="M90" s="56"/>
      <c r="N90" s="24"/>
      <c r="O90" s="24"/>
      <c r="P90" s="24"/>
      <c r="Q90" s="24"/>
      <c r="R90" s="24"/>
      <c r="S90" s="24"/>
      <c r="T90" s="57"/>
      <c r="AT90" s="6" t="s">
        <v>164</v>
      </c>
      <c r="AU90" s="6" t="s">
        <v>21</v>
      </c>
    </row>
    <row r="91" spans="2:65" s="6" customFormat="1" ht="15.75" customHeight="1" x14ac:dyDescent="0.3">
      <c r="B91" s="23"/>
      <c r="C91" s="136" t="s">
        <v>70</v>
      </c>
      <c r="D91" s="136" t="s">
        <v>159</v>
      </c>
      <c r="E91" s="137" t="s">
        <v>786</v>
      </c>
      <c r="F91" s="138" t="s">
        <v>787</v>
      </c>
      <c r="G91" s="139" t="s">
        <v>781</v>
      </c>
      <c r="H91" s="140">
        <v>6</v>
      </c>
      <c r="I91" s="141"/>
      <c r="J91" s="142">
        <f>ROUND($I$91*$H$91,2)</f>
        <v>0</v>
      </c>
      <c r="K91" s="138"/>
      <c r="L91" s="43"/>
      <c r="M91" s="143"/>
      <c r="N91" s="144" t="s">
        <v>41</v>
      </c>
      <c r="O91" s="24"/>
      <c r="P91" s="145">
        <f>$O$91*$H$91</f>
        <v>0</v>
      </c>
      <c r="Q91" s="145">
        <v>0</v>
      </c>
      <c r="R91" s="145">
        <f>$Q$91*$H$91</f>
        <v>0</v>
      </c>
      <c r="S91" s="145">
        <v>0</v>
      </c>
      <c r="T91" s="146">
        <f>$S$91*$H$91</f>
        <v>0</v>
      </c>
      <c r="AR91" s="89" t="s">
        <v>163</v>
      </c>
      <c r="AT91" s="89" t="s">
        <v>159</v>
      </c>
      <c r="AU91" s="89" t="s">
        <v>21</v>
      </c>
      <c r="AY91" s="6" t="s">
        <v>158</v>
      </c>
      <c r="BE91" s="147">
        <f>IF($N$91="základní",$J$91,0)</f>
        <v>0</v>
      </c>
      <c r="BF91" s="147">
        <f>IF($N$91="snížená",$J$91,0)</f>
        <v>0</v>
      </c>
      <c r="BG91" s="147">
        <f>IF($N$91="zákl. přenesená",$J$91,0)</f>
        <v>0</v>
      </c>
      <c r="BH91" s="147">
        <f>IF($N$91="sníž. přenesená",$J$91,0)</f>
        <v>0</v>
      </c>
      <c r="BI91" s="147">
        <f>IF($N$91="nulová",$J$91,0)</f>
        <v>0</v>
      </c>
      <c r="BJ91" s="89" t="s">
        <v>21</v>
      </c>
      <c r="BK91" s="147">
        <f>ROUND($I$91*$H$91,2)</f>
        <v>0</v>
      </c>
      <c r="BL91" s="89" t="s">
        <v>163</v>
      </c>
      <c r="BM91" s="89" t="s">
        <v>163</v>
      </c>
    </row>
    <row r="92" spans="2:65" s="6" customFormat="1" ht="16.5" customHeight="1" x14ac:dyDescent="0.3">
      <c r="B92" s="23"/>
      <c r="C92" s="24"/>
      <c r="D92" s="148" t="s">
        <v>164</v>
      </c>
      <c r="E92" s="24"/>
      <c r="F92" s="149" t="s">
        <v>787</v>
      </c>
      <c r="G92" s="24"/>
      <c r="H92" s="24"/>
      <c r="J92" s="24"/>
      <c r="K92" s="24"/>
      <c r="L92" s="43"/>
      <c r="M92" s="56"/>
      <c r="N92" s="24"/>
      <c r="O92" s="24"/>
      <c r="P92" s="24"/>
      <c r="Q92" s="24"/>
      <c r="R92" s="24"/>
      <c r="S92" s="24"/>
      <c r="T92" s="57"/>
      <c r="AT92" s="6" t="s">
        <v>164</v>
      </c>
      <c r="AU92" s="6" t="s">
        <v>21</v>
      </c>
    </row>
    <row r="93" spans="2:65" s="6" customFormat="1" ht="15.75" customHeight="1" x14ac:dyDescent="0.3">
      <c r="B93" s="23"/>
      <c r="C93" s="136" t="s">
        <v>70</v>
      </c>
      <c r="D93" s="136" t="s">
        <v>159</v>
      </c>
      <c r="E93" s="137" t="s">
        <v>788</v>
      </c>
      <c r="F93" s="138" t="s">
        <v>789</v>
      </c>
      <c r="G93" s="139" t="s">
        <v>781</v>
      </c>
      <c r="H93" s="140">
        <v>4</v>
      </c>
      <c r="I93" s="141"/>
      <c r="J93" s="142">
        <f>ROUND($I$93*$H$93,2)</f>
        <v>0</v>
      </c>
      <c r="K93" s="138"/>
      <c r="L93" s="43"/>
      <c r="M93" s="143"/>
      <c r="N93" s="144" t="s">
        <v>41</v>
      </c>
      <c r="O93" s="24"/>
      <c r="P93" s="145">
        <f>$O$93*$H$93</f>
        <v>0</v>
      </c>
      <c r="Q93" s="145">
        <v>0</v>
      </c>
      <c r="R93" s="145">
        <f>$Q$93*$H$93</f>
        <v>0</v>
      </c>
      <c r="S93" s="145">
        <v>0</v>
      </c>
      <c r="T93" s="146">
        <f>$S$93*$H$93</f>
        <v>0</v>
      </c>
      <c r="AR93" s="89" t="s">
        <v>163</v>
      </c>
      <c r="AT93" s="89" t="s">
        <v>159</v>
      </c>
      <c r="AU93" s="89" t="s">
        <v>21</v>
      </c>
      <c r="AY93" s="6" t="s">
        <v>158</v>
      </c>
      <c r="BE93" s="147">
        <f>IF($N$93="základní",$J$93,0)</f>
        <v>0</v>
      </c>
      <c r="BF93" s="147">
        <f>IF($N$93="snížená",$J$93,0)</f>
        <v>0</v>
      </c>
      <c r="BG93" s="147">
        <f>IF($N$93="zákl. přenesená",$J$93,0)</f>
        <v>0</v>
      </c>
      <c r="BH93" s="147">
        <f>IF($N$93="sníž. přenesená",$J$93,0)</f>
        <v>0</v>
      </c>
      <c r="BI93" s="147">
        <f>IF($N$93="nulová",$J$93,0)</f>
        <v>0</v>
      </c>
      <c r="BJ93" s="89" t="s">
        <v>21</v>
      </c>
      <c r="BK93" s="147">
        <f>ROUND($I$93*$H$93,2)</f>
        <v>0</v>
      </c>
      <c r="BL93" s="89" t="s">
        <v>163</v>
      </c>
      <c r="BM93" s="89" t="s">
        <v>180</v>
      </c>
    </row>
    <row r="94" spans="2:65" s="6" customFormat="1" ht="16.5" customHeight="1" x14ac:dyDescent="0.3">
      <c r="B94" s="23"/>
      <c r="C94" s="24"/>
      <c r="D94" s="148" t="s">
        <v>164</v>
      </c>
      <c r="E94" s="24"/>
      <c r="F94" s="149" t="s">
        <v>789</v>
      </c>
      <c r="G94" s="24"/>
      <c r="H94" s="24"/>
      <c r="J94" s="24"/>
      <c r="K94" s="24"/>
      <c r="L94" s="43"/>
      <c r="M94" s="56"/>
      <c r="N94" s="24"/>
      <c r="O94" s="24"/>
      <c r="P94" s="24"/>
      <c r="Q94" s="24"/>
      <c r="R94" s="24"/>
      <c r="S94" s="24"/>
      <c r="T94" s="57"/>
      <c r="AT94" s="6" t="s">
        <v>164</v>
      </c>
      <c r="AU94" s="6" t="s">
        <v>21</v>
      </c>
    </row>
    <row r="95" spans="2:65" s="6" customFormat="1" ht="15.75" customHeight="1" x14ac:dyDescent="0.3">
      <c r="B95" s="23"/>
      <c r="C95" s="136" t="s">
        <v>70</v>
      </c>
      <c r="D95" s="136" t="s">
        <v>159</v>
      </c>
      <c r="E95" s="137" t="s">
        <v>790</v>
      </c>
      <c r="F95" s="138" t="s">
        <v>791</v>
      </c>
      <c r="G95" s="139" t="s">
        <v>781</v>
      </c>
      <c r="H95" s="140">
        <v>4</v>
      </c>
      <c r="I95" s="141"/>
      <c r="J95" s="142">
        <f>ROUND($I$95*$H$95,2)</f>
        <v>0</v>
      </c>
      <c r="K95" s="138"/>
      <c r="L95" s="43"/>
      <c r="M95" s="143"/>
      <c r="N95" s="144" t="s">
        <v>41</v>
      </c>
      <c r="O95" s="24"/>
      <c r="P95" s="145">
        <f>$O$95*$H$95</f>
        <v>0</v>
      </c>
      <c r="Q95" s="145">
        <v>0</v>
      </c>
      <c r="R95" s="145">
        <f>$Q$95*$H$95</f>
        <v>0</v>
      </c>
      <c r="S95" s="145">
        <v>0</v>
      </c>
      <c r="T95" s="146">
        <f>$S$95*$H$95</f>
        <v>0</v>
      </c>
      <c r="AR95" s="89" t="s">
        <v>163</v>
      </c>
      <c r="AT95" s="89" t="s">
        <v>159</v>
      </c>
      <c r="AU95" s="89" t="s">
        <v>21</v>
      </c>
      <c r="AY95" s="6" t="s">
        <v>158</v>
      </c>
      <c r="BE95" s="147">
        <f>IF($N$95="základní",$J$95,0)</f>
        <v>0</v>
      </c>
      <c r="BF95" s="147">
        <f>IF($N$95="snížená",$J$95,0)</f>
        <v>0</v>
      </c>
      <c r="BG95" s="147">
        <f>IF($N$95="zákl. přenesená",$J$95,0)</f>
        <v>0</v>
      </c>
      <c r="BH95" s="147">
        <f>IF($N$95="sníž. přenesená",$J$95,0)</f>
        <v>0</v>
      </c>
      <c r="BI95" s="147">
        <f>IF($N$95="nulová",$J$95,0)</f>
        <v>0</v>
      </c>
      <c r="BJ95" s="89" t="s">
        <v>21</v>
      </c>
      <c r="BK95" s="147">
        <f>ROUND($I$95*$H$95,2)</f>
        <v>0</v>
      </c>
      <c r="BL95" s="89" t="s">
        <v>163</v>
      </c>
      <c r="BM95" s="89" t="s">
        <v>184</v>
      </c>
    </row>
    <row r="96" spans="2:65" s="6" customFormat="1" ht="16.5" customHeight="1" x14ac:dyDescent="0.3">
      <c r="B96" s="23"/>
      <c r="C96" s="24"/>
      <c r="D96" s="148" t="s">
        <v>164</v>
      </c>
      <c r="E96" s="24"/>
      <c r="F96" s="149" t="s">
        <v>791</v>
      </c>
      <c r="G96" s="24"/>
      <c r="H96" s="24"/>
      <c r="J96" s="24"/>
      <c r="K96" s="24"/>
      <c r="L96" s="43"/>
      <c r="M96" s="56"/>
      <c r="N96" s="24"/>
      <c r="O96" s="24"/>
      <c r="P96" s="24"/>
      <c r="Q96" s="24"/>
      <c r="R96" s="24"/>
      <c r="S96" s="24"/>
      <c r="T96" s="57"/>
      <c r="AT96" s="6" t="s">
        <v>164</v>
      </c>
      <c r="AU96" s="6" t="s">
        <v>21</v>
      </c>
    </row>
    <row r="97" spans="2:65" s="6" customFormat="1" ht="15.75" customHeight="1" x14ac:dyDescent="0.3">
      <c r="B97" s="23"/>
      <c r="C97" s="136" t="s">
        <v>70</v>
      </c>
      <c r="D97" s="136" t="s">
        <v>159</v>
      </c>
      <c r="E97" s="137" t="s">
        <v>792</v>
      </c>
      <c r="F97" s="138" t="s">
        <v>793</v>
      </c>
      <c r="G97" s="139" t="s">
        <v>781</v>
      </c>
      <c r="H97" s="140">
        <v>1</v>
      </c>
      <c r="I97" s="141"/>
      <c r="J97" s="142">
        <f>ROUND($I$97*$H$97,2)</f>
        <v>0</v>
      </c>
      <c r="K97" s="138"/>
      <c r="L97" s="43"/>
      <c r="M97" s="143"/>
      <c r="N97" s="144" t="s">
        <v>41</v>
      </c>
      <c r="O97" s="24"/>
      <c r="P97" s="145">
        <f>$O$97*$H$97</f>
        <v>0</v>
      </c>
      <c r="Q97" s="145">
        <v>0</v>
      </c>
      <c r="R97" s="145">
        <f>$Q$97*$H$97</f>
        <v>0</v>
      </c>
      <c r="S97" s="145">
        <v>0</v>
      </c>
      <c r="T97" s="146">
        <f>$S$97*$H$97</f>
        <v>0</v>
      </c>
      <c r="AR97" s="89" t="s">
        <v>163</v>
      </c>
      <c r="AT97" s="89" t="s">
        <v>159</v>
      </c>
      <c r="AU97" s="89" t="s">
        <v>21</v>
      </c>
      <c r="AY97" s="6" t="s">
        <v>158</v>
      </c>
      <c r="BE97" s="147">
        <f>IF($N$97="základní",$J$97,0)</f>
        <v>0</v>
      </c>
      <c r="BF97" s="147">
        <f>IF($N$97="snížená",$J$97,0)</f>
        <v>0</v>
      </c>
      <c r="BG97" s="147">
        <f>IF($N$97="zákl. přenesená",$J$97,0)</f>
        <v>0</v>
      </c>
      <c r="BH97" s="147">
        <f>IF($N$97="sníž. přenesená",$J$97,0)</f>
        <v>0</v>
      </c>
      <c r="BI97" s="147">
        <f>IF($N$97="nulová",$J$97,0)</f>
        <v>0</v>
      </c>
      <c r="BJ97" s="89" t="s">
        <v>21</v>
      </c>
      <c r="BK97" s="147">
        <f>ROUND($I$97*$H$97,2)</f>
        <v>0</v>
      </c>
      <c r="BL97" s="89" t="s">
        <v>163</v>
      </c>
      <c r="BM97" s="89" t="s">
        <v>188</v>
      </c>
    </row>
    <row r="98" spans="2:65" s="6" customFormat="1" ht="16.5" customHeight="1" x14ac:dyDescent="0.3">
      <c r="B98" s="23"/>
      <c r="C98" s="24"/>
      <c r="D98" s="148" t="s">
        <v>164</v>
      </c>
      <c r="E98" s="24"/>
      <c r="F98" s="149" t="s">
        <v>793</v>
      </c>
      <c r="G98" s="24"/>
      <c r="H98" s="24"/>
      <c r="J98" s="24"/>
      <c r="K98" s="24"/>
      <c r="L98" s="43"/>
      <c r="M98" s="56"/>
      <c r="N98" s="24"/>
      <c r="O98" s="24"/>
      <c r="P98" s="24"/>
      <c r="Q98" s="24"/>
      <c r="R98" s="24"/>
      <c r="S98" s="24"/>
      <c r="T98" s="57"/>
      <c r="AT98" s="6" t="s">
        <v>164</v>
      </c>
      <c r="AU98" s="6" t="s">
        <v>21</v>
      </c>
    </row>
    <row r="99" spans="2:65" s="6" customFormat="1" ht="15.75" customHeight="1" x14ac:dyDescent="0.3">
      <c r="B99" s="23"/>
      <c r="C99" s="136" t="s">
        <v>70</v>
      </c>
      <c r="D99" s="136" t="s">
        <v>159</v>
      </c>
      <c r="E99" s="137" t="s">
        <v>794</v>
      </c>
      <c r="F99" s="138" t="s">
        <v>795</v>
      </c>
      <c r="G99" s="139" t="s">
        <v>781</v>
      </c>
      <c r="H99" s="140">
        <v>1</v>
      </c>
      <c r="I99" s="141"/>
      <c r="J99" s="142">
        <f>ROUND($I$99*$H$99,2)</f>
        <v>0</v>
      </c>
      <c r="K99" s="138"/>
      <c r="L99" s="43"/>
      <c r="M99" s="143"/>
      <c r="N99" s="144" t="s">
        <v>41</v>
      </c>
      <c r="O99" s="24"/>
      <c r="P99" s="145">
        <f>$O$99*$H$99</f>
        <v>0</v>
      </c>
      <c r="Q99" s="145">
        <v>0</v>
      </c>
      <c r="R99" s="145">
        <f>$Q$99*$H$99</f>
        <v>0</v>
      </c>
      <c r="S99" s="145">
        <v>0</v>
      </c>
      <c r="T99" s="146">
        <f>$S$99*$H$99</f>
        <v>0</v>
      </c>
      <c r="AR99" s="89" t="s">
        <v>163</v>
      </c>
      <c r="AT99" s="89" t="s">
        <v>159</v>
      </c>
      <c r="AU99" s="89" t="s">
        <v>21</v>
      </c>
      <c r="AY99" s="6" t="s">
        <v>158</v>
      </c>
      <c r="BE99" s="147">
        <f>IF($N$99="základní",$J$99,0)</f>
        <v>0</v>
      </c>
      <c r="BF99" s="147">
        <f>IF($N$99="snížená",$J$99,0)</f>
        <v>0</v>
      </c>
      <c r="BG99" s="147">
        <f>IF($N$99="zákl. přenesená",$J$99,0)</f>
        <v>0</v>
      </c>
      <c r="BH99" s="147">
        <f>IF($N$99="sníž. přenesená",$J$99,0)</f>
        <v>0</v>
      </c>
      <c r="BI99" s="147">
        <f>IF($N$99="nulová",$J$99,0)</f>
        <v>0</v>
      </c>
      <c r="BJ99" s="89" t="s">
        <v>21</v>
      </c>
      <c r="BK99" s="147">
        <f>ROUND($I$99*$H$99,2)</f>
        <v>0</v>
      </c>
      <c r="BL99" s="89" t="s">
        <v>163</v>
      </c>
      <c r="BM99" s="89" t="s">
        <v>192</v>
      </c>
    </row>
    <row r="100" spans="2:65" s="6" customFormat="1" ht="16.5" customHeight="1" x14ac:dyDescent="0.3">
      <c r="B100" s="23"/>
      <c r="C100" s="24"/>
      <c r="D100" s="148" t="s">
        <v>164</v>
      </c>
      <c r="E100" s="24"/>
      <c r="F100" s="149" t="s">
        <v>795</v>
      </c>
      <c r="G100" s="24"/>
      <c r="H100" s="24"/>
      <c r="J100" s="24"/>
      <c r="K100" s="24"/>
      <c r="L100" s="43"/>
      <c r="M100" s="56"/>
      <c r="N100" s="24"/>
      <c r="O100" s="24"/>
      <c r="P100" s="24"/>
      <c r="Q100" s="24"/>
      <c r="R100" s="24"/>
      <c r="S100" s="24"/>
      <c r="T100" s="57"/>
      <c r="AT100" s="6" t="s">
        <v>164</v>
      </c>
      <c r="AU100" s="6" t="s">
        <v>21</v>
      </c>
    </row>
    <row r="101" spans="2:65" s="6" customFormat="1" ht="15.75" customHeight="1" x14ac:dyDescent="0.3">
      <c r="B101" s="23"/>
      <c r="C101" s="136" t="s">
        <v>70</v>
      </c>
      <c r="D101" s="136" t="s">
        <v>159</v>
      </c>
      <c r="E101" s="137" t="s">
        <v>796</v>
      </c>
      <c r="F101" s="138" t="s">
        <v>797</v>
      </c>
      <c r="G101" s="139" t="s">
        <v>781</v>
      </c>
      <c r="H101" s="140">
        <v>1</v>
      </c>
      <c r="I101" s="141"/>
      <c r="J101" s="142">
        <f>ROUND($I$101*$H$101,2)</f>
        <v>0</v>
      </c>
      <c r="K101" s="138"/>
      <c r="L101" s="43"/>
      <c r="M101" s="143"/>
      <c r="N101" s="144" t="s">
        <v>41</v>
      </c>
      <c r="O101" s="24"/>
      <c r="P101" s="145">
        <f>$O$101*$H$101</f>
        <v>0</v>
      </c>
      <c r="Q101" s="145">
        <v>0</v>
      </c>
      <c r="R101" s="145">
        <f>$Q$101*$H$101</f>
        <v>0</v>
      </c>
      <c r="S101" s="145">
        <v>0</v>
      </c>
      <c r="T101" s="146">
        <f>$S$101*$H$101</f>
        <v>0</v>
      </c>
      <c r="AR101" s="89" t="s">
        <v>163</v>
      </c>
      <c r="AT101" s="89" t="s">
        <v>159</v>
      </c>
      <c r="AU101" s="89" t="s">
        <v>21</v>
      </c>
      <c r="AY101" s="6" t="s">
        <v>158</v>
      </c>
      <c r="BE101" s="147">
        <f>IF($N$101="základní",$J$101,0)</f>
        <v>0</v>
      </c>
      <c r="BF101" s="147">
        <f>IF($N$101="snížená",$J$101,0)</f>
        <v>0</v>
      </c>
      <c r="BG101" s="147">
        <f>IF($N$101="zákl. přenesená",$J$101,0)</f>
        <v>0</v>
      </c>
      <c r="BH101" s="147">
        <f>IF($N$101="sníž. přenesená",$J$101,0)</f>
        <v>0</v>
      </c>
      <c r="BI101" s="147">
        <f>IF($N$101="nulová",$J$101,0)</f>
        <v>0</v>
      </c>
      <c r="BJ101" s="89" t="s">
        <v>21</v>
      </c>
      <c r="BK101" s="147">
        <f>ROUND($I$101*$H$101,2)</f>
        <v>0</v>
      </c>
      <c r="BL101" s="89" t="s">
        <v>163</v>
      </c>
      <c r="BM101" s="89" t="s">
        <v>195</v>
      </c>
    </row>
    <row r="102" spans="2:65" s="6" customFormat="1" ht="16.5" customHeight="1" x14ac:dyDescent="0.3">
      <c r="B102" s="23"/>
      <c r="C102" s="24"/>
      <c r="D102" s="148" t="s">
        <v>164</v>
      </c>
      <c r="E102" s="24"/>
      <c r="F102" s="149" t="s">
        <v>797</v>
      </c>
      <c r="G102" s="24"/>
      <c r="H102" s="24"/>
      <c r="J102" s="24"/>
      <c r="K102" s="24"/>
      <c r="L102" s="43"/>
      <c r="M102" s="56"/>
      <c r="N102" s="24"/>
      <c r="O102" s="24"/>
      <c r="P102" s="24"/>
      <c r="Q102" s="24"/>
      <c r="R102" s="24"/>
      <c r="S102" s="24"/>
      <c r="T102" s="57"/>
      <c r="AT102" s="6" t="s">
        <v>164</v>
      </c>
      <c r="AU102" s="6" t="s">
        <v>21</v>
      </c>
    </row>
    <row r="103" spans="2:65" s="6" customFormat="1" ht="15.75" customHeight="1" x14ac:dyDescent="0.3">
      <c r="B103" s="23"/>
      <c r="C103" s="136" t="s">
        <v>70</v>
      </c>
      <c r="D103" s="136" t="s">
        <v>159</v>
      </c>
      <c r="E103" s="137" t="s">
        <v>798</v>
      </c>
      <c r="F103" s="138" t="s">
        <v>799</v>
      </c>
      <c r="G103" s="139" t="s">
        <v>781</v>
      </c>
      <c r="H103" s="140">
        <v>3</v>
      </c>
      <c r="I103" s="141"/>
      <c r="J103" s="142">
        <f>ROUND($I$103*$H$103,2)</f>
        <v>0</v>
      </c>
      <c r="K103" s="138"/>
      <c r="L103" s="43"/>
      <c r="M103" s="143"/>
      <c r="N103" s="144" t="s">
        <v>41</v>
      </c>
      <c r="O103" s="24"/>
      <c r="P103" s="145">
        <f>$O$103*$H$103</f>
        <v>0</v>
      </c>
      <c r="Q103" s="145">
        <v>0</v>
      </c>
      <c r="R103" s="145">
        <f>$Q$103*$H$103</f>
        <v>0</v>
      </c>
      <c r="S103" s="145">
        <v>0</v>
      </c>
      <c r="T103" s="146">
        <f>$S$103*$H$103</f>
        <v>0</v>
      </c>
      <c r="AR103" s="89" t="s">
        <v>163</v>
      </c>
      <c r="AT103" s="89" t="s">
        <v>159</v>
      </c>
      <c r="AU103" s="89" t="s">
        <v>21</v>
      </c>
      <c r="AY103" s="6" t="s">
        <v>158</v>
      </c>
      <c r="BE103" s="147">
        <f>IF($N$103="základní",$J$103,0)</f>
        <v>0</v>
      </c>
      <c r="BF103" s="147">
        <f>IF($N$103="snížená",$J$103,0)</f>
        <v>0</v>
      </c>
      <c r="BG103" s="147">
        <f>IF($N$103="zákl. přenesená",$J$103,0)</f>
        <v>0</v>
      </c>
      <c r="BH103" s="147">
        <f>IF($N$103="sníž. přenesená",$J$103,0)</f>
        <v>0</v>
      </c>
      <c r="BI103" s="147">
        <f>IF($N$103="nulová",$J$103,0)</f>
        <v>0</v>
      </c>
      <c r="BJ103" s="89" t="s">
        <v>21</v>
      </c>
      <c r="BK103" s="147">
        <f>ROUND($I$103*$H$103,2)</f>
        <v>0</v>
      </c>
      <c r="BL103" s="89" t="s">
        <v>163</v>
      </c>
      <c r="BM103" s="89" t="s">
        <v>26</v>
      </c>
    </row>
    <row r="104" spans="2:65" s="6" customFormat="1" ht="16.5" customHeight="1" x14ac:dyDescent="0.3">
      <c r="B104" s="23"/>
      <c r="C104" s="24"/>
      <c r="D104" s="148" t="s">
        <v>164</v>
      </c>
      <c r="E104" s="24"/>
      <c r="F104" s="149" t="s">
        <v>799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164</v>
      </c>
      <c r="AU104" s="6" t="s">
        <v>21</v>
      </c>
    </row>
    <row r="105" spans="2:65" s="6" customFormat="1" ht="15.75" customHeight="1" x14ac:dyDescent="0.3">
      <c r="B105" s="23"/>
      <c r="C105" s="136" t="s">
        <v>70</v>
      </c>
      <c r="D105" s="136" t="s">
        <v>159</v>
      </c>
      <c r="E105" s="137" t="s">
        <v>800</v>
      </c>
      <c r="F105" s="138" t="s">
        <v>801</v>
      </c>
      <c r="G105" s="139" t="s">
        <v>781</v>
      </c>
      <c r="H105" s="140">
        <v>1</v>
      </c>
      <c r="I105" s="141"/>
      <c r="J105" s="142">
        <f>ROUND($I$105*$H$105,2)</f>
        <v>0</v>
      </c>
      <c r="K105" s="138"/>
      <c r="L105" s="43"/>
      <c r="M105" s="143"/>
      <c r="N105" s="144" t="s">
        <v>41</v>
      </c>
      <c r="O105" s="24"/>
      <c r="P105" s="145">
        <f>$O$105*$H$105</f>
        <v>0</v>
      </c>
      <c r="Q105" s="145">
        <v>0</v>
      </c>
      <c r="R105" s="145">
        <f>$Q$105*$H$105</f>
        <v>0</v>
      </c>
      <c r="S105" s="145">
        <v>0</v>
      </c>
      <c r="T105" s="146">
        <f>$S$105*$H$105</f>
        <v>0</v>
      </c>
      <c r="AR105" s="89" t="s">
        <v>163</v>
      </c>
      <c r="AT105" s="89" t="s">
        <v>159</v>
      </c>
      <c r="AU105" s="89" t="s">
        <v>21</v>
      </c>
      <c r="AY105" s="6" t="s">
        <v>158</v>
      </c>
      <c r="BE105" s="147">
        <f>IF($N$105="základní",$J$105,0)</f>
        <v>0</v>
      </c>
      <c r="BF105" s="147">
        <f>IF($N$105="snížená",$J$105,0)</f>
        <v>0</v>
      </c>
      <c r="BG105" s="147">
        <f>IF($N$105="zákl. přenesená",$J$105,0)</f>
        <v>0</v>
      </c>
      <c r="BH105" s="147">
        <f>IF($N$105="sníž. přenesená",$J$105,0)</f>
        <v>0</v>
      </c>
      <c r="BI105" s="147">
        <f>IF($N$105="nulová",$J$105,0)</f>
        <v>0</v>
      </c>
      <c r="BJ105" s="89" t="s">
        <v>21</v>
      </c>
      <c r="BK105" s="147">
        <f>ROUND($I$105*$H$105,2)</f>
        <v>0</v>
      </c>
      <c r="BL105" s="89" t="s">
        <v>163</v>
      </c>
      <c r="BM105" s="89" t="s">
        <v>104</v>
      </c>
    </row>
    <row r="106" spans="2:65" s="6" customFormat="1" ht="16.5" customHeight="1" x14ac:dyDescent="0.3">
      <c r="B106" s="23"/>
      <c r="C106" s="24"/>
      <c r="D106" s="148" t="s">
        <v>164</v>
      </c>
      <c r="E106" s="24"/>
      <c r="F106" s="149" t="s">
        <v>801</v>
      </c>
      <c r="G106" s="24"/>
      <c r="H106" s="24"/>
      <c r="J106" s="24"/>
      <c r="K106" s="24"/>
      <c r="L106" s="43"/>
      <c r="M106" s="56"/>
      <c r="N106" s="24"/>
      <c r="O106" s="24"/>
      <c r="P106" s="24"/>
      <c r="Q106" s="24"/>
      <c r="R106" s="24"/>
      <c r="S106" s="24"/>
      <c r="T106" s="57"/>
      <c r="AT106" s="6" t="s">
        <v>164</v>
      </c>
      <c r="AU106" s="6" t="s">
        <v>21</v>
      </c>
    </row>
    <row r="107" spans="2:65" s="6" customFormat="1" ht="15.75" customHeight="1" x14ac:dyDescent="0.3">
      <c r="B107" s="23"/>
      <c r="C107" s="136" t="s">
        <v>70</v>
      </c>
      <c r="D107" s="136" t="s">
        <v>159</v>
      </c>
      <c r="E107" s="137" t="s">
        <v>802</v>
      </c>
      <c r="F107" s="138" t="s">
        <v>803</v>
      </c>
      <c r="G107" s="139" t="s">
        <v>781</v>
      </c>
      <c r="H107" s="140">
        <v>3</v>
      </c>
      <c r="I107" s="141"/>
      <c r="J107" s="142">
        <f>ROUND($I$107*$H$107,2)</f>
        <v>0</v>
      </c>
      <c r="K107" s="138"/>
      <c r="L107" s="43"/>
      <c r="M107" s="143"/>
      <c r="N107" s="144" t="s">
        <v>41</v>
      </c>
      <c r="O107" s="24"/>
      <c r="P107" s="145">
        <f>$O$107*$H$107</f>
        <v>0</v>
      </c>
      <c r="Q107" s="145">
        <v>0</v>
      </c>
      <c r="R107" s="145">
        <f>$Q$107*$H$107</f>
        <v>0</v>
      </c>
      <c r="S107" s="145">
        <v>0</v>
      </c>
      <c r="T107" s="146">
        <f>$S$107*$H$107</f>
        <v>0</v>
      </c>
      <c r="AR107" s="89" t="s">
        <v>163</v>
      </c>
      <c r="AT107" s="89" t="s">
        <v>159</v>
      </c>
      <c r="AU107" s="89" t="s">
        <v>21</v>
      </c>
      <c r="AY107" s="6" t="s">
        <v>158</v>
      </c>
      <c r="BE107" s="147">
        <f>IF($N$107="základní",$J$107,0)</f>
        <v>0</v>
      </c>
      <c r="BF107" s="147">
        <f>IF($N$107="snížená",$J$107,0)</f>
        <v>0</v>
      </c>
      <c r="BG107" s="147">
        <f>IF($N$107="zákl. přenesená",$J$107,0)</f>
        <v>0</v>
      </c>
      <c r="BH107" s="147">
        <f>IF($N$107="sníž. přenesená",$J$107,0)</f>
        <v>0</v>
      </c>
      <c r="BI107" s="147">
        <f>IF($N$107="nulová",$J$107,0)</f>
        <v>0</v>
      </c>
      <c r="BJ107" s="89" t="s">
        <v>21</v>
      </c>
      <c r="BK107" s="147">
        <f>ROUND($I$107*$H$107,2)</f>
        <v>0</v>
      </c>
      <c r="BL107" s="89" t="s">
        <v>163</v>
      </c>
      <c r="BM107" s="89" t="s">
        <v>107</v>
      </c>
    </row>
    <row r="108" spans="2:65" s="6" customFormat="1" ht="16.5" customHeight="1" x14ac:dyDescent="0.3">
      <c r="B108" s="23"/>
      <c r="C108" s="24"/>
      <c r="D108" s="148" t="s">
        <v>164</v>
      </c>
      <c r="E108" s="24"/>
      <c r="F108" s="149" t="s">
        <v>803</v>
      </c>
      <c r="G108" s="24"/>
      <c r="H108" s="24"/>
      <c r="J108" s="24"/>
      <c r="K108" s="24"/>
      <c r="L108" s="43"/>
      <c r="M108" s="56"/>
      <c r="N108" s="24"/>
      <c r="O108" s="24"/>
      <c r="P108" s="24"/>
      <c r="Q108" s="24"/>
      <c r="R108" s="24"/>
      <c r="S108" s="24"/>
      <c r="T108" s="57"/>
      <c r="AT108" s="6" t="s">
        <v>164</v>
      </c>
      <c r="AU108" s="6" t="s">
        <v>21</v>
      </c>
    </row>
    <row r="109" spans="2:65" s="125" customFormat="1" ht="37.5" customHeight="1" x14ac:dyDescent="0.35">
      <c r="B109" s="126"/>
      <c r="C109" s="127"/>
      <c r="D109" s="127" t="s">
        <v>69</v>
      </c>
      <c r="E109" s="128" t="s">
        <v>804</v>
      </c>
      <c r="F109" s="128" t="s">
        <v>805</v>
      </c>
      <c r="G109" s="127"/>
      <c r="H109" s="127"/>
      <c r="J109" s="129">
        <f>$BK$109</f>
        <v>0</v>
      </c>
      <c r="K109" s="127"/>
      <c r="L109" s="130"/>
      <c r="M109" s="131"/>
      <c r="N109" s="127"/>
      <c r="O109" s="127"/>
      <c r="P109" s="132">
        <f>SUM($P$110:$P$135)</f>
        <v>0</v>
      </c>
      <c r="Q109" s="127"/>
      <c r="R109" s="132">
        <f>SUM($R$110:$R$135)</f>
        <v>0</v>
      </c>
      <c r="S109" s="127"/>
      <c r="T109" s="133">
        <f>SUM($T$110:$T$135)</f>
        <v>0</v>
      </c>
      <c r="AR109" s="134" t="s">
        <v>21</v>
      </c>
      <c r="AT109" s="134" t="s">
        <v>69</v>
      </c>
      <c r="AU109" s="134" t="s">
        <v>70</v>
      </c>
      <c r="AY109" s="134" t="s">
        <v>158</v>
      </c>
      <c r="BK109" s="135">
        <f>SUM($BK$110:$BK$135)</f>
        <v>0</v>
      </c>
    </row>
    <row r="110" spans="2:65" s="6" customFormat="1" ht="15.75" customHeight="1" x14ac:dyDescent="0.3">
      <c r="B110" s="23"/>
      <c r="C110" s="136" t="s">
        <v>70</v>
      </c>
      <c r="D110" s="136" t="s">
        <v>159</v>
      </c>
      <c r="E110" s="137" t="s">
        <v>806</v>
      </c>
      <c r="F110" s="138" t="s">
        <v>807</v>
      </c>
      <c r="G110" s="139" t="s">
        <v>781</v>
      </c>
      <c r="H110" s="140">
        <v>1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110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807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23"/>
      <c r="C112" s="136" t="s">
        <v>70</v>
      </c>
      <c r="D112" s="136" t="s">
        <v>159</v>
      </c>
      <c r="E112" s="137" t="s">
        <v>808</v>
      </c>
      <c r="F112" s="138" t="s">
        <v>809</v>
      </c>
      <c r="G112" s="139" t="s">
        <v>781</v>
      </c>
      <c r="H112" s="140">
        <v>1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163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163</v>
      </c>
      <c r="BM112" s="89" t="s">
        <v>210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809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23"/>
      <c r="C114" s="136" t="s">
        <v>70</v>
      </c>
      <c r="D114" s="136" t="s">
        <v>159</v>
      </c>
      <c r="E114" s="137" t="s">
        <v>810</v>
      </c>
      <c r="F114" s="138" t="s">
        <v>811</v>
      </c>
      <c r="G114" s="139" t="s">
        <v>781</v>
      </c>
      <c r="H114" s="140">
        <v>1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163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163</v>
      </c>
      <c r="BM114" s="89" t="s">
        <v>8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811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6" customFormat="1" ht="15.75" customHeight="1" x14ac:dyDescent="0.3">
      <c r="B116" s="23"/>
      <c r="C116" s="136" t="s">
        <v>70</v>
      </c>
      <c r="D116" s="136" t="s">
        <v>159</v>
      </c>
      <c r="E116" s="137" t="s">
        <v>812</v>
      </c>
      <c r="F116" s="138" t="s">
        <v>813</v>
      </c>
      <c r="G116" s="139" t="s">
        <v>781</v>
      </c>
      <c r="H116" s="140">
        <v>6</v>
      </c>
      <c r="I116" s="141"/>
      <c r="J116" s="142">
        <f>ROUND($I$116*$H$116,2)</f>
        <v>0</v>
      </c>
      <c r="K116" s="138"/>
      <c r="L116" s="43"/>
      <c r="M116" s="143"/>
      <c r="N116" s="144" t="s">
        <v>41</v>
      </c>
      <c r="O116" s="24"/>
      <c r="P116" s="145">
        <f>$O$116*$H$116</f>
        <v>0</v>
      </c>
      <c r="Q116" s="145">
        <v>0</v>
      </c>
      <c r="R116" s="145">
        <f>$Q$116*$H$116</f>
        <v>0</v>
      </c>
      <c r="S116" s="145">
        <v>0</v>
      </c>
      <c r="T116" s="146">
        <f>$S$116*$H$116</f>
        <v>0</v>
      </c>
      <c r="AR116" s="89" t="s">
        <v>163</v>
      </c>
      <c r="AT116" s="89" t="s">
        <v>159</v>
      </c>
      <c r="AU116" s="89" t="s">
        <v>21</v>
      </c>
      <c r="AY116" s="6" t="s">
        <v>158</v>
      </c>
      <c r="BE116" s="147">
        <f>IF($N$116="základní",$J$116,0)</f>
        <v>0</v>
      </c>
      <c r="BF116" s="147">
        <f>IF($N$116="snížená",$J$116,0)</f>
        <v>0</v>
      </c>
      <c r="BG116" s="147">
        <f>IF($N$116="zákl. přenesená",$J$116,0)</f>
        <v>0</v>
      </c>
      <c r="BH116" s="147">
        <f>IF($N$116="sníž. přenesená",$J$116,0)</f>
        <v>0</v>
      </c>
      <c r="BI116" s="147">
        <f>IF($N$116="nulová",$J$116,0)</f>
        <v>0</v>
      </c>
      <c r="BJ116" s="89" t="s">
        <v>21</v>
      </c>
      <c r="BK116" s="147">
        <f>ROUND($I$116*$H$116,2)</f>
        <v>0</v>
      </c>
      <c r="BL116" s="89" t="s">
        <v>163</v>
      </c>
      <c r="BM116" s="89" t="s">
        <v>215</v>
      </c>
    </row>
    <row r="117" spans="2:65" s="6" customFormat="1" ht="16.5" customHeight="1" x14ac:dyDescent="0.3">
      <c r="B117" s="23"/>
      <c r="C117" s="24"/>
      <c r="D117" s="148" t="s">
        <v>164</v>
      </c>
      <c r="E117" s="24"/>
      <c r="F117" s="149" t="s">
        <v>813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164</v>
      </c>
      <c r="AU117" s="6" t="s">
        <v>21</v>
      </c>
    </row>
    <row r="118" spans="2:65" s="6" customFormat="1" ht="15.75" customHeight="1" x14ac:dyDescent="0.3">
      <c r="B118" s="23"/>
      <c r="C118" s="136" t="s">
        <v>70</v>
      </c>
      <c r="D118" s="136" t="s">
        <v>159</v>
      </c>
      <c r="E118" s="137" t="s">
        <v>814</v>
      </c>
      <c r="F118" s="138" t="s">
        <v>815</v>
      </c>
      <c r="G118" s="139" t="s">
        <v>781</v>
      </c>
      <c r="H118" s="140">
        <v>6</v>
      </c>
      <c r="I118" s="141"/>
      <c r="J118" s="142">
        <f>ROUND($I$118*$H$118,2)</f>
        <v>0</v>
      </c>
      <c r="K118" s="138"/>
      <c r="L118" s="43"/>
      <c r="M118" s="143"/>
      <c r="N118" s="144" t="s">
        <v>41</v>
      </c>
      <c r="O118" s="24"/>
      <c r="P118" s="145">
        <f>$O$118*$H$118</f>
        <v>0</v>
      </c>
      <c r="Q118" s="145">
        <v>0</v>
      </c>
      <c r="R118" s="145">
        <f>$Q$118*$H$118</f>
        <v>0</v>
      </c>
      <c r="S118" s="145">
        <v>0</v>
      </c>
      <c r="T118" s="146">
        <f>$S$118*$H$118</f>
        <v>0</v>
      </c>
      <c r="AR118" s="89" t="s">
        <v>163</v>
      </c>
      <c r="AT118" s="89" t="s">
        <v>159</v>
      </c>
      <c r="AU118" s="89" t="s">
        <v>21</v>
      </c>
      <c r="AY118" s="6" t="s">
        <v>158</v>
      </c>
      <c r="BE118" s="147">
        <f>IF($N$118="základní",$J$118,0)</f>
        <v>0</v>
      </c>
      <c r="BF118" s="147">
        <f>IF($N$118="snížená",$J$118,0)</f>
        <v>0</v>
      </c>
      <c r="BG118" s="147">
        <f>IF($N$118="zákl. přenesená",$J$118,0)</f>
        <v>0</v>
      </c>
      <c r="BH118" s="147">
        <f>IF($N$118="sníž. přenesená",$J$118,0)</f>
        <v>0</v>
      </c>
      <c r="BI118" s="147">
        <f>IF($N$118="nulová",$J$118,0)</f>
        <v>0</v>
      </c>
      <c r="BJ118" s="89" t="s">
        <v>21</v>
      </c>
      <c r="BK118" s="147">
        <f>ROUND($I$118*$H$118,2)</f>
        <v>0</v>
      </c>
      <c r="BL118" s="89" t="s">
        <v>163</v>
      </c>
      <c r="BM118" s="89" t="s">
        <v>219</v>
      </c>
    </row>
    <row r="119" spans="2:65" s="6" customFormat="1" ht="16.5" customHeight="1" x14ac:dyDescent="0.3">
      <c r="B119" s="23"/>
      <c r="C119" s="24"/>
      <c r="D119" s="148" t="s">
        <v>164</v>
      </c>
      <c r="E119" s="24"/>
      <c r="F119" s="149" t="s">
        <v>815</v>
      </c>
      <c r="G119" s="24"/>
      <c r="H119" s="24"/>
      <c r="J119" s="24"/>
      <c r="K119" s="24"/>
      <c r="L119" s="43"/>
      <c r="M119" s="56"/>
      <c r="N119" s="24"/>
      <c r="O119" s="24"/>
      <c r="P119" s="24"/>
      <c r="Q119" s="24"/>
      <c r="R119" s="24"/>
      <c r="S119" s="24"/>
      <c r="T119" s="57"/>
      <c r="AT119" s="6" t="s">
        <v>164</v>
      </c>
      <c r="AU119" s="6" t="s">
        <v>21</v>
      </c>
    </row>
    <row r="120" spans="2:65" s="6" customFormat="1" ht="15.75" customHeight="1" x14ac:dyDescent="0.3">
      <c r="B120" s="23"/>
      <c r="C120" s="136" t="s">
        <v>70</v>
      </c>
      <c r="D120" s="136" t="s">
        <v>159</v>
      </c>
      <c r="E120" s="137" t="s">
        <v>816</v>
      </c>
      <c r="F120" s="138" t="s">
        <v>817</v>
      </c>
      <c r="G120" s="139" t="s">
        <v>781</v>
      </c>
      <c r="H120" s="140">
        <v>1</v>
      </c>
      <c r="I120" s="141"/>
      <c r="J120" s="142">
        <f>ROUND($I$120*$H$120,2)</f>
        <v>0</v>
      </c>
      <c r="K120" s="138"/>
      <c r="L120" s="43"/>
      <c r="M120" s="143"/>
      <c r="N120" s="144" t="s">
        <v>41</v>
      </c>
      <c r="O120" s="24"/>
      <c r="P120" s="145">
        <f>$O$120*$H$120</f>
        <v>0</v>
      </c>
      <c r="Q120" s="145">
        <v>0</v>
      </c>
      <c r="R120" s="145">
        <f>$Q$120*$H$120</f>
        <v>0</v>
      </c>
      <c r="S120" s="145">
        <v>0</v>
      </c>
      <c r="T120" s="146">
        <f>$S$120*$H$120</f>
        <v>0</v>
      </c>
      <c r="AR120" s="89" t="s">
        <v>163</v>
      </c>
      <c r="AT120" s="89" t="s">
        <v>159</v>
      </c>
      <c r="AU120" s="89" t="s">
        <v>21</v>
      </c>
      <c r="AY120" s="6" t="s">
        <v>158</v>
      </c>
      <c r="BE120" s="147">
        <f>IF($N$120="základní",$J$120,0)</f>
        <v>0</v>
      </c>
      <c r="BF120" s="147">
        <f>IF($N$120="snížená",$J$120,0)</f>
        <v>0</v>
      </c>
      <c r="BG120" s="147">
        <f>IF($N$120="zákl. přenesená",$J$120,0)</f>
        <v>0</v>
      </c>
      <c r="BH120" s="147">
        <f>IF($N$120="sníž. přenesená",$J$120,0)</f>
        <v>0</v>
      </c>
      <c r="BI120" s="147">
        <f>IF($N$120="nulová",$J$120,0)</f>
        <v>0</v>
      </c>
      <c r="BJ120" s="89" t="s">
        <v>21</v>
      </c>
      <c r="BK120" s="147">
        <f>ROUND($I$120*$H$120,2)</f>
        <v>0</v>
      </c>
      <c r="BL120" s="89" t="s">
        <v>163</v>
      </c>
      <c r="BM120" s="89" t="s">
        <v>224</v>
      </c>
    </row>
    <row r="121" spans="2:65" s="6" customFormat="1" ht="16.5" customHeight="1" x14ac:dyDescent="0.3">
      <c r="B121" s="23"/>
      <c r="C121" s="24"/>
      <c r="D121" s="148" t="s">
        <v>164</v>
      </c>
      <c r="E121" s="24"/>
      <c r="F121" s="149" t="s">
        <v>817</v>
      </c>
      <c r="G121" s="24"/>
      <c r="H121" s="24"/>
      <c r="J121" s="24"/>
      <c r="K121" s="24"/>
      <c r="L121" s="43"/>
      <c r="M121" s="56"/>
      <c r="N121" s="24"/>
      <c r="O121" s="24"/>
      <c r="P121" s="24"/>
      <c r="Q121" s="24"/>
      <c r="R121" s="24"/>
      <c r="S121" s="24"/>
      <c r="T121" s="57"/>
      <c r="AT121" s="6" t="s">
        <v>164</v>
      </c>
      <c r="AU121" s="6" t="s">
        <v>21</v>
      </c>
    </row>
    <row r="122" spans="2:65" s="6" customFormat="1" ht="15.75" customHeight="1" x14ac:dyDescent="0.3">
      <c r="B122" s="23"/>
      <c r="C122" s="136" t="s">
        <v>70</v>
      </c>
      <c r="D122" s="136" t="s">
        <v>159</v>
      </c>
      <c r="E122" s="137" t="s">
        <v>818</v>
      </c>
      <c r="F122" s="138" t="s">
        <v>819</v>
      </c>
      <c r="G122" s="139" t="s">
        <v>781</v>
      </c>
      <c r="H122" s="140">
        <v>4</v>
      </c>
      <c r="I122" s="141"/>
      <c r="J122" s="142">
        <f>ROUND($I$122*$H$122,2)</f>
        <v>0</v>
      </c>
      <c r="K122" s="138"/>
      <c r="L122" s="43"/>
      <c r="M122" s="143"/>
      <c r="N122" s="144" t="s">
        <v>41</v>
      </c>
      <c r="O122" s="24"/>
      <c r="P122" s="145">
        <f>$O$122*$H$122</f>
        <v>0</v>
      </c>
      <c r="Q122" s="145">
        <v>0</v>
      </c>
      <c r="R122" s="145">
        <f>$Q$122*$H$122</f>
        <v>0</v>
      </c>
      <c r="S122" s="145">
        <v>0</v>
      </c>
      <c r="T122" s="146">
        <f>$S$122*$H$122</f>
        <v>0</v>
      </c>
      <c r="AR122" s="89" t="s">
        <v>163</v>
      </c>
      <c r="AT122" s="89" t="s">
        <v>159</v>
      </c>
      <c r="AU122" s="89" t="s">
        <v>21</v>
      </c>
      <c r="AY122" s="6" t="s">
        <v>158</v>
      </c>
      <c r="BE122" s="147">
        <f>IF($N$122="základní",$J$122,0)</f>
        <v>0</v>
      </c>
      <c r="BF122" s="147">
        <f>IF($N$122="snížená",$J$122,0)</f>
        <v>0</v>
      </c>
      <c r="BG122" s="147">
        <f>IF($N$122="zákl. přenesená",$J$122,0)</f>
        <v>0</v>
      </c>
      <c r="BH122" s="147">
        <f>IF($N$122="sníž. přenesená",$J$122,0)</f>
        <v>0</v>
      </c>
      <c r="BI122" s="147">
        <f>IF($N$122="nulová",$J$122,0)</f>
        <v>0</v>
      </c>
      <c r="BJ122" s="89" t="s">
        <v>21</v>
      </c>
      <c r="BK122" s="147">
        <f>ROUND($I$122*$H$122,2)</f>
        <v>0</v>
      </c>
      <c r="BL122" s="89" t="s">
        <v>163</v>
      </c>
      <c r="BM122" s="89" t="s">
        <v>229</v>
      </c>
    </row>
    <row r="123" spans="2:65" s="6" customFormat="1" ht="16.5" customHeight="1" x14ac:dyDescent="0.3">
      <c r="B123" s="23"/>
      <c r="C123" s="24"/>
      <c r="D123" s="148" t="s">
        <v>164</v>
      </c>
      <c r="E123" s="24"/>
      <c r="F123" s="149" t="s">
        <v>819</v>
      </c>
      <c r="G123" s="24"/>
      <c r="H123" s="24"/>
      <c r="J123" s="24"/>
      <c r="K123" s="24"/>
      <c r="L123" s="43"/>
      <c r="M123" s="56"/>
      <c r="N123" s="24"/>
      <c r="O123" s="24"/>
      <c r="P123" s="24"/>
      <c r="Q123" s="24"/>
      <c r="R123" s="24"/>
      <c r="S123" s="24"/>
      <c r="T123" s="57"/>
      <c r="AT123" s="6" t="s">
        <v>164</v>
      </c>
      <c r="AU123" s="6" t="s">
        <v>21</v>
      </c>
    </row>
    <row r="124" spans="2:65" s="6" customFormat="1" ht="15.75" customHeight="1" x14ac:dyDescent="0.3">
      <c r="B124" s="23"/>
      <c r="C124" s="136" t="s">
        <v>70</v>
      </c>
      <c r="D124" s="136" t="s">
        <v>159</v>
      </c>
      <c r="E124" s="137" t="s">
        <v>820</v>
      </c>
      <c r="F124" s="138" t="s">
        <v>821</v>
      </c>
      <c r="G124" s="139" t="s">
        <v>781</v>
      </c>
      <c r="H124" s="140">
        <v>1</v>
      </c>
      <c r="I124" s="141"/>
      <c r="J124" s="142">
        <f>ROUND($I$124*$H$124,2)</f>
        <v>0</v>
      </c>
      <c r="K124" s="138"/>
      <c r="L124" s="43"/>
      <c r="M124" s="143"/>
      <c r="N124" s="144" t="s">
        <v>41</v>
      </c>
      <c r="O124" s="24"/>
      <c r="P124" s="145">
        <f>$O$124*$H$124</f>
        <v>0</v>
      </c>
      <c r="Q124" s="145">
        <v>0</v>
      </c>
      <c r="R124" s="145">
        <f>$Q$124*$H$124</f>
        <v>0</v>
      </c>
      <c r="S124" s="145">
        <v>0</v>
      </c>
      <c r="T124" s="146">
        <f>$S$124*$H$124</f>
        <v>0</v>
      </c>
      <c r="AR124" s="89" t="s">
        <v>163</v>
      </c>
      <c r="AT124" s="89" t="s">
        <v>159</v>
      </c>
      <c r="AU124" s="89" t="s">
        <v>21</v>
      </c>
      <c r="AY124" s="6" t="s">
        <v>158</v>
      </c>
      <c r="BE124" s="147">
        <f>IF($N$124="základní",$J$124,0)</f>
        <v>0</v>
      </c>
      <c r="BF124" s="147">
        <f>IF($N$124="snížená",$J$124,0)</f>
        <v>0</v>
      </c>
      <c r="BG124" s="147">
        <f>IF($N$124="zákl. přenesená",$J$124,0)</f>
        <v>0</v>
      </c>
      <c r="BH124" s="147">
        <f>IF($N$124="sníž. přenesená",$J$124,0)</f>
        <v>0</v>
      </c>
      <c r="BI124" s="147">
        <f>IF($N$124="nulová",$J$124,0)</f>
        <v>0</v>
      </c>
      <c r="BJ124" s="89" t="s">
        <v>21</v>
      </c>
      <c r="BK124" s="147">
        <f>ROUND($I$124*$H$124,2)</f>
        <v>0</v>
      </c>
      <c r="BL124" s="89" t="s">
        <v>163</v>
      </c>
      <c r="BM124" s="89" t="s">
        <v>232</v>
      </c>
    </row>
    <row r="125" spans="2:65" s="6" customFormat="1" ht="16.5" customHeight="1" x14ac:dyDescent="0.3">
      <c r="B125" s="23"/>
      <c r="C125" s="24"/>
      <c r="D125" s="148" t="s">
        <v>164</v>
      </c>
      <c r="E125" s="24"/>
      <c r="F125" s="149" t="s">
        <v>821</v>
      </c>
      <c r="G125" s="24"/>
      <c r="H125" s="24"/>
      <c r="J125" s="24"/>
      <c r="K125" s="24"/>
      <c r="L125" s="43"/>
      <c r="M125" s="56"/>
      <c r="N125" s="24"/>
      <c r="O125" s="24"/>
      <c r="P125" s="24"/>
      <c r="Q125" s="24"/>
      <c r="R125" s="24"/>
      <c r="S125" s="24"/>
      <c r="T125" s="57"/>
      <c r="AT125" s="6" t="s">
        <v>164</v>
      </c>
      <c r="AU125" s="6" t="s">
        <v>21</v>
      </c>
    </row>
    <row r="126" spans="2:65" s="6" customFormat="1" ht="15.75" customHeight="1" x14ac:dyDescent="0.3">
      <c r="B126" s="23"/>
      <c r="C126" s="136" t="s">
        <v>70</v>
      </c>
      <c r="D126" s="136" t="s">
        <v>159</v>
      </c>
      <c r="E126" s="137" t="s">
        <v>822</v>
      </c>
      <c r="F126" s="138" t="s">
        <v>823</v>
      </c>
      <c r="G126" s="139" t="s">
        <v>781</v>
      </c>
      <c r="H126" s="140">
        <v>2</v>
      </c>
      <c r="I126" s="141"/>
      <c r="J126" s="142">
        <f>ROUND($I$126*$H$126,2)</f>
        <v>0</v>
      </c>
      <c r="K126" s="138"/>
      <c r="L126" s="43"/>
      <c r="M126" s="143"/>
      <c r="N126" s="144" t="s">
        <v>41</v>
      </c>
      <c r="O126" s="24"/>
      <c r="P126" s="145">
        <f>$O$126*$H$126</f>
        <v>0</v>
      </c>
      <c r="Q126" s="145">
        <v>0</v>
      </c>
      <c r="R126" s="145">
        <f>$Q$126*$H$126</f>
        <v>0</v>
      </c>
      <c r="S126" s="145">
        <v>0</v>
      </c>
      <c r="T126" s="146">
        <f>$S$126*$H$126</f>
        <v>0</v>
      </c>
      <c r="AR126" s="89" t="s">
        <v>163</v>
      </c>
      <c r="AT126" s="89" t="s">
        <v>159</v>
      </c>
      <c r="AU126" s="89" t="s">
        <v>21</v>
      </c>
      <c r="AY126" s="6" t="s">
        <v>158</v>
      </c>
      <c r="BE126" s="147">
        <f>IF($N$126="základní",$J$126,0)</f>
        <v>0</v>
      </c>
      <c r="BF126" s="147">
        <f>IF($N$126="snížená",$J$126,0)</f>
        <v>0</v>
      </c>
      <c r="BG126" s="147">
        <f>IF($N$126="zákl. přenesená",$J$126,0)</f>
        <v>0</v>
      </c>
      <c r="BH126" s="147">
        <f>IF($N$126="sníž. přenesená",$J$126,0)</f>
        <v>0</v>
      </c>
      <c r="BI126" s="147">
        <f>IF($N$126="nulová",$J$126,0)</f>
        <v>0</v>
      </c>
      <c r="BJ126" s="89" t="s">
        <v>21</v>
      </c>
      <c r="BK126" s="147">
        <f>ROUND($I$126*$H$126,2)</f>
        <v>0</v>
      </c>
      <c r="BL126" s="89" t="s">
        <v>163</v>
      </c>
      <c r="BM126" s="89" t="s">
        <v>7</v>
      </c>
    </row>
    <row r="127" spans="2:65" s="6" customFormat="1" ht="16.5" customHeight="1" x14ac:dyDescent="0.3">
      <c r="B127" s="23"/>
      <c r="C127" s="24"/>
      <c r="D127" s="148" t="s">
        <v>164</v>
      </c>
      <c r="E127" s="24"/>
      <c r="F127" s="149" t="s">
        <v>823</v>
      </c>
      <c r="G127" s="24"/>
      <c r="H127" s="24"/>
      <c r="J127" s="24"/>
      <c r="K127" s="24"/>
      <c r="L127" s="43"/>
      <c r="M127" s="56"/>
      <c r="N127" s="24"/>
      <c r="O127" s="24"/>
      <c r="P127" s="24"/>
      <c r="Q127" s="24"/>
      <c r="R127" s="24"/>
      <c r="S127" s="24"/>
      <c r="T127" s="57"/>
      <c r="AT127" s="6" t="s">
        <v>164</v>
      </c>
      <c r="AU127" s="6" t="s">
        <v>21</v>
      </c>
    </row>
    <row r="128" spans="2:65" s="6" customFormat="1" ht="15.75" customHeight="1" x14ac:dyDescent="0.3">
      <c r="B128" s="23"/>
      <c r="C128" s="136" t="s">
        <v>70</v>
      </c>
      <c r="D128" s="136" t="s">
        <v>159</v>
      </c>
      <c r="E128" s="137" t="s">
        <v>824</v>
      </c>
      <c r="F128" s="138" t="s">
        <v>825</v>
      </c>
      <c r="G128" s="139" t="s">
        <v>781</v>
      </c>
      <c r="H128" s="140">
        <v>1</v>
      </c>
      <c r="I128" s="141"/>
      <c r="J128" s="142">
        <f>ROUND($I$128*$H$128,2)</f>
        <v>0</v>
      </c>
      <c r="K128" s="138"/>
      <c r="L128" s="43"/>
      <c r="M128" s="143"/>
      <c r="N128" s="144" t="s">
        <v>41</v>
      </c>
      <c r="O128" s="24"/>
      <c r="P128" s="145">
        <f>$O$128*$H$128</f>
        <v>0</v>
      </c>
      <c r="Q128" s="145">
        <v>0</v>
      </c>
      <c r="R128" s="145">
        <f>$Q$128*$H$128</f>
        <v>0</v>
      </c>
      <c r="S128" s="145">
        <v>0</v>
      </c>
      <c r="T128" s="146">
        <f>$S$128*$H$128</f>
        <v>0</v>
      </c>
      <c r="AR128" s="89" t="s">
        <v>163</v>
      </c>
      <c r="AT128" s="89" t="s">
        <v>159</v>
      </c>
      <c r="AU128" s="89" t="s">
        <v>21</v>
      </c>
      <c r="AY128" s="6" t="s">
        <v>158</v>
      </c>
      <c r="BE128" s="147">
        <f>IF($N$128="základní",$J$128,0)</f>
        <v>0</v>
      </c>
      <c r="BF128" s="147">
        <f>IF($N$128="snížená",$J$128,0)</f>
        <v>0</v>
      </c>
      <c r="BG128" s="147">
        <f>IF($N$128="zákl. přenesená",$J$128,0)</f>
        <v>0</v>
      </c>
      <c r="BH128" s="147">
        <f>IF($N$128="sníž. přenesená",$J$128,0)</f>
        <v>0</v>
      </c>
      <c r="BI128" s="147">
        <f>IF($N$128="nulová",$J$128,0)</f>
        <v>0</v>
      </c>
      <c r="BJ128" s="89" t="s">
        <v>21</v>
      </c>
      <c r="BK128" s="147">
        <f>ROUND($I$128*$H$128,2)</f>
        <v>0</v>
      </c>
      <c r="BL128" s="89" t="s">
        <v>163</v>
      </c>
      <c r="BM128" s="89" t="s">
        <v>242</v>
      </c>
    </row>
    <row r="129" spans="2:65" s="6" customFormat="1" ht="16.5" customHeight="1" x14ac:dyDescent="0.3">
      <c r="B129" s="23"/>
      <c r="C129" s="24"/>
      <c r="D129" s="148" t="s">
        <v>164</v>
      </c>
      <c r="E129" s="24"/>
      <c r="F129" s="149" t="s">
        <v>825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164</v>
      </c>
      <c r="AU129" s="6" t="s">
        <v>21</v>
      </c>
    </row>
    <row r="130" spans="2:65" s="6" customFormat="1" ht="15.75" customHeight="1" x14ac:dyDescent="0.3">
      <c r="B130" s="23"/>
      <c r="C130" s="136" t="s">
        <v>70</v>
      </c>
      <c r="D130" s="136" t="s">
        <v>159</v>
      </c>
      <c r="E130" s="137" t="s">
        <v>826</v>
      </c>
      <c r="F130" s="138" t="s">
        <v>827</v>
      </c>
      <c r="G130" s="139" t="s">
        <v>781</v>
      </c>
      <c r="H130" s="140">
        <v>1</v>
      </c>
      <c r="I130" s="141"/>
      <c r="J130" s="142">
        <f>ROUND($I$130*$H$130,2)</f>
        <v>0</v>
      </c>
      <c r="K130" s="138"/>
      <c r="L130" s="43"/>
      <c r="M130" s="143"/>
      <c r="N130" s="144" t="s">
        <v>41</v>
      </c>
      <c r="O130" s="24"/>
      <c r="P130" s="145">
        <f>$O$130*$H$130</f>
        <v>0</v>
      </c>
      <c r="Q130" s="145">
        <v>0</v>
      </c>
      <c r="R130" s="145">
        <f>$Q$130*$H$130</f>
        <v>0</v>
      </c>
      <c r="S130" s="145">
        <v>0</v>
      </c>
      <c r="T130" s="146">
        <f>$S$130*$H$130</f>
        <v>0</v>
      </c>
      <c r="AR130" s="89" t="s">
        <v>163</v>
      </c>
      <c r="AT130" s="89" t="s">
        <v>159</v>
      </c>
      <c r="AU130" s="89" t="s">
        <v>21</v>
      </c>
      <c r="AY130" s="6" t="s">
        <v>158</v>
      </c>
      <c r="BE130" s="147">
        <f>IF($N$130="základní",$J$130,0)</f>
        <v>0</v>
      </c>
      <c r="BF130" s="147">
        <f>IF($N$130="snížená",$J$130,0)</f>
        <v>0</v>
      </c>
      <c r="BG130" s="147">
        <f>IF($N$130="zákl. přenesená",$J$130,0)</f>
        <v>0</v>
      </c>
      <c r="BH130" s="147">
        <f>IF($N$130="sníž. přenesená",$J$130,0)</f>
        <v>0</v>
      </c>
      <c r="BI130" s="147">
        <f>IF($N$130="nulová",$J$130,0)</f>
        <v>0</v>
      </c>
      <c r="BJ130" s="89" t="s">
        <v>21</v>
      </c>
      <c r="BK130" s="147">
        <f>ROUND($I$130*$H$130,2)</f>
        <v>0</v>
      </c>
      <c r="BL130" s="89" t="s">
        <v>163</v>
      </c>
      <c r="BM130" s="89" t="s">
        <v>246</v>
      </c>
    </row>
    <row r="131" spans="2:65" s="6" customFormat="1" ht="16.5" customHeight="1" x14ac:dyDescent="0.3">
      <c r="B131" s="23"/>
      <c r="C131" s="24"/>
      <c r="D131" s="148" t="s">
        <v>164</v>
      </c>
      <c r="E131" s="24"/>
      <c r="F131" s="149" t="s">
        <v>827</v>
      </c>
      <c r="G131" s="24"/>
      <c r="H131" s="24"/>
      <c r="J131" s="24"/>
      <c r="K131" s="24"/>
      <c r="L131" s="43"/>
      <c r="M131" s="56"/>
      <c r="N131" s="24"/>
      <c r="O131" s="24"/>
      <c r="P131" s="24"/>
      <c r="Q131" s="24"/>
      <c r="R131" s="24"/>
      <c r="S131" s="24"/>
      <c r="T131" s="57"/>
      <c r="AT131" s="6" t="s">
        <v>164</v>
      </c>
      <c r="AU131" s="6" t="s">
        <v>21</v>
      </c>
    </row>
    <row r="132" spans="2:65" s="6" customFormat="1" ht="15.75" customHeight="1" x14ac:dyDescent="0.3">
      <c r="B132" s="23"/>
      <c r="C132" s="136" t="s">
        <v>70</v>
      </c>
      <c r="D132" s="136" t="s">
        <v>159</v>
      </c>
      <c r="E132" s="137" t="s">
        <v>828</v>
      </c>
      <c r="F132" s="138" t="s">
        <v>829</v>
      </c>
      <c r="G132" s="139" t="s">
        <v>781</v>
      </c>
      <c r="H132" s="140">
        <v>50</v>
      </c>
      <c r="I132" s="141"/>
      <c r="J132" s="142">
        <f>ROUND($I$132*$H$132,2)</f>
        <v>0</v>
      </c>
      <c r="K132" s="138"/>
      <c r="L132" s="43"/>
      <c r="M132" s="143"/>
      <c r="N132" s="144" t="s">
        <v>41</v>
      </c>
      <c r="O132" s="24"/>
      <c r="P132" s="145">
        <f>$O$132*$H$132</f>
        <v>0</v>
      </c>
      <c r="Q132" s="145">
        <v>0</v>
      </c>
      <c r="R132" s="145">
        <f>$Q$132*$H$132</f>
        <v>0</v>
      </c>
      <c r="S132" s="145">
        <v>0</v>
      </c>
      <c r="T132" s="146">
        <f>$S$132*$H$132</f>
        <v>0</v>
      </c>
      <c r="AR132" s="89" t="s">
        <v>163</v>
      </c>
      <c r="AT132" s="89" t="s">
        <v>159</v>
      </c>
      <c r="AU132" s="89" t="s">
        <v>21</v>
      </c>
      <c r="AY132" s="6" t="s">
        <v>158</v>
      </c>
      <c r="BE132" s="147">
        <f>IF($N$132="základní",$J$132,0)</f>
        <v>0</v>
      </c>
      <c r="BF132" s="147">
        <f>IF($N$132="snížená",$J$132,0)</f>
        <v>0</v>
      </c>
      <c r="BG132" s="147">
        <f>IF($N$132="zákl. přenesená",$J$132,0)</f>
        <v>0</v>
      </c>
      <c r="BH132" s="147">
        <f>IF($N$132="sníž. přenesená",$J$132,0)</f>
        <v>0</v>
      </c>
      <c r="BI132" s="147">
        <f>IF($N$132="nulová",$J$132,0)</f>
        <v>0</v>
      </c>
      <c r="BJ132" s="89" t="s">
        <v>21</v>
      </c>
      <c r="BK132" s="147">
        <f>ROUND($I$132*$H$132,2)</f>
        <v>0</v>
      </c>
      <c r="BL132" s="89" t="s">
        <v>163</v>
      </c>
      <c r="BM132" s="89" t="s">
        <v>250</v>
      </c>
    </row>
    <row r="133" spans="2:65" s="6" customFormat="1" ht="16.5" customHeight="1" x14ac:dyDescent="0.3">
      <c r="B133" s="23"/>
      <c r="C133" s="24"/>
      <c r="D133" s="148" t="s">
        <v>164</v>
      </c>
      <c r="E133" s="24"/>
      <c r="F133" s="149" t="s">
        <v>829</v>
      </c>
      <c r="G133" s="24"/>
      <c r="H133" s="24"/>
      <c r="J133" s="24"/>
      <c r="K133" s="24"/>
      <c r="L133" s="43"/>
      <c r="M133" s="56"/>
      <c r="N133" s="24"/>
      <c r="O133" s="24"/>
      <c r="P133" s="24"/>
      <c r="Q133" s="24"/>
      <c r="R133" s="24"/>
      <c r="S133" s="24"/>
      <c r="T133" s="57"/>
      <c r="AT133" s="6" t="s">
        <v>164</v>
      </c>
      <c r="AU133" s="6" t="s">
        <v>21</v>
      </c>
    </row>
    <row r="134" spans="2:65" s="6" customFormat="1" ht="15.75" customHeight="1" x14ac:dyDescent="0.3">
      <c r="B134" s="23"/>
      <c r="C134" s="136" t="s">
        <v>70</v>
      </c>
      <c r="D134" s="136" t="s">
        <v>159</v>
      </c>
      <c r="E134" s="137" t="s">
        <v>830</v>
      </c>
      <c r="F134" s="138" t="s">
        <v>831</v>
      </c>
      <c r="G134" s="139" t="s">
        <v>781</v>
      </c>
      <c r="H134" s="140">
        <v>9</v>
      </c>
      <c r="I134" s="141"/>
      <c r="J134" s="142">
        <f>ROUND($I$134*$H$134,2)</f>
        <v>0</v>
      </c>
      <c r="K134" s="138"/>
      <c r="L134" s="43"/>
      <c r="M134" s="143"/>
      <c r="N134" s="144" t="s">
        <v>41</v>
      </c>
      <c r="O134" s="24"/>
      <c r="P134" s="145">
        <f>$O$134*$H$134</f>
        <v>0</v>
      </c>
      <c r="Q134" s="145">
        <v>0</v>
      </c>
      <c r="R134" s="145">
        <f>$Q$134*$H$134</f>
        <v>0</v>
      </c>
      <c r="S134" s="145">
        <v>0</v>
      </c>
      <c r="T134" s="146">
        <f>$S$134*$H$134</f>
        <v>0</v>
      </c>
      <c r="AR134" s="89" t="s">
        <v>163</v>
      </c>
      <c r="AT134" s="89" t="s">
        <v>159</v>
      </c>
      <c r="AU134" s="89" t="s">
        <v>21</v>
      </c>
      <c r="AY134" s="6" t="s">
        <v>158</v>
      </c>
      <c r="BE134" s="147">
        <f>IF($N$134="základní",$J$134,0)</f>
        <v>0</v>
      </c>
      <c r="BF134" s="147">
        <f>IF($N$134="snížená",$J$134,0)</f>
        <v>0</v>
      </c>
      <c r="BG134" s="147">
        <f>IF($N$134="zákl. přenesená",$J$134,0)</f>
        <v>0</v>
      </c>
      <c r="BH134" s="147">
        <f>IF($N$134="sníž. přenesená",$J$134,0)</f>
        <v>0</v>
      </c>
      <c r="BI134" s="147">
        <f>IF($N$134="nulová",$J$134,0)</f>
        <v>0</v>
      </c>
      <c r="BJ134" s="89" t="s">
        <v>21</v>
      </c>
      <c r="BK134" s="147">
        <f>ROUND($I$134*$H$134,2)</f>
        <v>0</v>
      </c>
      <c r="BL134" s="89" t="s">
        <v>163</v>
      </c>
      <c r="BM134" s="89" t="s">
        <v>259</v>
      </c>
    </row>
    <row r="135" spans="2:65" s="6" customFormat="1" ht="16.5" customHeight="1" x14ac:dyDescent="0.3">
      <c r="B135" s="23"/>
      <c r="C135" s="24"/>
      <c r="D135" s="148" t="s">
        <v>164</v>
      </c>
      <c r="E135" s="24"/>
      <c r="F135" s="149" t="s">
        <v>831</v>
      </c>
      <c r="G135" s="24"/>
      <c r="H135" s="24"/>
      <c r="J135" s="24"/>
      <c r="K135" s="24"/>
      <c r="L135" s="43"/>
      <c r="M135" s="56"/>
      <c r="N135" s="24"/>
      <c r="O135" s="24"/>
      <c r="P135" s="24"/>
      <c r="Q135" s="24"/>
      <c r="R135" s="24"/>
      <c r="S135" s="24"/>
      <c r="T135" s="57"/>
      <c r="AT135" s="6" t="s">
        <v>164</v>
      </c>
      <c r="AU135" s="6" t="s">
        <v>21</v>
      </c>
    </row>
    <row r="136" spans="2:65" s="125" customFormat="1" ht="37.5" customHeight="1" x14ac:dyDescent="0.35">
      <c r="B136" s="126"/>
      <c r="C136" s="127"/>
      <c r="D136" s="127" t="s">
        <v>69</v>
      </c>
      <c r="E136" s="128" t="s">
        <v>832</v>
      </c>
      <c r="F136" s="128" t="s">
        <v>833</v>
      </c>
      <c r="G136" s="127"/>
      <c r="H136" s="127"/>
      <c r="J136" s="129">
        <f>$BK$136</f>
        <v>0</v>
      </c>
      <c r="K136" s="127"/>
      <c r="L136" s="130"/>
      <c r="M136" s="131"/>
      <c r="N136" s="127"/>
      <c r="O136" s="127"/>
      <c r="P136" s="132">
        <f>SUM($P$137:$P$152)</f>
        <v>0</v>
      </c>
      <c r="Q136" s="127"/>
      <c r="R136" s="132">
        <f>SUM($R$137:$R$152)</f>
        <v>0</v>
      </c>
      <c r="S136" s="127"/>
      <c r="T136" s="133">
        <f>SUM($T$137:$T$152)</f>
        <v>0</v>
      </c>
      <c r="AR136" s="134" t="s">
        <v>21</v>
      </c>
      <c r="AT136" s="134" t="s">
        <v>69</v>
      </c>
      <c r="AU136" s="134" t="s">
        <v>70</v>
      </c>
      <c r="AY136" s="134" t="s">
        <v>158</v>
      </c>
      <c r="BK136" s="135">
        <f>SUM($BK$137:$BK$152)</f>
        <v>0</v>
      </c>
    </row>
    <row r="137" spans="2:65" s="6" customFormat="1" ht="15.75" customHeight="1" x14ac:dyDescent="0.3">
      <c r="B137" s="23"/>
      <c r="C137" s="136" t="s">
        <v>70</v>
      </c>
      <c r="D137" s="136" t="s">
        <v>159</v>
      </c>
      <c r="E137" s="137" t="s">
        <v>834</v>
      </c>
      <c r="F137" s="138" t="s">
        <v>835</v>
      </c>
      <c r="G137" s="139" t="s">
        <v>781</v>
      </c>
      <c r="H137" s="140">
        <v>1</v>
      </c>
      <c r="I137" s="141"/>
      <c r="J137" s="142">
        <f>ROUND($I$137*$H$137,2)</f>
        <v>0</v>
      </c>
      <c r="K137" s="138"/>
      <c r="L137" s="43"/>
      <c r="M137" s="143"/>
      <c r="N137" s="144" t="s">
        <v>41</v>
      </c>
      <c r="O137" s="24"/>
      <c r="P137" s="145">
        <f>$O$137*$H$137</f>
        <v>0</v>
      </c>
      <c r="Q137" s="145">
        <v>0</v>
      </c>
      <c r="R137" s="145">
        <f>$Q$137*$H$137</f>
        <v>0</v>
      </c>
      <c r="S137" s="145">
        <v>0</v>
      </c>
      <c r="T137" s="146">
        <f>$S$137*$H$137</f>
        <v>0</v>
      </c>
      <c r="AR137" s="89" t="s">
        <v>163</v>
      </c>
      <c r="AT137" s="89" t="s">
        <v>159</v>
      </c>
      <c r="AU137" s="89" t="s">
        <v>21</v>
      </c>
      <c r="AY137" s="6" t="s">
        <v>158</v>
      </c>
      <c r="BE137" s="147">
        <f>IF($N$137="základní",$J$137,0)</f>
        <v>0</v>
      </c>
      <c r="BF137" s="147">
        <f>IF($N$137="snížená",$J$137,0)</f>
        <v>0</v>
      </c>
      <c r="BG137" s="147">
        <f>IF($N$137="zákl. přenesená",$J$137,0)</f>
        <v>0</v>
      </c>
      <c r="BH137" s="147">
        <f>IF($N$137="sníž. přenesená",$J$137,0)</f>
        <v>0</v>
      </c>
      <c r="BI137" s="147">
        <f>IF($N$137="nulová",$J$137,0)</f>
        <v>0</v>
      </c>
      <c r="BJ137" s="89" t="s">
        <v>21</v>
      </c>
      <c r="BK137" s="147">
        <f>ROUND($I$137*$H$137,2)</f>
        <v>0</v>
      </c>
      <c r="BL137" s="89" t="s">
        <v>163</v>
      </c>
      <c r="BM137" s="89" t="s">
        <v>263</v>
      </c>
    </row>
    <row r="138" spans="2:65" s="6" customFormat="1" ht="16.5" customHeight="1" x14ac:dyDescent="0.3">
      <c r="B138" s="23"/>
      <c r="C138" s="24"/>
      <c r="D138" s="148" t="s">
        <v>164</v>
      </c>
      <c r="E138" s="24"/>
      <c r="F138" s="149" t="s">
        <v>835</v>
      </c>
      <c r="G138" s="24"/>
      <c r="H138" s="24"/>
      <c r="J138" s="24"/>
      <c r="K138" s="24"/>
      <c r="L138" s="43"/>
      <c r="M138" s="56"/>
      <c r="N138" s="24"/>
      <c r="O138" s="24"/>
      <c r="P138" s="24"/>
      <c r="Q138" s="24"/>
      <c r="R138" s="24"/>
      <c r="S138" s="24"/>
      <c r="T138" s="57"/>
      <c r="AT138" s="6" t="s">
        <v>164</v>
      </c>
      <c r="AU138" s="6" t="s">
        <v>21</v>
      </c>
    </row>
    <row r="139" spans="2:65" s="6" customFormat="1" ht="15.75" customHeight="1" x14ac:dyDescent="0.3">
      <c r="B139" s="23"/>
      <c r="C139" s="136" t="s">
        <v>70</v>
      </c>
      <c r="D139" s="136" t="s">
        <v>159</v>
      </c>
      <c r="E139" s="137" t="s">
        <v>836</v>
      </c>
      <c r="F139" s="138" t="s">
        <v>837</v>
      </c>
      <c r="G139" s="139" t="s">
        <v>781</v>
      </c>
      <c r="H139" s="140">
        <v>1</v>
      </c>
      <c r="I139" s="141"/>
      <c r="J139" s="142">
        <f>ROUND($I$139*$H$139,2)</f>
        <v>0</v>
      </c>
      <c r="K139" s="138"/>
      <c r="L139" s="43"/>
      <c r="M139" s="143"/>
      <c r="N139" s="144" t="s">
        <v>41</v>
      </c>
      <c r="O139" s="24"/>
      <c r="P139" s="145">
        <f>$O$139*$H$139</f>
        <v>0</v>
      </c>
      <c r="Q139" s="145">
        <v>0</v>
      </c>
      <c r="R139" s="145">
        <f>$Q$139*$H$139</f>
        <v>0</v>
      </c>
      <c r="S139" s="145">
        <v>0</v>
      </c>
      <c r="T139" s="146">
        <f>$S$139*$H$139</f>
        <v>0</v>
      </c>
      <c r="AR139" s="89" t="s">
        <v>163</v>
      </c>
      <c r="AT139" s="89" t="s">
        <v>159</v>
      </c>
      <c r="AU139" s="89" t="s">
        <v>21</v>
      </c>
      <c r="AY139" s="6" t="s">
        <v>158</v>
      </c>
      <c r="BE139" s="147">
        <f>IF($N$139="základní",$J$139,0)</f>
        <v>0</v>
      </c>
      <c r="BF139" s="147">
        <f>IF($N$139="snížená",$J$139,0)</f>
        <v>0</v>
      </c>
      <c r="BG139" s="147">
        <f>IF($N$139="zákl. přenesená",$J$139,0)</f>
        <v>0</v>
      </c>
      <c r="BH139" s="147">
        <f>IF($N$139="sníž. přenesená",$J$139,0)</f>
        <v>0</v>
      </c>
      <c r="BI139" s="147">
        <f>IF($N$139="nulová",$J$139,0)</f>
        <v>0</v>
      </c>
      <c r="BJ139" s="89" t="s">
        <v>21</v>
      </c>
      <c r="BK139" s="147">
        <f>ROUND($I$139*$H$139,2)</f>
        <v>0</v>
      </c>
      <c r="BL139" s="89" t="s">
        <v>163</v>
      </c>
      <c r="BM139" s="89" t="s">
        <v>267</v>
      </c>
    </row>
    <row r="140" spans="2:65" s="6" customFormat="1" ht="16.5" customHeight="1" x14ac:dyDescent="0.3">
      <c r="B140" s="23"/>
      <c r="C140" s="24"/>
      <c r="D140" s="148" t="s">
        <v>164</v>
      </c>
      <c r="E140" s="24"/>
      <c r="F140" s="149" t="s">
        <v>837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164</v>
      </c>
      <c r="AU140" s="6" t="s">
        <v>21</v>
      </c>
    </row>
    <row r="141" spans="2:65" s="6" customFormat="1" ht="15.75" customHeight="1" x14ac:dyDescent="0.3">
      <c r="B141" s="23"/>
      <c r="C141" s="136" t="s">
        <v>70</v>
      </c>
      <c r="D141" s="136" t="s">
        <v>159</v>
      </c>
      <c r="E141" s="137" t="s">
        <v>838</v>
      </c>
      <c r="F141" s="138" t="s">
        <v>839</v>
      </c>
      <c r="G141" s="139" t="s">
        <v>781</v>
      </c>
      <c r="H141" s="140">
        <v>1</v>
      </c>
      <c r="I141" s="141"/>
      <c r="J141" s="142">
        <f>ROUND($I$141*$H$141,2)</f>
        <v>0</v>
      </c>
      <c r="K141" s="138"/>
      <c r="L141" s="43"/>
      <c r="M141" s="143"/>
      <c r="N141" s="144" t="s">
        <v>41</v>
      </c>
      <c r="O141" s="24"/>
      <c r="P141" s="145">
        <f>$O$141*$H$141</f>
        <v>0</v>
      </c>
      <c r="Q141" s="145">
        <v>0</v>
      </c>
      <c r="R141" s="145">
        <f>$Q$141*$H$141</f>
        <v>0</v>
      </c>
      <c r="S141" s="145">
        <v>0</v>
      </c>
      <c r="T141" s="146">
        <f>$S$141*$H$141</f>
        <v>0</v>
      </c>
      <c r="AR141" s="89" t="s">
        <v>163</v>
      </c>
      <c r="AT141" s="89" t="s">
        <v>159</v>
      </c>
      <c r="AU141" s="89" t="s">
        <v>21</v>
      </c>
      <c r="AY141" s="6" t="s">
        <v>158</v>
      </c>
      <c r="BE141" s="147">
        <f>IF($N$141="základní",$J$141,0)</f>
        <v>0</v>
      </c>
      <c r="BF141" s="147">
        <f>IF($N$141="snížená",$J$141,0)</f>
        <v>0</v>
      </c>
      <c r="BG141" s="147">
        <f>IF($N$141="zákl. přenesená",$J$141,0)</f>
        <v>0</v>
      </c>
      <c r="BH141" s="147">
        <f>IF($N$141="sníž. přenesená",$J$141,0)</f>
        <v>0</v>
      </c>
      <c r="BI141" s="147">
        <f>IF($N$141="nulová",$J$141,0)</f>
        <v>0</v>
      </c>
      <c r="BJ141" s="89" t="s">
        <v>21</v>
      </c>
      <c r="BK141" s="147">
        <f>ROUND($I$141*$H$141,2)</f>
        <v>0</v>
      </c>
      <c r="BL141" s="89" t="s">
        <v>163</v>
      </c>
      <c r="BM141" s="89" t="s">
        <v>271</v>
      </c>
    </row>
    <row r="142" spans="2:65" s="6" customFormat="1" ht="16.5" customHeight="1" x14ac:dyDescent="0.3">
      <c r="B142" s="23"/>
      <c r="C142" s="24"/>
      <c r="D142" s="148" t="s">
        <v>164</v>
      </c>
      <c r="E142" s="24"/>
      <c r="F142" s="149" t="s">
        <v>839</v>
      </c>
      <c r="G142" s="24"/>
      <c r="H142" s="24"/>
      <c r="J142" s="24"/>
      <c r="K142" s="24"/>
      <c r="L142" s="43"/>
      <c r="M142" s="56"/>
      <c r="N142" s="24"/>
      <c r="O142" s="24"/>
      <c r="P142" s="24"/>
      <c r="Q142" s="24"/>
      <c r="R142" s="24"/>
      <c r="S142" s="24"/>
      <c r="T142" s="57"/>
      <c r="AT142" s="6" t="s">
        <v>164</v>
      </c>
      <c r="AU142" s="6" t="s">
        <v>21</v>
      </c>
    </row>
    <row r="143" spans="2:65" s="6" customFormat="1" ht="15.75" customHeight="1" x14ac:dyDescent="0.3">
      <c r="B143" s="23"/>
      <c r="C143" s="136" t="s">
        <v>70</v>
      </c>
      <c r="D143" s="136" t="s">
        <v>159</v>
      </c>
      <c r="E143" s="137" t="s">
        <v>840</v>
      </c>
      <c r="F143" s="138" t="s">
        <v>841</v>
      </c>
      <c r="G143" s="139" t="s">
        <v>781</v>
      </c>
      <c r="H143" s="140">
        <v>3</v>
      </c>
      <c r="I143" s="141"/>
      <c r="J143" s="142">
        <f>ROUND($I$143*$H$143,2)</f>
        <v>0</v>
      </c>
      <c r="K143" s="138"/>
      <c r="L143" s="43"/>
      <c r="M143" s="143"/>
      <c r="N143" s="144" t="s">
        <v>41</v>
      </c>
      <c r="O143" s="24"/>
      <c r="P143" s="145">
        <f>$O$143*$H$143</f>
        <v>0</v>
      </c>
      <c r="Q143" s="145">
        <v>0</v>
      </c>
      <c r="R143" s="145">
        <f>$Q$143*$H$143</f>
        <v>0</v>
      </c>
      <c r="S143" s="145">
        <v>0</v>
      </c>
      <c r="T143" s="146">
        <f>$S$143*$H$143</f>
        <v>0</v>
      </c>
      <c r="AR143" s="89" t="s">
        <v>163</v>
      </c>
      <c r="AT143" s="89" t="s">
        <v>159</v>
      </c>
      <c r="AU143" s="89" t="s">
        <v>21</v>
      </c>
      <c r="AY143" s="6" t="s">
        <v>158</v>
      </c>
      <c r="BE143" s="147">
        <f>IF($N$143="základní",$J$143,0)</f>
        <v>0</v>
      </c>
      <c r="BF143" s="147">
        <f>IF($N$143="snížená",$J$143,0)</f>
        <v>0</v>
      </c>
      <c r="BG143" s="147">
        <f>IF($N$143="zákl. přenesená",$J$143,0)</f>
        <v>0</v>
      </c>
      <c r="BH143" s="147">
        <f>IF($N$143="sníž. přenesená",$J$143,0)</f>
        <v>0</v>
      </c>
      <c r="BI143" s="147">
        <f>IF($N$143="nulová",$J$143,0)</f>
        <v>0</v>
      </c>
      <c r="BJ143" s="89" t="s">
        <v>21</v>
      </c>
      <c r="BK143" s="147">
        <f>ROUND($I$143*$H$143,2)</f>
        <v>0</v>
      </c>
      <c r="BL143" s="89" t="s">
        <v>163</v>
      </c>
      <c r="BM143" s="89" t="s">
        <v>277</v>
      </c>
    </row>
    <row r="144" spans="2:65" s="6" customFormat="1" ht="16.5" customHeight="1" x14ac:dyDescent="0.3">
      <c r="B144" s="23"/>
      <c r="C144" s="24"/>
      <c r="D144" s="148" t="s">
        <v>164</v>
      </c>
      <c r="E144" s="24"/>
      <c r="F144" s="149" t="s">
        <v>841</v>
      </c>
      <c r="G144" s="24"/>
      <c r="H144" s="24"/>
      <c r="J144" s="24"/>
      <c r="K144" s="24"/>
      <c r="L144" s="43"/>
      <c r="M144" s="56"/>
      <c r="N144" s="24"/>
      <c r="O144" s="24"/>
      <c r="P144" s="24"/>
      <c r="Q144" s="24"/>
      <c r="R144" s="24"/>
      <c r="S144" s="24"/>
      <c r="T144" s="57"/>
      <c r="AT144" s="6" t="s">
        <v>164</v>
      </c>
      <c r="AU144" s="6" t="s">
        <v>21</v>
      </c>
    </row>
    <row r="145" spans="2:65" s="6" customFormat="1" ht="15.75" customHeight="1" x14ac:dyDescent="0.3">
      <c r="B145" s="23"/>
      <c r="C145" s="136" t="s">
        <v>70</v>
      </c>
      <c r="D145" s="136" t="s">
        <v>159</v>
      </c>
      <c r="E145" s="137" t="s">
        <v>842</v>
      </c>
      <c r="F145" s="138" t="s">
        <v>843</v>
      </c>
      <c r="G145" s="139" t="s">
        <v>781</v>
      </c>
      <c r="H145" s="140">
        <v>1</v>
      </c>
      <c r="I145" s="141"/>
      <c r="J145" s="142">
        <f>ROUND($I$145*$H$145,2)</f>
        <v>0</v>
      </c>
      <c r="K145" s="138"/>
      <c r="L145" s="43"/>
      <c r="M145" s="143"/>
      <c r="N145" s="144" t="s">
        <v>41</v>
      </c>
      <c r="O145" s="24"/>
      <c r="P145" s="145">
        <f>$O$145*$H$145</f>
        <v>0</v>
      </c>
      <c r="Q145" s="145">
        <v>0</v>
      </c>
      <c r="R145" s="145">
        <f>$Q$145*$H$145</f>
        <v>0</v>
      </c>
      <c r="S145" s="145">
        <v>0</v>
      </c>
      <c r="T145" s="146">
        <f>$S$145*$H$145</f>
        <v>0</v>
      </c>
      <c r="AR145" s="89" t="s">
        <v>163</v>
      </c>
      <c r="AT145" s="89" t="s">
        <v>159</v>
      </c>
      <c r="AU145" s="89" t="s">
        <v>21</v>
      </c>
      <c r="AY145" s="6" t="s">
        <v>158</v>
      </c>
      <c r="BE145" s="147">
        <f>IF($N$145="základní",$J$145,0)</f>
        <v>0</v>
      </c>
      <c r="BF145" s="147">
        <f>IF($N$145="snížená",$J$145,0)</f>
        <v>0</v>
      </c>
      <c r="BG145" s="147">
        <f>IF($N$145="zákl. přenesená",$J$145,0)</f>
        <v>0</v>
      </c>
      <c r="BH145" s="147">
        <f>IF($N$145="sníž. přenesená",$J$145,0)</f>
        <v>0</v>
      </c>
      <c r="BI145" s="147">
        <f>IF($N$145="nulová",$J$145,0)</f>
        <v>0</v>
      </c>
      <c r="BJ145" s="89" t="s">
        <v>21</v>
      </c>
      <c r="BK145" s="147">
        <f>ROUND($I$145*$H$145,2)</f>
        <v>0</v>
      </c>
      <c r="BL145" s="89" t="s">
        <v>163</v>
      </c>
      <c r="BM145" s="89" t="s">
        <v>282</v>
      </c>
    </row>
    <row r="146" spans="2:65" s="6" customFormat="1" ht="16.5" customHeight="1" x14ac:dyDescent="0.3">
      <c r="B146" s="23"/>
      <c r="C146" s="24"/>
      <c r="D146" s="148" t="s">
        <v>164</v>
      </c>
      <c r="E146" s="24"/>
      <c r="F146" s="149" t="s">
        <v>843</v>
      </c>
      <c r="G146" s="24"/>
      <c r="H146" s="24"/>
      <c r="J146" s="24"/>
      <c r="K146" s="24"/>
      <c r="L146" s="43"/>
      <c r="M146" s="56"/>
      <c r="N146" s="24"/>
      <c r="O146" s="24"/>
      <c r="P146" s="24"/>
      <c r="Q146" s="24"/>
      <c r="R146" s="24"/>
      <c r="S146" s="24"/>
      <c r="T146" s="57"/>
      <c r="AT146" s="6" t="s">
        <v>164</v>
      </c>
      <c r="AU146" s="6" t="s">
        <v>21</v>
      </c>
    </row>
    <row r="147" spans="2:65" s="6" customFormat="1" ht="15.75" customHeight="1" x14ac:dyDescent="0.3">
      <c r="B147" s="23"/>
      <c r="C147" s="136" t="s">
        <v>70</v>
      </c>
      <c r="D147" s="136" t="s">
        <v>159</v>
      </c>
      <c r="E147" s="137" t="s">
        <v>844</v>
      </c>
      <c r="F147" s="138" t="s">
        <v>845</v>
      </c>
      <c r="G147" s="139" t="s">
        <v>781</v>
      </c>
      <c r="H147" s="140">
        <v>1</v>
      </c>
      <c r="I147" s="141"/>
      <c r="J147" s="142">
        <f>ROUND($I$147*$H$147,2)</f>
        <v>0</v>
      </c>
      <c r="K147" s="138"/>
      <c r="L147" s="43"/>
      <c r="M147" s="143"/>
      <c r="N147" s="144" t="s">
        <v>41</v>
      </c>
      <c r="O147" s="24"/>
      <c r="P147" s="145">
        <f>$O$147*$H$147</f>
        <v>0</v>
      </c>
      <c r="Q147" s="145">
        <v>0</v>
      </c>
      <c r="R147" s="145">
        <f>$Q$147*$H$147</f>
        <v>0</v>
      </c>
      <c r="S147" s="145">
        <v>0</v>
      </c>
      <c r="T147" s="146">
        <f>$S$147*$H$147</f>
        <v>0</v>
      </c>
      <c r="AR147" s="89" t="s">
        <v>163</v>
      </c>
      <c r="AT147" s="89" t="s">
        <v>159</v>
      </c>
      <c r="AU147" s="89" t="s">
        <v>21</v>
      </c>
      <c r="AY147" s="6" t="s">
        <v>158</v>
      </c>
      <c r="BE147" s="147">
        <f>IF($N$147="základní",$J$147,0)</f>
        <v>0</v>
      </c>
      <c r="BF147" s="147">
        <f>IF($N$147="snížená",$J$147,0)</f>
        <v>0</v>
      </c>
      <c r="BG147" s="147">
        <f>IF($N$147="zákl. přenesená",$J$147,0)</f>
        <v>0</v>
      </c>
      <c r="BH147" s="147">
        <f>IF($N$147="sníž. přenesená",$J$147,0)</f>
        <v>0</v>
      </c>
      <c r="BI147" s="147">
        <f>IF($N$147="nulová",$J$147,0)</f>
        <v>0</v>
      </c>
      <c r="BJ147" s="89" t="s">
        <v>21</v>
      </c>
      <c r="BK147" s="147">
        <f>ROUND($I$147*$H$147,2)</f>
        <v>0</v>
      </c>
      <c r="BL147" s="89" t="s">
        <v>163</v>
      </c>
      <c r="BM147" s="89" t="s">
        <v>286</v>
      </c>
    </row>
    <row r="148" spans="2:65" s="6" customFormat="1" ht="16.5" customHeight="1" x14ac:dyDescent="0.3">
      <c r="B148" s="23"/>
      <c r="C148" s="24"/>
      <c r="D148" s="148" t="s">
        <v>164</v>
      </c>
      <c r="E148" s="24"/>
      <c r="F148" s="149" t="s">
        <v>845</v>
      </c>
      <c r="G148" s="24"/>
      <c r="H148" s="24"/>
      <c r="J148" s="24"/>
      <c r="K148" s="24"/>
      <c r="L148" s="43"/>
      <c r="M148" s="56"/>
      <c r="N148" s="24"/>
      <c r="O148" s="24"/>
      <c r="P148" s="24"/>
      <c r="Q148" s="24"/>
      <c r="R148" s="24"/>
      <c r="S148" s="24"/>
      <c r="T148" s="57"/>
      <c r="AT148" s="6" t="s">
        <v>164</v>
      </c>
      <c r="AU148" s="6" t="s">
        <v>21</v>
      </c>
    </row>
    <row r="149" spans="2:65" s="6" customFormat="1" ht="15.75" customHeight="1" x14ac:dyDescent="0.3">
      <c r="B149" s="23"/>
      <c r="C149" s="136" t="s">
        <v>70</v>
      </c>
      <c r="D149" s="136" t="s">
        <v>159</v>
      </c>
      <c r="E149" s="137" t="s">
        <v>846</v>
      </c>
      <c r="F149" s="138" t="s">
        <v>847</v>
      </c>
      <c r="G149" s="139" t="s">
        <v>781</v>
      </c>
      <c r="H149" s="140">
        <v>1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163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163</v>
      </c>
      <c r="BM149" s="89" t="s">
        <v>289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847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6" customFormat="1" ht="15.75" customHeight="1" x14ac:dyDescent="0.3">
      <c r="B151" s="23"/>
      <c r="C151" s="136" t="s">
        <v>70</v>
      </c>
      <c r="D151" s="136" t="s">
        <v>159</v>
      </c>
      <c r="E151" s="137" t="s">
        <v>848</v>
      </c>
      <c r="F151" s="138" t="s">
        <v>849</v>
      </c>
      <c r="G151" s="139" t="s">
        <v>781</v>
      </c>
      <c r="H151" s="140">
        <v>1</v>
      </c>
      <c r="I151" s="141"/>
      <c r="J151" s="142">
        <f>ROUND($I$151*$H$151,2)</f>
        <v>0</v>
      </c>
      <c r="K151" s="138"/>
      <c r="L151" s="43"/>
      <c r="M151" s="143"/>
      <c r="N151" s="144" t="s">
        <v>41</v>
      </c>
      <c r="O151" s="24"/>
      <c r="P151" s="145">
        <f>$O$151*$H$151</f>
        <v>0</v>
      </c>
      <c r="Q151" s="145">
        <v>0</v>
      </c>
      <c r="R151" s="145">
        <f>$Q$151*$H$151</f>
        <v>0</v>
      </c>
      <c r="S151" s="145">
        <v>0</v>
      </c>
      <c r="T151" s="146">
        <f>$S$151*$H$151</f>
        <v>0</v>
      </c>
      <c r="AR151" s="89" t="s">
        <v>163</v>
      </c>
      <c r="AT151" s="89" t="s">
        <v>159</v>
      </c>
      <c r="AU151" s="89" t="s">
        <v>21</v>
      </c>
      <c r="AY151" s="6" t="s">
        <v>158</v>
      </c>
      <c r="BE151" s="147">
        <f>IF($N$151="základní",$J$151,0)</f>
        <v>0</v>
      </c>
      <c r="BF151" s="147">
        <f>IF($N$151="snížená",$J$151,0)</f>
        <v>0</v>
      </c>
      <c r="BG151" s="147">
        <f>IF($N$151="zákl. přenesená",$J$151,0)</f>
        <v>0</v>
      </c>
      <c r="BH151" s="147">
        <f>IF($N$151="sníž. přenesená",$J$151,0)</f>
        <v>0</v>
      </c>
      <c r="BI151" s="147">
        <f>IF($N$151="nulová",$J$151,0)</f>
        <v>0</v>
      </c>
      <c r="BJ151" s="89" t="s">
        <v>21</v>
      </c>
      <c r="BK151" s="147">
        <f>ROUND($I$151*$H$151,2)</f>
        <v>0</v>
      </c>
      <c r="BL151" s="89" t="s">
        <v>163</v>
      </c>
      <c r="BM151" s="89" t="s">
        <v>292</v>
      </c>
    </row>
    <row r="152" spans="2:65" s="6" customFormat="1" ht="16.5" customHeight="1" x14ac:dyDescent="0.3">
      <c r="B152" s="23"/>
      <c r="C152" s="24"/>
      <c r="D152" s="148" t="s">
        <v>164</v>
      </c>
      <c r="E152" s="24"/>
      <c r="F152" s="149" t="s">
        <v>849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164</v>
      </c>
      <c r="AU152" s="6" t="s">
        <v>21</v>
      </c>
    </row>
    <row r="153" spans="2:65" s="125" customFormat="1" ht="37.5" customHeight="1" x14ac:dyDescent="0.35">
      <c r="B153" s="126"/>
      <c r="C153" s="127"/>
      <c r="D153" s="127" t="s">
        <v>69</v>
      </c>
      <c r="E153" s="128" t="s">
        <v>850</v>
      </c>
      <c r="F153" s="128" t="s">
        <v>851</v>
      </c>
      <c r="G153" s="127"/>
      <c r="H153" s="127"/>
      <c r="J153" s="129">
        <f>$BK$153</f>
        <v>0</v>
      </c>
      <c r="K153" s="127"/>
      <c r="L153" s="130"/>
      <c r="M153" s="131"/>
      <c r="N153" s="127"/>
      <c r="O153" s="127"/>
      <c r="P153" s="132">
        <f>SUM($P$154:$P$183)</f>
        <v>0</v>
      </c>
      <c r="Q153" s="127"/>
      <c r="R153" s="132">
        <f>SUM($R$154:$R$183)</f>
        <v>0</v>
      </c>
      <c r="S153" s="127"/>
      <c r="T153" s="133">
        <f>SUM($T$154:$T$183)</f>
        <v>0</v>
      </c>
      <c r="AR153" s="134" t="s">
        <v>21</v>
      </c>
      <c r="AT153" s="134" t="s">
        <v>69</v>
      </c>
      <c r="AU153" s="134" t="s">
        <v>70</v>
      </c>
      <c r="AY153" s="134" t="s">
        <v>158</v>
      </c>
      <c r="BK153" s="135">
        <f>SUM($BK$154:$BK$183)</f>
        <v>0</v>
      </c>
    </row>
    <row r="154" spans="2:65" s="6" customFormat="1" ht="15.75" customHeight="1" x14ac:dyDescent="0.3">
      <c r="B154" s="23"/>
      <c r="C154" s="136" t="s">
        <v>70</v>
      </c>
      <c r="D154" s="136" t="s">
        <v>159</v>
      </c>
      <c r="E154" s="137" t="s">
        <v>852</v>
      </c>
      <c r="F154" s="138" t="s">
        <v>853</v>
      </c>
      <c r="G154" s="139" t="s">
        <v>447</v>
      </c>
      <c r="H154" s="140">
        <v>15</v>
      </c>
      <c r="I154" s="141"/>
      <c r="J154" s="142">
        <f>ROUND($I$154*$H$154,2)</f>
        <v>0</v>
      </c>
      <c r="K154" s="138"/>
      <c r="L154" s="43"/>
      <c r="M154" s="143"/>
      <c r="N154" s="144" t="s">
        <v>41</v>
      </c>
      <c r="O154" s="24"/>
      <c r="P154" s="145">
        <f>$O$154*$H$154</f>
        <v>0</v>
      </c>
      <c r="Q154" s="145">
        <v>0</v>
      </c>
      <c r="R154" s="145">
        <f>$Q$154*$H$154</f>
        <v>0</v>
      </c>
      <c r="S154" s="145">
        <v>0</v>
      </c>
      <c r="T154" s="146">
        <f>$S$154*$H$154</f>
        <v>0</v>
      </c>
      <c r="AR154" s="89" t="s">
        <v>163</v>
      </c>
      <c r="AT154" s="89" t="s">
        <v>159</v>
      </c>
      <c r="AU154" s="89" t="s">
        <v>21</v>
      </c>
      <c r="AY154" s="6" t="s">
        <v>158</v>
      </c>
      <c r="BE154" s="147">
        <f>IF($N$154="základní",$J$154,0)</f>
        <v>0</v>
      </c>
      <c r="BF154" s="147">
        <f>IF($N$154="snížená",$J$154,0)</f>
        <v>0</v>
      </c>
      <c r="BG154" s="147">
        <f>IF($N$154="zákl. přenesená",$J$154,0)</f>
        <v>0</v>
      </c>
      <c r="BH154" s="147">
        <f>IF($N$154="sníž. přenesená",$J$154,0)</f>
        <v>0</v>
      </c>
      <c r="BI154" s="147">
        <f>IF($N$154="nulová",$J$154,0)</f>
        <v>0</v>
      </c>
      <c r="BJ154" s="89" t="s">
        <v>21</v>
      </c>
      <c r="BK154" s="147">
        <f>ROUND($I$154*$H$154,2)</f>
        <v>0</v>
      </c>
      <c r="BL154" s="89" t="s">
        <v>163</v>
      </c>
      <c r="BM154" s="89" t="s">
        <v>295</v>
      </c>
    </row>
    <row r="155" spans="2:65" s="6" customFormat="1" ht="16.5" customHeight="1" x14ac:dyDescent="0.3">
      <c r="B155" s="23"/>
      <c r="C155" s="24"/>
      <c r="D155" s="148" t="s">
        <v>164</v>
      </c>
      <c r="E155" s="24"/>
      <c r="F155" s="149" t="s">
        <v>853</v>
      </c>
      <c r="G155" s="24"/>
      <c r="H155" s="24"/>
      <c r="J155" s="24"/>
      <c r="K155" s="24"/>
      <c r="L155" s="43"/>
      <c r="M155" s="56"/>
      <c r="N155" s="24"/>
      <c r="O155" s="24"/>
      <c r="P155" s="24"/>
      <c r="Q155" s="24"/>
      <c r="R155" s="24"/>
      <c r="S155" s="24"/>
      <c r="T155" s="57"/>
      <c r="AT155" s="6" t="s">
        <v>164</v>
      </c>
      <c r="AU155" s="6" t="s">
        <v>21</v>
      </c>
    </row>
    <row r="156" spans="2:65" s="6" customFormat="1" ht="15.75" customHeight="1" x14ac:dyDescent="0.3">
      <c r="B156" s="23"/>
      <c r="C156" s="136" t="s">
        <v>70</v>
      </c>
      <c r="D156" s="136" t="s">
        <v>159</v>
      </c>
      <c r="E156" s="137" t="s">
        <v>854</v>
      </c>
      <c r="F156" s="138" t="s">
        <v>855</v>
      </c>
      <c r="G156" s="139" t="s">
        <v>447</v>
      </c>
      <c r="H156" s="140">
        <v>180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300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855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6" customFormat="1" ht="15.75" customHeight="1" x14ac:dyDescent="0.3">
      <c r="B158" s="23"/>
      <c r="C158" s="136" t="s">
        <v>70</v>
      </c>
      <c r="D158" s="136" t="s">
        <v>159</v>
      </c>
      <c r="E158" s="137" t="s">
        <v>856</v>
      </c>
      <c r="F158" s="138" t="s">
        <v>857</v>
      </c>
      <c r="G158" s="139" t="s">
        <v>447</v>
      </c>
      <c r="H158" s="140">
        <v>110</v>
      </c>
      <c r="I158" s="141"/>
      <c r="J158" s="142">
        <f>ROUND($I$158*$H$158,2)</f>
        <v>0</v>
      </c>
      <c r="K158" s="138"/>
      <c r="L158" s="43"/>
      <c r="M158" s="143"/>
      <c r="N158" s="144" t="s">
        <v>41</v>
      </c>
      <c r="O158" s="24"/>
      <c r="P158" s="145">
        <f>$O$158*$H$158</f>
        <v>0</v>
      </c>
      <c r="Q158" s="145">
        <v>0</v>
      </c>
      <c r="R158" s="145">
        <f>$Q$158*$H$158</f>
        <v>0</v>
      </c>
      <c r="S158" s="145">
        <v>0</v>
      </c>
      <c r="T158" s="146">
        <f>$S$158*$H$158</f>
        <v>0</v>
      </c>
      <c r="AR158" s="89" t="s">
        <v>163</v>
      </c>
      <c r="AT158" s="89" t="s">
        <v>159</v>
      </c>
      <c r="AU158" s="89" t="s">
        <v>21</v>
      </c>
      <c r="AY158" s="6" t="s">
        <v>158</v>
      </c>
      <c r="BE158" s="147">
        <f>IF($N$158="základní",$J$158,0)</f>
        <v>0</v>
      </c>
      <c r="BF158" s="147">
        <f>IF($N$158="snížená",$J$158,0)</f>
        <v>0</v>
      </c>
      <c r="BG158" s="147">
        <f>IF($N$158="zákl. přenesená",$J$158,0)</f>
        <v>0</v>
      </c>
      <c r="BH158" s="147">
        <f>IF($N$158="sníž. přenesená",$J$158,0)</f>
        <v>0</v>
      </c>
      <c r="BI158" s="147">
        <f>IF($N$158="nulová",$J$158,0)</f>
        <v>0</v>
      </c>
      <c r="BJ158" s="89" t="s">
        <v>21</v>
      </c>
      <c r="BK158" s="147">
        <f>ROUND($I$158*$H$158,2)</f>
        <v>0</v>
      </c>
      <c r="BL158" s="89" t="s">
        <v>163</v>
      </c>
      <c r="BM158" s="89" t="s">
        <v>303</v>
      </c>
    </row>
    <row r="159" spans="2:65" s="6" customFormat="1" ht="16.5" customHeight="1" x14ac:dyDescent="0.3">
      <c r="B159" s="23"/>
      <c r="C159" s="24"/>
      <c r="D159" s="148" t="s">
        <v>164</v>
      </c>
      <c r="E159" s="24"/>
      <c r="F159" s="149" t="s">
        <v>857</v>
      </c>
      <c r="G159" s="24"/>
      <c r="H159" s="24"/>
      <c r="J159" s="24"/>
      <c r="K159" s="24"/>
      <c r="L159" s="43"/>
      <c r="M159" s="56"/>
      <c r="N159" s="24"/>
      <c r="O159" s="24"/>
      <c r="P159" s="24"/>
      <c r="Q159" s="24"/>
      <c r="R159" s="24"/>
      <c r="S159" s="24"/>
      <c r="T159" s="57"/>
      <c r="AT159" s="6" t="s">
        <v>164</v>
      </c>
      <c r="AU159" s="6" t="s">
        <v>21</v>
      </c>
    </row>
    <row r="160" spans="2:65" s="6" customFormat="1" ht="15.75" customHeight="1" x14ac:dyDescent="0.3">
      <c r="B160" s="23"/>
      <c r="C160" s="136" t="s">
        <v>70</v>
      </c>
      <c r="D160" s="136" t="s">
        <v>159</v>
      </c>
      <c r="E160" s="137" t="s">
        <v>858</v>
      </c>
      <c r="F160" s="138" t="s">
        <v>859</v>
      </c>
      <c r="G160" s="139" t="s">
        <v>447</v>
      </c>
      <c r="H160" s="140">
        <v>650</v>
      </c>
      <c r="I160" s="141"/>
      <c r="J160" s="142">
        <f>ROUND($I$160*$H$160,2)</f>
        <v>0</v>
      </c>
      <c r="K160" s="138"/>
      <c r="L160" s="43"/>
      <c r="M160" s="143"/>
      <c r="N160" s="144" t="s">
        <v>41</v>
      </c>
      <c r="O160" s="24"/>
      <c r="P160" s="145">
        <f>$O$160*$H$160</f>
        <v>0</v>
      </c>
      <c r="Q160" s="145">
        <v>0</v>
      </c>
      <c r="R160" s="145">
        <f>$Q$160*$H$160</f>
        <v>0</v>
      </c>
      <c r="S160" s="145">
        <v>0</v>
      </c>
      <c r="T160" s="146">
        <f>$S$160*$H$160</f>
        <v>0</v>
      </c>
      <c r="AR160" s="89" t="s">
        <v>163</v>
      </c>
      <c r="AT160" s="89" t="s">
        <v>159</v>
      </c>
      <c r="AU160" s="89" t="s">
        <v>21</v>
      </c>
      <c r="AY160" s="6" t="s">
        <v>158</v>
      </c>
      <c r="BE160" s="147">
        <f>IF($N$160="základní",$J$160,0)</f>
        <v>0</v>
      </c>
      <c r="BF160" s="147">
        <f>IF($N$160="snížená",$J$160,0)</f>
        <v>0</v>
      </c>
      <c r="BG160" s="147">
        <f>IF($N$160="zákl. přenesená",$J$160,0)</f>
        <v>0</v>
      </c>
      <c r="BH160" s="147">
        <f>IF($N$160="sníž. přenesená",$J$160,0)</f>
        <v>0</v>
      </c>
      <c r="BI160" s="147">
        <f>IF($N$160="nulová",$J$160,0)</f>
        <v>0</v>
      </c>
      <c r="BJ160" s="89" t="s">
        <v>21</v>
      </c>
      <c r="BK160" s="147">
        <f>ROUND($I$160*$H$160,2)</f>
        <v>0</v>
      </c>
      <c r="BL160" s="89" t="s">
        <v>163</v>
      </c>
      <c r="BM160" s="89" t="s">
        <v>307</v>
      </c>
    </row>
    <row r="161" spans="2:65" s="6" customFormat="1" ht="16.5" customHeight="1" x14ac:dyDescent="0.3">
      <c r="B161" s="23"/>
      <c r="C161" s="24"/>
      <c r="D161" s="148" t="s">
        <v>164</v>
      </c>
      <c r="E161" s="24"/>
      <c r="F161" s="149" t="s">
        <v>859</v>
      </c>
      <c r="G161" s="24"/>
      <c r="H161" s="24"/>
      <c r="J161" s="24"/>
      <c r="K161" s="24"/>
      <c r="L161" s="43"/>
      <c r="M161" s="56"/>
      <c r="N161" s="24"/>
      <c r="O161" s="24"/>
      <c r="P161" s="24"/>
      <c r="Q161" s="24"/>
      <c r="R161" s="24"/>
      <c r="S161" s="24"/>
      <c r="T161" s="57"/>
      <c r="AT161" s="6" t="s">
        <v>164</v>
      </c>
      <c r="AU161" s="6" t="s">
        <v>21</v>
      </c>
    </row>
    <row r="162" spans="2:65" s="6" customFormat="1" ht="15.75" customHeight="1" x14ac:dyDescent="0.3">
      <c r="B162" s="23"/>
      <c r="C162" s="136" t="s">
        <v>70</v>
      </c>
      <c r="D162" s="136" t="s">
        <v>159</v>
      </c>
      <c r="E162" s="137" t="s">
        <v>860</v>
      </c>
      <c r="F162" s="138" t="s">
        <v>861</v>
      </c>
      <c r="G162" s="139" t="s">
        <v>447</v>
      </c>
      <c r="H162" s="140">
        <v>60</v>
      </c>
      <c r="I162" s="141"/>
      <c r="J162" s="142">
        <f>ROUND($I$162*$H$162,2)</f>
        <v>0</v>
      </c>
      <c r="K162" s="138"/>
      <c r="L162" s="43"/>
      <c r="M162" s="143"/>
      <c r="N162" s="144" t="s">
        <v>41</v>
      </c>
      <c r="O162" s="24"/>
      <c r="P162" s="145">
        <f>$O$162*$H$162</f>
        <v>0</v>
      </c>
      <c r="Q162" s="145">
        <v>0</v>
      </c>
      <c r="R162" s="145">
        <f>$Q$162*$H$162</f>
        <v>0</v>
      </c>
      <c r="S162" s="145">
        <v>0</v>
      </c>
      <c r="T162" s="146">
        <f>$S$162*$H$162</f>
        <v>0</v>
      </c>
      <c r="AR162" s="89" t="s">
        <v>163</v>
      </c>
      <c r="AT162" s="89" t="s">
        <v>159</v>
      </c>
      <c r="AU162" s="89" t="s">
        <v>21</v>
      </c>
      <c r="AY162" s="6" t="s">
        <v>158</v>
      </c>
      <c r="BE162" s="147">
        <f>IF($N$162="základní",$J$162,0)</f>
        <v>0</v>
      </c>
      <c r="BF162" s="147">
        <f>IF($N$162="snížená",$J$162,0)</f>
        <v>0</v>
      </c>
      <c r="BG162" s="147">
        <f>IF($N$162="zákl. přenesená",$J$162,0)</f>
        <v>0</v>
      </c>
      <c r="BH162" s="147">
        <f>IF($N$162="sníž. přenesená",$J$162,0)</f>
        <v>0</v>
      </c>
      <c r="BI162" s="147">
        <f>IF($N$162="nulová",$J$162,0)</f>
        <v>0</v>
      </c>
      <c r="BJ162" s="89" t="s">
        <v>21</v>
      </c>
      <c r="BK162" s="147">
        <f>ROUND($I$162*$H$162,2)</f>
        <v>0</v>
      </c>
      <c r="BL162" s="89" t="s">
        <v>163</v>
      </c>
      <c r="BM162" s="89" t="s">
        <v>312</v>
      </c>
    </row>
    <row r="163" spans="2:65" s="6" customFormat="1" ht="16.5" customHeight="1" x14ac:dyDescent="0.3">
      <c r="B163" s="23"/>
      <c r="C163" s="24"/>
      <c r="D163" s="148" t="s">
        <v>164</v>
      </c>
      <c r="E163" s="24"/>
      <c r="F163" s="149" t="s">
        <v>861</v>
      </c>
      <c r="G163" s="24"/>
      <c r="H163" s="24"/>
      <c r="J163" s="24"/>
      <c r="K163" s="24"/>
      <c r="L163" s="43"/>
      <c r="M163" s="56"/>
      <c r="N163" s="24"/>
      <c r="O163" s="24"/>
      <c r="P163" s="24"/>
      <c r="Q163" s="24"/>
      <c r="R163" s="24"/>
      <c r="S163" s="24"/>
      <c r="T163" s="57"/>
      <c r="AT163" s="6" t="s">
        <v>164</v>
      </c>
      <c r="AU163" s="6" t="s">
        <v>21</v>
      </c>
    </row>
    <row r="164" spans="2:65" s="6" customFormat="1" ht="15.75" customHeight="1" x14ac:dyDescent="0.3">
      <c r="B164" s="23"/>
      <c r="C164" s="136" t="s">
        <v>70</v>
      </c>
      <c r="D164" s="136" t="s">
        <v>159</v>
      </c>
      <c r="E164" s="137" t="s">
        <v>862</v>
      </c>
      <c r="F164" s="138" t="s">
        <v>863</v>
      </c>
      <c r="G164" s="139" t="s">
        <v>781</v>
      </c>
      <c r="H164" s="140">
        <v>2</v>
      </c>
      <c r="I164" s="141"/>
      <c r="J164" s="142">
        <f>ROUND($I$164*$H$164,2)</f>
        <v>0</v>
      </c>
      <c r="K164" s="138"/>
      <c r="L164" s="43"/>
      <c r="M164" s="143"/>
      <c r="N164" s="144" t="s">
        <v>41</v>
      </c>
      <c r="O164" s="24"/>
      <c r="P164" s="145">
        <f>$O$164*$H$164</f>
        <v>0</v>
      </c>
      <c r="Q164" s="145">
        <v>0</v>
      </c>
      <c r="R164" s="145">
        <f>$Q$164*$H$164</f>
        <v>0</v>
      </c>
      <c r="S164" s="145">
        <v>0</v>
      </c>
      <c r="T164" s="146">
        <f>$S$164*$H$164</f>
        <v>0</v>
      </c>
      <c r="AR164" s="89" t="s">
        <v>163</v>
      </c>
      <c r="AT164" s="89" t="s">
        <v>159</v>
      </c>
      <c r="AU164" s="89" t="s">
        <v>21</v>
      </c>
      <c r="AY164" s="6" t="s">
        <v>158</v>
      </c>
      <c r="BE164" s="147">
        <f>IF($N$164="základní",$J$164,0)</f>
        <v>0</v>
      </c>
      <c r="BF164" s="147">
        <f>IF($N$164="snížená",$J$164,0)</f>
        <v>0</v>
      </c>
      <c r="BG164" s="147">
        <f>IF($N$164="zákl. přenesená",$J$164,0)</f>
        <v>0</v>
      </c>
      <c r="BH164" s="147">
        <f>IF($N$164="sníž. přenesená",$J$164,0)</f>
        <v>0</v>
      </c>
      <c r="BI164" s="147">
        <f>IF($N$164="nulová",$J$164,0)</f>
        <v>0</v>
      </c>
      <c r="BJ164" s="89" t="s">
        <v>21</v>
      </c>
      <c r="BK164" s="147">
        <f>ROUND($I$164*$H$164,2)</f>
        <v>0</v>
      </c>
      <c r="BL164" s="89" t="s">
        <v>163</v>
      </c>
      <c r="BM164" s="89" t="s">
        <v>318</v>
      </c>
    </row>
    <row r="165" spans="2:65" s="6" customFormat="1" ht="16.5" customHeight="1" x14ac:dyDescent="0.3">
      <c r="B165" s="23"/>
      <c r="C165" s="24"/>
      <c r="D165" s="148" t="s">
        <v>164</v>
      </c>
      <c r="E165" s="24"/>
      <c r="F165" s="149" t="s">
        <v>863</v>
      </c>
      <c r="G165" s="24"/>
      <c r="H165" s="24"/>
      <c r="J165" s="24"/>
      <c r="K165" s="24"/>
      <c r="L165" s="43"/>
      <c r="M165" s="56"/>
      <c r="N165" s="24"/>
      <c r="O165" s="24"/>
      <c r="P165" s="24"/>
      <c r="Q165" s="24"/>
      <c r="R165" s="24"/>
      <c r="S165" s="24"/>
      <c r="T165" s="57"/>
      <c r="AT165" s="6" t="s">
        <v>164</v>
      </c>
      <c r="AU165" s="6" t="s">
        <v>21</v>
      </c>
    </row>
    <row r="166" spans="2:65" s="6" customFormat="1" ht="15.75" customHeight="1" x14ac:dyDescent="0.3">
      <c r="B166" s="23"/>
      <c r="C166" s="136" t="s">
        <v>70</v>
      </c>
      <c r="D166" s="136" t="s">
        <v>159</v>
      </c>
      <c r="E166" s="137" t="s">
        <v>864</v>
      </c>
      <c r="F166" s="138" t="s">
        <v>865</v>
      </c>
      <c r="G166" s="139" t="s">
        <v>447</v>
      </c>
      <c r="H166" s="140">
        <v>40</v>
      </c>
      <c r="I166" s="141"/>
      <c r="J166" s="142">
        <f>ROUND($I$166*$H$166,2)</f>
        <v>0</v>
      </c>
      <c r="K166" s="138"/>
      <c r="L166" s="43"/>
      <c r="M166" s="143"/>
      <c r="N166" s="144" t="s">
        <v>41</v>
      </c>
      <c r="O166" s="24"/>
      <c r="P166" s="145">
        <f>$O$166*$H$166</f>
        <v>0</v>
      </c>
      <c r="Q166" s="145">
        <v>0</v>
      </c>
      <c r="R166" s="145">
        <f>$Q$166*$H$166</f>
        <v>0</v>
      </c>
      <c r="S166" s="145">
        <v>0</v>
      </c>
      <c r="T166" s="146">
        <f>$S$166*$H$166</f>
        <v>0</v>
      </c>
      <c r="AR166" s="89" t="s">
        <v>163</v>
      </c>
      <c r="AT166" s="89" t="s">
        <v>159</v>
      </c>
      <c r="AU166" s="89" t="s">
        <v>21</v>
      </c>
      <c r="AY166" s="6" t="s">
        <v>158</v>
      </c>
      <c r="BE166" s="147">
        <f>IF($N$166="základní",$J$166,0)</f>
        <v>0</v>
      </c>
      <c r="BF166" s="147">
        <f>IF($N$166="snížená",$J$166,0)</f>
        <v>0</v>
      </c>
      <c r="BG166" s="147">
        <f>IF($N$166="zákl. přenesená",$J$166,0)</f>
        <v>0</v>
      </c>
      <c r="BH166" s="147">
        <f>IF($N$166="sníž. přenesená",$J$166,0)</f>
        <v>0</v>
      </c>
      <c r="BI166" s="147">
        <f>IF($N$166="nulová",$J$166,0)</f>
        <v>0</v>
      </c>
      <c r="BJ166" s="89" t="s">
        <v>21</v>
      </c>
      <c r="BK166" s="147">
        <f>ROUND($I$166*$H$166,2)</f>
        <v>0</v>
      </c>
      <c r="BL166" s="89" t="s">
        <v>163</v>
      </c>
      <c r="BM166" s="89" t="s">
        <v>323</v>
      </c>
    </row>
    <row r="167" spans="2:65" s="6" customFormat="1" ht="16.5" customHeight="1" x14ac:dyDescent="0.3">
      <c r="B167" s="23"/>
      <c r="C167" s="24"/>
      <c r="D167" s="148" t="s">
        <v>164</v>
      </c>
      <c r="E167" s="24"/>
      <c r="F167" s="149" t="s">
        <v>865</v>
      </c>
      <c r="G167" s="24"/>
      <c r="H167" s="24"/>
      <c r="J167" s="24"/>
      <c r="K167" s="24"/>
      <c r="L167" s="43"/>
      <c r="M167" s="56"/>
      <c r="N167" s="24"/>
      <c r="O167" s="24"/>
      <c r="P167" s="24"/>
      <c r="Q167" s="24"/>
      <c r="R167" s="24"/>
      <c r="S167" s="24"/>
      <c r="T167" s="57"/>
      <c r="AT167" s="6" t="s">
        <v>164</v>
      </c>
      <c r="AU167" s="6" t="s">
        <v>21</v>
      </c>
    </row>
    <row r="168" spans="2:65" s="6" customFormat="1" ht="15.75" customHeight="1" x14ac:dyDescent="0.3">
      <c r="B168" s="23"/>
      <c r="C168" s="136" t="s">
        <v>70</v>
      </c>
      <c r="D168" s="136" t="s">
        <v>159</v>
      </c>
      <c r="E168" s="137" t="s">
        <v>866</v>
      </c>
      <c r="F168" s="138" t="s">
        <v>867</v>
      </c>
      <c r="G168" s="139" t="s">
        <v>447</v>
      </c>
      <c r="H168" s="140">
        <v>20</v>
      </c>
      <c r="I168" s="141"/>
      <c r="J168" s="142">
        <f>ROUND($I$168*$H$168,2)</f>
        <v>0</v>
      </c>
      <c r="K168" s="138"/>
      <c r="L168" s="43"/>
      <c r="M168" s="143"/>
      <c r="N168" s="144" t="s">
        <v>41</v>
      </c>
      <c r="O168" s="24"/>
      <c r="P168" s="145">
        <f>$O$168*$H$168</f>
        <v>0</v>
      </c>
      <c r="Q168" s="145">
        <v>0</v>
      </c>
      <c r="R168" s="145">
        <f>$Q$168*$H$168</f>
        <v>0</v>
      </c>
      <c r="S168" s="145">
        <v>0</v>
      </c>
      <c r="T168" s="146">
        <f>$S$168*$H$168</f>
        <v>0</v>
      </c>
      <c r="AR168" s="89" t="s">
        <v>163</v>
      </c>
      <c r="AT168" s="89" t="s">
        <v>159</v>
      </c>
      <c r="AU168" s="89" t="s">
        <v>21</v>
      </c>
      <c r="AY168" s="6" t="s">
        <v>158</v>
      </c>
      <c r="BE168" s="147">
        <f>IF($N$168="základní",$J$168,0)</f>
        <v>0</v>
      </c>
      <c r="BF168" s="147">
        <f>IF($N$168="snížená",$J$168,0)</f>
        <v>0</v>
      </c>
      <c r="BG168" s="147">
        <f>IF($N$168="zákl. přenesená",$J$168,0)</f>
        <v>0</v>
      </c>
      <c r="BH168" s="147">
        <f>IF($N$168="sníž. přenesená",$J$168,0)</f>
        <v>0</v>
      </c>
      <c r="BI168" s="147">
        <f>IF($N$168="nulová",$J$168,0)</f>
        <v>0</v>
      </c>
      <c r="BJ168" s="89" t="s">
        <v>21</v>
      </c>
      <c r="BK168" s="147">
        <f>ROUND($I$168*$H$168,2)</f>
        <v>0</v>
      </c>
      <c r="BL168" s="89" t="s">
        <v>163</v>
      </c>
      <c r="BM168" s="89" t="s">
        <v>326</v>
      </c>
    </row>
    <row r="169" spans="2:65" s="6" customFormat="1" ht="16.5" customHeight="1" x14ac:dyDescent="0.3">
      <c r="B169" s="23"/>
      <c r="C169" s="24"/>
      <c r="D169" s="148" t="s">
        <v>164</v>
      </c>
      <c r="E169" s="24"/>
      <c r="F169" s="149" t="s">
        <v>867</v>
      </c>
      <c r="G169" s="24"/>
      <c r="H169" s="24"/>
      <c r="J169" s="24"/>
      <c r="K169" s="24"/>
      <c r="L169" s="43"/>
      <c r="M169" s="56"/>
      <c r="N169" s="24"/>
      <c r="O169" s="24"/>
      <c r="P169" s="24"/>
      <c r="Q169" s="24"/>
      <c r="R169" s="24"/>
      <c r="S169" s="24"/>
      <c r="T169" s="57"/>
      <c r="AT169" s="6" t="s">
        <v>164</v>
      </c>
      <c r="AU169" s="6" t="s">
        <v>21</v>
      </c>
    </row>
    <row r="170" spans="2:65" s="6" customFormat="1" ht="15.75" customHeight="1" x14ac:dyDescent="0.3">
      <c r="B170" s="23"/>
      <c r="C170" s="136" t="s">
        <v>70</v>
      </c>
      <c r="D170" s="136" t="s">
        <v>159</v>
      </c>
      <c r="E170" s="137" t="s">
        <v>868</v>
      </c>
      <c r="F170" s="138" t="s">
        <v>869</v>
      </c>
      <c r="G170" s="139" t="s">
        <v>447</v>
      </c>
      <c r="H170" s="140">
        <v>300</v>
      </c>
      <c r="I170" s="141"/>
      <c r="J170" s="142">
        <f>ROUND($I$170*$H$170,2)</f>
        <v>0</v>
      </c>
      <c r="K170" s="138"/>
      <c r="L170" s="43"/>
      <c r="M170" s="143"/>
      <c r="N170" s="144" t="s">
        <v>41</v>
      </c>
      <c r="O170" s="24"/>
      <c r="P170" s="145">
        <f>$O$170*$H$170</f>
        <v>0</v>
      </c>
      <c r="Q170" s="145">
        <v>0</v>
      </c>
      <c r="R170" s="145">
        <f>$Q$170*$H$170</f>
        <v>0</v>
      </c>
      <c r="S170" s="145">
        <v>0</v>
      </c>
      <c r="T170" s="146">
        <f>$S$170*$H$170</f>
        <v>0</v>
      </c>
      <c r="AR170" s="89" t="s">
        <v>163</v>
      </c>
      <c r="AT170" s="89" t="s">
        <v>159</v>
      </c>
      <c r="AU170" s="89" t="s">
        <v>21</v>
      </c>
      <c r="AY170" s="6" t="s">
        <v>158</v>
      </c>
      <c r="BE170" s="147">
        <f>IF($N$170="základní",$J$170,0)</f>
        <v>0</v>
      </c>
      <c r="BF170" s="147">
        <f>IF($N$170="snížená",$J$170,0)</f>
        <v>0</v>
      </c>
      <c r="BG170" s="147">
        <f>IF($N$170="zákl. přenesená",$J$170,0)</f>
        <v>0</v>
      </c>
      <c r="BH170" s="147">
        <f>IF($N$170="sníž. přenesená",$J$170,0)</f>
        <v>0</v>
      </c>
      <c r="BI170" s="147">
        <f>IF($N$170="nulová",$J$170,0)</f>
        <v>0</v>
      </c>
      <c r="BJ170" s="89" t="s">
        <v>21</v>
      </c>
      <c r="BK170" s="147">
        <f>ROUND($I$170*$H$170,2)</f>
        <v>0</v>
      </c>
      <c r="BL170" s="89" t="s">
        <v>163</v>
      </c>
      <c r="BM170" s="89" t="s">
        <v>330</v>
      </c>
    </row>
    <row r="171" spans="2:65" s="6" customFormat="1" ht="16.5" customHeight="1" x14ac:dyDescent="0.3">
      <c r="B171" s="23"/>
      <c r="C171" s="24"/>
      <c r="D171" s="148" t="s">
        <v>164</v>
      </c>
      <c r="E171" s="24"/>
      <c r="F171" s="149" t="s">
        <v>869</v>
      </c>
      <c r="G171" s="24"/>
      <c r="H171" s="24"/>
      <c r="J171" s="24"/>
      <c r="K171" s="24"/>
      <c r="L171" s="43"/>
      <c r="M171" s="56"/>
      <c r="N171" s="24"/>
      <c r="O171" s="24"/>
      <c r="P171" s="24"/>
      <c r="Q171" s="24"/>
      <c r="R171" s="24"/>
      <c r="S171" s="24"/>
      <c r="T171" s="57"/>
      <c r="AT171" s="6" t="s">
        <v>164</v>
      </c>
      <c r="AU171" s="6" t="s">
        <v>21</v>
      </c>
    </row>
    <row r="172" spans="2:65" s="6" customFormat="1" ht="15.75" customHeight="1" x14ac:dyDescent="0.3">
      <c r="B172" s="23"/>
      <c r="C172" s="136" t="s">
        <v>70</v>
      </c>
      <c r="D172" s="136" t="s">
        <v>159</v>
      </c>
      <c r="E172" s="137" t="s">
        <v>870</v>
      </c>
      <c r="F172" s="138" t="s">
        <v>871</v>
      </c>
      <c r="G172" s="139" t="s">
        <v>447</v>
      </c>
      <c r="H172" s="140">
        <v>135</v>
      </c>
      <c r="I172" s="141"/>
      <c r="J172" s="142">
        <f>ROUND($I$172*$H$172,2)</f>
        <v>0</v>
      </c>
      <c r="K172" s="138"/>
      <c r="L172" s="43"/>
      <c r="M172" s="143"/>
      <c r="N172" s="144" t="s">
        <v>41</v>
      </c>
      <c r="O172" s="24"/>
      <c r="P172" s="145">
        <f>$O$172*$H$172</f>
        <v>0</v>
      </c>
      <c r="Q172" s="145">
        <v>0</v>
      </c>
      <c r="R172" s="145">
        <f>$Q$172*$H$172</f>
        <v>0</v>
      </c>
      <c r="S172" s="145">
        <v>0</v>
      </c>
      <c r="T172" s="146">
        <f>$S$172*$H$172</f>
        <v>0</v>
      </c>
      <c r="AR172" s="89" t="s">
        <v>163</v>
      </c>
      <c r="AT172" s="89" t="s">
        <v>159</v>
      </c>
      <c r="AU172" s="89" t="s">
        <v>21</v>
      </c>
      <c r="AY172" s="6" t="s">
        <v>158</v>
      </c>
      <c r="BE172" s="147">
        <f>IF($N$172="základní",$J$172,0)</f>
        <v>0</v>
      </c>
      <c r="BF172" s="147">
        <f>IF($N$172="snížená",$J$172,0)</f>
        <v>0</v>
      </c>
      <c r="BG172" s="147">
        <f>IF($N$172="zákl. přenesená",$J$172,0)</f>
        <v>0</v>
      </c>
      <c r="BH172" s="147">
        <f>IF($N$172="sníž. přenesená",$J$172,0)</f>
        <v>0</v>
      </c>
      <c r="BI172" s="147">
        <f>IF($N$172="nulová",$J$172,0)</f>
        <v>0</v>
      </c>
      <c r="BJ172" s="89" t="s">
        <v>21</v>
      </c>
      <c r="BK172" s="147">
        <f>ROUND($I$172*$H$172,2)</f>
        <v>0</v>
      </c>
      <c r="BL172" s="89" t="s">
        <v>163</v>
      </c>
      <c r="BM172" s="89" t="s">
        <v>333</v>
      </c>
    </row>
    <row r="173" spans="2:65" s="6" customFormat="1" ht="16.5" customHeight="1" x14ac:dyDescent="0.3">
      <c r="B173" s="23"/>
      <c r="C173" s="24"/>
      <c r="D173" s="148" t="s">
        <v>164</v>
      </c>
      <c r="E173" s="24"/>
      <c r="F173" s="149" t="s">
        <v>871</v>
      </c>
      <c r="G173" s="24"/>
      <c r="H173" s="24"/>
      <c r="J173" s="24"/>
      <c r="K173" s="24"/>
      <c r="L173" s="43"/>
      <c r="M173" s="56"/>
      <c r="N173" s="24"/>
      <c r="O173" s="24"/>
      <c r="P173" s="24"/>
      <c r="Q173" s="24"/>
      <c r="R173" s="24"/>
      <c r="S173" s="24"/>
      <c r="T173" s="57"/>
      <c r="AT173" s="6" t="s">
        <v>164</v>
      </c>
      <c r="AU173" s="6" t="s">
        <v>21</v>
      </c>
    </row>
    <row r="174" spans="2:65" s="6" customFormat="1" ht="15.75" customHeight="1" x14ac:dyDescent="0.3">
      <c r="B174" s="23"/>
      <c r="C174" s="136" t="s">
        <v>70</v>
      </c>
      <c r="D174" s="136" t="s">
        <v>159</v>
      </c>
      <c r="E174" s="137" t="s">
        <v>872</v>
      </c>
      <c r="F174" s="138" t="s">
        <v>873</v>
      </c>
      <c r="G174" s="139" t="s">
        <v>447</v>
      </c>
      <c r="H174" s="140">
        <v>46</v>
      </c>
      <c r="I174" s="141"/>
      <c r="J174" s="142">
        <f>ROUND($I$174*$H$174,2)</f>
        <v>0</v>
      </c>
      <c r="K174" s="138"/>
      <c r="L174" s="43"/>
      <c r="M174" s="143"/>
      <c r="N174" s="144" t="s">
        <v>41</v>
      </c>
      <c r="O174" s="24"/>
      <c r="P174" s="145">
        <f>$O$174*$H$174</f>
        <v>0</v>
      </c>
      <c r="Q174" s="145">
        <v>0</v>
      </c>
      <c r="R174" s="145">
        <f>$Q$174*$H$174</f>
        <v>0</v>
      </c>
      <c r="S174" s="145">
        <v>0</v>
      </c>
      <c r="T174" s="146">
        <f>$S$174*$H$174</f>
        <v>0</v>
      </c>
      <c r="AR174" s="89" t="s">
        <v>163</v>
      </c>
      <c r="AT174" s="89" t="s">
        <v>159</v>
      </c>
      <c r="AU174" s="89" t="s">
        <v>21</v>
      </c>
      <c r="AY174" s="6" t="s">
        <v>158</v>
      </c>
      <c r="BE174" s="147">
        <f>IF($N$174="základní",$J$174,0)</f>
        <v>0</v>
      </c>
      <c r="BF174" s="147">
        <f>IF($N$174="snížená",$J$174,0)</f>
        <v>0</v>
      </c>
      <c r="BG174" s="147">
        <f>IF($N$174="zákl. přenesená",$J$174,0)</f>
        <v>0</v>
      </c>
      <c r="BH174" s="147">
        <f>IF($N$174="sníž. přenesená",$J$174,0)</f>
        <v>0</v>
      </c>
      <c r="BI174" s="147">
        <f>IF($N$174="nulová",$J$174,0)</f>
        <v>0</v>
      </c>
      <c r="BJ174" s="89" t="s">
        <v>21</v>
      </c>
      <c r="BK174" s="147">
        <f>ROUND($I$174*$H$174,2)</f>
        <v>0</v>
      </c>
      <c r="BL174" s="89" t="s">
        <v>163</v>
      </c>
      <c r="BM174" s="89" t="s">
        <v>336</v>
      </c>
    </row>
    <row r="175" spans="2:65" s="6" customFormat="1" ht="16.5" customHeight="1" x14ac:dyDescent="0.3">
      <c r="B175" s="23"/>
      <c r="C175" s="24"/>
      <c r="D175" s="148" t="s">
        <v>164</v>
      </c>
      <c r="E175" s="24"/>
      <c r="F175" s="149" t="s">
        <v>873</v>
      </c>
      <c r="G175" s="24"/>
      <c r="H175" s="24"/>
      <c r="J175" s="24"/>
      <c r="K175" s="24"/>
      <c r="L175" s="43"/>
      <c r="M175" s="56"/>
      <c r="N175" s="24"/>
      <c r="O175" s="24"/>
      <c r="P175" s="24"/>
      <c r="Q175" s="24"/>
      <c r="R175" s="24"/>
      <c r="S175" s="24"/>
      <c r="T175" s="57"/>
      <c r="AT175" s="6" t="s">
        <v>164</v>
      </c>
      <c r="AU175" s="6" t="s">
        <v>21</v>
      </c>
    </row>
    <row r="176" spans="2:65" s="6" customFormat="1" ht="15.75" customHeight="1" x14ac:dyDescent="0.3">
      <c r="B176" s="23"/>
      <c r="C176" s="136" t="s">
        <v>70</v>
      </c>
      <c r="D176" s="136" t="s">
        <v>159</v>
      </c>
      <c r="E176" s="137" t="s">
        <v>874</v>
      </c>
      <c r="F176" s="138" t="s">
        <v>875</v>
      </c>
      <c r="G176" s="139" t="s">
        <v>447</v>
      </c>
      <c r="H176" s="140">
        <v>135</v>
      </c>
      <c r="I176" s="141"/>
      <c r="J176" s="142">
        <f>ROUND($I$176*$H$176,2)</f>
        <v>0</v>
      </c>
      <c r="K176" s="138"/>
      <c r="L176" s="43"/>
      <c r="M176" s="143"/>
      <c r="N176" s="144" t="s">
        <v>41</v>
      </c>
      <c r="O176" s="24"/>
      <c r="P176" s="145">
        <f>$O$176*$H$176</f>
        <v>0</v>
      </c>
      <c r="Q176" s="145">
        <v>0</v>
      </c>
      <c r="R176" s="145">
        <f>$Q$176*$H$176</f>
        <v>0</v>
      </c>
      <c r="S176" s="145">
        <v>0</v>
      </c>
      <c r="T176" s="146">
        <f>$S$176*$H$176</f>
        <v>0</v>
      </c>
      <c r="AR176" s="89" t="s">
        <v>163</v>
      </c>
      <c r="AT176" s="89" t="s">
        <v>159</v>
      </c>
      <c r="AU176" s="89" t="s">
        <v>21</v>
      </c>
      <c r="AY176" s="6" t="s">
        <v>158</v>
      </c>
      <c r="BE176" s="147">
        <f>IF($N$176="základní",$J$176,0)</f>
        <v>0</v>
      </c>
      <c r="BF176" s="147">
        <f>IF($N$176="snížená",$J$176,0)</f>
        <v>0</v>
      </c>
      <c r="BG176" s="147">
        <f>IF($N$176="zákl. přenesená",$J$176,0)</f>
        <v>0</v>
      </c>
      <c r="BH176" s="147">
        <f>IF($N$176="sníž. přenesená",$J$176,0)</f>
        <v>0</v>
      </c>
      <c r="BI176" s="147">
        <f>IF($N$176="nulová",$J$176,0)</f>
        <v>0</v>
      </c>
      <c r="BJ176" s="89" t="s">
        <v>21</v>
      </c>
      <c r="BK176" s="147">
        <f>ROUND($I$176*$H$176,2)</f>
        <v>0</v>
      </c>
      <c r="BL176" s="89" t="s">
        <v>163</v>
      </c>
      <c r="BM176" s="89" t="s">
        <v>339</v>
      </c>
    </row>
    <row r="177" spans="2:65" s="6" customFormat="1" ht="16.5" customHeight="1" x14ac:dyDescent="0.3">
      <c r="B177" s="23"/>
      <c r="C177" s="24"/>
      <c r="D177" s="148" t="s">
        <v>164</v>
      </c>
      <c r="E177" s="24"/>
      <c r="F177" s="149" t="s">
        <v>875</v>
      </c>
      <c r="G177" s="24"/>
      <c r="H177" s="24"/>
      <c r="J177" s="24"/>
      <c r="K177" s="24"/>
      <c r="L177" s="43"/>
      <c r="M177" s="56"/>
      <c r="N177" s="24"/>
      <c r="O177" s="24"/>
      <c r="P177" s="24"/>
      <c r="Q177" s="24"/>
      <c r="R177" s="24"/>
      <c r="S177" s="24"/>
      <c r="T177" s="57"/>
      <c r="AT177" s="6" t="s">
        <v>164</v>
      </c>
      <c r="AU177" s="6" t="s">
        <v>21</v>
      </c>
    </row>
    <row r="178" spans="2:65" s="6" customFormat="1" ht="15.75" customHeight="1" x14ac:dyDescent="0.3">
      <c r="B178" s="23"/>
      <c r="C178" s="136" t="s">
        <v>70</v>
      </c>
      <c r="D178" s="136" t="s">
        <v>159</v>
      </c>
      <c r="E178" s="137" t="s">
        <v>876</v>
      </c>
      <c r="F178" s="138" t="s">
        <v>877</v>
      </c>
      <c r="G178" s="139" t="s">
        <v>342</v>
      </c>
      <c r="H178" s="140">
        <v>35</v>
      </c>
      <c r="I178" s="141"/>
      <c r="J178" s="142">
        <f>ROUND($I$178*$H$178,2)</f>
        <v>0</v>
      </c>
      <c r="K178" s="138"/>
      <c r="L178" s="43"/>
      <c r="M178" s="143"/>
      <c r="N178" s="144" t="s">
        <v>41</v>
      </c>
      <c r="O178" s="24"/>
      <c r="P178" s="145">
        <f>$O$178*$H$178</f>
        <v>0</v>
      </c>
      <c r="Q178" s="145">
        <v>0</v>
      </c>
      <c r="R178" s="145">
        <f>$Q$178*$H$178</f>
        <v>0</v>
      </c>
      <c r="S178" s="145">
        <v>0</v>
      </c>
      <c r="T178" s="146">
        <f>$S$178*$H$178</f>
        <v>0</v>
      </c>
      <c r="AR178" s="89" t="s">
        <v>163</v>
      </c>
      <c r="AT178" s="89" t="s">
        <v>159</v>
      </c>
      <c r="AU178" s="89" t="s">
        <v>21</v>
      </c>
      <c r="AY178" s="6" t="s">
        <v>158</v>
      </c>
      <c r="BE178" s="147">
        <f>IF($N$178="základní",$J$178,0)</f>
        <v>0</v>
      </c>
      <c r="BF178" s="147">
        <f>IF($N$178="snížená",$J$178,0)</f>
        <v>0</v>
      </c>
      <c r="BG178" s="147">
        <f>IF($N$178="zákl. přenesená",$J$178,0)</f>
        <v>0</v>
      </c>
      <c r="BH178" s="147">
        <f>IF($N$178="sníž. přenesená",$J$178,0)</f>
        <v>0</v>
      </c>
      <c r="BI178" s="147">
        <f>IF($N$178="nulová",$J$178,0)</f>
        <v>0</v>
      </c>
      <c r="BJ178" s="89" t="s">
        <v>21</v>
      </c>
      <c r="BK178" s="147">
        <f>ROUND($I$178*$H$178,2)</f>
        <v>0</v>
      </c>
      <c r="BL178" s="89" t="s">
        <v>163</v>
      </c>
      <c r="BM178" s="89" t="s">
        <v>344</v>
      </c>
    </row>
    <row r="179" spans="2:65" s="6" customFormat="1" ht="16.5" customHeight="1" x14ac:dyDescent="0.3">
      <c r="B179" s="23"/>
      <c r="C179" s="24"/>
      <c r="D179" s="148" t="s">
        <v>164</v>
      </c>
      <c r="E179" s="24"/>
      <c r="F179" s="149" t="s">
        <v>877</v>
      </c>
      <c r="G179" s="24"/>
      <c r="H179" s="24"/>
      <c r="J179" s="24"/>
      <c r="K179" s="24"/>
      <c r="L179" s="43"/>
      <c r="M179" s="56"/>
      <c r="N179" s="24"/>
      <c r="O179" s="24"/>
      <c r="P179" s="24"/>
      <c r="Q179" s="24"/>
      <c r="R179" s="24"/>
      <c r="S179" s="24"/>
      <c r="T179" s="57"/>
      <c r="AT179" s="6" t="s">
        <v>164</v>
      </c>
      <c r="AU179" s="6" t="s">
        <v>21</v>
      </c>
    </row>
    <row r="180" spans="2:65" s="6" customFormat="1" ht="15.75" customHeight="1" x14ac:dyDescent="0.3">
      <c r="B180" s="23"/>
      <c r="C180" s="136" t="s">
        <v>70</v>
      </c>
      <c r="D180" s="136" t="s">
        <v>159</v>
      </c>
      <c r="E180" s="137" t="s">
        <v>878</v>
      </c>
      <c r="F180" s="138" t="s">
        <v>879</v>
      </c>
      <c r="G180" s="139" t="s">
        <v>781</v>
      </c>
      <c r="H180" s="140">
        <v>4</v>
      </c>
      <c r="I180" s="141"/>
      <c r="J180" s="142">
        <f>ROUND($I$180*$H$180,2)</f>
        <v>0</v>
      </c>
      <c r="K180" s="138"/>
      <c r="L180" s="43"/>
      <c r="M180" s="143"/>
      <c r="N180" s="144" t="s">
        <v>41</v>
      </c>
      <c r="O180" s="24"/>
      <c r="P180" s="145">
        <f>$O$180*$H$180</f>
        <v>0</v>
      </c>
      <c r="Q180" s="145">
        <v>0</v>
      </c>
      <c r="R180" s="145">
        <f>$Q$180*$H$180</f>
        <v>0</v>
      </c>
      <c r="S180" s="145">
        <v>0</v>
      </c>
      <c r="T180" s="146">
        <f>$S$180*$H$180</f>
        <v>0</v>
      </c>
      <c r="AR180" s="89" t="s">
        <v>163</v>
      </c>
      <c r="AT180" s="89" t="s">
        <v>159</v>
      </c>
      <c r="AU180" s="89" t="s">
        <v>21</v>
      </c>
      <c r="AY180" s="6" t="s">
        <v>158</v>
      </c>
      <c r="BE180" s="147">
        <f>IF($N$180="základní",$J$180,0)</f>
        <v>0</v>
      </c>
      <c r="BF180" s="147">
        <f>IF($N$180="snížená",$J$180,0)</f>
        <v>0</v>
      </c>
      <c r="BG180" s="147">
        <f>IF($N$180="zákl. přenesená",$J$180,0)</f>
        <v>0</v>
      </c>
      <c r="BH180" s="147">
        <f>IF($N$180="sníž. přenesená",$J$180,0)</f>
        <v>0</v>
      </c>
      <c r="BI180" s="147">
        <f>IF($N$180="nulová",$J$180,0)</f>
        <v>0</v>
      </c>
      <c r="BJ180" s="89" t="s">
        <v>21</v>
      </c>
      <c r="BK180" s="147">
        <f>ROUND($I$180*$H$180,2)</f>
        <v>0</v>
      </c>
      <c r="BL180" s="89" t="s">
        <v>163</v>
      </c>
      <c r="BM180" s="89" t="s">
        <v>350</v>
      </c>
    </row>
    <row r="181" spans="2:65" s="6" customFormat="1" ht="16.5" customHeight="1" x14ac:dyDescent="0.3">
      <c r="B181" s="23"/>
      <c r="C181" s="24"/>
      <c r="D181" s="148" t="s">
        <v>164</v>
      </c>
      <c r="E181" s="24"/>
      <c r="F181" s="149" t="s">
        <v>879</v>
      </c>
      <c r="G181" s="24"/>
      <c r="H181" s="24"/>
      <c r="J181" s="24"/>
      <c r="K181" s="24"/>
      <c r="L181" s="43"/>
      <c r="M181" s="56"/>
      <c r="N181" s="24"/>
      <c r="O181" s="24"/>
      <c r="P181" s="24"/>
      <c r="Q181" s="24"/>
      <c r="R181" s="24"/>
      <c r="S181" s="24"/>
      <c r="T181" s="57"/>
      <c r="AT181" s="6" t="s">
        <v>164</v>
      </c>
      <c r="AU181" s="6" t="s">
        <v>21</v>
      </c>
    </row>
    <row r="182" spans="2:65" s="6" customFormat="1" ht="15.75" customHeight="1" x14ac:dyDescent="0.3">
      <c r="B182" s="23"/>
      <c r="C182" s="136" t="s">
        <v>70</v>
      </c>
      <c r="D182" s="136" t="s">
        <v>159</v>
      </c>
      <c r="E182" s="137" t="s">
        <v>880</v>
      </c>
      <c r="F182" s="138" t="s">
        <v>881</v>
      </c>
      <c r="G182" s="139" t="s">
        <v>781</v>
      </c>
      <c r="H182" s="140">
        <v>1</v>
      </c>
      <c r="I182" s="141"/>
      <c r="J182" s="142">
        <f>ROUND($I$182*$H$182,2)</f>
        <v>0</v>
      </c>
      <c r="K182" s="138"/>
      <c r="L182" s="43"/>
      <c r="M182" s="143"/>
      <c r="N182" s="144" t="s">
        <v>41</v>
      </c>
      <c r="O182" s="24"/>
      <c r="P182" s="145">
        <f>$O$182*$H$182</f>
        <v>0</v>
      </c>
      <c r="Q182" s="145">
        <v>0</v>
      </c>
      <c r="R182" s="145">
        <f>$Q$182*$H$182</f>
        <v>0</v>
      </c>
      <c r="S182" s="145">
        <v>0</v>
      </c>
      <c r="T182" s="146">
        <f>$S$182*$H$182</f>
        <v>0</v>
      </c>
      <c r="AR182" s="89" t="s">
        <v>163</v>
      </c>
      <c r="AT182" s="89" t="s">
        <v>159</v>
      </c>
      <c r="AU182" s="89" t="s">
        <v>21</v>
      </c>
      <c r="AY182" s="6" t="s">
        <v>158</v>
      </c>
      <c r="BE182" s="147">
        <f>IF($N$182="základní",$J$182,0)</f>
        <v>0</v>
      </c>
      <c r="BF182" s="147">
        <f>IF($N$182="snížená",$J$182,0)</f>
        <v>0</v>
      </c>
      <c r="BG182" s="147">
        <f>IF($N$182="zákl. přenesená",$J$182,0)</f>
        <v>0</v>
      </c>
      <c r="BH182" s="147">
        <f>IF($N$182="sníž. přenesená",$J$182,0)</f>
        <v>0</v>
      </c>
      <c r="BI182" s="147">
        <f>IF($N$182="nulová",$J$182,0)</f>
        <v>0</v>
      </c>
      <c r="BJ182" s="89" t="s">
        <v>21</v>
      </c>
      <c r="BK182" s="147">
        <f>ROUND($I$182*$H$182,2)</f>
        <v>0</v>
      </c>
      <c r="BL182" s="89" t="s">
        <v>163</v>
      </c>
      <c r="BM182" s="89" t="s">
        <v>353</v>
      </c>
    </row>
    <row r="183" spans="2:65" s="6" customFormat="1" ht="16.5" customHeight="1" x14ac:dyDescent="0.3">
      <c r="B183" s="23"/>
      <c r="C183" s="24"/>
      <c r="D183" s="148" t="s">
        <v>164</v>
      </c>
      <c r="E183" s="24"/>
      <c r="F183" s="149" t="s">
        <v>881</v>
      </c>
      <c r="G183" s="24"/>
      <c r="H183" s="24"/>
      <c r="J183" s="24"/>
      <c r="K183" s="24"/>
      <c r="L183" s="43"/>
      <c r="M183" s="56"/>
      <c r="N183" s="24"/>
      <c r="O183" s="24"/>
      <c r="P183" s="24"/>
      <c r="Q183" s="24"/>
      <c r="R183" s="24"/>
      <c r="S183" s="24"/>
      <c r="T183" s="57"/>
      <c r="AT183" s="6" t="s">
        <v>164</v>
      </c>
      <c r="AU183" s="6" t="s">
        <v>21</v>
      </c>
    </row>
    <row r="184" spans="2:65" s="125" customFormat="1" ht="37.5" customHeight="1" x14ac:dyDescent="0.35">
      <c r="B184" s="126"/>
      <c r="C184" s="127"/>
      <c r="D184" s="127" t="s">
        <v>69</v>
      </c>
      <c r="E184" s="128" t="s">
        <v>882</v>
      </c>
      <c r="F184" s="128" t="s">
        <v>883</v>
      </c>
      <c r="G184" s="127"/>
      <c r="H184" s="127"/>
      <c r="J184" s="129">
        <f>$BK$184</f>
        <v>0</v>
      </c>
      <c r="K184" s="127"/>
      <c r="L184" s="130"/>
      <c r="M184" s="131"/>
      <c r="N184" s="127"/>
      <c r="O184" s="127"/>
      <c r="P184" s="132">
        <f>SUM($P$185:$P$200)</f>
        <v>0</v>
      </c>
      <c r="Q184" s="127"/>
      <c r="R184" s="132">
        <f>SUM($R$185:$R$200)</f>
        <v>0</v>
      </c>
      <c r="S184" s="127"/>
      <c r="T184" s="133">
        <f>SUM($T$185:$T$200)</f>
        <v>0</v>
      </c>
      <c r="AR184" s="134" t="s">
        <v>21</v>
      </c>
      <c r="AT184" s="134" t="s">
        <v>69</v>
      </c>
      <c r="AU184" s="134" t="s">
        <v>70</v>
      </c>
      <c r="AY184" s="134" t="s">
        <v>158</v>
      </c>
      <c r="BK184" s="135">
        <f>SUM($BK$185:$BK$200)</f>
        <v>0</v>
      </c>
    </row>
    <row r="185" spans="2:65" s="6" customFormat="1" ht="15.75" customHeight="1" x14ac:dyDescent="0.3">
      <c r="B185" s="23"/>
      <c r="C185" s="136" t="s">
        <v>70</v>
      </c>
      <c r="D185" s="136" t="s">
        <v>159</v>
      </c>
      <c r="E185" s="137" t="s">
        <v>884</v>
      </c>
      <c r="F185" s="138" t="s">
        <v>885</v>
      </c>
      <c r="G185" s="139" t="s">
        <v>886</v>
      </c>
      <c r="H185" s="140">
        <v>41</v>
      </c>
      <c r="I185" s="141"/>
      <c r="J185" s="142">
        <f>ROUND($I$185*$H$185,2)</f>
        <v>0</v>
      </c>
      <c r="K185" s="138"/>
      <c r="L185" s="43"/>
      <c r="M185" s="143"/>
      <c r="N185" s="144" t="s">
        <v>41</v>
      </c>
      <c r="O185" s="24"/>
      <c r="P185" s="145">
        <f>$O$185*$H$185</f>
        <v>0</v>
      </c>
      <c r="Q185" s="145">
        <v>0</v>
      </c>
      <c r="R185" s="145">
        <f>$Q$185*$H$185</f>
        <v>0</v>
      </c>
      <c r="S185" s="145">
        <v>0</v>
      </c>
      <c r="T185" s="146">
        <f>$S$185*$H$185</f>
        <v>0</v>
      </c>
      <c r="AR185" s="89" t="s">
        <v>163</v>
      </c>
      <c r="AT185" s="89" t="s">
        <v>159</v>
      </c>
      <c r="AU185" s="89" t="s">
        <v>21</v>
      </c>
      <c r="AY185" s="6" t="s">
        <v>158</v>
      </c>
      <c r="BE185" s="147">
        <f>IF($N$185="základní",$J$185,0)</f>
        <v>0</v>
      </c>
      <c r="BF185" s="147">
        <f>IF($N$185="snížená",$J$185,0)</f>
        <v>0</v>
      </c>
      <c r="BG185" s="147">
        <f>IF($N$185="zákl. přenesená",$J$185,0)</f>
        <v>0</v>
      </c>
      <c r="BH185" s="147">
        <f>IF($N$185="sníž. přenesená",$J$185,0)</f>
        <v>0</v>
      </c>
      <c r="BI185" s="147">
        <f>IF($N$185="nulová",$J$185,0)</f>
        <v>0</v>
      </c>
      <c r="BJ185" s="89" t="s">
        <v>21</v>
      </c>
      <c r="BK185" s="147">
        <f>ROUND($I$185*$H$185,2)</f>
        <v>0</v>
      </c>
      <c r="BL185" s="89" t="s">
        <v>163</v>
      </c>
      <c r="BM185" s="89" t="s">
        <v>357</v>
      </c>
    </row>
    <row r="186" spans="2:65" s="6" customFormat="1" ht="16.5" customHeight="1" x14ac:dyDescent="0.3">
      <c r="B186" s="23"/>
      <c r="C186" s="24"/>
      <c r="D186" s="148" t="s">
        <v>164</v>
      </c>
      <c r="E186" s="24"/>
      <c r="F186" s="149" t="s">
        <v>885</v>
      </c>
      <c r="G186" s="24"/>
      <c r="H186" s="24"/>
      <c r="J186" s="24"/>
      <c r="K186" s="24"/>
      <c r="L186" s="43"/>
      <c r="M186" s="56"/>
      <c r="N186" s="24"/>
      <c r="O186" s="24"/>
      <c r="P186" s="24"/>
      <c r="Q186" s="24"/>
      <c r="R186" s="24"/>
      <c r="S186" s="24"/>
      <c r="T186" s="57"/>
      <c r="AT186" s="6" t="s">
        <v>164</v>
      </c>
      <c r="AU186" s="6" t="s">
        <v>21</v>
      </c>
    </row>
    <row r="187" spans="2:65" s="6" customFormat="1" ht="15.75" customHeight="1" x14ac:dyDescent="0.3">
      <c r="B187" s="23"/>
      <c r="C187" s="136" t="s">
        <v>70</v>
      </c>
      <c r="D187" s="136" t="s">
        <v>159</v>
      </c>
      <c r="E187" s="137" t="s">
        <v>887</v>
      </c>
      <c r="F187" s="138" t="s">
        <v>888</v>
      </c>
      <c r="G187" s="139" t="s">
        <v>889</v>
      </c>
      <c r="H187" s="140">
        <v>72</v>
      </c>
      <c r="I187" s="141"/>
      <c r="J187" s="142">
        <f>ROUND($I$187*$H$187,2)</f>
        <v>0</v>
      </c>
      <c r="K187" s="138"/>
      <c r="L187" s="43"/>
      <c r="M187" s="143"/>
      <c r="N187" s="144" t="s">
        <v>41</v>
      </c>
      <c r="O187" s="24"/>
      <c r="P187" s="145">
        <f>$O$187*$H$187</f>
        <v>0</v>
      </c>
      <c r="Q187" s="145">
        <v>0</v>
      </c>
      <c r="R187" s="145">
        <f>$Q$187*$H$187</f>
        <v>0</v>
      </c>
      <c r="S187" s="145">
        <v>0</v>
      </c>
      <c r="T187" s="146">
        <f>$S$187*$H$187</f>
        <v>0</v>
      </c>
      <c r="AR187" s="89" t="s">
        <v>163</v>
      </c>
      <c r="AT187" s="89" t="s">
        <v>159</v>
      </c>
      <c r="AU187" s="89" t="s">
        <v>21</v>
      </c>
      <c r="AY187" s="6" t="s">
        <v>158</v>
      </c>
      <c r="BE187" s="147">
        <f>IF($N$187="základní",$J$187,0)</f>
        <v>0</v>
      </c>
      <c r="BF187" s="147">
        <f>IF($N$187="snížená",$J$187,0)</f>
        <v>0</v>
      </c>
      <c r="BG187" s="147">
        <f>IF($N$187="zákl. přenesená",$J$187,0)</f>
        <v>0</v>
      </c>
      <c r="BH187" s="147">
        <f>IF($N$187="sníž. přenesená",$J$187,0)</f>
        <v>0</v>
      </c>
      <c r="BI187" s="147">
        <f>IF($N$187="nulová",$J$187,0)</f>
        <v>0</v>
      </c>
      <c r="BJ187" s="89" t="s">
        <v>21</v>
      </c>
      <c r="BK187" s="147">
        <f>ROUND($I$187*$H$187,2)</f>
        <v>0</v>
      </c>
      <c r="BL187" s="89" t="s">
        <v>163</v>
      </c>
      <c r="BM187" s="89" t="s">
        <v>360</v>
      </c>
    </row>
    <row r="188" spans="2:65" s="6" customFormat="1" ht="16.5" customHeight="1" x14ac:dyDescent="0.3">
      <c r="B188" s="23"/>
      <c r="C188" s="24"/>
      <c r="D188" s="148" t="s">
        <v>164</v>
      </c>
      <c r="E188" s="24"/>
      <c r="F188" s="149" t="s">
        <v>888</v>
      </c>
      <c r="G188" s="24"/>
      <c r="H188" s="24"/>
      <c r="J188" s="24"/>
      <c r="K188" s="24"/>
      <c r="L188" s="43"/>
      <c r="M188" s="56"/>
      <c r="N188" s="24"/>
      <c r="O188" s="24"/>
      <c r="P188" s="24"/>
      <c r="Q188" s="24"/>
      <c r="R188" s="24"/>
      <c r="S188" s="24"/>
      <c r="T188" s="57"/>
      <c r="AT188" s="6" t="s">
        <v>164</v>
      </c>
      <c r="AU188" s="6" t="s">
        <v>21</v>
      </c>
    </row>
    <row r="189" spans="2:65" s="6" customFormat="1" ht="15.75" customHeight="1" x14ac:dyDescent="0.3">
      <c r="B189" s="23"/>
      <c r="C189" s="136" t="s">
        <v>70</v>
      </c>
      <c r="D189" s="136" t="s">
        <v>159</v>
      </c>
      <c r="E189" s="137" t="s">
        <v>890</v>
      </c>
      <c r="F189" s="138" t="s">
        <v>891</v>
      </c>
      <c r="G189" s="139" t="s">
        <v>889</v>
      </c>
      <c r="H189" s="140">
        <v>3</v>
      </c>
      <c r="I189" s="141"/>
      <c r="J189" s="142">
        <f>ROUND($I$189*$H$189,2)</f>
        <v>0</v>
      </c>
      <c r="K189" s="138"/>
      <c r="L189" s="43"/>
      <c r="M189" s="143"/>
      <c r="N189" s="144" t="s">
        <v>41</v>
      </c>
      <c r="O189" s="24"/>
      <c r="P189" s="145">
        <f>$O$189*$H$189</f>
        <v>0</v>
      </c>
      <c r="Q189" s="145">
        <v>0</v>
      </c>
      <c r="R189" s="145">
        <f>$Q$189*$H$189</f>
        <v>0</v>
      </c>
      <c r="S189" s="145">
        <v>0</v>
      </c>
      <c r="T189" s="146">
        <f>$S$189*$H$189</f>
        <v>0</v>
      </c>
      <c r="AR189" s="89" t="s">
        <v>163</v>
      </c>
      <c r="AT189" s="89" t="s">
        <v>159</v>
      </c>
      <c r="AU189" s="89" t="s">
        <v>21</v>
      </c>
      <c r="AY189" s="6" t="s">
        <v>158</v>
      </c>
      <c r="BE189" s="147">
        <f>IF($N$189="základní",$J$189,0)</f>
        <v>0</v>
      </c>
      <c r="BF189" s="147">
        <f>IF($N$189="snížená",$J$189,0)</f>
        <v>0</v>
      </c>
      <c r="BG189" s="147">
        <f>IF($N$189="zákl. přenesená",$J$189,0)</f>
        <v>0</v>
      </c>
      <c r="BH189" s="147">
        <f>IF($N$189="sníž. přenesená",$J$189,0)</f>
        <v>0</v>
      </c>
      <c r="BI189" s="147">
        <f>IF($N$189="nulová",$J$189,0)</f>
        <v>0</v>
      </c>
      <c r="BJ189" s="89" t="s">
        <v>21</v>
      </c>
      <c r="BK189" s="147">
        <f>ROUND($I$189*$H$189,2)</f>
        <v>0</v>
      </c>
      <c r="BL189" s="89" t="s">
        <v>163</v>
      </c>
      <c r="BM189" s="89" t="s">
        <v>365</v>
      </c>
    </row>
    <row r="190" spans="2:65" s="6" customFormat="1" ht="16.5" customHeight="1" x14ac:dyDescent="0.3">
      <c r="B190" s="23"/>
      <c r="C190" s="24"/>
      <c r="D190" s="148" t="s">
        <v>164</v>
      </c>
      <c r="E190" s="24"/>
      <c r="F190" s="149" t="s">
        <v>891</v>
      </c>
      <c r="G190" s="24"/>
      <c r="H190" s="24"/>
      <c r="J190" s="24"/>
      <c r="K190" s="24"/>
      <c r="L190" s="43"/>
      <c r="M190" s="56"/>
      <c r="N190" s="24"/>
      <c r="O190" s="24"/>
      <c r="P190" s="24"/>
      <c r="Q190" s="24"/>
      <c r="R190" s="24"/>
      <c r="S190" s="24"/>
      <c r="T190" s="57"/>
      <c r="AT190" s="6" t="s">
        <v>164</v>
      </c>
      <c r="AU190" s="6" t="s">
        <v>21</v>
      </c>
    </row>
    <row r="191" spans="2:65" s="6" customFormat="1" ht="15.75" customHeight="1" x14ac:dyDescent="0.3">
      <c r="B191" s="23"/>
      <c r="C191" s="136" t="s">
        <v>70</v>
      </c>
      <c r="D191" s="136" t="s">
        <v>159</v>
      </c>
      <c r="E191" s="137" t="s">
        <v>892</v>
      </c>
      <c r="F191" s="138" t="s">
        <v>893</v>
      </c>
      <c r="G191" s="139" t="s">
        <v>889</v>
      </c>
      <c r="H191" s="140">
        <v>30</v>
      </c>
      <c r="I191" s="141"/>
      <c r="J191" s="142">
        <f>ROUND($I$191*$H$191,2)</f>
        <v>0</v>
      </c>
      <c r="K191" s="138"/>
      <c r="L191" s="43"/>
      <c r="M191" s="143"/>
      <c r="N191" s="144" t="s">
        <v>41</v>
      </c>
      <c r="O191" s="24"/>
      <c r="P191" s="145">
        <f>$O$191*$H$191</f>
        <v>0</v>
      </c>
      <c r="Q191" s="145">
        <v>0</v>
      </c>
      <c r="R191" s="145">
        <f>$Q$191*$H$191</f>
        <v>0</v>
      </c>
      <c r="S191" s="145">
        <v>0</v>
      </c>
      <c r="T191" s="146">
        <f>$S$191*$H$191</f>
        <v>0</v>
      </c>
      <c r="AR191" s="89" t="s">
        <v>163</v>
      </c>
      <c r="AT191" s="89" t="s">
        <v>159</v>
      </c>
      <c r="AU191" s="89" t="s">
        <v>21</v>
      </c>
      <c r="AY191" s="6" t="s">
        <v>158</v>
      </c>
      <c r="BE191" s="147">
        <f>IF($N$191="základní",$J$191,0)</f>
        <v>0</v>
      </c>
      <c r="BF191" s="147">
        <f>IF($N$191="snížená",$J$191,0)</f>
        <v>0</v>
      </c>
      <c r="BG191" s="147">
        <f>IF($N$191="zákl. přenesená",$J$191,0)</f>
        <v>0</v>
      </c>
      <c r="BH191" s="147">
        <f>IF($N$191="sníž. přenesená",$J$191,0)</f>
        <v>0</v>
      </c>
      <c r="BI191" s="147">
        <f>IF($N$191="nulová",$J$191,0)</f>
        <v>0</v>
      </c>
      <c r="BJ191" s="89" t="s">
        <v>21</v>
      </c>
      <c r="BK191" s="147">
        <f>ROUND($I$191*$H$191,2)</f>
        <v>0</v>
      </c>
      <c r="BL191" s="89" t="s">
        <v>163</v>
      </c>
      <c r="BM191" s="89" t="s">
        <v>369</v>
      </c>
    </row>
    <row r="192" spans="2:65" s="6" customFormat="1" ht="16.5" customHeight="1" x14ac:dyDescent="0.3">
      <c r="B192" s="23"/>
      <c r="C192" s="24"/>
      <c r="D192" s="148" t="s">
        <v>164</v>
      </c>
      <c r="E192" s="24"/>
      <c r="F192" s="149" t="s">
        <v>893</v>
      </c>
      <c r="G192" s="24"/>
      <c r="H192" s="24"/>
      <c r="J192" s="24"/>
      <c r="K192" s="24"/>
      <c r="L192" s="43"/>
      <c r="M192" s="56"/>
      <c r="N192" s="24"/>
      <c r="O192" s="24"/>
      <c r="P192" s="24"/>
      <c r="Q192" s="24"/>
      <c r="R192" s="24"/>
      <c r="S192" s="24"/>
      <c r="T192" s="57"/>
      <c r="AT192" s="6" t="s">
        <v>164</v>
      </c>
      <c r="AU192" s="6" t="s">
        <v>21</v>
      </c>
    </row>
    <row r="193" spans="2:65" s="6" customFormat="1" ht="15.75" customHeight="1" x14ac:dyDescent="0.3">
      <c r="B193" s="23"/>
      <c r="C193" s="136" t="s">
        <v>70</v>
      </c>
      <c r="D193" s="136" t="s">
        <v>159</v>
      </c>
      <c r="E193" s="137" t="s">
        <v>894</v>
      </c>
      <c r="F193" s="138" t="s">
        <v>895</v>
      </c>
      <c r="G193" s="139" t="s">
        <v>781</v>
      </c>
      <c r="H193" s="140">
        <v>1</v>
      </c>
      <c r="I193" s="141"/>
      <c r="J193" s="142">
        <f>ROUND($I$193*$H$193,2)</f>
        <v>0</v>
      </c>
      <c r="K193" s="138"/>
      <c r="L193" s="43"/>
      <c r="M193" s="143"/>
      <c r="N193" s="144" t="s">
        <v>41</v>
      </c>
      <c r="O193" s="24"/>
      <c r="P193" s="145">
        <f>$O$193*$H$193</f>
        <v>0</v>
      </c>
      <c r="Q193" s="145">
        <v>0</v>
      </c>
      <c r="R193" s="145">
        <f>$Q$193*$H$193</f>
        <v>0</v>
      </c>
      <c r="S193" s="145">
        <v>0</v>
      </c>
      <c r="T193" s="146">
        <f>$S$193*$H$193</f>
        <v>0</v>
      </c>
      <c r="AR193" s="89" t="s">
        <v>163</v>
      </c>
      <c r="AT193" s="89" t="s">
        <v>159</v>
      </c>
      <c r="AU193" s="89" t="s">
        <v>21</v>
      </c>
      <c r="AY193" s="6" t="s">
        <v>158</v>
      </c>
      <c r="BE193" s="147">
        <f>IF($N$193="základní",$J$193,0)</f>
        <v>0</v>
      </c>
      <c r="BF193" s="147">
        <f>IF($N$193="snížená",$J$193,0)</f>
        <v>0</v>
      </c>
      <c r="BG193" s="147">
        <f>IF($N$193="zákl. přenesená",$J$193,0)</f>
        <v>0</v>
      </c>
      <c r="BH193" s="147">
        <f>IF($N$193="sníž. přenesená",$J$193,0)</f>
        <v>0</v>
      </c>
      <c r="BI193" s="147">
        <f>IF($N$193="nulová",$J$193,0)</f>
        <v>0</v>
      </c>
      <c r="BJ193" s="89" t="s">
        <v>21</v>
      </c>
      <c r="BK193" s="147">
        <f>ROUND($I$193*$H$193,2)</f>
        <v>0</v>
      </c>
      <c r="BL193" s="89" t="s">
        <v>163</v>
      </c>
      <c r="BM193" s="89" t="s">
        <v>374</v>
      </c>
    </row>
    <row r="194" spans="2:65" s="6" customFormat="1" ht="16.5" customHeight="1" x14ac:dyDescent="0.3">
      <c r="B194" s="23"/>
      <c r="C194" s="24"/>
      <c r="D194" s="148" t="s">
        <v>164</v>
      </c>
      <c r="E194" s="24"/>
      <c r="F194" s="149" t="s">
        <v>895</v>
      </c>
      <c r="G194" s="24"/>
      <c r="H194" s="24"/>
      <c r="J194" s="24"/>
      <c r="K194" s="24"/>
      <c r="L194" s="43"/>
      <c r="M194" s="56"/>
      <c r="N194" s="24"/>
      <c r="O194" s="24"/>
      <c r="P194" s="24"/>
      <c r="Q194" s="24"/>
      <c r="R194" s="24"/>
      <c r="S194" s="24"/>
      <c r="T194" s="57"/>
      <c r="AT194" s="6" t="s">
        <v>164</v>
      </c>
      <c r="AU194" s="6" t="s">
        <v>21</v>
      </c>
    </row>
    <row r="195" spans="2:65" s="6" customFormat="1" ht="15.75" customHeight="1" x14ac:dyDescent="0.3">
      <c r="B195" s="23"/>
      <c r="C195" s="136" t="s">
        <v>70</v>
      </c>
      <c r="D195" s="136" t="s">
        <v>159</v>
      </c>
      <c r="E195" s="137" t="s">
        <v>896</v>
      </c>
      <c r="F195" s="138" t="s">
        <v>897</v>
      </c>
      <c r="G195" s="139" t="s">
        <v>781</v>
      </c>
      <c r="H195" s="140">
        <v>1</v>
      </c>
      <c r="I195" s="141"/>
      <c r="J195" s="142">
        <f>ROUND($I$195*$H$195,2)</f>
        <v>0</v>
      </c>
      <c r="K195" s="138"/>
      <c r="L195" s="43"/>
      <c r="M195" s="143"/>
      <c r="N195" s="144" t="s">
        <v>41</v>
      </c>
      <c r="O195" s="24"/>
      <c r="P195" s="145">
        <f>$O$195*$H$195</f>
        <v>0</v>
      </c>
      <c r="Q195" s="145">
        <v>0</v>
      </c>
      <c r="R195" s="145">
        <f>$Q$195*$H$195</f>
        <v>0</v>
      </c>
      <c r="S195" s="145">
        <v>0</v>
      </c>
      <c r="T195" s="146">
        <f>$S$195*$H$195</f>
        <v>0</v>
      </c>
      <c r="AR195" s="89" t="s">
        <v>163</v>
      </c>
      <c r="AT195" s="89" t="s">
        <v>159</v>
      </c>
      <c r="AU195" s="89" t="s">
        <v>21</v>
      </c>
      <c r="AY195" s="6" t="s">
        <v>158</v>
      </c>
      <c r="BE195" s="147">
        <f>IF($N$195="základní",$J$195,0)</f>
        <v>0</v>
      </c>
      <c r="BF195" s="147">
        <f>IF($N$195="snížená",$J$195,0)</f>
        <v>0</v>
      </c>
      <c r="BG195" s="147">
        <f>IF($N$195="zákl. přenesená",$J$195,0)</f>
        <v>0</v>
      </c>
      <c r="BH195" s="147">
        <f>IF($N$195="sníž. přenesená",$J$195,0)</f>
        <v>0</v>
      </c>
      <c r="BI195" s="147">
        <f>IF($N$195="nulová",$J$195,0)</f>
        <v>0</v>
      </c>
      <c r="BJ195" s="89" t="s">
        <v>21</v>
      </c>
      <c r="BK195" s="147">
        <f>ROUND($I$195*$H$195,2)</f>
        <v>0</v>
      </c>
      <c r="BL195" s="89" t="s">
        <v>163</v>
      </c>
      <c r="BM195" s="89" t="s">
        <v>378</v>
      </c>
    </row>
    <row r="196" spans="2:65" s="6" customFormat="1" ht="16.5" customHeight="1" x14ac:dyDescent="0.3">
      <c r="B196" s="23"/>
      <c r="C196" s="24"/>
      <c r="D196" s="148" t="s">
        <v>164</v>
      </c>
      <c r="E196" s="24"/>
      <c r="F196" s="149" t="s">
        <v>897</v>
      </c>
      <c r="G196" s="24"/>
      <c r="H196" s="24"/>
      <c r="J196" s="24"/>
      <c r="K196" s="24"/>
      <c r="L196" s="43"/>
      <c r="M196" s="56"/>
      <c r="N196" s="24"/>
      <c r="O196" s="24"/>
      <c r="P196" s="24"/>
      <c r="Q196" s="24"/>
      <c r="R196" s="24"/>
      <c r="S196" s="24"/>
      <c r="T196" s="57"/>
      <c r="AT196" s="6" t="s">
        <v>164</v>
      </c>
      <c r="AU196" s="6" t="s">
        <v>21</v>
      </c>
    </row>
    <row r="197" spans="2:65" s="6" customFormat="1" ht="15.75" customHeight="1" x14ac:dyDescent="0.3">
      <c r="B197" s="23"/>
      <c r="C197" s="136" t="s">
        <v>70</v>
      </c>
      <c r="D197" s="136" t="s">
        <v>159</v>
      </c>
      <c r="E197" s="137" t="s">
        <v>898</v>
      </c>
      <c r="F197" s="138" t="s">
        <v>899</v>
      </c>
      <c r="G197" s="139" t="s">
        <v>781</v>
      </c>
      <c r="H197" s="140">
        <v>1</v>
      </c>
      <c r="I197" s="141"/>
      <c r="J197" s="142">
        <f>ROUND($I$197*$H$197,2)</f>
        <v>0</v>
      </c>
      <c r="K197" s="138"/>
      <c r="L197" s="43"/>
      <c r="M197" s="143"/>
      <c r="N197" s="144" t="s">
        <v>41</v>
      </c>
      <c r="O197" s="24"/>
      <c r="P197" s="145">
        <f>$O$197*$H$197</f>
        <v>0</v>
      </c>
      <c r="Q197" s="145">
        <v>0</v>
      </c>
      <c r="R197" s="145">
        <f>$Q$197*$H$197</f>
        <v>0</v>
      </c>
      <c r="S197" s="145">
        <v>0</v>
      </c>
      <c r="T197" s="146">
        <f>$S$197*$H$197</f>
        <v>0</v>
      </c>
      <c r="AR197" s="89" t="s">
        <v>163</v>
      </c>
      <c r="AT197" s="89" t="s">
        <v>159</v>
      </c>
      <c r="AU197" s="89" t="s">
        <v>21</v>
      </c>
      <c r="AY197" s="6" t="s">
        <v>158</v>
      </c>
      <c r="BE197" s="147">
        <f>IF($N$197="základní",$J$197,0)</f>
        <v>0</v>
      </c>
      <c r="BF197" s="147">
        <f>IF($N$197="snížená",$J$197,0)</f>
        <v>0</v>
      </c>
      <c r="BG197" s="147">
        <f>IF($N$197="zákl. přenesená",$J$197,0)</f>
        <v>0</v>
      </c>
      <c r="BH197" s="147">
        <f>IF($N$197="sníž. přenesená",$J$197,0)</f>
        <v>0</v>
      </c>
      <c r="BI197" s="147">
        <f>IF($N$197="nulová",$J$197,0)</f>
        <v>0</v>
      </c>
      <c r="BJ197" s="89" t="s">
        <v>21</v>
      </c>
      <c r="BK197" s="147">
        <f>ROUND($I$197*$H$197,2)</f>
        <v>0</v>
      </c>
      <c r="BL197" s="89" t="s">
        <v>163</v>
      </c>
      <c r="BM197" s="89" t="s">
        <v>383</v>
      </c>
    </row>
    <row r="198" spans="2:65" s="6" customFormat="1" ht="16.5" customHeight="1" x14ac:dyDescent="0.3">
      <c r="B198" s="23"/>
      <c r="C198" s="24"/>
      <c r="D198" s="148" t="s">
        <v>164</v>
      </c>
      <c r="E198" s="24"/>
      <c r="F198" s="149" t="s">
        <v>899</v>
      </c>
      <c r="G198" s="24"/>
      <c r="H198" s="24"/>
      <c r="J198" s="24"/>
      <c r="K198" s="24"/>
      <c r="L198" s="43"/>
      <c r="M198" s="56"/>
      <c r="N198" s="24"/>
      <c r="O198" s="24"/>
      <c r="P198" s="24"/>
      <c r="Q198" s="24"/>
      <c r="R198" s="24"/>
      <c r="S198" s="24"/>
      <c r="T198" s="57"/>
      <c r="AT198" s="6" t="s">
        <v>164</v>
      </c>
      <c r="AU198" s="6" t="s">
        <v>21</v>
      </c>
    </row>
    <row r="199" spans="2:65" s="6" customFormat="1" ht="15.75" customHeight="1" x14ac:dyDescent="0.3">
      <c r="B199" s="23"/>
      <c r="C199" s="136" t="s">
        <v>70</v>
      </c>
      <c r="D199" s="136" t="s">
        <v>159</v>
      </c>
      <c r="E199" s="137" t="s">
        <v>900</v>
      </c>
      <c r="F199" s="138" t="s">
        <v>901</v>
      </c>
      <c r="G199" s="139" t="s">
        <v>889</v>
      </c>
      <c r="H199" s="140">
        <v>24</v>
      </c>
      <c r="I199" s="141"/>
      <c r="J199" s="142">
        <f>ROUND($I$199*$H$199,2)</f>
        <v>0</v>
      </c>
      <c r="K199" s="138"/>
      <c r="L199" s="43"/>
      <c r="M199" s="143"/>
      <c r="N199" s="144" t="s">
        <v>41</v>
      </c>
      <c r="O199" s="24"/>
      <c r="P199" s="145">
        <f>$O$199*$H$199</f>
        <v>0</v>
      </c>
      <c r="Q199" s="145">
        <v>0</v>
      </c>
      <c r="R199" s="145">
        <f>$Q$199*$H$199</f>
        <v>0</v>
      </c>
      <c r="S199" s="145">
        <v>0</v>
      </c>
      <c r="T199" s="146">
        <f>$S$199*$H$199</f>
        <v>0</v>
      </c>
      <c r="AR199" s="89" t="s">
        <v>163</v>
      </c>
      <c r="AT199" s="89" t="s">
        <v>159</v>
      </c>
      <c r="AU199" s="89" t="s">
        <v>21</v>
      </c>
      <c r="AY199" s="6" t="s">
        <v>158</v>
      </c>
      <c r="BE199" s="147">
        <f>IF($N$199="základní",$J$199,0)</f>
        <v>0</v>
      </c>
      <c r="BF199" s="147">
        <f>IF($N$199="snížená",$J$199,0)</f>
        <v>0</v>
      </c>
      <c r="BG199" s="147">
        <f>IF($N$199="zákl. přenesená",$J$199,0)</f>
        <v>0</v>
      </c>
      <c r="BH199" s="147">
        <f>IF($N$199="sníž. přenesená",$J$199,0)</f>
        <v>0</v>
      </c>
      <c r="BI199" s="147">
        <f>IF($N$199="nulová",$J$199,0)</f>
        <v>0</v>
      </c>
      <c r="BJ199" s="89" t="s">
        <v>21</v>
      </c>
      <c r="BK199" s="147">
        <f>ROUND($I$199*$H$199,2)</f>
        <v>0</v>
      </c>
      <c r="BL199" s="89" t="s">
        <v>163</v>
      </c>
      <c r="BM199" s="89" t="s">
        <v>388</v>
      </c>
    </row>
    <row r="200" spans="2:65" s="6" customFormat="1" ht="16.5" customHeight="1" x14ac:dyDescent="0.3">
      <c r="B200" s="23"/>
      <c r="C200" s="24"/>
      <c r="D200" s="148" t="s">
        <v>164</v>
      </c>
      <c r="E200" s="24"/>
      <c r="F200" s="149" t="s">
        <v>901</v>
      </c>
      <c r="G200" s="24"/>
      <c r="H200" s="24"/>
      <c r="J200" s="24"/>
      <c r="K200" s="24"/>
      <c r="L200" s="43"/>
      <c r="M200" s="174"/>
      <c r="N200" s="175"/>
      <c r="O200" s="175"/>
      <c r="P200" s="175"/>
      <c r="Q200" s="175"/>
      <c r="R200" s="175"/>
      <c r="S200" s="175"/>
      <c r="T200" s="176"/>
      <c r="AT200" s="6" t="s">
        <v>164</v>
      </c>
      <c r="AU200" s="6" t="s">
        <v>21</v>
      </c>
    </row>
    <row r="201" spans="2:65" s="6" customFormat="1" ht="7.5" customHeight="1" x14ac:dyDescent="0.3">
      <c r="B201" s="38"/>
      <c r="C201" s="39"/>
      <c r="D201" s="39"/>
      <c r="E201" s="39"/>
      <c r="F201" s="39"/>
      <c r="G201" s="39"/>
      <c r="H201" s="39"/>
      <c r="I201" s="101"/>
      <c r="J201" s="39"/>
      <c r="K201" s="39"/>
      <c r="L201" s="43"/>
    </row>
    <row r="302" s="2" customFormat="1" ht="14.25" customHeight="1" x14ac:dyDescent="0.3"/>
  </sheetData>
  <sheetProtection password="CC35" sheet="1" objects="1" scenarios="1" formatColumns="0" formatRows="0" sort="0" autoFilter="0"/>
  <autoFilter ref="C81:K81"/>
  <mergeCells count="9">
    <mergeCell ref="E74:H74"/>
    <mergeCell ref="G1:H1"/>
    <mergeCell ref="L2:V2"/>
    <mergeCell ref="E7:H7"/>
    <mergeCell ref="E9:H9"/>
    <mergeCell ref="E24:H24"/>
    <mergeCell ref="E45:H45"/>
    <mergeCell ref="E47:H47"/>
    <mergeCell ref="E72:H72"/>
  </mergeCells>
  <hyperlinks>
    <hyperlink ref="F1:G1" location="C2" tooltip="Krycí list soupisu" display="1) Krycí list soupisu"/>
    <hyperlink ref="G1:H1" location="C54" tooltip="Rekapitulace" display="2) Rekapitulace"/>
    <hyperlink ref="J1" location="C81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2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89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902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ROUND($J$80,2)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ROUND(SUM($BE$80:$BE$230),2)</f>
        <v>0</v>
      </c>
      <c r="G30" s="24"/>
      <c r="H30" s="24"/>
      <c r="I30" s="97">
        <v>0.21</v>
      </c>
      <c r="J30" s="96">
        <f>ROUND(ROUND((SUM($BE$80:$BE$230)),2)*$I$30,2)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ROUND(SUM($BF$80:$BF$230),2)</f>
        <v>0</v>
      </c>
      <c r="G31" s="24"/>
      <c r="H31" s="24"/>
      <c r="I31" s="97">
        <v>0.15</v>
      </c>
      <c r="J31" s="96">
        <f>ROUND(ROUND((SUM($BF$80:$BF$230)),2)*$I$31,2)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ROUND(SUM($BG$80:$BG$230),2)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ROUND(SUM($BH$80:$BH$230),2)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ROUND(SUM($BI$80:$BI$230),2)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05 - Elektro SO-obj. č. 15 - UBIKACE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$J$80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903</v>
      </c>
      <c r="E57" s="110"/>
      <c r="F57" s="110"/>
      <c r="G57" s="110"/>
      <c r="H57" s="110"/>
      <c r="I57" s="111"/>
      <c r="J57" s="112">
        <f>$J$81</f>
        <v>0</v>
      </c>
      <c r="K57" s="113"/>
    </row>
    <row r="58" spans="2:47" s="73" customFormat="1" ht="25.5" customHeight="1" x14ac:dyDescent="0.3">
      <c r="B58" s="108"/>
      <c r="C58" s="109"/>
      <c r="D58" s="110" t="s">
        <v>904</v>
      </c>
      <c r="E58" s="110"/>
      <c r="F58" s="110"/>
      <c r="G58" s="110"/>
      <c r="H58" s="110"/>
      <c r="I58" s="111"/>
      <c r="J58" s="112">
        <f>$J$216</f>
        <v>0</v>
      </c>
      <c r="K58" s="113"/>
    </row>
    <row r="59" spans="2:47" s="73" customFormat="1" ht="25.5" customHeight="1" x14ac:dyDescent="0.3">
      <c r="B59" s="108"/>
      <c r="C59" s="109"/>
      <c r="D59" s="110" t="s">
        <v>905</v>
      </c>
      <c r="E59" s="110"/>
      <c r="F59" s="110"/>
      <c r="G59" s="110"/>
      <c r="H59" s="110"/>
      <c r="I59" s="111"/>
      <c r="J59" s="112">
        <f>$J$225</f>
        <v>0</v>
      </c>
      <c r="K59" s="113"/>
    </row>
    <row r="60" spans="2:47" s="73" customFormat="1" ht="25.5" customHeight="1" x14ac:dyDescent="0.3">
      <c r="B60" s="108"/>
      <c r="C60" s="109"/>
      <c r="D60" s="110" t="s">
        <v>906</v>
      </c>
      <c r="E60" s="110"/>
      <c r="F60" s="110"/>
      <c r="G60" s="110"/>
      <c r="H60" s="110"/>
      <c r="I60" s="111"/>
      <c r="J60" s="112">
        <f>$J$230</f>
        <v>0</v>
      </c>
      <c r="K60" s="113"/>
    </row>
    <row r="61" spans="2:47" s="6" customFormat="1" ht="22.5" customHeight="1" x14ac:dyDescent="0.3">
      <c r="B61" s="23"/>
      <c r="C61" s="24"/>
      <c r="D61" s="24"/>
      <c r="E61" s="24"/>
      <c r="F61" s="24"/>
      <c r="G61" s="24"/>
      <c r="H61" s="24"/>
      <c r="J61" s="24"/>
      <c r="K61" s="27"/>
    </row>
    <row r="62" spans="2:47" s="6" customFormat="1" ht="7.5" customHeight="1" x14ac:dyDescent="0.3">
      <c r="B62" s="38"/>
      <c r="C62" s="39"/>
      <c r="D62" s="39"/>
      <c r="E62" s="39"/>
      <c r="F62" s="39"/>
      <c r="G62" s="39"/>
      <c r="H62" s="39"/>
      <c r="I62" s="101"/>
      <c r="J62" s="39"/>
      <c r="K62" s="40"/>
    </row>
    <row r="66" spans="2:63" s="6" customFormat="1" ht="7.5" customHeight="1" x14ac:dyDescent="0.3">
      <c r="B66" s="41"/>
      <c r="C66" s="42"/>
      <c r="D66" s="42"/>
      <c r="E66" s="42"/>
      <c r="F66" s="42"/>
      <c r="G66" s="42"/>
      <c r="H66" s="42"/>
      <c r="I66" s="103"/>
      <c r="J66" s="42"/>
      <c r="K66" s="42"/>
      <c r="L66" s="43"/>
    </row>
    <row r="67" spans="2:63" s="6" customFormat="1" ht="37.5" customHeight="1" x14ac:dyDescent="0.3">
      <c r="B67" s="23"/>
      <c r="C67" s="12" t="s">
        <v>142</v>
      </c>
      <c r="D67" s="24"/>
      <c r="E67" s="24"/>
      <c r="F67" s="24"/>
      <c r="G67" s="24"/>
      <c r="H67" s="24"/>
      <c r="J67" s="24"/>
      <c r="K67" s="24"/>
      <c r="L67" s="43"/>
    </row>
    <row r="68" spans="2:63" s="6" customFormat="1" ht="7.5" customHeight="1" x14ac:dyDescent="0.3">
      <c r="B68" s="23"/>
      <c r="C68" s="24"/>
      <c r="D68" s="24"/>
      <c r="E68" s="24"/>
      <c r="F68" s="24"/>
      <c r="G68" s="24"/>
      <c r="H68" s="24"/>
      <c r="J68" s="24"/>
      <c r="K68" s="24"/>
      <c r="L68" s="43"/>
    </row>
    <row r="69" spans="2:63" s="6" customFormat="1" ht="15" customHeight="1" x14ac:dyDescent="0.3">
      <c r="B69" s="23"/>
      <c r="C69" s="19" t="s">
        <v>16</v>
      </c>
      <c r="D69" s="24"/>
      <c r="E69" s="24"/>
      <c r="F69" s="24"/>
      <c r="G69" s="24"/>
      <c r="H69" s="24"/>
      <c r="J69" s="24"/>
      <c r="K69" s="24"/>
      <c r="L69" s="43"/>
    </row>
    <row r="70" spans="2:63" s="6" customFormat="1" ht="16.5" customHeight="1" x14ac:dyDescent="0.3">
      <c r="B70" s="23"/>
      <c r="C70" s="24"/>
      <c r="D70" s="24"/>
      <c r="E70" s="314" t="str">
        <f>$E$7</f>
        <v>Boletice - Podvoří - ekologizace kotleny</v>
      </c>
      <c r="F70" s="294"/>
      <c r="G70" s="294"/>
      <c r="H70" s="294"/>
      <c r="J70" s="24"/>
      <c r="K70" s="24"/>
      <c r="L70" s="43"/>
    </row>
    <row r="71" spans="2:63" s="6" customFormat="1" ht="15" customHeight="1" x14ac:dyDescent="0.3">
      <c r="B71" s="23"/>
      <c r="C71" s="19" t="s">
        <v>115</v>
      </c>
      <c r="D71" s="24"/>
      <c r="E71" s="24"/>
      <c r="F71" s="24"/>
      <c r="G71" s="24"/>
      <c r="H71" s="24"/>
      <c r="J71" s="24"/>
      <c r="K71" s="24"/>
      <c r="L71" s="43"/>
    </row>
    <row r="72" spans="2:63" s="6" customFormat="1" ht="19.5" customHeight="1" x14ac:dyDescent="0.3">
      <c r="B72" s="23"/>
      <c r="C72" s="24"/>
      <c r="D72" s="24"/>
      <c r="E72" s="291" t="str">
        <f>$E$9</f>
        <v>05 - Elektro SO-obj. č. 15 - UBIKACE</v>
      </c>
      <c r="F72" s="294"/>
      <c r="G72" s="294"/>
      <c r="H72" s="294"/>
      <c r="J72" s="24"/>
      <c r="K72" s="24"/>
      <c r="L72" s="43"/>
    </row>
    <row r="73" spans="2:63" s="6" customFormat="1" ht="7.5" customHeight="1" x14ac:dyDescent="0.3">
      <c r="B73" s="23"/>
      <c r="C73" s="24"/>
      <c r="D73" s="24"/>
      <c r="E73" s="24"/>
      <c r="F73" s="24"/>
      <c r="G73" s="24"/>
      <c r="H73" s="24"/>
      <c r="J73" s="24"/>
      <c r="K73" s="24"/>
      <c r="L73" s="43"/>
    </row>
    <row r="74" spans="2:63" s="6" customFormat="1" ht="18.75" customHeight="1" x14ac:dyDescent="0.3">
      <c r="B74" s="23"/>
      <c r="C74" s="19" t="s">
        <v>22</v>
      </c>
      <c r="D74" s="24"/>
      <c r="E74" s="24"/>
      <c r="F74" s="17" t="str">
        <f>$F$12</f>
        <v xml:space="preserve"> </v>
      </c>
      <c r="G74" s="24"/>
      <c r="H74" s="24"/>
      <c r="I74" s="88" t="s">
        <v>24</v>
      </c>
      <c r="J74" s="52" t="str">
        <f>IF($J$12="","",$J$12)</f>
        <v>08.06.2015</v>
      </c>
      <c r="K74" s="24"/>
      <c r="L74" s="43"/>
    </row>
    <row r="75" spans="2:63" s="6" customFormat="1" ht="7.5" customHeight="1" x14ac:dyDescent="0.3">
      <c r="B75" s="23"/>
      <c r="C75" s="24"/>
      <c r="D75" s="24"/>
      <c r="E75" s="24"/>
      <c r="F75" s="24"/>
      <c r="G75" s="24"/>
      <c r="H75" s="24"/>
      <c r="J75" s="24"/>
      <c r="K75" s="24"/>
      <c r="L75" s="43"/>
    </row>
    <row r="76" spans="2:63" s="6" customFormat="1" ht="15.75" customHeight="1" x14ac:dyDescent="0.3">
      <c r="B76" s="23"/>
      <c r="C76" s="19" t="s">
        <v>28</v>
      </c>
      <c r="D76" s="24"/>
      <c r="E76" s="24"/>
      <c r="F76" s="17" t="str">
        <f>$E$15</f>
        <v xml:space="preserve"> </v>
      </c>
      <c r="G76" s="24"/>
      <c r="H76" s="24"/>
      <c r="I76" s="88" t="s">
        <v>33</v>
      </c>
      <c r="J76" s="17" t="str">
        <f>$E$21</f>
        <v xml:space="preserve"> </v>
      </c>
      <c r="K76" s="24"/>
      <c r="L76" s="43"/>
    </row>
    <row r="77" spans="2:63" s="6" customFormat="1" ht="15" customHeight="1" x14ac:dyDescent="0.3">
      <c r="B77" s="23"/>
      <c r="C77" s="19" t="s">
        <v>31</v>
      </c>
      <c r="D77" s="24"/>
      <c r="E77" s="24"/>
      <c r="F77" s="17" t="str">
        <f>IF($E$18="","",$E$18)</f>
        <v/>
      </c>
      <c r="G77" s="24"/>
      <c r="H77" s="24"/>
      <c r="J77" s="24"/>
      <c r="K77" s="24"/>
      <c r="L77" s="43"/>
    </row>
    <row r="78" spans="2:63" s="6" customFormat="1" ht="11.25" customHeight="1" x14ac:dyDescent="0.3">
      <c r="B78" s="23"/>
      <c r="C78" s="24"/>
      <c r="D78" s="24"/>
      <c r="E78" s="24"/>
      <c r="F78" s="24"/>
      <c r="G78" s="24"/>
      <c r="H78" s="24"/>
      <c r="J78" s="24"/>
      <c r="K78" s="24"/>
      <c r="L78" s="43"/>
    </row>
    <row r="79" spans="2:63" s="114" customFormat="1" ht="30" customHeight="1" x14ac:dyDescent="0.3">
      <c r="B79" s="115"/>
      <c r="C79" s="116" t="s">
        <v>143</v>
      </c>
      <c r="D79" s="117" t="s">
        <v>55</v>
      </c>
      <c r="E79" s="117" t="s">
        <v>51</v>
      </c>
      <c r="F79" s="117" t="s">
        <v>144</v>
      </c>
      <c r="G79" s="117" t="s">
        <v>145</v>
      </c>
      <c r="H79" s="117" t="s">
        <v>146</v>
      </c>
      <c r="I79" s="118" t="s">
        <v>147</v>
      </c>
      <c r="J79" s="117" t="s">
        <v>148</v>
      </c>
      <c r="K79" s="119" t="s">
        <v>149</v>
      </c>
      <c r="L79" s="120"/>
      <c r="M79" s="59" t="s">
        <v>150</v>
      </c>
      <c r="N79" s="60" t="s">
        <v>40</v>
      </c>
      <c r="O79" s="60" t="s">
        <v>151</v>
      </c>
      <c r="P79" s="60" t="s">
        <v>152</v>
      </c>
      <c r="Q79" s="60" t="s">
        <v>153</v>
      </c>
      <c r="R79" s="60" t="s">
        <v>154</v>
      </c>
      <c r="S79" s="60" t="s">
        <v>155</v>
      </c>
      <c r="T79" s="61" t="s">
        <v>156</v>
      </c>
    </row>
    <row r="80" spans="2:63" s="6" customFormat="1" ht="30" customHeight="1" x14ac:dyDescent="0.35">
      <c r="B80" s="23"/>
      <c r="C80" s="66" t="s">
        <v>120</v>
      </c>
      <c r="D80" s="24"/>
      <c r="E80" s="24"/>
      <c r="F80" s="24"/>
      <c r="G80" s="24"/>
      <c r="H80" s="24"/>
      <c r="J80" s="121">
        <f>$BK$80</f>
        <v>0</v>
      </c>
      <c r="K80" s="24"/>
      <c r="L80" s="43"/>
      <c r="M80" s="63"/>
      <c r="N80" s="64"/>
      <c r="O80" s="64"/>
      <c r="P80" s="122">
        <f>$P$81+$P$216+$P$225+$P$230</f>
        <v>0</v>
      </c>
      <c r="Q80" s="64"/>
      <c r="R80" s="122">
        <f>$R$81+$R$216+$R$225+$R$230</f>
        <v>0</v>
      </c>
      <c r="S80" s="64"/>
      <c r="T80" s="123">
        <f>$T$81+$T$216+$T$225+$T$230</f>
        <v>0</v>
      </c>
      <c r="AT80" s="6" t="s">
        <v>69</v>
      </c>
      <c r="AU80" s="6" t="s">
        <v>121</v>
      </c>
      <c r="BK80" s="124">
        <f>$BK$81+$BK$216+$BK$225+$BK$230</f>
        <v>0</v>
      </c>
    </row>
    <row r="81" spans="2:65" s="125" customFormat="1" ht="37.5" customHeight="1" x14ac:dyDescent="0.35">
      <c r="B81" s="126"/>
      <c r="C81" s="127"/>
      <c r="D81" s="127" t="s">
        <v>69</v>
      </c>
      <c r="E81" s="128" t="s">
        <v>776</v>
      </c>
      <c r="F81" s="128" t="s">
        <v>907</v>
      </c>
      <c r="G81" s="127"/>
      <c r="H81" s="127"/>
      <c r="J81" s="129">
        <f>$BK$81</f>
        <v>0</v>
      </c>
      <c r="K81" s="127"/>
      <c r="L81" s="130"/>
      <c r="M81" s="131"/>
      <c r="N81" s="127"/>
      <c r="O81" s="127"/>
      <c r="P81" s="132">
        <f>SUM($P$82:$P$215)</f>
        <v>0</v>
      </c>
      <c r="Q81" s="127"/>
      <c r="R81" s="132">
        <f>SUM($R$82:$R$215)</f>
        <v>0</v>
      </c>
      <c r="S81" s="127"/>
      <c r="T81" s="133">
        <f>SUM($T$82:$T$215)</f>
        <v>0</v>
      </c>
      <c r="AR81" s="134" t="s">
        <v>21</v>
      </c>
      <c r="AT81" s="134" t="s">
        <v>69</v>
      </c>
      <c r="AU81" s="134" t="s">
        <v>70</v>
      </c>
      <c r="AY81" s="134" t="s">
        <v>158</v>
      </c>
      <c r="BK81" s="135">
        <f>SUM($BK$82:$BK$215)</f>
        <v>0</v>
      </c>
    </row>
    <row r="82" spans="2:65" s="6" customFormat="1" ht="15.75" customHeight="1" x14ac:dyDescent="0.3">
      <c r="B82" s="23"/>
      <c r="C82" s="136" t="s">
        <v>21</v>
      </c>
      <c r="D82" s="136" t="s">
        <v>159</v>
      </c>
      <c r="E82" s="137" t="s">
        <v>908</v>
      </c>
      <c r="F82" s="138" t="s">
        <v>909</v>
      </c>
      <c r="G82" s="139" t="s">
        <v>910</v>
      </c>
      <c r="H82" s="140">
        <v>82</v>
      </c>
      <c r="I82" s="141"/>
      <c r="J82" s="142">
        <f>ROUND($I$82*$H$82,2)</f>
        <v>0</v>
      </c>
      <c r="K82" s="138"/>
      <c r="L82" s="43"/>
      <c r="M82" s="143"/>
      <c r="N82" s="144" t="s">
        <v>41</v>
      </c>
      <c r="O82" s="24"/>
      <c r="P82" s="145">
        <f>$O$82*$H$82</f>
        <v>0</v>
      </c>
      <c r="Q82" s="145">
        <v>0</v>
      </c>
      <c r="R82" s="145">
        <f>$Q$82*$H$82</f>
        <v>0</v>
      </c>
      <c r="S82" s="145">
        <v>0</v>
      </c>
      <c r="T82" s="146">
        <f>$S$82*$H$82</f>
        <v>0</v>
      </c>
      <c r="AR82" s="89" t="s">
        <v>163</v>
      </c>
      <c r="AT82" s="89" t="s">
        <v>159</v>
      </c>
      <c r="AU82" s="89" t="s">
        <v>21</v>
      </c>
      <c r="AY82" s="6" t="s">
        <v>158</v>
      </c>
      <c r="BE82" s="147">
        <f>IF($N$82="základní",$J$82,0)</f>
        <v>0</v>
      </c>
      <c r="BF82" s="147">
        <f>IF($N$82="snížená",$J$82,0)</f>
        <v>0</v>
      </c>
      <c r="BG82" s="147">
        <f>IF($N$82="zákl. přenesená",$J$82,0)</f>
        <v>0</v>
      </c>
      <c r="BH82" s="147">
        <f>IF($N$82="sníž. přenesená",$J$82,0)</f>
        <v>0</v>
      </c>
      <c r="BI82" s="147">
        <f>IF($N$82="nulová",$J$82,0)</f>
        <v>0</v>
      </c>
      <c r="BJ82" s="89" t="s">
        <v>21</v>
      </c>
      <c r="BK82" s="147">
        <f>ROUND($I$82*$H$82,2)</f>
        <v>0</v>
      </c>
      <c r="BL82" s="89" t="s">
        <v>163</v>
      </c>
      <c r="BM82" s="89" t="s">
        <v>21</v>
      </c>
    </row>
    <row r="83" spans="2:65" s="6" customFormat="1" ht="16.5" customHeight="1" x14ac:dyDescent="0.3">
      <c r="B83" s="23"/>
      <c r="C83" s="24"/>
      <c r="D83" s="148" t="s">
        <v>164</v>
      </c>
      <c r="E83" s="24"/>
      <c r="F83" s="149" t="s">
        <v>909</v>
      </c>
      <c r="G83" s="24"/>
      <c r="H83" s="24"/>
      <c r="J83" s="24"/>
      <c r="K83" s="24"/>
      <c r="L83" s="43"/>
      <c r="M83" s="56"/>
      <c r="N83" s="24"/>
      <c r="O83" s="24"/>
      <c r="P83" s="24"/>
      <c r="Q83" s="24"/>
      <c r="R83" s="24"/>
      <c r="S83" s="24"/>
      <c r="T83" s="57"/>
      <c r="AT83" s="6" t="s">
        <v>164</v>
      </c>
      <c r="AU83" s="6" t="s">
        <v>21</v>
      </c>
    </row>
    <row r="84" spans="2:65" s="6" customFormat="1" ht="15.75" customHeight="1" x14ac:dyDescent="0.3">
      <c r="B84" s="23"/>
      <c r="C84" s="136" t="s">
        <v>78</v>
      </c>
      <c r="D84" s="136" t="s">
        <v>159</v>
      </c>
      <c r="E84" s="137" t="s">
        <v>911</v>
      </c>
      <c r="F84" s="138" t="s">
        <v>912</v>
      </c>
      <c r="G84" s="139" t="s">
        <v>910</v>
      </c>
      <c r="H84" s="140">
        <v>76</v>
      </c>
      <c r="I84" s="141"/>
      <c r="J84" s="142">
        <f>ROUND($I$84*$H$84,2)</f>
        <v>0</v>
      </c>
      <c r="K84" s="138"/>
      <c r="L84" s="43"/>
      <c r="M84" s="143"/>
      <c r="N84" s="144" t="s">
        <v>41</v>
      </c>
      <c r="O84" s="24"/>
      <c r="P84" s="145">
        <f>$O$84*$H$84</f>
        <v>0</v>
      </c>
      <c r="Q84" s="145">
        <v>0</v>
      </c>
      <c r="R84" s="145">
        <f>$Q$84*$H$84</f>
        <v>0</v>
      </c>
      <c r="S84" s="145">
        <v>0</v>
      </c>
      <c r="T84" s="146">
        <f>$S$84*$H$84</f>
        <v>0</v>
      </c>
      <c r="AR84" s="89" t="s">
        <v>163</v>
      </c>
      <c r="AT84" s="89" t="s">
        <v>159</v>
      </c>
      <c r="AU84" s="89" t="s">
        <v>21</v>
      </c>
      <c r="AY84" s="6" t="s">
        <v>158</v>
      </c>
      <c r="BE84" s="147">
        <f>IF($N$84="základní",$J$84,0)</f>
        <v>0</v>
      </c>
      <c r="BF84" s="147">
        <f>IF($N$84="snížená",$J$84,0)</f>
        <v>0</v>
      </c>
      <c r="BG84" s="147">
        <f>IF($N$84="zákl. přenesená",$J$84,0)</f>
        <v>0</v>
      </c>
      <c r="BH84" s="147">
        <f>IF($N$84="sníž. přenesená",$J$84,0)</f>
        <v>0</v>
      </c>
      <c r="BI84" s="147">
        <f>IF($N$84="nulová",$J$84,0)</f>
        <v>0</v>
      </c>
      <c r="BJ84" s="89" t="s">
        <v>21</v>
      </c>
      <c r="BK84" s="147">
        <f>ROUND($I$84*$H$84,2)</f>
        <v>0</v>
      </c>
      <c r="BL84" s="89" t="s">
        <v>163</v>
      </c>
      <c r="BM84" s="89" t="s">
        <v>78</v>
      </c>
    </row>
    <row r="85" spans="2:65" s="6" customFormat="1" ht="16.5" customHeight="1" x14ac:dyDescent="0.3">
      <c r="B85" s="23"/>
      <c r="C85" s="24"/>
      <c r="D85" s="148" t="s">
        <v>164</v>
      </c>
      <c r="E85" s="24"/>
      <c r="F85" s="149" t="s">
        <v>912</v>
      </c>
      <c r="G85" s="24"/>
      <c r="H85" s="24"/>
      <c r="J85" s="24"/>
      <c r="K85" s="24"/>
      <c r="L85" s="43"/>
      <c r="M85" s="56"/>
      <c r="N85" s="24"/>
      <c r="O85" s="24"/>
      <c r="P85" s="24"/>
      <c r="Q85" s="24"/>
      <c r="R85" s="24"/>
      <c r="S85" s="24"/>
      <c r="T85" s="57"/>
      <c r="AT85" s="6" t="s">
        <v>164</v>
      </c>
      <c r="AU85" s="6" t="s">
        <v>21</v>
      </c>
    </row>
    <row r="86" spans="2:65" s="6" customFormat="1" ht="15.75" customHeight="1" x14ac:dyDescent="0.3">
      <c r="B86" s="23"/>
      <c r="C86" s="136" t="s">
        <v>174</v>
      </c>
      <c r="D86" s="136" t="s">
        <v>159</v>
      </c>
      <c r="E86" s="137" t="s">
        <v>913</v>
      </c>
      <c r="F86" s="138" t="s">
        <v>914</v>
      </c>
      <c r="G86" s="139" t="s">
        <v>910</v>
      </c>
      <c r="H86" s="140">
        <v>2</v>
      </c>
      <c r="I86" s="141"/>
      <c r="J86" s="142">
        <f>ROUND($I$86*$H$86,2)</f>
        <v>0</v>
      </c>
      <c r="K86" s="138"/>
      <c r="L86" s="43"/>
      <c r="M86" s="143"/>
      <c r="N86" s="144" t="s">
        <v>41</v>
      </c>
      <c r="O86" s="24"/>
      <c r="P86" s="145">
        <f>$O$86*$H$86</f>
        <v>0</v>
      </c>
      <c r="Q86" s="145">
        <v>0</v>
      </c>
      <c r="R86" s="145">
        <f>$Q$86*$H$86</f>
        <v>0</v>
      </c>
      <c r="S86" s="145">
        <v>0</v>
      </c>
      <c r="T86" s="146">
        <f>$S$86*$H$86</f>
        <v>0</v>
      </c>
      <c r="AR86" s="89" t="s">
        <v>163</v>
      </c>
      <c r="AT86" s="89" t="s">
        <v>159</v>
      </c>
      <c r="AU86" s="89" t="s">
        <v>21</v>
      </c>
      <c r="AY86" s="6" t="s">
        <v>158</v>
      </c>
      <c r="BE86" s="147">
        <f>IF($N$86="základní",$J$86,0)</f>
        <v>0</v>
      </c>
      <c r="BF86" s="147">
        <f>IF($N$86="snížená",$J$86,0)</f>
        <v>0</v>
      </c>
      <c r="BG86" s="147">
        <f>IF($N$86="zákl. přenesená",$J$86,0)</f>
        <v>0</v>
      </c>
      <c r="BH86" s="147">
        <f>IF($N$86="sníž. přenesená",$J$86,0)</f>
        <v>0</v>
      </c>
      <c r="BI86" s="147">
        <f>IF($N$86="nulová",$J$86,0)</f>
        <v>0</v>
      </c>
      <c r="BJ86" s="89" t="s">
        <v>21</v>
      </c>
      <c r="BK86" s="147">
        <f>ROUND($I$86*$H$86,2)</f>
        <v>0</v>
      </c>
      <c r="BL86" s="89" t="s">
        <v>163</v>
      </c>
      <c r="BM86" s="89" t="s">
        <v>174</v>
      </c>
    </row>
    <row r="87" spans="2:65" s="6" customFormat="1" ht="16.5" customHeight="1" x14ac:dyDescent="0.3">
      <c r="B87" s="23"/>
      <c r="C87" s="24"/>
      <c r="D87" s="148" t="s">
        <v>164</v>
      </c>
      <c r="E87" s="24"/>
      <c r="F87" s="149" t="s">
        <v>914</v>
      </c>
      <c r="G87" s="24"/>
      <c r="H87" s="24"/>
      <c r="J87" s="24"/>
      <c r="K87" s="24"/>
      <c r="L87" s="43"/>
      <c r="M87" s="56"/>
      <c r="N87" s="24"/>
      <c r="O87" s="24"/>
      <c r="P87" s="24"/>
      <c r="Q87" s="24"/>
      <c r="R87" s="24"/>
      <c r="S87" s="24"/>
      <c r="T87" s="57"/>
      <c r="AT87" s="6" t="s">
        <v>164</v>
      </c>
      <c r="AU87" s="6" t="s">
        <v>21</v>
      </c>
    </row>
    <row r="88" spans="2:65" s="6" customFormat="1" ht="15.75" customHeight="1" x14ac:dyDescent="0.3">
      <c r="B88" s="23"/>
      <c r="C88" s="136" t="s">
        <v>163</v>
      </c>
      <c r="D88" s="136" t="s">
        <v>159</v>
      </c>
      <c r="E88" s="137" t="s">
        <v>915</v>
      </c>
      <c r="F88" s="138" t="s">
        <v>916</v>
      </c>
      <c r="G88" s="139" t="s">
        <v>910</v>
      </c>
      <c r="H88" s="140">
        <v>4</v>
      </c>
      <c r="I88" s="141"/>
      <c r="J88" s="142">
        <f>ROUND($I$88*$H$88,2)</f>
        <v>0</v>
      </c>
      <c r="K88" s="138"/>
      <c r="L88" s="43"/>
      <c r="M88" s="143"/>
      <c r="N88" s="144" t="s">
        <v>41</v>
      </c>
      <c r="O88" s="24"/>
      <c r="P88" s="145">
        <f>$O$88*$H$88</f>
        <v>0</v>
      </c>
      <c r="Q88" s="145">
        <v>0</v>
      </c>
      <c r="R88" s="145">
        <f>$Q$88*$H$88</f>
        <v>0</v>
      </c>
      <c r="S88" s="145">
        <v>0</v>
      </c>
      <c r="T88" s="146">
        <f>$S$88*$H$88</f>
        <v>0</v>
      </c>
      <c r="AR88" s="89" t="s">
        <v>163</v>
      </c>
      <c r="AT88" s="89" t="s">
        <v>159</v>
      </c>
      <c r="AU88" s="89" t="s">
        <v>21</v>
      </c>
      <c r="AY88" s="6" t="s">
        <v>158</v>
      </c>
      <c r="BE88" s="147">
        <f>IF($N$88="základní",$J$88,0)</f>
        <v>0</v>
      </c>
      <c r="BF88" s="147">
        <f>IF($N$88="snížená",$J$88,0)</f>
        <v>0</v>
      </c>
      <c r="BG88" s="147">
        <f>IF($N$88="zákl. přenesená",$J$88,0)</f>
        <v>0</v>
      </c>
      <c r="BH88" s="147">
        <f>IF($N$88="sníž. přenesená",$J$88,0)</f>
        <v>0</v>
      </c>
      <c r="BI88" s="147">
        <f>IF($N$88="nulová",$J$88,0)</f>
        <v>0</v>
      </c>
      <c r="BJ88" s="89" t="s">
        <v>21</v>
      </c>
      <c r="BK88" s="147">
        <f>ROUND($I$88*$H$88,2)</f>
        <v>0</v>
      </c>
      <c r="BL88" s="89" t="s">
        <v>163</v>
      </c>
      <c r="BM88" s="89" t="s">
        <v>163</v>
      </c>
    </row>
    <row r="89" spans="2:65" s="6" customFormat="1" ht="16.5" customHeight="1" x14ac:dyDescent="0.3">
      <c r="B89" s="23"/>
      <c r="C89" s="24"/>
      <c r="D89" s="148" t="s">
        <v>164</v>
      </c>
      <c r="E89" s="24"/>
      <c r="F89" s="149" t="s">
        <v>916</v>
      </c>
      <c r="G89" s="24"/>
      <c r="H89" s="24"/>
      <c r="J89" s="24"/>
      <c r="K89" s="24"/>
      <c r="L89" s="43"/>
      <c r="M89" s="56"/>
      <c r="N89" s="24"/>
      <c r="O89" s="24"/>
      <c r="P89" s="24"/>
      <c r="Q89" s="24"/>
      <c r="R89" s="24"/>
      <c r="S89" s="24"/>
      <c r="T89" s="57"/>
      <c r="AT89" s="6" t="s">
        <v>164</v>
      </c>
      <c r="AU89" s="6" t="s">
        <v>21</v>
      </c>
    </row>
    <row r="90" spans="2:65" s="6" customFormat="1" ht="15.75" customHeight="1" x14ac:dyDescent="0.3">
      <c r="B90" s="23"/>
      <c r="C90" s="136" t="s">
        <v>180</v>
      </c>
      <c r="D90" s="136" t="s">
        <v>159</v>
      </c>
      <c r="E90" s="137" t="s">
        <v>917</v>
      </c>
      <c r="F90" s="138" t="s">
        <v>918</v>
      </c>
      <c r="G90" s="139" t="s">
        <v>754</v>
      </c>
      <c r="H90" s="140">
        <v>4</v>
      </c>
      <c r="I90" s="141"/>
      <c r="J90" s="142">
        <f>ROUND($I$90*$H$90,2)</f>
        <v>0</v>
      </c>
      <c r="K90" s="138"/>
      <c r="L90" s="43"/>
      <c r="M90" s="143"/>
      <c r="N90" s="144" t="s">
        <v>41</v>
      </c>
      <c r="O90" s="24"/>
      <c r="P90" s="145">
        <f>$O$90*$H$90</f>
        <v>0</v>
      </c>
      <c r="Q90" s="145">
        <v>0</v>
      </c>
      <c r="R90" s="145">
        <f>$Q$90*$H$90</f>
        <v>0</v>
      </c>
      <c r="S90" s="145">
        <v>0</v>
      </c>
      <c r="T90" s="146">
        <f>$S$90*$H$90</f>
        <v>0</v>
      </c>
      <c r="AR90" s="89" t="s">
        <v>163</v>
      </c>
      <c r="AT90" s="89" t="s">
        <v>159</v>
      </c>
      <c r="AU90" s="89" t="s">
        <v>21</v>
      </c>
      <c r="AY90" s="6" t="s">
        <v>158</v>
      </c>
      <c r="BE90" s="147">
        <f>IF($N$90="základní",$J$90,0)</f>
        <v>0</v>
      </c>
      <c r="BF90" s="147">
        <f>IF($N$90="snížená",$J$90,0)</f>
        <v>0</v>
      </c>
      <c r="BG90" s="147">
        <f>IF($N$90="zákl. přenesená",$J$90,0)</f>
        <v>0</v>
      </c>
      <c r="BH90" s="147">
        <f>IF($N$90="sníž. přenesená",$J$90,0)</f>
        <v>0</v>
      </c>
      <c r="BI90" s="147">
        <f>IF($N$90="nulová",$J$90,0)</f>
        <v>0</v>
      </c>
      <c r="BJ90" s="89" t="s">
        <v>21</v>
      </c>
      <c r="BK90" s="147">
        <f>ROUND($I$90*$H$90,2)</f>
        <v>0</v>
      </c>
      <c r="BL90" s="89" t="s">
        <v>163</v>
      </c>
      <c r="BM90" s="89" t="s">
        <v>180</v>
      </c>
    </row>
    <row r="91" spans="2:65" s="6" customFormat="1" ht="16.5" customHeight="1" x14ac:dyDescent="0.3">
      <c r="B91" s="23"/>
      <c r="C91" s="24"/>
      <c r="D91" s="148" t="s">
        <v>164</v>
      </c>
      <c r="E91" s="24"/>
      <c r="F91" s="149" t="s">
        <v>918</v>
      </c>
      <c r="G91" s="24"/>
      <c r="H91" s="24"/>
      <c r="J91" s="24"/>
      <c r="K91" s="24"/>
      <c r="L91" s="43"/>
      <c r="M91" s="56"/>
      <c r="N91" s="24"/>
      <c r="O91" s="24"/>
      <c r="P91" s="24"/>
      <c r="Q91" s="24"/>
      <c r="R91" s="24"/>
      <c r="S91" s="24"/>
      <c r="T91" s="57"/>
      <c r="AT91" s="6" t="s">
        <v>164</v>
      </c>
      <c r="AU91" s="6" t="s">
        <v>21</v>
      </c>
    </row>
    <row r="92" spans="2:65" s="6" customFormat="1" ht="15.75" customHeight="1" x14ac:dyDescent="0.3">
      <c r="B92" s="23"/>
      <c r="C92" s="136" t="s">
        <v>184</v>
      </c>
      <c r="D92" s="136" t="s">
        <v>159</v>
      </c>
      <c r="E92" s="137" t="s">
        <v>919</v>
      </c>
      <c r="F92" s="138" t="s">
        <v>920</v>
      </c>
      <c r="G92" s="139" t="s">
        <v>754</v>
      </c>
      <c r="H92" s="140">
        <v>4</v>
      </c>
      <c r="I92" s="141"/>
      <c r="J92" s="142">
        <f>ROUND($I$92*$H$92,2)</f>
        <v>0</v>
      </c>
      <c r="K92" s="138"/>
      <c r="L92" s="43"/>
      <c r="M92" s="143"/>
      <c r="N92" s="144" t="s">
        <v>41</v>
      </c>
      <c r="O92" s="24"/>
      <c r="P92" s="145">
        <f>$O$92*$H$92</f>
        <v>0</v>
      </c>
      <c r="Q92" s="145">
        <v>0</v>
      </c>
      <c r="R92" s="145">
        <f>$Q$92*$H$92</f>
        <v>0</v>
      </c>
      <c r="S92" s="145">
        <v>0</v>
      </c>
      <c r="T92" s="146">
        <f>$S$92*$H$92</f>
        <v>0</v>
      </c>
      <c r="AR92" s="89" t="s">
        <v>163</v>
      </c>
      <c r="AT92" s="89" t="s">
        <v>159</v>
      </c>
      <c r="AU92" s="89" t="s">
        <v>21</v>
      </c>
      <c r="AY92" s="6" t="s">
        <v>158</v>
      </c>
      <c r="BE92" s="147">
        <f>IF($N$92="základní",$J$92,0)</f>
        <v>0</v>
      </c>
      <c r="BF92" s="147">
        <f>IF($N$92="snížená",$J$92,0)</f>
        <v>0</v>
      </c>
      <c r="BG92" s="147">
        <f>IF($N$92="zákl. přenesená",$J$92,0)</f>
        <v>0</v>
      </c>
      <c r="BH92" s="147">
        <f>IF($N$92="sníž. přenesená",$J$92,0)</f>
        <v>0</v>
      </c>
      <c r="BI92" s="147">
        <f>IF($N$92="nulová",$J$92,0)</f>
        <v>0</v>
      </c>
      <c r="BJ92" s="89" t="s">
        <v>21</v>
      </c>
      <c r="BK92" s="147">
        <f>ROUND($I$92*$H$92,2)</f>
        <v>0</v>
      </c>
      <c r="BL92" s="89" t="s">
        <v>163</v>
      </c>
      <c r="BM92" s="89" t="s">
        <v>184</v>
      </c>
    </row>
    <row r="93" spans="2:65" s="6" customFormat="1" ht="16.5" customHeight="1" x14ac:dyDescent="0.3">
      <c r="B93" s="23"/>
      <c r="C93" s="24"/>
      <c r="D93" s="148" t="s">
        <v>164</v>
      </c>
      <c r="E93" s="24"/>
      <c r="F93" s="149" t="s">
        <v>920</v>
      </c>
      <c r="G93" s="24"/>
      <c r="H93" s="24"/>
      <c r="J93" s="24"/>
      <c r="K93" s="24"/>
      <c r="L93" s="43"/>
      <c r="M93" s="56"/>
      <c r="N93" s="24"/>
      <c r="O93" s="24"/>
      <c r="P93" s="24"/>
      <c r="Q93" s="24"/>
      <c r="R93" s="24"/>
      <c r="S93" s="24"/>
      <c r="T93" s="57"/>
      <c r="AT93" s="6" t="s">
        <v>164</v>
      </c>
      <c r="AU93" s="6" t="s">
        <v>21</v>
      </c>
    </row>
    <row r="94" spans="2:65" s="6" customFormat="1" ht="15.75" customHeight="1" x14ac:dyDescent="0.3">
      <c r="B94" s="23"/>
      <c r="C94" s="136" t="s">
        <v>188</v>
      </c>
      <c r="D94" s="136" t="s">
        <v>159</v>
      </c>
      <c r="E94" s="137" t="s">
        <v>921</v>
      </c>
      <c r="F94" s="138" t="s">
        <v>922</v>
      </c>
      <c r="G94" s="139" t="s">
        <v>754</v>
      </c>
      <c r="H94" s="140">
        <v>19</v>
      </c>
      <c r="I94" s="141"/>
      <c r="J94" s="142">
        <f>ROUND($I$94*$H$94,2)</f>
        <v>0</v>
      </c>
      <c r="K94" s="138"/>
      <c r="L94" s="43"/>
      <c r="M94" s="143"/>
      <c r="N94" s="144" t="s">
        <v>41</v>
      </c>
      <c r="O94" s="24"/>
      <c r="P94" s="145">
        <f>$O$94*$H$94</f>
        <v>0</v>
      </c>
      <c r="Q94" s="145">
        <v>0</v>
      </c>
      <c r="R94" s="145">
        <f>$Q$94*$H$94</f>
        <v>0</v>
      </c>
      <c r="S94" s="145">
        <v>0</v>
      </c>
      <c r="T94" s="146">
        <f>$S$94*$H$94</f>
        <v>0</v>
      </c>
      <c r="AR94" s="89" t="s">
        <v>163</v>
      </c>
      <c r="AT94" s="89" t="s">
        <v>159</v>
      </c>
      <c r="AU94" s="89" t="s">
        <v>21</v>
      </c>
      <c r="AY94" s="6" t="s">
        <v>158</v>
      </c>
      <c r="BE94" s="147">
        <f>IF($N$94="základní",$J$94,0)</f>
        <v>0</v>
      </c>
      <c r="BF94" s="147">
        <f>IF($N$94="snížená",$J$94,0)</f>
        <v>0</v>
      </c>
      <c r="BG94" s="147">
        <f>IF($N$94="zákl. přenesená",$J$94,0)</f>
        <v>0</v>
      </c>
      <c r="BH94" s="147">
        <f>IF($N$94="sníž. přenesená",$J$94,0)</f>
        <v>0</v>
      </c>
      <c r="BI94" s="147">
        <f>IF($N$94="nulová",$J$94,0)</f>
        <v>0</v>
      </c>
      <c r="BJ94" s="89" t="s">
        <v>21</v>
      </c>
      <c r="BK94" s="147">
        <f>ROUND($I$94*$H$94,2)</f>
        <v>0</v>
      </c>
      <c r="BL94" s="89" t="s">
        <v>163</v>
      </c>
      <c r="BM94" s="89" t="s">
        <v>188</v>
      </c>
    </row>
    <row r="95" spans="2:65" s="6" customFormat="1" ht="16.5" customHeight="1" x14ac:dyDescent="0.3">
      <c r="B95" s="23"/>
      <c r="C95" s="24"/>
      <c r="D95" s="148" t="s">
        <v>164</v>
      </c>
      <c r="E95" s="24"/>
      <c r="F95" s="149" t="s">
        <v>922</v>
      </c>
      <c r="G95" s="24"/>
      <c r="H95" s="24"/>
      <c r="J95" s="24"/>
      <c r="K95" s="24"/>
      <c r="L95" s="43"/>
      <c r="M95" s="56"/>
      <c r="N95" s="24"/>
      <c r="O95" s="24"/>
      <c r="P95" s="24"/>
      <c r="Q95" s="24"/>
      <c r="R95" s="24"/>
      <c r="S95" s="24"/>
      <c r="T95" s="57"/>
      <c r="AT95" s="6" t="s">
        <v>164</v>
      </c>
      <c r="AU95" s="6" t="s">
        <v>21</v>
      </c>
    </row>
    <row r="96" spans="2:65" s="6" customFormat="1" ht="15.75" customHeight="1" x14ac:dyDescent="0.3">
      <c r="B96" s="23"/>
      <c r="C96" s="136" t="s">
        <v>192</v>
      </c>
      <c r="D96" s="136" t="s">
        <v>159</v>
      </c>
      <c r="E96" s="137" t="s">
        <v>923</v>
      </c>
      <c r="F96" s="138" t="s">
        <v>924</v>
      </c>
      <c r="G96" s="139" t="s">
        <v>754</v>
      </c>
      <c r="H96" s="140">
        <v>16</v>
      </c>
      <c r="I96" s="141"/>
      <c r="J96" s="142">
        <f>ROUND($I$96*$H$96,2)</f>
        <v>0</v>
      </c>
      <c r="K96" s="138"/>
      <c r="L96" s="43"/>
      <c r="M96" s="143"/>
      <c r="N96" s="144" t="s">
        <v>41</v>
      </c>
      <c r="O96" s="24"/>
      <c r="P96" s="145">
        <f>$O$96*$H$96</f>
        <v>0</v>
      </c>
      <c r="Q96" s="145">
        <v>0</v>
      </c>
      <c r="R96" s="145">
        <f>$Q$96*$H$96</f>
        <v>0</v>
      </c>
      <c r="S96" s="145">
        <v>0</v>
      </c>
      <c r="T96" s="146">
        <f>$S$96*$H$96</f>
        <v>0</v>
      </c>
      <c r="AR96" s="89" t="s">
        <v>163</v>
      </c>
      <c r="AT96" s="89" t="s">
        <v>159</v>
      </c>
      <c r="AU96" s="89" t="s">
        <v>21</v>
      </c>
      <c r="AY96" s="6" t="s">
        <v>158</v>
      </c>
      <c r="BE96" s="147">
        <f>IF($N$96="základní",$J$96,0)</f>
        <v>0</v>
      </c>
      <c r="BF96" s="147">
        <f>IF($N$96="snížená",$J$96,0)</f>
        <v>0</v>
      </c>
      <c r="BG96" s="147">
        <f>IF($N$96="zákl. přenesená",$J$96,0)</f>
        <v>0</v>
      </c>
      <c r="BH96" s="147">
        <f>IF($N$96="sníž. přenesená",$J$96,0)</f>
        <v>0</v>
      </c>
      <c r="BI96" s="147">
        <f>IF($N$96="nulová",$J$96,0)</f>
        <v>0</v>
      </c>
      <c r="BJ96" s="89" t="s">
        <v>21</v>
      </c>
      <c r="BK96" s="147">
        <f>ROUND($I$96*$H$96,2)</f>
        <v>0</v>
      </c>
      <c r="BL96" s="89" t="s">
        <v>163</v>
      </c>
      <c r="BM96" s="89" t="s">
        <v>192</v>
      </c>
    </row>
    <row r="97" spans="2:65" s="6" customFormat="1" ht="16.5" customHeight="1" x14ac:dyDescent="0.3">
      <c r="B97" s="23"/>
      <c r="C97" s="24"/>
      <c r="D97" s="148" t="s">
        <v>164</v>
      </c>
      <c r="E97" s="24"/>
      <c r="F97" s="149" t="s">
        <v>924</v>
      </c>
      <c r="G97" s="24"/>
      <c r="H97" s="24"/>
      <c r="J97" s="24"/>
      <c r="K97" s="24"/>
      <c r="L97" s="43"/>
      <c r="M97" s="56"/>
      <c r="N97" s="24"/>
      <c r="O97" s="24"/>
      <c r="P97" s="24"/>
      <c r="Q97" s="24"/>
      <c r="R97" s="24"/>
      <c r="S97" s="24"/>
      <c r="T97" s="57"/>
      <c r="AT97" s="6" t="s">
        <v>164</v>
      </c>
      <c r="AU97" s="6" t="s">
        <v>21</v>
      </c>
    </row>
    <row r="98" spans="2:65" s="6" customFormat="1" ht="15.75" customHeight="1" x14ac:dyDescent="0.3">
      <c r="B98" s="23"/>
      <c r="C98" s="136" t="s">
        <v>195</v>
      </c>
      <c r="D98" s="136" t="s">
        <v>159</v>
      </c>
      <c r="E98" s="137" t="s">
        <v>925</v>
      </c>
      <c r="F98" s="138" t="s">
        <v>926</v>
      </c>
      <c r="G98" s="139" t="s">
        <v>754</v>
      </c>
      <c r="H98" s="140">
        <v>2</v>
      </c>
      <c r="I98" s="141"/>
      <c r="J98" s="142">
        <f>ROUND($I$98*$H$98,2)</f>
        <v>0</v>
      </c>
      <c r="K98" s="138"/>
      <c r="L98" s="43"/>
      <c r="M98" s="143"/>
      <c r="N98" s="144" t="s">
        <v>41</v>
      </c>
      <c r="O98" s="24"/>
      <c r="P98" s="145">
        <f>$O$98*$H$98</f>
        <v>0</v>
      </c>
      <c r="Q98" s="145">
        <v>0</v>
      </c>
      <c r="R98" s="145">
        <f>$Q$98*$H$98</f>
        <v>0</v>
      </c>
      <c r="S98" s="145">
        <v>0</v>
      </c>
      <c r="T98" s="146">
        <f>$S$98*$H$98</f>
        <v>0</v>
      </c>
      <c r="AR98" s="89" t="s">
        <v>163</v>
      </c>
      <c r="AT98" s="89" t="s">
        <v>159</v>
      </c>
      <c r="AU98" s="89" t="s">
        <v>21</v>
      </c>
      <c r="AY98" s="6" t="s">
        <v>158</v>
      </c>
      <c r="BE98" s="147">
        <f>IF($N$98="základní",$J$98,0)</f>
        <v>0</v>
      </c>
      <c r="BF98" s="147">
        <f>IF($N$98="snížená",$J$98,0)</f>
        <v>0</v>
      </c>
      <c r="BG98" s="147">
        <f>IF($N$98="zákl. přenesená",$J$98,0)</f>
        <v>0</v>
      </c>
      <c r="BH98" s="147">
        <f>IF($N$98="sníž. přenesená",$J$98,0)</f>
        <v>0</v>
      </c>
      <c r="BI98" s="147">
        <f>IF($N$98="nulová",$J$98,0)</f>
        <v>0</v>
      </c>
      <c r="BJ98" s="89" t="s">
        <v>21</v>
      </c>
      <c r="BK98" s="147">
        <f>ROUND($I$98*$H$98,2)</f>
        <v>0</v>
      </c>
      <c r="BL98" s="89" t="s">
        <v>163</v>
      </c>
      <c r="BM98" s="89" t="s">
        <v>195</v>
      </c>
    </row>
    <row r="99" spans="2:65" s="6" customFormat="1" ht="16.5" customHeight="1" x14ac:dyDescent="0.3">
      <c r="B99" s="23"/>
      <c r="C99" s="24"/>
      <c r="D99" s="148" t="s">
        <v>164</v>
      </c>
      <c r="E99" s="24"/>
      <c r="F99" s="149" t="s">
        <v>926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164</v>
      </c>
      <c r="AU99" s="6" t="s">
        <v>21</v>
      </c>
    </row>
    <row r="100" spans="2:65" s="6" customFormat="1" ht="15.75" customHeight="1" x14ac:dyDescent="0.3">
      <c r="B100" s="23"/>
      <c r="C100" s="136" t="s">
        <v>26</v>
      </c>
      <c r="D100" s="136" t="s">
        <v>159</v>
      </c>
      <c r="E100" s="137" t="s">
        <v>927</v>
      </c>
      <c r="F100" s="138" t="s">
        <v>928</v>
      </c>
      <c r="G100" s="139" t="s">
        <v>754</v>
      </c>
      <c r="H100" s="140">
        <v>1</v>
      </c>
      <c r="I100" s="141"/>
      <c r="J100" s="142">
        <f>ROUND($I$100*$H$100,2)</f>
        <v>0</v>
      </c>
      <c r="K100" s="138"/>
      <c r="L100" s="43"/>
      <c r="M100" s="143"/>
      <c r="N100" s="144" t="s">
        <v>41</v>
      </c>
      <c r="O100" s="24"/>
      <c r="P100" s="145">
        <f>$O$100*$H$100</f>
        <v>0</v>
      </c>
      <c r="Q100" s="145">
        <v>0</v>
      </c>
      <c r="R100" s="145">
        <f>$Q$100*$H$100</f>
        <v>0</v>
      </c>
      <c r="S100" s="145">
        <v>0</v>
      </c>
      <c r="T100" s="146">
        <f>$S$100*$H$100</f>
        <v>0</v>
      </c>
      <c r="AR100" s="89" t="s">
        <v>163</v>
      </c>
      <c r="AT100" s="89" t="s">
        <v>159</v>
      </c>
      <c r="AU100" s="89" t="s">
        <v>21</v>
      </c>
      <c r="AY100" s="6" t="s">
        <v>158</v>
      </c>
      <c r="BE100" s="147">
        <f>IF($N$100="základní",$J$100,0)</f>
        <v>0</v>
      </c>
      <c r="BF100" s="147">
        <f>IF($N$100="snížená",$J$100,0)</f>
        <v>0</v>
      </c>
      <c r="BG100" s="147">
        <f>IF($N$100="zákl. přenesená",$J$100,0)</f>
        <v>0</v>
      </c>
      <c r="BH100" s="147">
        <f>IF($N$100="sníž. přenesená",$J$100,0)</f>
        <v>0</v>
      </c>
      <c r="BI100" s="147">
        <f>IF($N$100="nulová",$J$100,0)</f>
        <v>0</v>
      </c>
      <c r="BJ100" s="89" t="s">
        <v>21</v>
      </c>
      <c r="BK100" s="147">
        <f>ROUND($I$100*$H$100,2)</f>
        <v>0</v>
      </c>
      <c r="BL100" s="89" t="s">
        <v>163</v>
      </c>
      <c r="BM100" s="89" t="s">
        <v>26</v>
      </c>
    </row>
    <row r="101" spans="2:65" s="6" customFormat="1" ht="16.5" customHeight="1" x14ac:dyDescent="0.3">
      <c r="B101" s="23"/>
      <c r="C101" s="24"/>
      <c r="D101" s="148" t="s">
        <v>164</v>
      </c>
      <c r="E101" s="24"/>
      <c r="F101" s="149" t="s">
        <v>928</v>
      </c>
      <c r="G101" s="24"/>
      <c r="H101" s="24"/>
      <c r="J101" s="24"/>
      <c r="K101" s="24"/>
      <c r="L101" s="43"/>
      <c r="M101" s="56"/>
      <c r="N101" s="24"/>
      <c r="O101" s="24"/>
      <c r="P101" s="24"/>
      <c r="Q101" s="24"/>
      <c r="R101" s="24"/>
      <c r="S101" s="24"/>
      <c r="T101" s="57"/>
      <c r="AT101" s="6" t="s">
        <v>164</v>
      </c>
      <c r="AU101" s="6" t="s">
        <v>21</v>
      </c>
    </row>
    <row r="102" spans="2:65" s="6" customFormat="1" ht="15.75" customHeight="1" x14ac:dyDescent="0.3">
      <c r="B102" s="23"/>
      <c r="C102" s="136" t="s">
        <v>104</v>
      </c>
      <c r="D102" s="136" t="s">
        <v>159</v>
      </c>
      <c r="E102" s="137" t="s">
        <v>929</v>
      </c>
      <c r="F102" s="138" t="s">
        <v>930</v>
      </c>
      <c r="G102" s="139" t="s">
        <v>754</v>
      </c>
      <c r="H102" s="140">
        <v>1</v>
      </c>
      <c r="I102" s="141"/>
      <c r="J102" s="142">
        <f>ROUND($I$102*$H$102,2)</f>
        <v>0</v>
      </c>
      <c r="K102" s="138"/>
      <c r="L102" s="43"/>
      <c r="M102" s="143"/>
      <c r="N102" s="144" t="s">
        <v>41</v>
      </c>
      <c r="O102" s="24"/>
      <c r="P102" s="145">
        <f>$O$102*$H$102</f>
        <v>0</v>
      </c>
      <c r="Q102" s="145">
        <v>0</v>
      </c>
      <c r="R102" s="145">
        <f>$Q$102*$H$102</f>
        <v>0</v>
      </c>
      <c r="S102" s="145">
        <v>0</v>
      </c>
      <c r="T102" s="146">
        <f>$S$102*$H$102</f>
        <v>0</v>
      </c>
      <c r="AR102" s="89" t="s">
        <v>163</v>
      </c>
      <c r="AT102" s="89" t="s">
        <v>159</v>
      </c>
      <c r="AU102" s="89" t="s">
        <v>21</v>
      </c>
      <c r="AY102" s="6" t="s">
        <v>158</v>
      </c>
      <c r="BE102" s="147">
        <f>IF($N$102="základní",$J$102,0)</f>
        <v>0</v>
      </c>
      <c r="BF102" s="147">
        <f>IF($N$102="snížená",$J$102,0)</f>
        <v>0</v>
      </c>
      <c r="BG102" s="147">
        <f>IF($N$102="zákl. přenesená",$J$102,0)</f>
        <v>0</v>
      </c>
      <c r="BH102" s="147">
        <f>IF($N$102="sníž. přenesená",$J$102,0)</f>
        <v>0</v>
      </c>
      <c r="BI102" s="147">
        <f>IF($N$102="nulová",$J$102,0)</f>
        <v>0</v>
      </c>
      <c r="BJ102" s="89" t="s">
        <v>21</v>
      </c>
      <c r="BK102" s="147">
        <f>ROUND($I$102*$H$102,2)</f>
        <v>0</v>
      </c>
      <c r="BL102" s="89" t="s">
        <v>163</v>
      </c>
      <c r="BM102" s="89" t="s">
        <v>104</v>
      </c>
    </row>
    <row r="103" spans="2:65" s="6" customFormat="1" ht="16.5" customHeight="1" x14ac:dyDescent="0.3">
      <c r="B103" s="23"/>
      <c r="C103" s="24"/>
      <c r="D103" s="148" t="s">
        <v>164</v>
      </c>
      <c r="E103" s="24"/>
      <c r="F103" s="149" t="s">
        <v>930</v>
      </c>
      <c r="G103" s="24"/>
      <c r="H103" s="24"/>
      <c r="J103" s="24"/>
      <c r="K103" s="24"/>
      <c r="L103" s="43"/>
      <c r="M103" s="56"/>
      <c r="N103" s="24"/>
      <c r="O103" s="24"/>
      <c r="P103" s="24"/>
      <c r="Q103" s="24"/>
      <c r="R103" s="24"/>
      <c r="S103" s="24"/>
      <c r="T103" s="57"/>
      <c r="AT103" s="6" t="s">
        <v>164</v>
      </c>
      <c r="AU103" s="6" t="s">
        <v>21</v>
      </c>
    </row>
    <row r="104" spans="2:65" s="6" customFormat="1" ht="15.75" customHeight="1" x14ac:dyDescent="0.3">
      <c r="B104" s="23"/>
      <c r="C104" s="136" t="s">
        <v>107</v>
      </c>
      <c r="D104" s="136" t="s">
        <v>159</v>
      </c>
      <c r="E104" s="137" t="s">
        <v>931</v>
      </c>
      <c r="F104" s="138" t="s">
        <v>932</v>
      </c>
      <c r="G104" s="139" t="s">
        <v>754</v>
      </c>
      <c r="H104" s="140">
        <v>2</v>
      </c>
      <c r="I104" s="141"/>
      <c r="J104" s="142">
        <f>ROUND($I$104*$H$104,2)</f>
        <v>0</v>
      </c>
      <c r="K104" s="138"/>
      <c r="L104" s="43"/>
      <c r="M104" s="143"/>
      <c r="N104" s="144" t="s">
        <v>41</v>
      </c>
      <c r="O104" s="24"/>
      <c r="P104" s="145">
        <f>$O$104*$H$104</f>
        <v>0</v>
      </c>
      <c r="Q104" s="145">
        <v>0</v>
      </c>
      <c r="R104" s="145">
        <f>$Q$104*$H$104</f>
        <v>0</v>
      </c>
      <c r="S104" s="145">
        <v>0</v>
      </c>
      <c r="T104" s="146">
        <f>$S$104*$H$104</f>
        <v>0</v>
      </c>
      <c r="AR104" s="89" t="s">
        <v>163</v>
      </c>
      <c r="AT104" s="89" t="s">
        <v>159</v>
      </c>
      <c r="AU104" s="89" t="s">
        <v>21</v>
      </c>
      <c r="AY104" s="6" t="s">
        <v>158</v>
      </c>
      <c r="BE104" s="147">
        <f>IF($N$104="základní",$J$104,0)</f>
        <v>0</v>
      </c>
      <c r="BF104" s="147">
        <f>IF($N$104="snížená",$J$104,0)</f>
        <v>0</v>
      </c>
      <c r="BG104" s="147">
        <f>IF($N$104="zákl. přenesená",$J$104,0)</f>
        <v>0</v>
      </c>
      <c r="BH104" s="147">
        <f>IF($N$104="sníž. přenesená",$J$104,0)</f>
        <v>0</v>
      </c>
      <c r="BI104" s="147">
        <f>IF($N$104="nulová",$J$104,0)</f>
        <v>0</v>
      </c>
      <c r="BJ104" s="89" t="s">
        <v>21</v>
      </c>
      <c r="BK104" s="147">
        <f>ROUND($I$104*$H$104,2)</f>
        <v>0</v>
      </c>
      <c r="BL104" s="89" t="s">
        <v>163</v>
      </c>
      <c r="BM104" s="89" t="s">
        <v>107</v>
      </c>
    </row>
    <row r="105" spans="2:65" s="6" customFormat="1" ht="16.5" customHeight="1" x14ac:dyDescent="0.3">
      <c r="B105" s="23"/>
      <c r="C105" s="24"/>
      <c r="D105" s="148" t="s">
        <v>164</v>
      </c>
      <c r="E105" s="24"/>
      <c r="F105" s="149" t="s">
        <v>932</v>
      </c>
      <c r="G105" s="24"/>
      <c r="H105" s="24"/>
      <c r="J105" s="24"/>
      <c r="K105" s="24"/>
      <c r="L105" s="43"/>
      <c r="M105" s="56"/>
      <c r="N105" s="24"/>
      <c r="O105" s="24"/>
      <c r="P105" s="24"/>
      <c r="Q105" s="24"/>
      <c r="R105" s="24"/>
      <c r="S105" s="24"/>
      <c r="T105" s="57"/>
      <c r="AT105" s="6" t="s">
        <v>164</v>
      </c>
      <c r="AU105" s="6" t="s">
        <v>21</v>
      </c>
    </row>
    <row r="106" spans="2:65" s="6" customFormat="1" ht="15.75" customHeight="1" x14ac:dyDescent="0.3">
      <c r="B106" s="23"/>
      <c r="C106" s="136" t="s">
        <v>110</v>
      </c>
      <c r="D106" s="136" t="s">
        <v>159</v>
      </c>
      <c r="E106" s="137" t="s">
        <v>933</v>
      </c>
      <c r="F106" s="138" t="s">
        <v>934</v>
      </c>
      <c r="G106" s="139" t="s">
        <v>754</v>
      </c>
      <c r="H106" s="140">
        <v>2</v>
      </c>
      <c r="I106" s="141"/>
      <c r="J106" s="142">
        <f>ROUND($I$106*$H$106,2)</f>
        <v>0</v>
      </c>
      <c r="K106" s="138"/>
      <c r="L106" s="43"/>
      <c r="M106" s="143"/>
      <c r="N106" s="144" t="s">
        <v>41</v>
      </c>
      <c r="O106" s="24"/>
      <c r="P106" s="145">
        <f>$O$106*$H$106</f>
        <v>0</v>
      </c>
      <c r="Q106" s="145">
        <v>0</v>
      </c>
      <c r="R106" s="145">
        <f>$Q$106*$H$106</f>
        <v>0</v>
      </c>
      <c r="S106" s="145">
        <v>0</v>
      </c>
      <c r="T106" s="146">
        <f>$S$106*$H$106</f>
        <v>0</v>
      </c>
      <c r="AR106" s="89" t="s">
        <v>163</v>
      </c>
      <c r="AT106" s="89" t="s">
        <v>159</v>
      </c>
      <c r="AU106" s="89" t="s">
        <v>21</v>
      </c>
      <c r="AY106" s="6" t="s">
        <v>158</v>
      </c>
      <c r="BE106" s="147">
        <f>IF($N$106="základní",$J$106,0)</f>
        <v>0</v>
      </c>
      <c r="BF106" s="147">
        <f>IF($N$106="snížená",$J$106,0)</f>
        <v>0</v>
      </c>
      <c r="BG106" s="147">
        <f>IF($N$106="zákl. přenesená",$J$106,0)</f>
        <v>0</v>
      </c>
      <c r="BH106" s="147">
        <f>IF($N$106="sníž. přenesená",$J$106,0)</f>
        <v>0</v>
      </c>
      <c r="BI106" s="147">
        <f>IF($N$106="nulová",$J$106,0)</f>
        <v>0</v>
      </c>
      <c r="BJ106" s="89" t="s">
        <v>21</v>
      </c>
      <c r="BK106" s="147">
        <f>ROUND($I$106*$H$106,2)</f>
        <v>0</v>
      </c>
      <c r="BL106" s="89" t="s">
        <v>163</v>
      </c>
      <c r="BM106" s="89" t="s">
        <v>110</v>
      </c>
    </row>
    <row r="107" spans="2:65" s="6" customFormat="1" ht="16.5" customHeight="1" x14ac:dyDescent="0.3">
      <c r="B107" s="23"/>
      <c r="C107" s="24"/>
      <c r="D107" s="148" t="s">
        <v>164</v>
      </c>
      <c r="E107" s="24"/>
      <c r="F107" s="149" t="s">
        <v>934</v>
      </c>
      <c r="G107" s="24"/>
      <c r="H107" s="24"/>
      <c r="J107" s="24"/>
      <c r="K107" s="24"/>
      <c r="L107" s="43"/>
      <c r="M107" s="56"/>
      <c r="N107" s="24"/>
      <c r="O107" s="24"/>
      <c r="P107" s="24"/>
      <c r="Q107" s="24"/>
      <c r="R107" s="24"/>
      <c r="S107" s="24"/>
      <c r="T107" s="57"/>
      <c r="AT107" s="6" t="s">
        <v>164</v>
      </c>
      <c r="AU107" s="6" t="s">
        <v>21</v>
      </c>
    </row>
    <row r="108" spans="2:65" s="6" customFormat="1" ht="15.75" customHeight="1" x14ac:dyDescent="0.3">
      <c r="B108" s="23"/>
      <c r="C108" s="136" t="s">
        <v>210</v>
      </c>
      <c r="D108" s="136" t="s">
        <v>159</v>
      </c>
      <c r="E108" s="137" t="s">
        <v>935</v>
      </c>
      <c r="F108" s="138" t="s">
        <v>936</v>
      </c>
      <c r="G108" s="139" t="s">
        <v>754</v>
      </c>
      <c r="H108" s="140">
        <v>1</v>
      </c>
      <c r="I108" s="141"/>
      <c r="J108" s="142">
        <f>ROUND($I$108*$H$108,2)</f>
        <v>0</v>
      </c>
      <c r="K108" s="138"/>
      <c r="L108" s="43"/>
      <c r="M108" s="143"/>
      <c r="N108" s="144" t="s">
        <v>41</v>
      </c>
      <c r="O108" s="24"/>
      <c r="P108" s="145">
        <f>$O$108*$H$108</f>
        <v>0</v>
      </c>
      <c r="Q108" s="145">
        <v>0</v>
      </c>
      <c r="R108" s="145">
        <f>$Q$108*$H$108</f>
        <v>0</v>
      </c>
      <c r="S108" s="145">
        <v>0</v>
      </c>
      <c r="T108" s="146">
        <f>$S$108*$H$108</f>
        <v>0</v>
      </c>
      <c r="AR108" s="89" t="s">
        <v>163</v>
      </c>
      <c r="AT108" s="89" t="s">
        <v>159</v>
      </c>
      <c r="AU108" s="89" t="s">
        <v>21</v>
      </c>
      <c r="AY108" s="6" t="s">
        <v>158</v>
      </c>
      <c r="BE108" s="147">
        <f>IF($N$108="základní",$J$108,0)</f>
        <v>0</v>
      </c>
      <c r="BF108" s="147">
        <f>IF($N$108="snížená",$J$108,0)</f>
        <v>0</v>
      </c>
      <c r="BG108" s="147">
        <f>IF($N$108="zákl. přenesená",$J$108,0)</f>
        <v>0</v>
      </c>
      <c r="BH108" s="147">
        <f>IF($N$108="sníž. přenesená",$J$108,0)</f>
        <v>0</v>
      </c>
      <c r="BI108" s="147">
        <f>IF($N$108="nulová",$J$108,0)</f>
        <v>0</v>
      </c>
      <c r="BJ108" s="89" t="s">
        <v>21</v>
      </c>
      <c r="BK108" s="147">
        <f>ROUND($I$108*$H$108,2)</f>
        <v>0</v>
      </c>
      <c r="BL108" s="89" t="s">
        <v>163</v>
      </c>
      <c r="BM108" s="89" t="s">
        <v>210</v>
      </c>
    </row>
    <row r="109" spans="2:65" s="6" customFormat="1" ht="16.5" customHeight="1" x14ac:dyDescent="0.3">
      <c r="B109" s="23"/>
      <c r="C109" s="24"/>
      <c r="D109" s="148" t="s">
        <v>164</v>
      </c>
      <c r="E109" s="24"/>
      <c r="F109" s="149" t="s">
        <v>936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164</v>
      </c>
      <c r="AU109" s="6" t="s">
        <v>21</v>
      </c>
    </row>
    <row r="110" spans="2:65" s="6" customFormat="1" ht="15.75" customHeight="1" x14ac:dyDescent="0.3">
      <c r="B110" s="23"/>
      <c r="C110" s="136" t="s">
        <v>8</v>
      </c>
      <c r="D110" s="136" t="s">
        <v>159</v>
      </c>
      <c r="E110" s="137" t="s">
        <v>937</v>
      </c>
      <c r="F110" s="138" t="s">
        <v>938</v>
      </c>
      <c r="G110" s="139" t="s">
        <v>754</v>
      </c>
      <c r="H110" s="140">
        <v>1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8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938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23"/>
      <c r="C112" s="136" t="s">
        <v>215</v>
      </c>
      <c r="D112" s="136" t="s">
        <v>159</v>
      </c>
      <c r="E112" s="137" t="s">
        <v>939</v>
      </c>
      <c r="F112" s="138" t="s">
        <v>940</v>
      </c>
      <c r="G112" s="139" t="s">
        <v>754</v>
      </c>
      <c r="H112" s="140">
        <v>1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163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163</v>
      </c>
      <c r="BM112" s="89" t="s">
        <v>215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940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23"/>
      <c r="C114" s="136" t="s">
        <v>219</v>
      </c>
      <c r="D114" s="136" t="s">
        <v>159</v>
      </c>
      <c r="E114" s="137" t="s">
        <v>941</v>
      </c>
      <c r="F114" s="138" t="s">
        <v>942</v>
      </c>
      <c r="G114" s="139" t="s">
        <v>754</v>
      </c>
      <c r="H114" s="140">
        <v>1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163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163</v>
      </c>
      <c r="BM114" s="89" t="s">
        <v>219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942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6" customFormat="1" ht="15.75" customHeight="1" x14ac:dyDescent="0.3">
      <c r="B116" s="23"/>
      <c r="C116" s="136" t="s">
        <v>224</v>
      </c>
      <c r="D116" s="136" t="s">
        <v>159</v>
      </c>
      <c r="E116" s="137" t="s">
        <v>943</v>
      </c>
      <c r="F116" s="138" t="s">
        <v>944</v>
      </c>
      <c r="G116" s="139" t="s">
        <v>754</v>
      </c>
      <c r="H116" s="140">
        <v>1</v>
      </c>
      <c r="I116" s="141"/>
      <c r="J116" s="142">
        <f>ROUND($I$116*$H$116,2)</f>
        <v>0</v>
      </c>
      <c r="K116" s="138"/>
      <c r="L116" s="43"/>
      <c r="M116" s="143"/>
      <c r="N116" s="144" t="s">
        <v>41</v>
      </c>
      <c r="O116" s="24"/>
      <c r="P116" s="145">
        <f>$O$116*$H$116</f>
        <v>0</v>
      </c>
      <c r="Q116" s="145">
        <v>0</v>
      </c>
      <c r="R116" s="145">
        <f>$Q$116*$H$116</f>
        <v>0</v>
      </c>
      <c r="S116" s="145">
        <v>0</v>
      </c>
      <c r="T116" s="146">
        <f>$S$116*$H$116</f>
        <v>0</v>
      </c>
      <c r="AR116" s="89" t="s">
        <v>163</v>
      </c>
      <c r="AT116" s="89" t="s">
        <v>159</v>
      </c>
      <c r="AU116" s="89" t="s">
        <v>21</v>
      </c>
      <c r="AY116" s="6" t="s">
        <v>158</v>
      </c>
      <c r="BE116" s="147">
        <f>IF($N$116="základní",$J$116,0)</f>
        <v>0</v>
      </c>
      <c r="BF116" s="147">
        <f>IF($N$116="snížená",$J$116,0)</f>
        <v>0</v>
      </c>
      <c r="BG116" s="147">
        <f>IF($N$116="zákl. přenesená",$J$116,0)</f>
        <v>0</v>
      </c>
      <c r="BH116" s="147">
        <f>IF($N$116="sníž. přenesená",$J$116,0)</f>
        <v>0</v>
      </c>
      <c r="BI116" s="147">
        <f>IF($N$116="nulová",$J$116,0)</f>
        <v>0</v>
      </c>
      <c r="BJ116" s="89" t="s">
        <v>21</v>
      </c>
      <c r="BK116" s="147">
        <f>ROUND($I$116*$H$116,2)</f>
        <v>0</v>
      </c>
      <c r="BL116" s="89" t="s">
        <v>163</v>
      </c>
      <c r="BM116" s="89" t="s">
        <v>224</v>
      </c>
    </row>
    <row r="117" spans="2:65" s="6" customFormat="1" ht="16.5" customHeight="1" x14ac:dyDescent="0.3">
      <c r="B117" s="23"/>
      <c r="C117" s="24"/>
      <c r="D117" s="148" t="s">
        <v>164</v>
      </c>
      <c r="E117" s="24"/>
      <c r="F117" s="149" t="s">
        <v>944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164</v>
      </c>
      <c r="AU117" s="6" t="s">
        <v>21</v>
      </c>
    </row>
    <row r="118" spans="2:65" s="6" customFormat="1" ht="15.75" customHeight="1" x14ac:dyDescent="0.3">
      <c r="B118" s="23"/>
      <c r="C118" s="136" t="s">
        <v>229</v>
      </c>
      <c r="D118" s="136" t="s">
        <v>159</v>
      </c>
      <c r="E118" s="137" t="s">
        <v>945</v>
      </c>
      <c r="F118" s="138" t="s">
        <v>946</v>
      </c>
      <c r="G118" s="139" t="s">
        <v>754</v>
      </c>
      <c r="H118" s="140">
        <v>1</v>
      </c>
      <c r="I118" s="141"/>
      <c r="J118" s="142">
        <f>ROUND($I$118*$H$118,2)</f>
        <v>0</v>
      </c>
      <c r="K118" s="138"/>
      <c r="L118" s="43"/>
      <c r="M118" s="143"/>
      <c r="N118" s="144" t="s">
        <v>41</v>
      </c>
      <c r="O118" s="24"/>
      <c r="P118" s="145">
        <f>$O$118*$H$118</f>
        <v>0</v>
      </c>
      <c r="Q118" s="145">
        <v>0</v>
      </c>
      <c r="R118" s="145">
        <f>$Q$118*$H$118</f>
        <v>0</v>
      </c>
      <c r="S118" s="145">
        <v>0</v>
      </c>
      <c r="T118" s="146">
        <f>$S$118*$H$118</f>
        <v>0</v>
      </c>
      <c r="AR118" s="89" t="s">
        <v>163</v>
      </c>
      <c r="AT118" s="89" t="s">
        <v>159</v>
      </c>
      <c r="AU118" s="89" t="s">
        <v>21</v>
      </c>
      <c r="AY118" s="6" t="s">
        <v>158</v>
      </c>
      <c r="BE118" s="147">
        <f>IF($N$118="základní",$J$118,0)</f>
        <v>0</v>
      </c>
      <c r="BF118" s="147">
        <f>IF($N$118="snížená",$J$118,0)</f>
        <v>0</v>
      </c>
      <c r="BG118" s="147">
        <f>IF($N$118="zákl. přenesená",$J$118,0)</f>
        <v>0</v>
      </c>
      <c r="BH118" s="147">
        <f>IF($N$118="sníž. přenesená",$J$118,0)</f>
        <v>0</v>
      </c>
      <c r="BI118" s="147">
        <f>IF($N$118="nulová",$J$118,0)</f>
        <v>0</v>
      </c>
      <c r="BJ118" s="89" t="s">
        <v>21</v>
      </c>
      <c r="BK118" s="147">
        <f>ROUND($I$118*$H$118,2)</f>
        <v>0</v>
      </c>
      <c r="BL118" s="89" t="s">
        <v>163</v>
      </c>
      <c r="BM118" s="89" t="s">
        <v>229</v>
      </c>
    </row>
    <row r="119" spans="2:65" s="6" customFormat="1" ht="16.5" customHeight="1" x14ac:dyDescent="0.3">
      <c r="B119" s="23"/>
      <c r="C119" s="24"/>
      <c r="D119" s="148" t="s">
        <v>164</v>
      </c>
      <c r="E119" s="24"/>
      <c r="F119" s="149" t="s">
        <v>946</v>
      </c>
      <c r="G119" s="24"/>
      <c r="H119" s="24"/>
      <c r="J119" s="24"/>
      <c r="K119" s="24"/>
      <c r="L119" s="43"/>
      <c r="M119" s="56"/>
      <c r="N119" s="24"/>
      <c r="O119" s="24"/>
      <c r="P119" s="24"/>
      <c r="Q119" s="24"/>
      <c r="R119" s="24"/>
      <c r="S119" s="24"/>
      <c r="T119" s="57"/>
      <c r="AT119" s="6" t="s">
        <v>164</v>
      </c>
      <c r="AU119" s="6" t="s">
        <v>21</v>
      </c>
    </row>
    <row r="120" spans="2:65" s="6" customFormat="1" ht="15.75" customHeight="1" x14ac:dyDescent="0.3">
      <c r="B120" s="23"/>
      <c r="C120" s="136" t="s">
        <v>70</v>
      </c>
      <c r="D120" s="136" t="s">
        <v>159</v>
      </c>
      <c r="E120" s="137" t="s">
        <v>947</v>
      </c>
      <c r="F120" s="138" t="s">
        <v>948</v>
      </c>
      <c r="G120" s="139" t="s">
        <v>420</v>
      </c>
      <c r="H120" s="177"/>
      <c r="I120" s="141"/>
      <c r="J120" s="142">
        <f>ROUND($I$120*$H$120,2)</f>
        <v>0</v>
      </c>
      <c r="K120" s="138"/>
      <c r="L120" s="43"/>
      <c r="M120" s="143"/>
      <c r="N120" s="144" t="s">
        <v>41</v>
      </c>
      <c r="O120" s="24"/>
      <c r="P120" s="145">
        <f>$O$120*$H$120</f>
        <v>0</v>
      </c>
      <c r="Q120" s="145">
        <v>0</v>
      </c>
      <c r="R120" s="145">
        <f>$Q$120*$H$120</f>
        <v>0</v>
      </c>
      <c r="S120" s="145">
        <v>0</v>
      </c>
      <c r="T120" s="146">
        <f>$S$120*$H$120</f>
        <v>0</v>
      </c>
      <c r="AR120" s="89" t="s">
        <v>163</v>
      </c>
      <c r="AT120" s="89" t="s">
        <v>159</v>
      </c>
      <c r="AU120" s="89" t="s">
        <v>21</v>
      </c>
      <c r="AY120" s="6" t="s">
        <v>158</v>
      </c>
      <c r="BE120" s="147">
        <f>IF($N$120="základní",$J$120,0)</f>
        <v>0</v>
      </c>
      <c r="BF120" s="147">
        <f>IF($N$120="snížená",$J$120,0)</f>
        <v>0</v>
      </c>
      <c r="BG120" s="147">
        <f>IF($N$120="zákl. přenesená",$J$120,0)</f>
        <v>0</v>
      </c>
      <c r="BH120" s="147">
        <f>IF($N$120="sníž. přenesená",$J$120,0)</f>
        <v>0</v>
      </c>
      <c r="BI120" s="147">
        <f>IF($N$120="nulová",$J$120,0)</f>
        <v>0</v>
      </c>
      <c r="BJ120" s="89" t="s">
        <v>21</v>
      </c>
      <c r="BK120" s="147">
        <f>ROUND($I$120*$H$120,2)</f>
        <v>0</v>
      </c>
      <c r="BL120" s="89" t="s">
        <v>163</v>
      </c>
      <c r="BM120" s="89" t="s">
        <v>232</v>
      </c>
    </row>
    <row r="121" spans="2:65" s="6" customFormat="1" ht="16.5" customHeight="1" x14ac:dyDescent="0.3">
      <c r="B121" s="23"/>
      <c r="C121" s="24"/>
      <c r="D121" s="148" t="s">
        <v>164</v>
      </c>
      <c r="E121" s="24"/>
      <c r="F121" s="149" t="s">
        <v>948</v>
      </c>
      <c r="G121" s="24"/>
      <c r="H121" s="24"/>
      <c r="J121" s="24"/>
      <c r="K121" s="24"/>
      <c r="L121" s="43"/>
      <c r="M121" s="56"/>
      <c r="N121" s="24"/>
      <c r="O121" s="24"/>
      <c r="P121" s="24"/>
      <c r="Q121" s="24"/>
      <c r="R121" s="24"/>
      <c r="S121" s="24"/>
      <c r="T121" s="57"/>
      <c r="AT121" s="6" t="s">
        <v>164</v>
      </c>
      <c r="AU121" s="6" t="s">
        <v>21</v>
      </c>
    </row>
    <row r="122" spans="2:65" s="6" customFormat="1" ht="15.75" customHeight="1" x14ac:dyDescent="0.3">
      <c r="B122" s="23"/>
      <c r="C122" s="136" t="s">
        <v>232</v>
      </c>
      <c r="D122" s="136" t="s">
        <v>159</v>
      </c>
      <c r="E122" s="137" t="s">
        <v>949</v>
      </c>
      <c r="F122" s="138" t="s">
        <v>950</v>
      </c>
      <c r="G122" s="139" t="s">
        <v>754</v>
      </c>
      <c r="H122" s="140">
        <v>1</v>
      </c>
      <c r="I122" s="141"/>
      <c r="J122" s="142">
        <f>ROUND($I$122*$H$122,2)</f>
        <v>0</v>
      </c>
      <c r="K122" s="138"/>
      <c r="L122" s="43"/>
      <c r="M122" s="143"/>
      <c r="N122" s="144" t="s">
        <v>41</v>
      </c>
      <c r="O122" s="24"/>
      <c r="P122" s="145">
        <f>$O$122*$H$122</f>
        <v>0</v>
      </c>
      <c r="Q122" s="145">
        <v>0</v>
      </c>
      <c r="R122" s="145">
        <f>$Q$122*$H$122</f>
        <v>0</v>
      </c>
      <c r="S122" s="145">
        <v>0</v>
      </c>
      <c r="T122" s="146">
        <f>$S$122*$H$122</f>
        <v>0</v>
      </c>
      <c r="AR122" s="89" t="s">
        <v>163</v>
      </c>
      <c r="AT122" s="89" t="s">
        <v>159</v>
      </c>
      <c r="AU122" s="89" t="s">
        <v>21</v>
      </c>
      <c r="AY122" s="6" t="s">
        <v>158</v>
      </c>
      <c r="BE122" s="147">
        <f>IF($N$122="základní",$J$122,0)</f>
        <v>0</v>
      </c>
      <c r="BF122" s="147">
        <f>IF($N$122="snížená",$J$122,0)</f>
        <v>0</v>
      </c>
      <c r="BG122" s="147">
        <f>IF($N$122="zákl. přenesená",$J$122,0)</f>
        <v>0</v>
      </c>
      <c r="BH122" s="147">
        <f>IF($N$122="sníž. přenesená",$J$122,0)</f>
        <v>0</v>
      </c>
      <c r="BI122" s="147">
        <f>IF($N$122="nulová",$J$122,0)</f>
        <v>0</v>
      </c>
      <c r="BJ122" s="89" t="s">
        <v>21</v>
      </c>
      <c r="BK122" s="147">
        <f>ROUND($I$122*$H$122,2)</f>
        <v>0</v>
      </c>
      <c r="BL122" s="89" t="s">
        <v>163</v>
      </c>
      <c r="BM122" s="89" t="s">
        <v>7</v>
      </c>
    </row>
    <row r="123" spans="2:65" s="6" customFormat="1" ht="16.5" customHeight="1" x14ac:dyDescent="0.3">
      <c r="B123" s="23"/>
      <c r="C123" s="24"/>
      <c r="D123" s="148" t="s">
        <v>164</v>
      </c>
      <c r="E123" s="24"/>
      <c r="F123" s="149" t="s">
        <v>950</v>
      </c>
      <c r="G123" s="24"/>
      <c r="H123" s="24"/>
      <c r="J123" s="24"/>
      <c r="K123" s="24"/>
      <c r="L123" s="43"/>
      <c r="M123" s="56"/>
      <c r="N123" s="24"/>
      <c r="O123" s="24"/>
      <c r="P123" s="24"/>
      <c r="Q123" s="24"/>
      <c r="R123" s="24"/>
      <c r="S123" s="24"/>
      <c r="T123" s="57"/>
      <c r="AT123" s="6" t="s">
        <v>164</v>
      </c>
      <c r="AU123" s="6" t="s">
        <v>21</v>
      </c>
    </row>
    <row r="124" spans="2:65" s="6" customFormat="1" ht="15.75" customHeight="1" x14ac:dyDescent="0.3">
      <c r="B124" s="23"/>
      <c r="C124" s="136" t="s">
        <v>7</v>
      </c>
      <c r="D124" s="136" t="s">
        <v>159</v>
      </c>
      <c r="E124" s="137" t="s">
        <v>951</v>
      </c>
      <c r="F124" s="138" t="s">
        <v>952</v>
      </c>
      <c r="G124" s="139" t="s">
        <v>754</v>
      </c>
      <c r="H124" s="140">
        <v>1</v>
      </c>
      <c r="I124" s="141"/>
      <c r="J124" s="142">
        <f>ROUND($I$124*$H$124,2)</f>
        <v>0</v>
      </c>
      <c r="K124" s="138"/>
      <c r="L124" s="43"/>
      <c r="M124" s="143"/>
      <c r="N124" s="144" t="s">
        <v>41</v>
      </c>
      <c r="O124" s="24"/>
      <c r="P124" s="145">
        <f>$O$124*$H$124</f>
        <v>0</v>
      </c>
      <c r="Q124" s="145">
        <v>0</v>
      </c>
      <c r="R124" s="145">
        <f>$Q$124*$H$124</f>
        <v>0</v>
      </c>
      <c r="S124" s="145">
        <v>0</v>
      </c>
      <c r="T124" s="146">
        <f>$S$124*$H$124</f>
        <v>0</v>
      </c>
      <c r="AR124" s="89" t="s">
        <v>163</v>
      </c>
      <c r="AT124" s="89" t="s">
        <v>159</v>
      </c>
      <c r="AU124" s="89" t="s">
        <v>21</v>
      </c>
      <c r="AY124" s="6" t="s">
        <v>158</v>
      </c>
      <c r="BE124" s="147">
        <f>IF($N$124="základní",$J$124,0)</f>
        <v>0</v>
      </c>
      <c r="BF124" s="147">
        <f>IF($N$124="snížená",$J$124,0)</f>
        <v>0</v>
      </c>
      <c r="BG124" s="147">
        <f>IF($N$124="zákl. přenesená",$J$124,0)</f>
        <v>0</v>
      </c>
      <c r="BH124" s="147">
        <f>IF($N$124="sníž. přenesená",$J$124,0)</f>
        <v>0</v>
      </c>
      <c r="BI124" s="147">
        <f>IF($N$124="nulová",$J$124,0)</f>
        <v>0</v>
      </c>
      <c r="BJ124" s="89" t="s">
        <v>21</v>
      </c>
      <c r="BK124" s="147">
        <f>ROUND($I$124*$H$124,2)</f>
        <v>0</v>
      </c>
      <c r="BL124" s="89" t="s">
        <v>163</v>
      </c>
      <c r="BM124" s="89" t="s">
        <v>242</v>
      </c>
    </row>
    <row r="125" spans="2:65" s="6" customFormat="1" ht="16.5" customHeight="1" x14ac:dyDescent="0.3">
      <c r="B125" s="23"/>
      <c r="C125" s="24"/>
      <c r="D125" s="148" t="s">
        <v>164</v>
      </c>
      <c r="E125" s="24"/>
      <c r="F125" s="149" t="s">
        <v>952</v>
      </c>
      <c r="G125" s="24"/>
      <c r="H125" s="24"/>
      <c r="J125" s="24"/>
      <c r="K125" s="24"/>
      <c r="L125" s="43"/>
      <c r="M125" s="56"/>
      <c r="N125" s="24"/>
      <c r="O125" s="24"/>
      <c r="P125" s="24"/>
      <c r="Q125" s="24"/>
      <c r="R125" s="24"/>
      <c r="S125" s="24"/>
      <c r="T125" s="57"/>
      <c r="AT125" s="6" t="s">
        <v>164</v>
      </c>
      <c r="AU125" s="6" t="s">
        <v>21</v>
      </c>
    </row>
    <row r="126" spans="2:65" s="6" customFormat="1" ht="15.75" customHeight="1" x14ac:dyDescent="0.3">
      <c r="B126" s="23"/>
      <c r="C126" s="136" t="s">
        <v>242</v>
      </c>
      <c r="D126" s="136" t="s">
        <v>159</v>
      </c>
      <c r="E126" s="137" t="s">
        <v>953</v>
      </c>
      <c r="F126" s="138" t="s">
        <v>954</v>
      </c>
      <c r="G126" s="139" t="s">
        <v>754</v>
      </c>
      <c r="H126" s="140">
        <v>6</v>
      </c>
      <c r="I126" s="141"/>
      <c r="J126" s="142">
        <f>ROUND($I$126*$H$126,2)</f>
        <v>0</v>
      </c>
      <c r="K126" s="138"/>
      <c r="L126" s="43"/>
      <c r="M126" s="143"/>
      <c r="N126" s="144" t="s">
        <v>41</v>
      </c>
      <c r="O126" s="24"/>
      <c r="P126" s="145">
        <f>$O$126*$H$126</f>
        <v>0</v>
      </c>
      <c r="Q126" s="145">
        <v>0</v>
      </c>
      <c r="R126" s="145">
        <f>$Q$126*$H$126</f>
        <v>0</v>
      </c>
      <c r="S126" s="145">
        <v>0</v>
      </c>
      <c r="T126" s="146">
        <f>$S$126*$H$126</f>
        <v>0</v>
      </c>
      <c r="AR126" s="89" t="s">
        <v>163</v>
      </c>
      <c r="AT126" s="89" t="s">
        <v>159</v>
      </c>
      <c r="AU126" s="89" t="s">
        <v>21</v>
      </c>
      <c r="AY126" s="6" t="s">
        <v>158</v>
      </c>
      <c r="BE126" s="147">
        <f>IF($N$126="základní",$J$126,0)</f>
        <v>0</v>
      </c>
      <c r="BF126" s="147">
        <f>IF($N$126="snížená",$J$126,0)</f>
        <v>0</v>
      </c>
      <c r="BG126" s="147">
        <f>IF($N$126="zákl. přenesená",$J$126,0)</f>
        <v>0</v>
      </c>
      <c r="BH126" s="147">
        <f>IF($N$126="sníž. přenesená",$J$126,0)</f>
        <v>0</v>
      </c>
      <c r="BI126" s="147">
        <f>IF($N$126="nulová",$J$126,0)</f>
        <v>0</v>
      </c>
      <c r="BJ126" s="89" t="s">
        <v>21</v>
      </c>
      <c r="BK126" s="147">
        <f>ROUND($I$126*$H$126,2)</f>
        <v>0</v>
      </c>
      <c r="BL126" s="89" t="s">
        <v>163</v>
      </c>
      <c r="BM126" s="89" t="s">
        <v>246</v>
      </c>
    </row>
    <row r="127" spans="2:65" s="6" customFormat="1" ht="16.5" customHeight="1" x14ac:dyDescent="0.3">
      <c r="B127" s="23"/>
      <c r="C127" s="24"/>
      <c r="D127" s="148" t="s">
        <v>164</v>
      </c>
      <c r="E127" s="24"/>
      <c r="F127" s="149" t="s">
        <v>954</v>
      </c>
      <c r="G127" s="24"/>
      <c r="H127" s="24"/>
      <c r="J127" s="24"/>
      <c r="K127" s="24"/>
      <c r="L127" s="43"/>
      <c r="M127" s="56"/>
      <c r="N127" s="24"/>
      <c r="O127" s="24"/>
      <c r="P127" s="24"/>
      <c r="Q127" s="24"/>
      <c r="R127" s="24"/>
      <c r="S127" s="24"/>
      <c r="T127" s="57"/>
      <c r="AT127" s="6" t="s">
        <v>164</v>
      </c>
      <c r="AU127" s="6" t="s">
        <v>21</v>
      </c>
    </row>
    <row r="128" spans="2:65" s="6" customFormat="1" ht="15.75" customHeight="1" x14ac:dyDescent="0.3">
      <c r="B128" s="23"/>
      <c r="C128" s="136" t="s">
        <v>246</v>
      </c>
      <c r="D128" s="136" t="s">
        <v>159</v>
      </c>
      <c r="E128" s="137" t="s">
        <v>955</v>
      </c>
      <c r="F128" s="138" t="s">
        <v>956</v>
      </c>
      <c r="G128" s="139" t="s">
        <v>754</v>
      </c>
      <c r="H128" s="140">
        <v>6</v>
      </c>
      <c r="I128" s="141"/>
      <c r="J128" s="142">
        <f>ROUND($I$128*$H$128,2)</f>
        <v>0</v>
      </c>
      <c r="K128" s="138"/>
      <c r="L128" s="43"/>
      <c r="M128" s="143"/>
      <c r="N128" s="144" t="s">
        <v>41</v>
      </c>
      <c r="O128" s="24"/>
      <c r="P128" s="145">
        <f>$O$128*$H$128</f>
        <v>0</v>
      </c>
      <c r="Q128" s="145">
        <v>0</v>
      </c>
      <c r="R128" s="145">
        <f>$Q$128*$H$128</f>
        <v>0</v>
      </c>
      <c r="S128" s="145">
        <v>0</v>
      </c>
      <c r="T128" s="146">
        <f>$S$128*$H$128</f>
        <v>0</v>
      </c>
      <c r="AR128" s="89" t="s">
        <v>163</v>
      </c>
      <c r="AT128" s="89" t="s">
        <v>159</v>
      </c>
      <c r="AU128" s="89" t="s">
        <v>21</v>
      </c>
      <c r="AY128" s="6" t="s">
        <v>158</v>
      </c>
      <c r="BE128" s="147">
        <f>IF($N$128="základní",$J$128,0)</f>
        <v>0</v>
      </c>
      <c r="BF128" s="147">
        <f>IF($N$128="snížená",$J$128,0)</f>
        <v>0</v>
      </c>
      <c r="BG128" s="147">
        <f>IF($N$128="zákl. přenesená",$J$128,0)</f>
        <v>0</v>
      </c>
      <c r="BH128" s="147">
        <f>IF($N$128="sníž. přenesená",$J$128,0)</f>
        <v>0</v>
      </c>
      <c r="BI128" s="147">
        <f>IF($N$128="nulová",$J$128,0)</f>
        <v>0</v>
      </c>
      <c r="BJ128" s="89" t="s">
        <v>21</v>
      </c>
      <c r="BK128" s="147">
        <f>ROUND($I$128*$H$128,2)</f>
        <v>0</v>
      </c>
      <c r="BL128" s="89" t="s">
        <v>163</v>
      </c>
      <c r="BM128" s="89" t="s">
        <v>250</v>
      </c>
    </row>
    <row r="129" spans="2:65" s="6" customFormat="1" ht="16.5" customHeight="1" x14ac:dyDescent="0.3">
      <c r="B129" s="23"/>
      <c r="C129" s="24"/>
      <c r="D129" s="148" t="s">
        <v>164</v>
      </c>
      <c r="E129" s="24"/>
      <c r="F129" s="149" t="s">
        <v>956</v>
      </c>
      <c r="G129" s="24"/>
      <c r="H129" s="24"/>
      <c r="J129" s="24"/>
      <c r="K129" s="24"/>
      <c r="L129" s="43"/>
      <c r="M129" s="56"/>
      <c r="N129" s="24"/>
      <c r="O129" s="24"/>
      <c r="P129" s="24"/>
      <c r="Q129" s="24"/>
      <c r="R129" s="24"/>
      <c r="S129" s="24"/>
      <c r="T129" s="57"/>
      <c r="AT129" s="6" t="s">
        <v>164</v>
      </c>
      <c r="AU129" s="6" t="s">
        <v>21</v>
      </c>
    </row>
    <row r="130" spans="2:65" s="6" customFormat="1" ht="15.75" customHeight="1" x14ac:dyDescent="0.3">
      <c r="B130" s="23"/>
      <c r="C130" s="136" t="s">
        <v>250</v>
      </c>
      <c r="D130" s="136" t="s">
        <v>159</v>
      </c>
      <c r="E130" s="137" t="s">
        <v>957</v>
      </c>
      <c r="F130" s="138" t="s">
        <v>958</v>
      </c>
      <c r="G130" s="139" t="s">
        <v>754</v>
      </c>
      <c r="H130" s="140">
        <v>6</v>
      </c>
      <c r="I130" s="141"/>
      <c r="J130" s="142">
        <f>ROUND($I$130*$H$130,2)</f>
        <v>0</v>
      </c>
      <c r="K130" s="138"/>
      <c r="L130" s="43"/>
      <c r="M130" s="143"/>
      <c r="N130" s="144" t="s">
        <v>41</v>
      </c>
      <c r="O130" s="24"/>
      <c r="P130" s="145">
        <f>$O$130*$H$130</f>
        <v>0</v>
      </c>
      <c r="Q130" s="145">
        <v>0</v>
      </c>
      <c r="R130" s="145">
        <f>$Q$130*$H$130</f>
        <v>0</v>
      </c>
      <c r="S130" s="145">
        <v>0</v>
      </c>
      <c r="T130" s="146">
        <f>$S$130*$H$130</f>
        <v>0</v>
      </c>
      <c r="AR130" s="89" t="s">
        <v>163</v>
      </c>
      <c r="AT130" s="89" t="s">
        <v>159</v>
      </c>
      <c r="AU130" s="89" t="s">
        <v>21</v>
      </c>
      <c r="AY130" s="6" t="s">
        <v>158</v>
      </c>
      <c r="BE130" s="147">
        <f>IF($N$130="základní",$J$130,0)</f>
        <v>0</v>
      </c>
      <c r="BF130" s="147">
        <f>IF($N$130="snížená",$J$130,0)</f>
        <v>0</v>
      </c>
      <c r="BG130" s="147">
        <f>IF($N$130="zákl. přenesená",$J$130,0)</f>
        <v>0</v>
      </c>
      <c r="BH130" s="147">
        <f>IF($N$130="sníž. přenesená",$J$130,0)</f>
        <v>0</v>
      </c>
      <c r="BI130" s="147">
        <f>IF($N$130="nulová",$J$130,0)</f>
        <v>0</v>
      </c>
      <c r="BJ130" s="89" t="s">
        <v>21</v>
      </c>
      <c r="BK130" s="147">
        <f>ROUND($I$130*$H$130,2)</f>
        <v>0</v>
      </c>
      <c r="BL130" s="89" t="s">
        <v>163</v>
      </c>
      <c r="BM130" s="89" t="s">
        <v>259</v>
      </c>
    </row>
    <row r="131" spans="2:65" s="6" customFormat="1" ht="16.5" customHeight="1" x14ac:dyDescent="0.3">
      <c r="B131" s="23"/>
      <c r="C131" s="24"/>
      <c r="D131" s="148" t="s">
        <v>164</v>
      </c>
      <c r="E131" s="24"/>
      <c r="F131" s="149" t="s">
        <v>958</v>
      </c>
      <c r="G131" s="24"/>
      <c r="H131" s="24"/>
      <c r="J131" s="24"/>
      <c r="K131" s="24"/>
      <c r="L131" s="43"/>
      <c r="M131" s="56"/>
      <c r="N131" s="24"/>
      <c r="O131" s="24"/>
      <c r="P131" s="24"/>
      <c r="Q131" s="24"/>
      <c r="R131" s="24"/>
      <c r="S131" s="24"/>
      <c r="T131" s="57"/>
      <c r="AT131" s="6" t="s">
        <v>164</v>
      </c>
      <c r="AU131" s="6" t="s">
        <v>21</v>
      </c>
    </row>
    <row r="132" spans="2:65" s="6" customFormat="1" ht="15.75" customHeight="1" x14ac:dyDescent="0.3">
      <c r="B132" s="23"/>
      <c r="C132" s="136" t="s">
        <v>259</v>
      </c>
      <c r="D132" s="136" t="s">
        <v>159</v>
      </c>
      <c r="E132" s="137" t="s">
        <v>959</v>
      </c>
      <c r="F132" s="138" t="s">
        <v>960</v>
      </c>
      <c r="G132" s="139" t="s">
        <v>754</v>
      </c>
      <c r="H132" s="140">
        <v>8</v>
      </c>
      <c r="I132" s="141"/>
      <c r="J132" s="142">
        <f>ROUND($I$132*$H$132,2)</f>
        <v>0</v>
      </c>
      <c r="K132" s="138"/>
      <c r="L132" s="43"/>
      <c r="M132" s="143"/>
      <c r="N132" s="144" t="s">
        <v>41</v>
      </c>
      <c r="O132" s="24"/>
      <c r="P132" s="145">
        <f>$O$132*$H$132</f>
        <v>0</v>
      </c>
      <c r="Q132" s="145">
        <v>0</v>
      </c>
      <c r="R132" s="145">
        <f>$Q$132*$H$132</f>
        <v>0</v>
      </c>
      <c r="S132" s="145">
        <v>0</v>
      </c>
      <c r="T132" s="146">
        <f>$S$132*$H$132</f>
        <v>0</v>
      </c>
      <c r="AR132" s="89" t="s">
        <v>163</v>
      </c>
      <c r="AT132" s="89" t="s">
        <v>159</v>
      </c>
      <c r="AU132" s="89" t="s">
        <v>21</v>
      </c>
      <c r="AY132" s="6" t="s">
        <v>158</v>
      </c>
      <c r="BE132" s="147">
        <f>IF($N$132="základní",$J$132,0)</f>
        <v>0</v>
      </c>
      <c r="BF132" s="147">
        <f>IF($N$132="snížená",$J$132,0)</f>
        <v>0</v>
      </c>
      <c r="BG132" s="147">
        <f>IF($N$132="zákl. přenesená",$J$132,0)</f>
        <v>0</v>
      </c>
      <c r="BH132" s="147">
        <f>IF($N$132="sníž. přenesená",$J$132,0)</f>
        <v>0</v>
      </c>
      <c r="BI132" s="147">
        <f>IF($N$132="nulová",$J$132,0)</f>
        <v>0</v>
      </c>
      <c r="BJ132" s="89" t="s">
        <v>21</v>
      </c>
      <c r="BK132" s="147">
        <f>ROUND($I$132*$H$132,2)</f>
        <v>0</v>
      </c>
      <c r="BL132" s="89" t="s">
        <v>163</v>
      </c>
      <c r="BM132" s="89" t="s">
        <v>263</v>
      </c>
    </row>
    <row r="133" spans="2:65" s="6" customFormat="1" ht="16.5" customHeight="1" x14ac:dyDescent="0.3">
      <c r="B133" s="23"/>
      <c r="C133" s="24"/>
      <c r="D133" s="148" t="s">
        <v>164</v>
      </c>
      <c r="E133" s="24"/>
      <c r="F133" s="149" t="s">
        <v>960</v>
      </c>
      <c r="G133" s="24"/>
      <c r="H133" s="24"/>
      <c r="J133" s="24"/>
      <c r="K133" s="24"/>
      <c r="L133" s="43"/>
      <c r="M133" s="56"/>
      <c r="N133" s="24"/>
      <c r="O133" s="24"/>
      <c r="P133" s="24"/>
      <c r="Q133" s="24"/>
      <c r="R133" s="24"/>
      <c r="S133" s="24"/>
      <c r="T133" s="57"/>
      <c r="AT133" s="6" t="s">
        <v>164</v>
      </c>
      <c r="AU133" s="6" t="s">
        <v>21</v>
      </c>
    </row>
    <row r="134" spans="2:65" s="6" customFormat="1" ht="15.75" customHeight="1" x14ac:dyDescent="0.3">
      <c r="B134" s="23"/>
      <c r="C134" s="136" t="s">
        <v>263</v>
      </c>
      <c r="D134" s="136" t="s">
        <v>159</v>
      </c>
      <c r="E134" s="137" t="s">
        <v>961</v>
      </c>
      <c r="F134" s="138" t="s">
        <v>962</v>
      </c>
      <c r="G134" s="139" t="s">
        <v>754</v>
      </c>
      <c r="H134" s="140">
        <v>8</v>
      </c>
      <c r="I134" s="141"/>
      <c r="J134" s="142">
        <f>ROUND($I$134*$H$134,2)</f>
        <v>0</v>
      </c>
      <c r="K134" s="138"/>
      <c r="L134" s="43"/>
      <c r="M134" s="143"/>
      <c r="N134" s="144" t="s">
        <v>41</v>
      </c>
      <c r="O134" s="24"/>
      <c r="P134" s="145">
        <f>$O$134*$H$134</f>
        <v>0</v>
      </c>
      <c r="Q134" s="145">
        <v>0</v>
      </c>
      <c r="R134" s="145">
        <f>$Q$134*$H$134</f>
        <v>0</v>
      </c>
      <c r="S134" s="145">
        <v>0</v>
      </c>
      <c r="T134" s="146">
        <f>$S$134*$H$134</f>
        <v>0</v>
      </c>
      <c r="AR134" s="89" t="s">
        <v>163</v>
      </c>
      <c r="AT134" s="89" t="s">
        <v>159</v>
      </c>
      <c r="AU134" s="89" t="s">
        <v>21</v>
      </c>
      <c r="AY134" s="6" t="s">
        <v>158</v>
      </c>
      <c r="BE134" s="147">
        <f>IF($N$134="základní",$J$134,0)</f>
        <v>0</v>
      </c>
      <c r="BF134" s="147">
        <f>IF($N$134="snížená",$J$134,0)</f>
        <v>0</v>
      </c>
      <c r="BG134" s="147">
        <f>IF($N$134="zákl. přenesená",$J$134,0)</f>
        <v>0</v>
      </c>
      <c r="BH134" s="147">
        <f>IF($N$134="sníž. přenesená",$J$134,0)</f>
        <v>0</v>
      </c>
      <c r="BI134" s="147">
        <f>IF($N$134="nulová",$J$134,0)</f>
        <v>0</v>
      </c>
      <c r="BJ134" s="89" t="s">
        <v>21</v>
      </c>
      <c r="BK134" s="147">
        <f>ROUND($I$134*$H$134,2)</f>
        <v>0</v>
      </c>
      <c r="BL134" s="89" t="s">
        <v>163</v>
      </c>
      <c r="BM134" s="89" t="s">
        <v>267</v>
      </c>
    </row>
    <row r="135" spans="2:65" s="6" customFormat="1" ht="16.5" customHeight="1" x14ac:dyDescent="0.3">
      <c r="B135" s="23"/>
      <c r="C135" s="24"/>
      <c r="D135" s="148" t="s">
        <v>164</v>
      </c>
      <c r="E135" s="24"/>
      <c r="F135" s="149" t="s">
        <v>962</v>
      </c>
      <c r="G135" s="24"/>
      <c r="H135" s="24"/>
      <c r="J135" s="24"/>
      <c r="K135" s="24"/>
      <c r="L135" s="43"/>
      <c r="M135" s="56"/>
      <c r="N135" s="24"/>
      <c r="O135" s="24"/>
      <c r="P135" s="24"/>
      <c r="Q135" s="24"/>
      <c r="R135" s="24"/>
      <c r="S135" s="24"/>
      <c r="T135" s="57"/>
      <c r="AT135" s="6" t="s">
        <v>164</v>
      </c>
      <c r="AU135" s="6" t="s">
        <v>21</v>
      </c>
    </row>
    <row r="136" spans="2:65" s="6" customFormat="1" ht="15.75" customHeight="1" x14ac:dyDescent="0.3">
      <c r="B136" s="23"/>
      <c r="C136" s="136" t="s">
        <v>267</v>
      </c>
      <c r="D136" s="136" t="s">
        <v>159</v>
      </c>
      <c r="E136" s="137" t="s">
        <v>963</v>
      </c>
      <c r="F136" s="138" t="s">
        <v>964</v>
      </c>
      <c r="G136" s="139" t="s">
        <v>754</v>
      </c>
      <c r="H136" s="140">
        <v>1</v>
      </c>
      <c r="I136" s="141"/>
      <c r="J136" s="142">
        <f>ROUND($I$136*$H$136,2)</f>
        <v>0</v>
      </c>
      <c r="K136" s="138"/>
      <c r="L136" s="43"/>
      <c r="M136" s="143"/>
      <c r="N136" s="144" t="s">
        <v>41</v>
      </c>
      <c r="O136" s="24"/>
      <c r="P136" s="145">
        <f>$O$136*$H$136</f>
        <v>0</v>
      </c>
      <c r="Q136" s="145">
        <v>0</v>
      </c>
      <c r="R136" s="145">
        <f>$Q$136*$H$136</f>
        <v>0</v>
      </c>
      <c r="S136" s="145">
        <v>0</v>
      </c>
      <c r="T136" s="146">
        <f>$S$136*$H$136</f>
        <v>0</v>
      </c>
      <c r="AR136" s="89" t="s">
        <v>163</v>
      </c>
      <c r="AT136" s="89" t="s">
        <v>159</v>
      </c>
      <c r="AU136" s="89" t="s">
        <v>21</v>
      </c>
      <c r="AY136" s="6" t="s">
        <v>158</v>
      </c>
      <c r="BE136" s="147">
        <f>IF($N$136="základní",$J$136,0)</f>
        <v>0</v>
      </c>
      <c r="BF136" s="147">
        <f>IF($N$136="snížená",$J$136,0)</f>
        <v>0</v>
      </c>
      <c r="BG136" s="147">
        <f>IF($N$136="zákl. přenesená",$J$136,0)</f>
        <v>0</v>
      </c>
      <c r="BH136" s="147">
        <f>IF($N$136="sníž. přenesená",$J$136,0)</f>
        <v>0</v>
      </c>
      <c r="BI136" s="147">
        <f>IF($N$136="nulová",$J$136,0)</f>
        <v>0</v>
      </c>
      <c r="BJ136" s="89" t="s">
        <v>21</v>
      </c>
      <c r="BK136" s="147">
        <f>ROUND($I$136*$H$136,2)</f>
        <v>0</v>
      </c>
      <c r="BL136" s="89" t="s">
        <v>163</v>
      </c>
      <c r="BM136" s="89" t="s">
        <v>271</v>
      </c>
    </row>
    <row r="137" spans="2:65" s="6" customFormat="1" ht="16.5" customHeight="1" x14ac:dyDescent="0.3">
      <c r="B137" s="23"/>
      <c r="C137" s="24"/>
      <c r="D137" s="148" t="s">
        <v>164</v>
      </c>
      <c r="E137" s="24"/>
      <c r="F137" s="149" t="s">
        <v>964</v>
      </c>
      <c r="G137" s="24"/>
      <c r="H137" s="24"/>
      <c r="J137" s="24"/>
      <c r="K137" s="24"/>
      <c r="L137" s="43"/>
      <c r="M137" s="56"/>
      <c r="N137" s="24"/>
      <c r="O137" s="24"/>
      <c r="P137" s="24"/>
      <c r="Q137" s="24"/>
      <c r="R137" s="24"/>
      <c r="S137" s="24"/>
      <c r="T137" s="57"/>
      <c r="AT137" s="6" t="s">
        <v>164</v>
      </c>
      <c r="AU137" s="6" t="s">
        <v>21</v>
      </c>
    </row>
    <row r="138" spans="2:65" s="6" customFormat="1" ht="15.75" customHeight="1" x14ac:dyDescent="0.3">
      <c r="B138" s="23"/>
      <c r="C138" s="136" t="s">
        <v>271</v>
      </c>
      <c r="D138" s="136" t="s">
        <v>159</v>
      </c>
      <c r="E138" s="137" t="s">
        <v>965</v>
      </c>
      <c r="F138" s="138" t="s">
        <v>966</v>
      </c>
      <c r="G138" s="139" t="s">
        <v>754</v>
      </c>
      <c r="H138" s="140">
        <v>1</v>
      </c>
      <c r="I138" s="141"/>
      <c r="J138" s="142">
        <f>ROUND($I$138*$H$138,2)</f>
        <v>0</v>
      </c>
      <c r="K138" s="138"/>
      <c r="L138" s="43"/>
      <c r="M138" s="143"/>
      <c r="N138" s="144" t="s">
        <v>41</v>
      </c>
      <c r="O138" s="24"/>
      <c r="P138" s="145">
        <f>$O$138*$H$138</f>
        <v>0</v>
      </c>
      <c r="Q138" s="145">
        <v>0</v>
      </c>
      <c r="R138" s="145">
        <f>$Q$138*$H$138</f>
        <v>0</v>
      </c>
      <c r="S138" s="145">
        <v>0</v>
      </c>
      <c r="T138" s="146">
        <f>$S$138*$H$138</f>
        <v>0</v>
      </c>
      <c r="AR138" s="89" t="s">
        <v>163</v>
      </c>
      <c r="AT138" s="89" t="s">
        <v>159</v>
      </c>
      <c r="AU138" s="89" t="s">
        <v>21</v>
      </c>
      <c r="AY138" s="6" t="s">
        <v>158</v>
      </c>
      <c r="BE138" s="147">
        <f>IF($N$138="základní",$J$138,0)</f>
        <v>0</v>
      </c>
      <c r="BF138" s="147">
        <f>IF($N$138="snížená",$J$138,0)</f>
        <v>0</v>
      </c>
      <c r="BG138" s="147">
        <f>IF($N$138="zákl. přenesená",$J$138,0)</f>
        <v>0</v>
      </c>
      <c r="BH138" s="147">
        <f>IF($N$138="sníž. přenesená",$J$138,0)</f>
        <v>0</v>
      </c>
      <c r="BI138" s="147">
        <f>IF($N$138="nulová",$J$138,0)</f>
        <v>0</v>
      </c>
      <c r="BJ138" s="89" t="s">
        <v>21</v>
      </c>
      <c r="BK138" s="147">
        <f>ROUND($I$138*$H$138,2)</f>
        <v>0</v>
      </c>
      <c r="BL138" s="89" t="s">
        <v>163</v>
      </c>
      <c r="BM138" s="89" t="s">
        <v>277</v>
      </c>
    </row>
    <row r="139" spans="2:65" s="6" customFormat="1" ht="16.5" customHeight="1" x14ac:dyDescent="0.3">
      <c r="B139" s="23"/>
      <c r="C139" s="24"/>
      <c r="D139" s="148" t="s">
        <v>164</v>
      </c>
      <c r="E139" s="24"/>
      <c r="F139" s="149" t="s">
        <v>966</v>
      </c>
      <c r="G139" s="24"/>
      <c r="H139" s="24"/>
      <c r="J139" s="24"/>
      <c r="K139" s="24"/>
      <c r="L139" s="43"/>
      <c r="M139" s="56"/>
      <c r="N139" s="24"/>
      <c r="O139" s="24"/>
      <c r="P139" s="24"/>
      <c r="Q139" s="24"/>
      <c r="R139" s="24"/>
      <c r="S139" s="24"/>
      <c r="T139" s="57"/>
      <c r="AT139" s="6" t="s">
        <v>164</v>
      </c>
      <c r="AU139" s="6" t="s">
        <v>21</v>
      </c>
    </row>
    <row r="140" spans="2:65" s="6" customFormat="1" ht="15.75" customHeight="1" x14ac:dyDescent="0.3">
      <c r="B140" s="23"/>
      <c r="C140" s="136" t="s">
        <v>277</v>
      </c>
      <c r="D140" s="136" t="s">
        <v>159</v>
      </c>
      <c r="E140" s="137" t="s">
        <v>967</v>
      </c>
      <c r="F140" s="138" t="s">
        <v>968</v>
      </c>
      <c r="G140" s="139" t="s">
        <v>910</v>
      </c>
      <c r="H140" s="140">
        <v>6</v>
      </c>
      <c r="I140" s="141"/>
      <c r="J140" s="142">
        <f>ROUND($I$140*$H$140,2)</f>
        <v>0</v>
      </c>
      <c r="K140" s="138"/>
      <c r="L140" s="43"/>
      <c r="M140" s="143"/>
      <c r="N140" s="144" t="s">
        <v>41</v>
      </c>
      <c r="O140" s="24"/>
      <c r="P140" s="145">
        <f>$O$140*$H$140</f>
        <v>0</v>
      </c>
      <c r="Q140" s="145">
        <v>0</v>
      </c>
      <c r="R140" s="145">
        <f>$Q$140*$H$140</f>
        <v>0</v>
      </c>
      <c r="S140" s="145">
        <v>0</v>
      </c>
      <c r="T140" s="146">
        <f>$S$140*$H$140</f>
        <v>0</v>
      </c>
      <c r="AR140" s="89" t="s">
        <v>163</v>
      </c>
      <c r="AT140" s="89" t="s">
        <v>159</v>
      </c>
      <c r="AU140" s="89" t="s">
        <v>21</v>
      </c>
      <c r="AY140" s="6" t="s">
        <v>158</v>
      </c>
      <c r="BE140" s="147">
        <f>IF($N$140="základní",$J$140,0)</f>
        <v>0</v>
      </c>
      <c r="BF140" s="147">
        <f>IF($N$140="snížená",$J$140,0)</f>
        <v>0</v>
      </c>
      <c r="BG140" s="147">
        <f>IF($N$140="zákl. přenesená",$J$140,0)</f>
        <v>0</v>
      </c>
      <c r="BH140" s="147">
        <f>IF($N$140="sníž. přenesená",$J$140,0)</f>
        <v>0</v>
      </c>
      <c r="BI140" s="147">
        <f>IF($N$140="nulová",$J$140,0)</f>
        <v>0</v>
      </c>
      <c r="BJ140" s="89" t="s">
        <v>21</v>
      </c>
      <c r="BK140" s="147">
        <f>ROUND($I$140*$H$140,2)</f>
        <v>0</v>
      </c>
      <c r="BL140" s="89" t="s">
        <v>163</v>
      </c>
      <c r="BM140" s="89" t="s">
        <v>282</v>
      </c>
    </row>
    <row r="141" spans="2:65" s="6" customFormat="1" ht="16.5" customHeight="1" x14ac:dyDescent="0.3">
      <c r="B141" s="23"/>
      <c r="C141" s="24"/>
      <c r="D141" s="148" t="s">
        <v>164</v>
      </c>
      <c r="E141" s="24"/>
      <c r="F141" s="149" t="s">
        <v>968</v>
      </c>
      <c r="G141" s="24"/>
      <c r="H141" s="24"/>
      <c r="J141" s="24"/>
      <c r="K141" s="24"/>
      <c r="L141" s="43"/>
      <c r="M141" s="56"/>
      <c r="N141" s="24"/>
      <c r="O141" s="24"/>
      <c r="P141" s="24"/>
      <c r="Q141" s="24"/>
      <c r="R141" s="24"/>
      <c r="S141" s="24"/>
      <c r="T141" s="57"/>
      <c r="AT141" s="6" t="s">
        <v>164</v>
      </c>
      <c r="AU141" s="6" t="s">
        <v>21</v>
      </c>
    </row>
    <row r="142" spans="2:65" s="6" customFormat="1" ht="15.75" customHeight="1" x14ac:dyDescent="0.3">
      <c r="B142" s="23"/>
      <c r="C142" s="136" t="s">
        <v>282</v>
      </c>
      <c r="D142" s="136" t="s">
        <v>159</v>
      </c>
      <c r="E142" s="137" t="s">
        <v>969</v>
      </c>
      <c r="F142" s="138" t="s">
        <v>970</v>
      </c>
      <c r="G142" s="139" t="s">
        <v>600</v>
      </c>
      <c r="H142" s="140">
        <v>3.75</v>
      </c>
      <c r="I142" s="141"/>
      <c r="J142" s="142">
        <f>ROUND($I$142*$H$142,2)</f>
        <v>0</v>
      </c>
      <c r="K142" s="138"/>
      <c r="L142" s="43"/>
      <c r="M142" s="143"/>
      <c r="N142" s="144" t="s">
        <v>41</v>
      </c>
      <c r="O142" s="24"/>
      <c r="P142" s="145">
        <f>$O$142*$H$142</f>
        <v>0</v>
      </c>
      <c r="Q142" s="145">
        <v>0</v>
      </c>
      <c r="R142" s="145">
        <f>$Q$142*$H$142</f>
        <v>0</v>
      </c>
      <c r="S142" s="145">
        <v>0</v>
      </c>
      <c r="T142" s="146">
        <f>$S$142*$H$142</f>
        <v>0</v>
      </c>
      <c r="AR142" s="89" t="s">
        <v>163</v>
      </c>
      <c r="AT142" s="89" t="s">
        <v>159</v>
      </c>
      <c r="AU142" s="89" t="s">
        <v>21</v>
      </c>
      <c r="AY142" s="6" t="s">
        <v>158</v>
      </c>
      <c r="BE142" s="147">
        <f>IF($N$142="základní",$J$142,0)</f>
        <v>0</v>
      </c>
      <c r="BF142" s="147">
        <f>IF($N$142="snížená",$J$142,0)</f>
        <v>0</v>
      </c>
      <c r="BG142" s="147">
        <f>IF($N$142="zákl. přenesená",$J$142,0)</f>
        <v>0</v>
      </c>
      <c r="BH142" s="147">
        <f>IF($N$142="sníž. přenesená",$J$142,0)</f>
        <v>0</v>
      </c>
      <c r="BI142" s="147">
        <f>IF($N$142="nulová",$J$142,0)</f>
        <v>0</v>
      </c>
      <c r="BJ142" s="89" t="s">
        <v>21</v>
      </c>
      <c r="BK142" s="147">
        <f>ROUND($I$142*$H$142,2)</f>
        <v>0</v>
      </c>
      <c r="BL142" s="89" t="s">
        <v>163</v>
      </c>
      <c r="BM142" s="89" t="s">
        <v>286</v>
      </c>
    </row>
    <row r="143" spans="2:65" s="6" customFormat="1" ht="16.5" customHeight="1" x14ac:dyDescent="0.3">
      <c r="B143" s="23"/>
      <c r="C143" s="24"/>
      <c r="D143" s="148" t="s">
        <v>164</v>
      </c>
      <c r="E143" s="24"/>
      <c r="F143" s="149" t="s">
        <v>970</v>
      </c>
      <c r="G143" s="24"/>
      <c r="H143" s="24"/>
      <c r="J143" s="24"/>
      <c r="K143" s="24"/>
      <c r="L143" s="43"/>
      <c r="M143" s="56"/>
      <c r="N143" s="24"/>
      <c r="O143" s="24"/>
      <c r="P143" s="24"/>
      <c r="Q143" s="24"/>
      <c r="R143" s="24"/>
      <c r="S143" s="24"/>
      <c r="T143" s="57"/>
      <c r="AT143" s="6" t="s">
        <v>164</v>
      </c>
      <c r="AU143" s="6" t="s">
        <v>21</v>
      </c>
    </row>
    <row r="144" spans="2:65" s="6" customFormat="1" ht="15.75" customHeight="1" x14ac:dyDescent="0.3">
      <c r="B144" s="23"/>
      <c r="C144" s="136" t="s">
        <v>286</v>
      </c>
      <c r="D144" s="136" t="s">
        <v>159</v>
      </c>
      <c r="E144" s="137" t="s">
        <v>971</v>
      </c>
      <c r="F144" s="138" t="s">
        <v>972</v>
      </c>
      <c r="G144" s="139" t="s">
        <v>910</v>
      </c>
      <c r="H144" s="140">
        <v>72</v>
      </c>
      <c r="I144" s="141"/>
      <c r="J144" s="142">
        <f>ROUND($I$144*$H$144,2)</f>
        <v>0</v>
      </c>
      <c r="K144" s="138"/>
      <c r="L144" s="43"/>
      <c r="M144" s="143"/>
      <c r="N144" s="144" t="s">
        <v>41</v>
      </c>
      <c r="O144" s="24"/>
      <c r="P144" s="145">
        <f>$O$144*$H$144</f>
        <v>0</v>
      </c>
      <c r="Q144" s="145">
        <v>0</v>
      </c>
      <c r="R144" s="145">
        <f>$Q$144*$H$144</f>
        <v>0</v>
      </c>
      <c r="S144" s="145">
        <v>0</v>
      </c>
      <c r="T144" s="146">
        <f>$S$144*$H$144</f>
        <v>0</v>
      </c>
      <c r="AR144" s="89" t="s">
        <v>163</v>
      </c>
      <c r="AT144" s="89" t="s">
        <v>159</v>
      </c>
      <c r="AU144" s="89" t="s">
        <v>21</v>
      </c>
      <c r="AY144" s="6" t="s">
        <v>158</v>
      </c>
      <c r="BE144" s="147">
        <f>IF($N$144="základní",$J$144,0)</f>
        <v>0</v>
      </c>
      <c r="BF144" s="147">
        <f>IF($N$144="snížená",$J$144,0)</f>
        <v>0</v>
      </c>
      <c r="BG144" s="147">
        <f>IF($N$144="zákl. přenesená",$J$144,0)</f>
        <v>0</v>
      </c>
      <c r="BH144" s="147">
        <f>IF($N$144="sníž. přenesená",$J$144,0)</f>
        <v>0</v>
      </c>
      <c r="BI144" s="147">
        <f>IF($N$144="nulová",$J$144,0)</f>
        <v>0</v>
      </c>
      <c r="BJ144" s="89" t="s">
        <v>21</v>
      </c>
      <c r="BK144" s="147">
        <f>ROUND($I$144*$H$144,2)</f>
        <v>0</v>
      </c>
      <c r="BL144" s="89" t="s">
        <v>163</v>
      </c>
      <c r="BM144" s="89" t="s">
        <v>289</v>
      </c>
    </row>
    <row r="145" spans="2:65" s="6" customFormat="1" ht="16.5" customHeight="1" x14ac:dyDescent="0.3">
      <c r="B145" s="23"/>
      <c r="C145" s="24"/>
      <c r="D145" s="148" t="s">
        <v>164</v>
      </c>
      <c r="E145" s="24"/>
      <c r="F145" s="149" t="s">
        <v>972</v>
      </c>
      <c r="G145" s="24"/>
      <c r="H145" s="24"/>
      <c r="J145" s="24"/>
      <c r="K145" s="24"/>
      <c r="L145" s="43"/>
      <c r="M145" s="56"/>
      <c r="N145" s="24"/>
      <c r="O145" s="24"/>
      <c r="P145" s="24"/>
      <c r="Q145" s="24"/>
      <c r="R145" s="24"/>
      <c r="S145" s="24"/>
      <c r="T145" s="57"/>
      <c r="AT145" s="6" t="s">
        <v>164</v>
      </c>
      <c r="AU145" s="6" t="s">
        <v>21</v>
      </c>
    </row>
    <row r="146" spans="2:65" s="6" customFormat="1" ht="15.75" customHeight="1" x14ac:dyDescent="0.3">
      <c r="B146" s="23"/>
      <c r="C146" s="136" t="s">
        <v>289</v>
      </c>
      <c r="D146" s="136" t="s">
        <v>159</v>
      </c>
      <c r="E146" s="137" t="s">
        <v>973</v>
      </c>
      <c r="F146" s="138" t="s">
        <v>974</v>
      </c>
      <c r="G146" s="139" t="s">
        <v>600</v>
      </c>
      <c r="H146" s="140">
        <v>72</v>
      </c>
      <c r="I146" s="141"/>
      <c r="J146" s="142">
        <f>ROUND($I$146*$H$146,2)</f>
        <v>0</v>
      </c>
      <c r="K146" s="138"/>
      <c r="L146" s="43"/>
      <c r="M146" s="143"/>
      <c r="N146" s="144" t="s">
        <v>41</v>
      </c>
      <c r="O146" s="24"/>
      <c r="P146" s="145">
        <f>$O$146*$H$146</f>
        <v>0</v>
      </c>
      <c r="Q146" s="145">
        <v>0</v>
      </c>
      <c r="R146" s="145">
        <f>$Q$146*$H$146</f>
        <v>0</v>
      </c>
      <c r="S146" s="145">
        <v>0</v>
      </c>
      <c r="T146" s="146">
        <f>$S$146*$H$146</f>
        <v>0</v>
      </c>
      <c r="AR146" s="89" t="s">
        <v>163</v>
      </c>
      <c r="AT146" s="89" t="s">
        <v>159</v>
      </c>
      <c r="AU146" s="89" t="s">
        <v>21</v>
      </c>
      <c r="AY146" s="6" t="s">
        <v>158</v>
      </c>
      <c r="BE146" s="147">
        <f>IF($N$146="základní",$J$146,0)</f>
        <v>0</v>
      </c>
      <c r="BF146" s="147">
        <f>IF($N$146="snížená",$J$146,0)</f>
        <v>0</v>
      </c>
      <c r="BG146" s="147">
        <f>IF($N$146="zákl. přenesená",$J$146,0)</f>
        <v>0</v>
      </c>
      <c r="BH146" s="147">
        <f>IF($N$146="sníž. přenesená",$J$146,0)</f>
        <v>0</v>
      </c>
      <c r="BI146" s="147">
        <f>IF($N$146="nulová",$J$146,0)</f>
        <v>0</v>
      </c>
      <c r="BJ146" s="89" t="s">
        <v>21</v>
      </c>
      <c r="BK146" s="147">
        <f>ROUND($I$146*$H$146,2)</f>
        <v>0</v>
      </c>
      <c r="BL146" s="89" t="s">
        <v>163</v>
      </c>
      <c r="BM146" s="89" t="s">
        <v>292</v>
      </c>
    </row>
    <row r="147" spans="2:65" s="6" customFormat="1" ht="16.5" customHeight="1" x14ac:dyDescent="0.3">
      <c r="B147" s="23"/>
      <c r="C147" s="24"/>
      <c r="D147" s="148" t="s">
        <v>164</v>
      </c>
      <c r="E147" s="24"/>
      <c r="F147" s="149" t="s">
        <v>974</v>
      </c>
      <c r="G147" s="24"/>
      <c r="H147" s="24"/>
      <c r="J147" s="24"/>
      <c r="K147" s="24"/>
      <c r="L147" s="43"/>
      <c r="M147" s="56"/>
      <c r="N147" s="24"/>
      <c r="O147" s="24"/>
      <c r="P147" s="24"/>
      <c r="Q147" s="24"/>
      <c r="R147" s="24"/>
      <c r="S147" s="24"/>
      <c r="T147" s="57"/>
      <c r="AT147" s="6" t="s">
        <v>164</v>
      </c>
      <c r="AU147" s="6" t="s">
        <v>21</v>
      </c>
    </row>
    <row r="148" spans="2:65" s="6" customFormat="1" ht="15.75" customHeight="1" x14ac:dyDescent="0.3">
      <c r="B148" s="23"/>
      <c r="C148" s="136" t="s">
        <v>292</v>
      </c>
      <c r="D148" s="136" t="s">
        <v>159</v>
      </c>
      <c r="E148" s="137" t="s">
        <v>975</v>
      </c>
      <c r="F148" s="138" t="s">
        <v>976</v>
      </c>
      <c r="G148" s="139" t="s">
        <v>754</v>
      </c>
      <c r="H148" s="140">
        <v>2</v>
      </c>
      <c r="I148" s="141"/>
      <c r="J148" s="142">
        <f>ROUND($I$148*$H$148,2)</f>
        <v>0</v>
      </c>
      <c r="K148" s="138"/>
      <c r="L148" s="43"/>
      <c r="M148" s="143"/>
      <c r="N148" s="144" t="s">
        <v>41</v>
      </c>
      <c r="O148" s="24"/>
      <c r="P148" s="145">
        <f>$O$148*$H$148</f>
        <v>0</v>
      </c>
      <c r="Q148" s="145">
        <v>0</v>
      </c>
      <c r="R148" s="145">
        <f>$Q$148*$H$148</f>
        <v>0</v>
      </c>
      <c r="S148" s="145">
        <v>0</v>
      </c>
      <c r="T148" s="146">
        <f>$S$148*$H$148</f>
        <v>0</v>
      </c>
      <c r="AR148" s="89" t="s">
        <v>163</v>
      </c>
      <c r="AT148" s="89" t="s">
        <v>159</v>
      </c>
      <c r="AU148" s="89" t="s">
        <v>21</v>
      </c>
      <c r="AY148" s="6" t="s">
        <v>158</v>
      </c>
      <c r="BE148" s="147">
        <f>IF($N$148="základní",$J$148,0)</f>
        <v>0</v>
      </c>
      <c r="BF148" s="147">
        <f>IF($N$148="snížená",$J$148,0)</f>
        <v>0</v>
      </c>
      <c r="BG148" s="147">
        <f>IF($N$148="zákl. přenesená",$J$148,0)</f>
        <v>0</v>
      </c>
      <c r="BH148" s="147">
        <f>IF($N$148="sníž. přenesená",$J$148,0)</f>
        <v>0</v>
      </c>
      <c r="BI148" s="147">
        <f>IF($N$148="nulová",$J$148,0)</f>
        <v>0</v>
      </c>
      <c r="BJ148" s="89" t="s">
        <v>21</v>
      </c>
      <c r="BK148" s="147">
        <f>ROUND($I$148*$H$148,2)</f>
        <v>0</v>
      </c>
      <c r="BL148" s="89" t="s">
        <v>163</v>
      </c>
      <c r="BM148" s="89" t="s">
        <v>295</v>
      </c>
    </row>
    <row r="149" spans="2:65" s="6" customFormat="1" ht="16.5" customHeight="1" x14ac:dyDescent="0.3">
      <c r="B149" s="23"/>
      <c r="C149" s="24"/>
      <c r="D149" s="148" t="s">
        <v>164</v>
      </c>
      <c r="E149" s="24"/>
      <c r="F149" s="149" t="s">
        <v>976</v>
      </c>
      <c r="G149" s="24"/>
      <c r="H149" s="24"/>
      <c r="J149" s="24"/>
      <c r="K149" s="24"/>
      <c r="L149" s="43"/>
      <c r="M149" s="56"/>
      <c r="N149" s="24"/>
      <c r="O149" s="24"/>
      <c r="P149" s="24"/>
      <c r="Q149" s="24"/>
      <c r="R149" s="24"/>
      <c r="S149" s="24"/>
      <c r="T149" s="57"/>
      <c r="AT149" s="6" t="s">
        <v>164</v>
      </c>
      <c r="AU149" s="6" t="s">
        <v>21</v>
      </c>
    </row>
    <row r="150" spans="2:65" s="6" customFormat="1" ht="15.75" customHeight="1" x14ac:dyDescent="0.3">
      <c r="B150" s="23"/>
      <c r="C150" s="136" t="s">
        <v>295</v>
      </c>
      <c r="D150" s="136" t="s">
        <v>159</v>
      </c>
      <c r="E150" s="137" t="s">
        <v>977</v>
      </c>
      <c r="F150" s="138" t="s">
        <v>978</v>
      </c>
      <c r="G150" s="139" t="s">
        <v>754</v>
      </c>
      <c r="H150" s="140">
        <v>2</v>
      </c>
      <c r="I150" s="141"/>
      <c r="J150" s="142">
        <f>ROUND($I$150*$H$150,2)</f>
        <v>0</v>
      </c>
      <c r="K150" s="138"/>
      <c r="L150" s="43"/>
      <c r="M150" s="143"/>
      <c r="N150" s="144" t="s">
        <v>41</v>
      </c>
      <c r="O150" s="24"/>
      <c r="P150" s="145">
        <f>$O$150*$H$150</f>
        <v>0</v>
      </c>
      <c r="Q150" s="145">
        <v>0</v>
      </c>
      <c r="R150" s="145">
        <f>$Q$150*$H$150</f>
        <v>0</v>
      </c>
      <c r="S150" s="145">
        <v>0</v>
      </c>
      <c r="T150" s="146">
        <f>$S$150*$H$150</f>
        <v>0</v>
      </c>
      <c r="AR150" s="89" t="s">
        <v>163</v>
      </c>
      <c r="AT150" s="89" t="s">
        <v>159</v>
      </c>
      <c r="AU150" s="89" t="s">
        <v>21</v>
      </c>
      <c r="AY150" s="6" t="s">
        <v>158</v>
      </c>
      <c r="BE150" s="147">
        <f>IF($N$150="základní",$J$150,0)</f>
        <v>0</v>
      </c>
      <c r="BF150" s="147">
        <f>IF($N$150="snížená",$J$150,0)</f>
        <v>0</v>
      </c>
      <c r="BG150" s="147">
        <f>IF($N$150="zákl. přenesená",$J$150,0)</f>
        <v>0</v>
      </c>
      <c r="BH150" s="147">
        <f>IF($N$150="sníž. přenesená",$J$150,0)</f>
        <v>0</v>
      </c>
      <c r="BI150" s="147">
        <f>IF($N$150="nulová",$J$150,0)</f>
        <v>0</v>
      </c>
      <c r="BJ150" s="89" t="s">
        <v>21</v>
      </c>
      <c r="BK150" s="147">
        <f>ROUND($I$150*$H$150,2)</f>
        <v>0</v>
      </c>
      <c r="BL150" s="89" t="s">
        <v>163</v>
      </c>
      <c r="BM150" s="89" t="s">
        <v>300</v>
      </c>
    </row>
    <row r="151" spans="2:65" s="6" customFormat="1" ht="16.5" customHeight="1" x14ac:dyDescent="0.3">
      <c r="B151" s="23"/>
      <c r="C151" s="24"/>
      <c r="D151" s="148" t="s">
        <v>164</v>
      </c>
      <c r="E151" s="24"/>
      <c r="F151" s="149" t="s">
        <v>978</v>
      </c>
      <c r="G151" s="24"/>
      <c r="H151" s="24"/>
      <c r="J151" s="24"/>
      <c r="K151" s="24"/>
      <c r="L151" s="43"/>
      <c r="M151" s="56"/>
      <c r="N151" s="24"/>
      <c r="O151" s="24"/>
      <c r="P151" s="24"/>
      <c r="Q151" s="24"/>
      <c r="R151" s="24"/>
      <c r="S151" s="24"/>
      <c r="T151" s="57"/>
      <c r="AT151" s="6" t="s">
        <v>164</v>
      </c>
      <c r="AU151" s="6" t="s">
        <v>21</v>
      </c>
    </row>
    <row r="152" spans="2:65" s="6" customFormat="1" ht="15.75" customHeight="1" x14ac:dyDescent="0.3">
      <c r="B152" s="23"/>
      <c r="C152" s="136" t="s">
        <v>300</v>
      </c>
      <c r="D152" s="136" t="s">
        <v>159</v>
      </c>
      <c r="E152" s="137" t="s">
        <v>979</v>
      </c>
      <c r="F152" s="138" t="s">
        <v>980</v>
      </c>
      <c r="G152" s="139" t="s">
        <v>754</v>
      </c>
      <c r="H152" s="140">
        <v>2</v>
      </c>
      <c r="I152" s="141"/>
      <c r="J152" s="142">
        <f>ROUND($I$152*$H$152,2)</f>
        <v>0</v>
      </c>
      <c r="K152" s="138"/>
      <c r="L152" s="43"/>
      <c r="M152" s="143"/>
      <c r="N152" s="144" t="s">
        <v>41</v>
      </c>
      <c r="O152" s="24"/>
      <c r="P152" s="145">
        <f>$O$152*$H$152</f>
        <v>0</v>
      </c>
      <c r="Q152" s="145">
        <v>0</v>
      </c>
      <c r="R152" s="145">
        <f>$Q$152*$H$152</f>
        <v>0</v>
      </c>
      <c r="S152" s="145">
        <v>0</v>
      </c>
      <c r="T152" s="146">
        <f>$S$152*$H$152</f>
        <v>0</v>
      </c>
      <c r="AR152" s="89" t="s">
        <v>163</v>
      </c>
      <c r="AT152" s="89" t="s">
        <v>159</v>
      </c>
      <c r="AU152" s="89" t="s">
        <v>21</v>
      </c>
      <c r="AY152" s="6" t="s">
        <v>158</v>
      </c>
      <c r="BE152" s="147">
        <f>IF($N$152="základní",$J$152,0)</f>
        <v>0</v>
      </c>
      <c r="BF152" s="147">
        <f>IF($N$152="snížená",$J$152,0)</f>
        <v>0</v>
      </c>
      <c r="BG152" s="147">
        <f>IF($N$152="zákl. přenesená",$J$152,0)</f>
        <v>0</v>
      </c>
      <c r="BH152" s="147">
        <f>IF($N$152="sníž. přenesená",$J$152,0)</f>
        <v>0</v>
      </c>
      <c r="BI152" s="147">
        <f>IF($N$152="nulová",$J$152,0)</f>
        <v>0</v>
      </c>
      <c r="BJ152" s="89" t="s">
        <v>21</v>
      </c>
      <c r="BK152" s="147">
        <f>ROUND($I$152*$H$152,2)</f>
        <v>0</v>
      </c>
      <c r="BL152" s="89" t="s">
        <v>163</v>
      </c>
      <c r="BM152" s="89" t="s">
        <v>303</v>
      </c>
    </row>
    <row r="153" spans="2:65" s="6" customFormat="1" ht="16.5" customHeight="1" x14ac:dyDescent="0.3">
      <c r="B153" s="23"/>
      <c r="C153" s="24"/>
      <c r="D153" s="148" t="s">
        <v>164</v>
      </c>
      <c r="E153" s="24"/>
      <c r="F153" s="149" t="s">
        <v>980</v>
      </c>
      <c r="G153" s="24"/>
      <c r="H153" s="24"/>
      <c r="J153" s="24"/>
      <c r="K153" s="24"/>
      <c r="L153" s="43"/>
      <c r="M153" s="56"/>
      <c r="N153" s="24"/>
      <c r="O153" s="24"/>
      <c r="P153" s="24"/>
      <c r="Q153" s="24"/>
      <c r="R153" s="24"/>
      <c r="S153" s="24"/>
      <c r="T153" s="57"/>
      <c r="AT153" s="6" t="s">
        <v>164</v>
      </c>
      <c r="AU153" s="6" t="s">
        <v>21</v>
      </c>
    </row>
    <row r="154" spans="2:65" s="6" customFormat="1" ht="15.75" customHeight="1" x14ac:dyDescent="0.3">
      <c r="B154" s="23"/>
      <c r="C154" s="136" t="s">
        <v>303</v>
      </c>
      <c r="D154" s="136" t="s">
        <v>159</v>
      </c>
      <c r="E154" s="137" t="s">
        <v>981</v>
      </c>
      <c r="F154" s="138" t="s">
        <v>982</v>
      </c>
      <c r="G154" s="139" t="s">
        <v>754</v>
      </c>
      <c r="H154" s="140">
        <v>12</v>
      </c>
      <c r="I154" s="141"/>
      <c r="J154" s="142">
        <f>ROUND($I$154*$H$154,2)</f>
        <v>0</v>
      </c>
      <c r="K154" s="138"/>
      <c r="L154" s="43"/>
      <c r="M154" s="143"/>
      <c r="N154" s="144" t="s">
        <v>41</v>
      </c>
      <c r="O154" s="24"/>
      <c r="P154" s="145">
        <f>$O$154*$H$154</f>
        <v>0</v>
      </c>
      <c r="Q154" s="145">
        <v>0</v>
      </c>
      <c r="R154" s="145">
        <f>$Q$154*$H$154</f>
        <v>0</v>
      </c>
      <c r="S154" s="145">
        <v>0</v>
      </c>
      <c r="T154" s="146">
        <f>$S$154*$H$154</f>
        <v>0</v>
      </c>
      <c r="AR154" s="89" t="s">
        <v>163</v>
      </c>
      <c r="AT154" s="89" t="s">
        <v>159</v>
      </c>
      <c r="AU154" s="89" t="s">
        <v>21</v>
      </c>
      <c r="AY154" s="6" t="s">
        <v>158</v>
      </c>
      <c r="BE154" s="147">
        <f>IF($N$154="základní",$J$154,0)</f>
        <v>0</v>
      </c>
      <c r="BF154" s="147">
        <f>IF($N$154="snížená",$J$154,0)</f>
        <v>0</v>
      </c>
      <c r="BG154" s="147">
        <f>IF($N$154="zákl. přenesená",$J$154,0)</f>
        <v>0</v>
      </c>
      <c r="BH154" s="147">
        <f>IF($N$154="sníž. přenesená",$J$154,0)</f>
        <v>0</v>
      </c>
      <c r="BI154" s="147">
        <f>IF($N$154="nulová",$J$154,0)</f>
        <v>0</v>
      </c>
      <c r="BJ154" s="89" t="s">
        <v>21</v>
      </c>
      <c r="BK154" s="147">
        <f>ROUND($I$154*$H$154,2)</f>
        <v>0</v>
      </c>
      <c r="BL154" s="89" t="s">
        <v>163</v>
      </c>
      <c r="BM154" s="89" t="s">
        <v>307</v>
      </c>
    </row>
    <row r="155" spans="2:65" s="6" customFormat="1" ht="16.5" customHeight="1" x14ac:dyDescent="0.3">
      <c r="B155" s="23"/>
      <c r="C155" s="24"/>
      <c r="D155" s="148" t="s">
        <v>164</v>
      </c>
      <c r="E155" s="24"/>
      <c r="F155" s="149" t="s">
        <v>982</v>
      </c>
      <c r="G155" s="24"/>
      <c r="H155" s="24"/>
      <c r="J155" s="24"/>
      <c r="K155" s="24"/>
      <c r="L155" s="43"/>
      <c r="M155" s="56"/>
      <c r="N155" s="24"/>
      <c r="O155" s="24"/>
      <c r="P155" s="24"/>
      <c r="Q155" s="24"/>
      <c r="R155" s="24"/>
      <c r="S155" s="24"/>
      <c r="T155" s="57"/>
      <c r="AT155" s="6" t="s">
        <v>164</v>
      </c>
      <c r="AU155" s="6" t="s">
        <v>21</v>
      </c>
    </row>
    <row r="156" spans="2:65" s="6" customFormat="1" ht="15.75" customHeight="1" x14ac:dyDescent="0.3">
      <c r="B156" s="23"/>
      <c r="C156" s="136" t="s">
        <v>307</v>
      </c>
      <c r="D156" s="136" t="s">
        <v>159</v>
      </c>
      <c r="E156" s="137" t="s">
        <v>983</v>
      </c>
      <c r="F156" s="138" t="s">
        <v>984</v>
      </c>
      <c r="G156" s="139" t="s">
        <v>754</v>
      </c>
      <c r="H156" s="140">
        <v>2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312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984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6" customFormat="1" ht="15.75" customHeight="1" x14ac:dyDescent="0.3">
      <c r="B158" s="23"/>
      <c r="C158" s="136" t="s">
        <v>312</v>
      </c>
      <c r="D158" s="136" t="s">
        <v>159</v>
      </c>
      <c r="E158" s="137" t="s">
        <v>985</v>
      </c>
      <c r="F158" s="138" t="s">
        <v>986</v>
      </c>
      <c r="G158" s="139" t="s">
        <v>754</v>
      </c>
      <c r="H158" s="140">
        <v>6</v>
      </c>
      <c r="I158" s="141"/>
      <c r="J158" s="142">
        <f>ROUND($I$158*$H$158,2)</f>
        <v>0</v>
      </c>
      <c r="K158" s="138"/>
      <c r="L158" s="43"/>
      <c r="M158" s="143"/>
      <c r="N158" s="144" t="s">
        <v>41</v>
      </c>
      <c r="O158" s="24"/>
      <c r="P158" s="145">
        <f>$O$158*$H$158</f>
        <v>0</v>
      </c>
      <c r="Q158" s="145">
        <v>0</v>
      </c>
      <c r="R158" s="145">
        <f>$Q$158*$H$158</f>
        <v>0</v>
      </c>
      <c r="S158" s="145">
        <v>0</v>
      </c>
      <c r="T158" s="146">
        <f>$S$158*$H$158</f>
        <v>0</v>
      </c>
      <c r="AR158" s="89" t="s">
        <v>163</v>
      </c>
      <c r="AT158" s="89" t="s">
        <v>159</v>
      </c>
      <c r="AU158" s="89" t="s">
        <v>21</v>
      </c>
      <c r="AY158" s="6" t="s">
        <v>158</v>
      </c>
      <c r="BE158" s="147">
        <f>IF($N$158="základní",$J$158,0)</f>
        <v>0</v>
      </c>
      <c r="BF158" s="147">
        <f>IF($N$158="snížená",$J$158,0)</f>
        <v>0</v>
      </c>
      <c r="BG158" s="147">
        <f>IF($N$158="zákl. přenesená",$J$158,0)</f>
        <v>0</v>
      </c>
      <c r="BH158" s="147">
        <f>IF($N$158="sníž. přenesená",$J$158,0)</f>
        <v>0</v>
      </c>
      <c r="BI158" s="147">
        <f>IF($N$158="nulová",$J$158,0)</f>
        <v>0</v>
      </c>
      <c r="BJ158" s="89" t="s">
        <v>21</v>
      </c>
      <c r="BK158" s="147">
        <f>ROUND($I$158*$H$158,2)</f>
        <v>0</v>
      </c>
      <c r="BL158" s="89" t="s">
        <v>163</v>
      </c>
      <c r="BM158" s="89" t="s">
        <v>318</v>
      </c>
    </row>
    <row r="159" spans="2:65" s="6" customFormat="1" ht="16.5" customHeight="1" x14ac:dyDescent="0.3">
      <c r="B159" s="23"/>
      <c r="C159" s="24"/>
      <c r="D159" s="148" t="s">
        <v>164</v>
      </c>
      <c r="E159" s="24"/>
      <c r="F159" s="149" t="s">
        <v>986</v>
      </c>
      <c r="G159" s="24"/>
      <c r="H159" s="24"/>
      <c r="J159" s="24"/>
      <c r="K159" s="24"/>
      <c r="L159" s="43"/>
      <c r="M159" s="56"/>
      <c r="N159" s="24"/>
      <c r="O159" s="24"/>
      <c r="P159" s="24"/>
      <c r="Q159" s="24"/>
      <c r="R159" s="24"/>
      <c r="S159" s="24"/>
      <c r="T159" s="57"/>
      <c r="AT159" s="6" t="s">
        <v>164</v>
      </c>
      <c r="AU159" s="6" t="s">
        <v>21</v>
      </c>
    </row>
    <row r="160" spans="2:65" s="6" customFormat="1" ht="15.75" customHeight="1" x14ac:dyDescent="0.3">
      <c r="B160" s="23"/>
      <c r="C160" s="136" t="s">
        <v>318</v>
      </c>
      <c r="D160" s="136" t="s">
        <v>159</v>
      </c>
      <c r="E160" s="137" t="s">
        <v>987</v>
      </c>
      <c r="F160" s="138" t="s">
        <v>988</v>
      </c>
      <c r="G160" s="139" t="s">
        <v>754</v>
      </c>
      <c r="H160" s="140">
        <v>12</v>
      </c>
      <c r="I160" s="141"/>
      <c r="J160" s="142">
        <f>ROUND($I$160*$H$160,2)</f>
        <v>0</v>
      </c>
      <c r="K160" s="138"/>
      <c r="L160" s="43"/>
      <c r="M160" s="143"/>
      <c r="N160" s="144" t="s">
        <v>41</v>
      </c>
      <c r="O160" s="24"/>
      <c r="P160" s="145">
        <f>$O$160*$H$160</f>
        <v>0</v>
      </c>
      <c r="Q160" s="145">
        <v>0</v>
      </c>
      <c r="R160" s="145">
        <f>$Q$160*$H$160</f>
        <v>0</v>
      </c>
      <c r="S160" s="145">
        <v>0</v>
      </c>
      <c r="T160" s="146">
        <f>$S$160*$H$160</f>
        <v>0</v>
      </c>
      <c r="AR160" s="89" t="s">
        <v>163</v>
      </c>
      <c r="AT160" s="89" t="s">
        <v>159</v>
      </c>
      <c r="AU160" s="89" t="s">
        <v>21</v>
      </c>
      <c r="AY160" s="6" t="s">
        <v>158</v>
      </c>
      <c r="BE160" s="147">
        <f>IF($N$160="základní",$J$160,0)</f>
        <v>0</v>
      </c>
      <c r="BF160" s="147">
        <f>IF($N$160="snížená",$J$160,0)</f>
        <v>0</v>
      </c>
      <c r="BG160" s="147">
        <f>IF($N$160="zákl. přenesená",$J$160,0)</f>
        <v>0</v>
      </c>
      <c r="BH160" s="147">
        <f>IF($N$160="sníž. přenesená",$J$160,0)</f>
        <v>0</v>
      </c>
      <c r="BI160" s="147">
        <f>IF($N$160="nulová",$J$160,0)</f>
        <v>0</v>
      </c>
      <c r="BJ160" s="89" t="s">
        <v>21</v>
      </c>
      <c r="BK160" s="147">
        <f>ROUND($I$160*$H$160,2)</f>
        <v>0</v>
      </c>
      <c r="BL160" s="89" t="s">
        <v>163</v>
      </c>
      <c r="BM160" s="89" t="s">
        <v>323</v>
      </c>
    </row>
    <row r="161" spans="2:65" s="6" customFormat="1" ht="16.5" customHeight="1" x14ac:dyDescent="0.3">
      <c r="B161" s="23"/>
      <c r="C161" s="24"/>
      <c r="D161" s="148" t="s">
        <v>164</v>
      </c>
      <c r="E161" s="24"/>
      <c r="F161" s="149" t="s">
        <v>988</v>
      </c>
      <c r="G161" s="24"/>
      <c r="H161" s="24"/>
      <c r="J161" s="24"/>
      <c r="K161" s="24"/>
      <c r="L161" s="43"/>
      <c r="M161" s="56"/>
      <c r="N161" s="24"/>
      <c r="O161" s="24"/>
      <c r="P161" s="24"/>
      <c r="Q161" s="24"/>
      <c r="R161" s="24"/>
      <c r="S161" s="24"/>
      <c r="T161" s="57"/>
      <c r="AT161" s="6" t="s">
        <v>164</v>
      </c>
      <c r="AU161" s="6" t="s">
        <v>21</v>
      </c>
    </row>
    <row r="162" spans="2:65" s="6" customFormat="1" ht="15.75" customHeight="1" x14ac:dyDescent="0.3">
      <c r="B162" s="23"/>
      <c r="C162" s="136" t="s">
        <v>323</v>
      </c>
      <c r="D162" s="136" t="s">
        <v>159</v>
      </c>
      <c r="E162" s="137" t="s">
        <v>989</v>
      </c>
      <c r="F162" s="138" t="s">
        <v>990</v>
      </c>
      <c r="G162" s="139" t="s">
        <v>910</v>
      </c>
      <c r="H162" s="140">
        <v>24</v>
      </c>
      <c r="I162" s="141"/>
      <c r="J162" s="142">
        <f>ROUND($I$162*$H$162,2)</f>
        <v>0</v>
      </c>
      <c r="K162" s="138"/>
      <c r="L162" s="43"/>
      <c r="M162" s="143"/>
      <c r="N162" s="144" t="s">
        <v>41</v>
      </c>
      <c r="O162" s="24"/>
      <c r="P162" s="145">
        <f>$O$162*$H$162</f>
        <v>0</v>
      </c>
      <c r="Q162" s="145">
        <v>0</v>
      </c>
      <c r="R162" s="145">
        <f>$Q$162*$H$162</f>
        <v>0</v>
      </c>
      <c r="S162" s="145">
        <v>0</v>
      </c>
      <c r="T162" s="146">
        <f>$S$162*$H$162</f>
        <v>0</v>
      </c>
      <c r="AR162" s="89" t="s">
        <v>163</v>
      </c>
      <c r="AT162" s="89" t="s">
        <v>159</v>
      </c>
      <c r="AU162" s="89" t="s">
        <v>21</v>
      </c>
      <c r="AY162" s="6" t="s">
        <v>158</v>
      </c>
      <c r="BE162" s="147">
        <f>IF($N$162="základní",$J$162,0)</f>
        <v>0</v>
      </c>
      <c r="BF162" s="147">
        <f>IF($N$162="snížená",$J$162,0)</f>
        <v>0</v>
      </c>
      <c r="BG162" s="147">
        <f>IF($N$162="zákl. přenesená",$J$162,0)</f>
        <v>0</v>
      </c>
      <c r="BH162" s="147">
        <f>IF($N$162="sníž. přenesená",$J$162,0)</f>
        <v>0</v>
      </c>
      <c r="BI162" s="147">
        <f>IF($N$162="nulová",$J$162,0)</f>
        <v>0</v>
      </c>
      <c r="BJ162" s="89" t="s">
        <v>21</v>
      </c>
      <c r="BK162" s="147">
        <f>ROUND($I$162*$H$162,2)</f>
        <v>0</v>
      </c>
      <c r="BL162" s="89" t="s">
        <v>163</v>
      </c>
      <c r="BM162" s="89" t="s">
        <v>326</v>
      </c>
    </row>
    <row r="163" spans="2:65" s="6" customFormat="1" ht="16.5" customHeight="1" x14ac:dyDescent="0.3">
      <c r="B163" s="23"/>
      <c r="C163" s="24"/>
      <c r="D163" s="148" t="s">
        <v>164</v>
      </c>
      <c r="E163" s="24"/>
      <c r="F163" s="149" t="s">
        <v>990</v>
      </c>
      <c r="G163" s="24"/>
      <c r="H163" s="24"/>
      <c r="J163" s="24"/>
      <c r="K163" s="24"/>
      <c r="L163" s="43"/>
      <c r="M163" s="56"/>
      <c r="N163" s="24"/>
      <c r="O163" s="24"/>
      <c r="P163" s="24"/>
      <c r="Q163" s="24"/>
      <c r="R163" s="24"/>
      <c r="S163" s="24"/>
      <c r="T163" s="57"/>
      <c r="AT163" s="6" t="s">
        <v>164</v>
      </c>
      <c r="AU163" s="6" t="s">
        <v>21</v>
      </c>
    </row>
    <row r="164" spans="2:65" s="6" customFormat="1" ht="15.75" customHeight="1" x14ac:dyDescent="0.3">
      <c r="B164" s="23"/>
      <c r="C164" s="136" t="s">
        <v>326</v>
      </c>
      <c r="D164" s="136" t="s">
        <v>159</v>
      </c>
      <c r="E164" s="137" t="s">
        <v>991</v>
      </c>
      <c r="F164" s="138" t="s">
        <v>992</v>
      </c>
      <c r="G164" s="139" t="s">
        <v>754</v>
      </c>
      <c r="H164" s="140">
        <v>6</v>
      </c>
      <c r="I164" s="141"/>
      <c r="J164" s="142">
        <f>ROUND($I$164*$H$164,2)</f>
        <v>0</v>
      </c>
      <c r="K164" s="138"/>
      <c r="L164" s="43"/>
      <c r="M164" s="143"/>
      <c r="N164" s="144" t="s">
        <v>41</v>
      </c>
      <c r="O164" s="24"/>
      <c r="P164" s="145">
        <f>$O$164*$H$164</f>
        <v>0</v>
      </c>
      <c r="Q164" s="145">
        <v>0</v>
      </c>
      <c r="R164" s="145">
        <f>$Q$164*$H$164</f>
        <v>0</v>
      </c>
      <c r="S164" s="145">
        <v>0</v>
      </c>
      <c r="T164" s="146">
        <f>$S$164*$H$164</f>
        <v>0</v>
      </c>
      <c r="AR164" s="89" t="s">
        <v>163</v>
      </c>
      <c r="AT164" s="89" t="s">
        <v>159</v>
      </c>
      <c r="AU164" s="89" t="s">
        <v>21</v>
      </c>
      <c r="AY164" s="6" t="s">
        <v>158</v>
      </c>
      <c r="BE164" s="147">
        <f>IF($N$164="základní",$J$164,0)</f>
        <v>0</v>
      </c>
      <c r="BF164" s="147">
        <f>IF($N$164="snížená",$J$164,0)</f>
        <v>0</v>
      </c>
      <c r="BG164" s="147">
        <f>IF($N$164="zákl. přenesená",$J$164,0)</f>
        <v>0</v>
      </c>
      <c r="BH164" s="147">
        <f>IF($N$164="sníž. přenesená",$J$164,0)</f>
        <v>0</v>
      </c>
      <c r="BI164" s="147">
        <f>IF($N$164="nulová",$J$164,0)</f>
        <v>0</v>
      </c>
      <c r="BJ164" s="89" t="s">
        <v>21</v>
      </c>
      <c r="BK164" s="147">
        <f>ROUND($I$164*$H$164,2)</f>
        <v>0</v>
      </c>
      <c r="BL164" s="89" t="s">
        <v>163</v>
      </c>
      <c r="BM164" s="89" t="s">
        <v>330</v>
      </c>
    </row>
    <row r="165" spans="2:65" s="6" customFormat="1" ht="16.5" customHeight="1" x14ac:dyDescent="0.3">
      <c r="B165" s="23"/>
      <c r="C165" s="24"/>
      <c r="D165" s="148" t="s">
        <v>164</v>
      </c>
      <c r="E165" s="24"/>
      <c r="F165" s="149" t="s">
        <v>992</v>
      </c>
      <c r="G165" s="24"/>
      <c r="H165" s="24"/>
      <c r="J165" s="24"/>
      <c r="K165" s="24"/>
      <c r="L165" s="43"/>
      <c r="M165" s="56"/>
      <c r="N165" s="24"/>
      <c r="O165" s="24"/>
      <c r="P165" s="24"/>
      <c r="Q165" s="24"/>
      <c r="R165" s="24"/>
      <c r="S165" s="24"/>
      <c r="T165" s="57"/>
      <c r="AT165" s="6" t="s">
        <v>164</v>
      </c>
      <c r="AU165" s="6" t="s">
        <v>21</v>
      </c>
    </row>
    <row r="166" spans="2:65" s="6" customFormat="1" ht="15.75" customHeight="1" x14ac:dyDescent="0.3">
      <c r="B166" s="23"/>
      <c r="C166" s="136" t="s">
        <v>330</v>
      </c>
      <c r="D166" s="136" t="s">
        <v>159</v>
      </c>
      <c r="E166" s="137" t="s">
        <v>993</v>
      </c>
      <c r="F166" s="138" t="s">
        <v>994</v>
      </c>
      <c r="G166" s="139" t="s">
        <v>754</v>
      </c>
      <c r="H166" s="140">
        <v>2</v>
      </c>
      <c r="I166" s="141"/>
      <c r="J166" s="142">
        <f>ROUND($I$166*$H$166,2)</f>
        <v>0</v>
      </c>
      <c r="K166" s="138"/>
      <c r="L166" s="43"/>
      <c r="M166" s="143"/>
      <c r="N166" s="144" t="s">
        <v>41</v>
      </c>
      <c r="O166" s="24"/>
      <c r="P166" s="145">
        <f>$O$166*$H$166</f>
        <v>0</v>
      </c>
      <c r="Q166" s="145">
        <v>0</v>
      </c>
      <c r="R166" s="145">
        <f>$Q$166*$H$166</f>
        <v>0</v>
      </c>
      <c r="S166" s="145">
        <v>0</v>
      </c>
      <c r="T166" s="146">
        <f>$S$166*$H$166</f>
        <v>0</v>
      </c>
      <c r="AR166" s="89" t="s">
        <v>163</v>
      </c>
      <c r="AT166" s="89" t="s">
        <v>159</v>
      </c>
      <c r="AU166" s="89" t="s">
        <v>21</v>
      </c>
      <c r="AY166" s="6" t="s">
        <v>158</v>
      </c>
      <c r="BE166" s="147">
        <f>IF($N$166="základní",$J$166,0)</f>
        <v>0</v>
      </c>
      <c r="BF166" s="147">
        <f>IF($N$166="snížená",$J$166,0)</f>
        <v>0</v>
      </c>
      <c r="BG166" s="147">
        <f>IF($N$166="zákl. přenesená",$J$166,0)</f>
        <v>0</v>
      </c>
      <c r="BH166" s="147">
        <f>IF($N$166="sníž. přenesená",$J$166,0)</f>
        <v>0</v>
      </c>
      <c r="BI166" s="147">
        <f>IF($N$166="nulová",$J$166,0)</f>
        <v>0</v>
      </c>
      <c r="BJ166" s="89" t="s">
        <v>21</v>
      </c>
      <c r="BK166" s="147">
        <f>ROUND($I$166*$H$166,2)</f>
        <v>0</v>
      </c>
      <c r="BL166" s="89" t="s">
        <v>163</v>
      </c>
      <c r="BM166" s="89" t="s">
        <v>333</v>
      </c>
    </row>
    <row r="167" spans="2:65" s="6" customFormat="1" ht="16.5" customHeight="1" x14ac:dyDescent="0.3">
      <c r="B167" s="23"/>
      <c r="C167" s="24"/>
      <c r="D167" s="148" t="s">
        <v>164</v>
      </c>
      <c r="E167" s="24"/>
      <c r="F167" s="149" t="s">
        <v>994</v>
      </c>
      <c r="G167" s="24"/>
      <c r="H167" s="24"/>
      <c r="J167" s="24"/>
      <c r="K167" s="24"/>
      <c r="L167" s="43"/>
      <c r="M167" s="56"/>
      <c r="N167" s="24"/>
      <c r="O167" s="24"/>
      <c r="P167" s="24"/>
      <c r="Q167" s="24"/>
      <c r="R167" s="24"/>
      <c r="S167" s="24"/>
      <c r="T167" s="57"/>
      <c r="AT167" s="6" t="s">
        <v>164</v>
      </c>
      <c r="AU167" s="6" t="s">
        <v>21</v>
      </c>
    </row>
    <row r="168" spans="2:65" s="6" customFormat="1" ht="15.75" customHeight="1" x14ac:dyDescent="0.3">
      <c r="B168" s="23"/>
      <c r="C168" s="136" t="s">
        <v>333</v>
      </c>
      <c r="D168" s="136" t="s">
        <v>159</v>
      </c>
      <c r="E168" s="137" t="s">
        <v>995</v>
      </c>
      <c r="F168" s="138" t="s">
        <v>996</v>
      </c>
      <c r="G168" s="139" t="s">
        <v>754</v>
      </c>
      <c r="H168" s="140">
        <v>4</v>
      </c>
      <c r="I168" s="141"/>
      <c r="J168" s="142">
        <f>ROUND($I$168*$H$168,2)</f>
        <v>0</v>
      </c>
      <c r="K168" s="138"/>
      <c r="L168" s="43"/>
      <c r="M168" s="143"/>
      <c r="N168" s="144" t="s">
        <v>41</v>
      </c>
      <c r="O168" s="24"/>
      <c r="P168" s="145">
        <f>$O$168*$H$168</f>
        <v>0</v>
      </c>
      <c r="Q168" s="145">
        <v>0</v>
      </c>
      <c r="R168" s="145">
        <f>$Q$168*$H$168</f>
        <v>0</v>
      </c>
      <c r="S168" s="145">
        <v>0</v>
      </c>
      <c r="T168" s="146">
        <f>$S$168*$H$168</f>
        <v>0</v>
      </c>
      <c r="AR168" s="89" t="s">
        <v>163</v>
      </c>
      <c r="AT168" s="89" t="s">
        <v>159</v>
      </c>
      <c r="AU168" s="89" t="s">
        <v>21</v>
      </c>
      <c r="AY168" s="6" t="s">
        <v>158</v>
      </c>
      <c r="BE168" s="147">
        <f>IF($N$168="základní",$J$168,0)</f>
        <v>0</v>
      </c>
      <c r="BF168" s="147">
        <f>IF($N$168="snížená",$J$168,0)</f>
        <v>0</v>
      </c>
      <c r="BG168" s="147">
        <f>IF($N$168="zákl. přenesená",$J$168,0)</f>
        <v>0</v>
      </c>
      <c r="BH168" s="147">
        <f>IF($N$168="sníž. přenesená",$J$168,0)</f>
        <v>0</v>
      </c>
      <c r="BI168" s="147">
        <f>IF($N$168="nulová",$J$168,0)</f>
        <v>0</v>
      </c>
      <c r="BJ168" s="89" t="s">
        <v>21</v>
      </c>
      <c r="BK168" s="147">
        <f>ROUND($I$168*$H$168,2)</f>
        <v>0</v>
      </c>
      <c r="BL168" s="89" t="s">
        <v>163</v>
      </c>
      <c r="BM168" s="89" t="s">
        <v>336</v>
      </c>
    </row>
    <row r="169" spans="2:65" s="6" customFormat="1" ht="16.5" customHeight="1" x14ac:dyDescent="0.3">
      <c r="B169" s="23"/>
      <c r="C169" s="24"/>
      <c r="D169" s="148" t="s">
        <v>164</v>
      </c>
      <c r="E169" s="24"/>
      <c r="F169" s="149" t="s">
        <v>996</v>
      </c>
      <c r="G169" s="24"/>
      <c r="H169" s="24"/>
      <c r="J169" s="24"/>
      <c r="K169" s="24"/>
      <c r="L169" s="43"/>
      <c r="M169" s="56"/>
      <c r="N169" s="24"/>
      <c r="O169" s="24"/>
      <c r="P169" s="24"/>
      <c r="Q169" s="24"/>
      <c r="R169" s="24"/>
      <c r="S169" s="24"/>
      <c r="T169" s="57"/>
      <c r="AT169" s="6" t="s">
        <v>164</v>
      </c>
      <c r="AU169" s="6" t="s">
        <v>21</v>
      </c>
    </row>
    <row r="170" spans="2:65" s="6" customFormat="1" ht="15.75" customHeight="1" x14ac:dyDescent="0.3">
      <c r="B170" s="23"/>
      <c r="C170" s="136" t="s">
        <v>336</v>
      </c>
      <c r="D170" s="136" t="s">
        <v>159</v>
      </c>
      <c r="E170" s="137" t="s">
        <v>997</v>
      </c>
      <c r="F170" s="138" t="s">
        <v>998</v>
      </c>
      <c r="G170" s="139" t="s">
        <v>754</v>
      </c>
      <c r="H170" s="140">
        <v>2</v>
      </c>
      <c r="I170" s="141"/>
      <c r="J170" s="142">
        <f>ROUND($I$170*$H$170,2)</f>
        <v>0</v>
      </c>
      <c r="K170" s="138"/>
      <c r="L170" s="43"/>
      <c r="M170" s="143"/>
      <c r="N170" s="144" t="s">
        <v>41</v>
      </c>
      <c r="O170" s="24"/>
      <c r="P170" s="145">
        <f>$O$170*$H$170</f>
        <v>0</v>
      </c>
      <c r="Q170" s="145">
        <v>0</v>
      </c>
      <c r="R170" s="145">
        <f>$Q$170*$H$170</f>
        <v>0</v>
      </c>
      <c r="S170" s="145">
        <v>0</v>
      </c>
      <c r="T170" s="146">
        <f>$S$170*$H$170</f>
        <v>0</v>
      </c>
      <c r="AR170" s="89" t="s">
        <v>163</v>
      </c>
      <c r="AT170" s="89" t="s">
        <v>159</v>
      </c>
      <c r="AU170" s="89" t="s">
        <v>21</v>
      </c>
      <c r="AY170" s="6" t="s">
        <v>158</v>
      </c>
      <c r="BE170" s="147">
        <f>IF($N$170="základní",$J$170,0)</f>
        <v>0</v>
      </c>
      <c r="BF170" s="147">
        <f>IF($N$170="snížená",$J$170,0)</f>
        <v>0</v>
      </c>
      <c r="BG170" s="147">
        <f>IF($N$170="zákl. přenesená",$J$170,0)</f>
        <v>0</v>
      </c>
      <c r="BH170" s="147">
        <f>IF($N$170="sníž. přenesená",$J$170,0)</f>
        <v>0</v>
      </c>
      <c r="BI170" s="147">
        <f>IF($N$170="nulová",$J$170,0)</f>
        <v>0</v>
      </c>
      <c r="BJ170" s="89" t="s">
        <v>21</v>
      </c>
      <c r="BK170" s="147">
        <f>ROUND($I$170*$H$170,2)</f>
        <v>0</v>
      </c>
      <c r="BL170" s="89" t="s">
        <v>163</v>
      </c>
      <c r="BM170" s="89" t="s">
        <v>339</v>
      </c>
    </row>
    <row r="171" spans="2:65" s="6" customFormat="1" ht="16.5" customHeight="1" x14ac:dyDescent="0.3">
      <c r="B171" s="23"/>
      <c r="C171" s="24"/>
      <c r="D171" s="148" t="s">
        <v>164</v>
      </c>
      <c r="E171" s="24"/>
      <c r="F171" s="149" t="s">
        <v>998</v>
      </c>
      <c r="G171" s="24"/>
      <c r="H171" s="24"/>
      <c r="J171" s="24"/>
      <c r="K171" s="24"/>
      <c r="L171" s="43"/>
      <c r="M171" s="56"/>
      <c r="N171" s="24"/>
      <c r="O171" s="24"/>
      <c r="P171" s="24"/>
      <c r="Q171" s="24"/>
      <c r="R171" s="24"/>
      <c r="S171" s="24"/>
      <c r="T171" s="57"/>
      <c r="AT171" s="6" t="s">
        <v>164</v>
      </c>
      <c r="AU171" s="6" t="s">
        <v>21</v>
      </c>
    </row>
    <row r="172" spans="2:65" s="6" customFormat="1" ht="15.75" customHeight="1" x14ac:dyDescent="0.3">
      <c r="B172" s="23"/>
      <c r="C172" s="136" t="s">
        <v>339</v>
      </c>
      <c r="D172" s="136" t="s">
        <v>159</v>
      </c>
      <c r="E172" s="137" t="s">
        <v>999</v>
      </c>
      <c r="F172" s="138" t="s">
        <v>1000</v>
      </c>
      <c r="G172" s="139" t="s">
        <v>754</v>
      </c>
      <c r="H172" s="140">
        <v>1</v>
      </c>
      <c r="I172" s="141"/>
      <c r="J172" s="142">
        <f>ROUND($I$172*$H$172,2)</f>
        <v>0</v>
      </c>
      <c r="K172" s="138"/>
      <c r="L172" s="43"/>
      <c r="M172" s="143"/>
      <c r="N172" s="144" t="s">
        <v>41</v>
      </c>
      <c r="O172" s="24"/>
      <c r="P172" s="145">
        <f>$O$172*$H$172</f>
        <v>0</v>
      </c>
      <c r="Q172" s="145">
        <v>0</v>
      </c>
      <c r="R172" s="145">
        <f>$Q$172*$H$172</f>
        <v>0</v>
      </c>
      <c r="S172" s="145">
        <v>0</v>
      </c>
      <c r="T172" s="146">
        <f>$S$172*$H$172</f>
        <v>0</v>
      </c>
      <c r="AR172" s="89" t="s">
        <v>163</v>
      </c>
      <c r="AT172" s="89" t="s">
        <v>159</v>
      </c>
      <c r="AU172" s="89" t="s">
        <v>21</v>
      </c>
      <c r="AY172" s="6" t="s">
        <v>158</v>
      </c>
      <c r="BE172" s="147">
        <f>IF($N$172="základní",$J$172,0)</f>
        <v>0</v>
      </c>
      <c r="BF172" s="147">
        <f>IF($N$172="snížená",$J$172,0)</f>
        <v>0</v>
      </c>
      <c r="BG172" s="147">
        <f>IF($N$172="zákl. přenesená",$J$172,0)</f>
        <v>0</v>
      </c>
      <c r="BH172" s="147">
        <f>IF($N$172="sníž. přenesená",$J$172,0)</f>
        <v>0</v>
      </c>
      <c r="BI172" s="147">
        <f>IF($N$172="nulová",$J$172,0)</f>
        <v>0</v>
      </c>
      <c r="BJ172" s="89" t="s">
        <v>21</v>
      </c>
      <c r="BK172" s="147">
        <f>ROUND($I$172*$H$172,2)</f>
        <v>0</v>
      </c>
      <c r="BL172" s="89" t="s">
        <v>163</v>
      </c>
      <c r="BM172" s="89" t="s">
        <v>344</v>
      </c>
    </row>
    <row r="173" spans="2:65" s="6" customFormat="1" ht="16.5" customHeight="1" x14ac:dyDescent="0.3">
      <c r="B173" s="23"/>
      <c r="C173" s="24"/>
      <c r="D173" s="148" t="s">
        <v>164</v>
      </c>
      <c r="E173" s="24"/>
      <c r="F173" s="149" t="s">
        <v>1000</v>
      </c>
      <c r="G173" s="24"/>
      <c r="H173" s="24"/>
      <c r="J173" s="24"/>
      <c r="K173" s="24"/>
      <c r="L173" s="43"/>
      <c r="M173" s="56"/>
      <c r="N173" s="24"/>
      <c r="O173" s="24"/>
      <c r="P173" s="24"/>
      <c r="Q173" s="24"/>
      <c r="R173" s="24"/>
      <c r="S173" s="24"/>
      <c r="T173" s="57"/>
      <c r="AT173" s="6" t="s">
        <v>164</v>
      </c>
      <c r="AU173" s="6" t="s">
        <v>21</v>
      </c>
    </row>
    <row r="174" spans="2:65" s="6" customFormat="1" ht="15.75" customHeight="1" x14ac:dyDescent="0.3">
      <c r="B174" s="23"/>
      <c r="C174" s="136" t="s">
        <v>344</v>
      </c>
      <c r="D174" s="136" t="s">
        <v>159</v>
      </c>
      <c r="E174" s="137" t="s">
        <v>1001</v>
      </c>
      <c r="F174" s="138" t="s">
        <v>1002</v>
      </c>
      <c r="G174" s="139" t="s">
        <v>754</v>
      </c>
      <c r="H174" s="140">
        <v>1</v>
      </c>
      <c r="I174" s="141"/>
      <c r="J174" s="142">
        <f>ROUND($I$174*$H$174,2)</f>
        <v>0</v>
      </c>
      <c r="K174" s="138"/>
      <c r="L174" s="43"/>
      <c r="M174" s="143"/>
      <c r="N174" s="144" t="s">
        <v>41</v>
      </c>
      <c r="O174" s="24"/>
      <c r="P174" s="145">
        <f>$O$174*$H$174</f>
        <v>0</v>
      </c>
      <c r="Q174" s="145">
        <v>0</v>
      </c>
      <c r="R174" s="145">
        <f>$Q$174*$H$174</f>
        <v>0</v>
      </c>
      <c r="S174" s="145">
        <v>0</v>
      </c>
      <c r="T174" s="146">
        <f>$S$174*$H$174</f>
        <v>0</v>
      </c>
      <c r="AR174" s="89" t="s">
        <v>163</v>
      </c>
      <c r="AT174" s="89" t="s">
        <v>159</v>
      </c>
      <c r="AU174" s="89" t="s">
        <v>21</v>
      </c>
      <c r="AY174" s="6" t="s">
        <v>158</v>
      </c>
      <c r="BE174" s="147">
        <f>IF($N$174="základní",$J$174,0)</f>
        <v>0</v>
      </c>
      <c r="BF174" s="147">
        <f>IF($N$174="snížená",$J$174,0)</f>
        <v>0</v>
      </c>
      <c r="BG174" s="147">
        <f>IF($N$174="zákl. přenesená",$J$174,0)</f>
        <v>0</v>
      </c>
      <c r="BH174" s="147">
        <f>IF($N$174="sníž. přenesená",$J$174,0)</f>
        <v>0</v>
      </c>
      <c r="BI174" s="147">
        <f>IF($N$174="nulová",$J$174,0)</f>
        <v>0</v>
      </c>
      <c r="BJ174" s="89" t="s">
        <v>21</v>
      </c>
      <c r="BK174" s="147">
        <f>ROUND($I$174*$H$174,2)</f>
        <v>0</v>
      </c>
      <c r="BL174" s="89" t="s">
        <v>163</v>
      </c>
      <c r="BM174" s="89" t="s">
        <v>350</v>
      </c>
    </row>
    <row r="175" spans="2:65" s="6" customFormat="1" ht="16.5" customHeight="1" x14ac:dyDescent="0.3">
      <c r="B175" s="23"/>
      <c r="C175" s="24"/>
      <c r="D175" s="148" t="s">
        <v>164</v>
      </c>
      <c r="E175" s="24"/>
      <c r="F175" s="149" t="s">
        <v>1002</v>
      </c>
      <c r="G175" s="24"/>
      <c r="H175" s="24"/>
      <c r="J175" s="24"/>
      <c r="K175" s="24"/>
      <c r="L175" s="43"/>
      <c r="M175" s="56"/>
      <c r="N175" s="24"/>
      <c r="O175" s="24"/>
      <c r="P175" s="24"/>
      <c r="Q175" s="24"/>
      <c r="R175" s="24"/>
      <c r="S175" s="24"/>
      <c r="T175" s="57"/>
      <c r="AT175" s="6" t="s">
        <v>164</v>
      </c>
      <c r="AU175" s="6" t="s">
        <v>21</v>
      </c>
    </row>
    <row r="176" spans="2:65" s="6" customFormat="1" ht="15.75" customHeight="1" x14ac:dyDescent="0.3">
      <c r="B176" s="23"/>
      <c r="C176" s="136" t="s">
        <v>350</v>
      </c>
      <c r="D176" s="136" t="s">
        <v>159</v>
      </c>
      <c r="E176" s="137" t="s">
        <v>1003</v>
      </c>
      <c r="F176" s="138" t="s">
        <v>1004</v>
      </c>
      <c r="G176" s="139" t="s">
        <v>754</v>
      </c>
      <c r="H176" s="140">
        <v>7</v>
      </c>
      <c r="I176" s="141"/>
      <c r="J176" s="142">
        <f>ROUND($I$176*$H$176,2)</f>
        <v>0</v>
      </c>
      <c r="K176" s="138"/>
      <c r="L176" s="43"/>
      <c r="M176" s="143"/>
      <c r="N176" s="144" t="s">
        <v>41</v>
      </c>
      <c r="O176" s="24"/>
      <c r="P176" s="145">
        <f>$O$176*$H$176</f>
        <v>0</v>
      </c>
      <c r="Q176" s="145">
        <v>0</v>
      </c>
      <c r="R176" s="145">
        <f>$Q$176*$H$176</f>
        <v>0</v>
      </c>
      <c r="S176" s="145">
        <v>0</v>
      </c>
      <c r="T176" s="146">
        <f>$S$176*$H$176</f>
        <v>0</v>
      </c>
      <c r="AR176" s="89" t="s">
        <v>163</v>
      </c>
      <c r="AT176" s="89" t="s">
        <v>159</v>
      </c>
      <c r="AU176" s="89" t="s">
        <v>21</v>
      </c>
      <c r="AY176" s="6" t="s">
        <v>158</v>
      </c>
      <c r="BE176" s="147">
        <f>IF($N$176="základní",$J$176,0)</f>
        <v>0</v>
      </c>
      <c r="BF176" s="147">
        <f>IF($N$176="snížená",$J$176,0)</f>
        <v>0</v>
      </c>
      <c r="BG176" s="147">
        <f>IF($N$176="zákl. přenesená",$J$176,0)</f>
        <v>0</v>
      </c>
      <c r="BH176" s="147">
        <f>IF($N$176="sníž. přenesená",$J$176,0)</f>
        <v>0</v>
      </c>
      <c r="BI176" s="147">
        <f>IF($N$176="nulová",$J$176,0)</f>
        <v>0</v>
      </c>
      <c r="BJ176" s="89" t="s">
        <v>21</v>
      </c>
      <c r="BK176" s="147">
        <f>ROUND($I$176*$H$176,2)</f>
        <v>0</v>
      </c>
      <c r="BL176" s="89" t="s">
        <v>163</v>
      </c>
      <c r="BM176" s="89" t="s">
        <v>353</v>
      </c>
    </row>
    <row r="177" spans="2:65" s="6" customFormat="1" ht="16.5" customHeight="1" x14ac:dyDescent="0.3">
      <c r="B177" s="23"/>
      <c r="C177" s="24"/>
      <c r="D177" s="148" t="s">
        <v>164</v>
      </c>
      <c r="E177" s="24"/>
      <c r="F177" s="149" t="s">
        <v>1004</v>
      </c>
      <c r="G177" s="24"/>
      <c r="H177" s="24"/>
      <c r="J177" s="24"/>
      <c r="K177" s="24"/>
      <c r="L177" s="43"/>
      <c r="M177" s="56"/>
      <c r="N177" s="24"/>
      <c r="O177" s="24"/>
      <c r="P177" s="24"/>
      <c r="Q177" s="24"/>
      <c r="R177" s="24"/>
      <c r="S177" s="24"/>
      <c r="T177" s="57"/>
      <c r="AT177" s="6" t="s">
        <v>164</v>
      </c>
      <c r="AU177" s="6" t="s">
        <v>21</v>
      </c>
    </row>
    <row r="178" spans="2:65" s="6" customFormat="1" ht="15.75" customHeight="1" x14ac:dyDescent="0.3">
      <c r="B178" s="23"/>
      <c r="C178" s="136" t="s">
        <v>353</v>
      </c>
      <c r="D178" s="136" t="s">
        <v>159</v>
      </c>
      <c r="E178" s="137" t="s">
        <v>1005</v>
      </c>
      <c r="F178" s="138" t="s">
        <v>1006</v>
      </c>
      <c r="G178" s="139" t="s">
        <v>754</v>
      </c>
      <c r="H178" s="140">
        <v>4</v>
      </c>
      <c r="I178" s="141"/>
      <c r="J178" s="142">
        <f>ROUND($I$178*$H$178,2)</f>
        <v>0</v>
      </c>
      <c r="K178" s="138"/>
      <c r="L178" s="43"/>
      <c r="M178" s="143"/>
      <c r="N178" s="144" t="s">
        <v>41</v>
      </c>
      <c r="O178" s="24"/>
      <c r="P178" s="145">
        <f>$O$178*$H$178</f>
        <v>0</v>
      </c>
      <c r="Q178" s="145">
        <v>0</v>
      </c>
      <c r="R178" s="145">
        <f>$Q$178*$H$178</f>
        <v>0</v>
      </c>
      <c r="S178" s="145">
        <v>0</v>
      </c>
      <c r="T178" s="146">
        <f>$S$178*$H$178</f>
        <v>0</v>
      </c>
      <c r="AR178" s="89" t="s">
        <v>163</v>
      </c>
      <c r="AT178" s="89" t="s">
        <v>159</v>
      </c>
      <c r="AU178" s="89" t="s">
        <v>21</v>
      </c>
      <c r="AY178" s="6" t="s">
        <v>158</v>
      </c>
      <c r="BE178" s="147">
        <f>IF($N$178="základní",$J$178,0)</f>
        <v>0</v>
      </c>
      <c r="BF178" s="147">
        <f>IF($N$178="snížená",$J$178,0)</f>
        <v>0</v>
      </c>
      <c r="BG178" s="147">
        <f>IF($N$178="zákl. přenesená",$J$178,0)</f>
        <v>0</v>
      </c>
      <c r="BH178" s="147">
        <f>IF($N$178="sníž. přenesená",$J$178,0)</f>
        <v>0</v>
      </c>
      <c r="BI178" s="147">
        <f>IF($N$178="nulová",$J$178,0)</f>
        <v>0</v>
      </c>
      <c r="BJ178" s="89" t="s">
        <v>21</v>
      </c>
      <c r="BK178" s="147">
        <f>ROUND($I$178*$H$178,2)</f>
        <v>0</v>
      </c>
      <c r="BL178" s="89" t="s">
        <v>163</v>
      </c>
      <c r="BM178" s="89" t="s">
        <v>357</v>
      </c>
    </row>
    <row r="179" spans="2:65" s="6" customFormat="1" ht="16.5" customHeight="1" x14ac:dyDescent="0.3">
      <c r="B179" s="23"/>
      <c r="C179" s="24"/>
      <c r="D179" s="148" t="s">
        <v>164</v>
      </c>
      <c r="E179" s="24"/>
      <c r="F179" s="149" t="s">
        <v>1006</v>
      </c>
      <c r="G179" s="24"/>
      <c r="H179" s="24"/>
      <c r="J179" s="24"/>
      <c r="K179" s="24"/>
      <c r="L179" s="43"/>
      <c r="M179" s="56"/>
      <c r="N179" s="24"/>
      <c r="O179" s="24"/>
      <c r="P179" s="24"/>
      <c r="Q179" s="24"/>
      <c r="R179" s="24"/>
      <c r="S179" s="24"/>
      <c r="T179" s="57"/>
      <c r="AT179" s="6" t="s">
        <v>164</v>
      </c>
      <c r="AU179" s="6" t="s">
        <v>21</v>
      </c>
    </row>
    <row r="180" spans="2:65" s="6" customFormat="1" ht="15.75" customHeight="1" x14ac:dyDescent="0.3">
      <c r="B180" s="23"/>
      <c r="C180" s="136" t="s">
        <v>357</v>
      </c>
      <c r="D180" s="136" t="s">
        <v>159</v>
      </c>
      <c r="E180" s="137" t="s">
        <v>1007</v>
      </c>
      <c r="F180" s="138" t="s">
        <v>1008</v>
      </c>
      <c r="G180" s="139" t="s">
        <v>754</v>
      </c>
      <c r="H180" s="140">
        <v>1</v>
      </c>
      <c r="I180" s="141"/>
      <c r="J180" s="142">
        <f>ROUND($I$180*$H$180,2)</f>
        <v>0</v>
      </c>
      <c r="K180" s="138"/>
      <c r="L180" s="43"/>
      <c r="M180" s="143"/>
      <c r="N180" s="144" t="s">
        <v>41</v>
      </c>
      <c r="O180" s="24"/>
      <c r="P180" s="145">
        <f>$O$180*$H$180</f>
        <v>0</v>
      </c>
      <c r="Q180" s="145">
        <v>0</v>
      </c>
      <c r="R180" s="145">
        <f>$Q$180*$H$180</f>
        <v>0</v>
      </c>
      <c r="S180" s="145">
        <v>0</v>
      </c>
      <c r="T180" s="146">
        <f>$S$180*$H$180</f>
        <v>0</v>
      </c>
      <c r="AR180" s="89" t="s">
        <v>163</v>
      </c>
      <c r="AT180" s="89" t="s">
        <v>159</v>
      </c>
      <c r="AU180" s="89" t="s">
        <v>21</v>
      </c>
      <c r="AY180" s="6" t="s">
        <v>158</v>
      </c>
      <c r="BE180" s="147">
        <f>IF($N$180="základní",$J$180,0)</f>
        <v>0</v>
      </c>
      <c r="BF180" s="147">
        <f>IF($N$180="snížená",$J$180,0)</f>
        <v>0</v>
      </c>
      <c r="BG180" s="147">
        <f>IF($N$180="zákl. přenesená",$J$180,0)</f>
        <v>0</v>
      </c>
      <c r="BH180" s="147">
        <f>IF($N$180="sníž. přenesená",$J$180,0)</f>
        <v>0</v>
      </c>
      <c r="BI180" s="147">
        <f>IF($N$180="nulová",$J$180,0)</f>
        <v>0</v>
      </c>
      <c r="BJ180" s="89" t="s">
        <v>21</v>
      </c>
      <c r="BK180" s="147">
        <f>ROUND($I$180*$H$180,2)</f>
        <v>0</v>
      </c>
      <c r="BL180" s="89" t="s">
        <v>163</v>
      </c>
      <c r="BM180" s="89" t="s">
        <v>360</v>
      </c>
    </row>
    <row r="181" spans="2:65" s="6" customFormat="1" ht="16.5" customHeight="1" x14ac:dyDescent="0.3">
      <c r="B181" s="23"/>
      <c r="C181" s="24"/>
      <c r="D181" s="148" t="s">
        <v>164</v>
      </c>
      <c r="E181" s="24"/>
      <c r="F181" s="149" t="s">
        <v>1008</v>
      </c>
      <c r="G181" s="24"/>
      <c r="H181" s="24"/>
      <c r="J181" s="24"/>
      <c r="K181" s="24"/>
      <c r="L181" s="43"/>
      <c r="M181" s="56"/>
      <c r="N181" s="24"/>
      <c r="O181" s="24"/>
      <c r="P181" s="24"/>
      <c r="Q181" s="24"/>
      <c r="R181" s="24"/>
      <c r="S181" s="24"/>
      <c r="T181" s="57"/>
      <c r="AT181" s="6" t="s">
        <v>164</v>
      </c>
      <c r="AU181" s="6" t="s">
        <v>21</v>
      </c>
    </row>
    <row r="182" spans="2:65" s="6" customFormat="1" ht="15.75" customHeight="1" x14ac:dyDescent="0.3">
      <c r="B182" s="23"/>
      <c r="C182" s="136" t="s">
        <v>360</v>
      </c>
      <c r="D182" s="136" t="s">
        <v>159</v>
      </c>
      <c r="E182" s="137" t="s">
        <v>1009</v>
      </c>
      <c r="F182" s="138" t="s">
        <v>1010</v>
      </c>
      <c r="G182" s="139" t="s">
        <v>754</v>
      </c>
      <c r="H182" s="140">
        <v>1</v>
      </c>
      <c r="I182" s="141"/>
      <c r="J182" s="142">
        <f>ROUND($I$182*$H$182,2)</f>
        <v>0</v>
      </c>
      <c r="K182" s="138"/>
      <c r="L182" s="43"/>
      <c r="M182" s="143"/>
      <c r="N182" s="144" t="s">
        <v>41</v>
      </c>
      <c r="O182" s="24"/>
      <c r="P182" s="145">
        <f>$O$182*$H$182</f>
        <v>0</v>
      </c>
      <c r="Q182" s="145">
        <v>0</v>
      </c>
      <c r="R182" s="145">
        <f>$Q$182*$H$182</f>
        <v>0</v>
      </c>
      <c r="S182" s="145">
        <v>0</v>
      </c>
      <c r="T182" s="146">
        <f>$S$182*$H$182</f>
        <v>0</v>
      </c>
      <c r="AR182" s="89" t="s">
        <v>163</v>
      </c>
      <c r="AT182" s="89" t="s">
        <v>159</v>
      </c>
      <c r="AU182" s="89" t="s">
        <v>21</v>
      </c>
      <c r="AY182" s="6" t="s">
        <v>158</v>
      </c>
      <c r="BE182" s="147">
        <f>IF($N$182="základní",$J$182,0)</f>
        <v>0</v>
      </c>
      <c r="BF182" s="147">
        <f>IF($N$182="snížená",$J$182,0)</f>
        <v>0</v>
      </c>
      <c r="BG182" s="147">
        <f>IF($N$182="zákl. přenesená",$J$182,0)</f>
        <v>0</v>
      </c>
      <c r="BH182" s="147">
        <f>IF($N$182="sníž. přenesená",$J$182,0)</f>
        <v>0</v>
      </c>
      <c r="BI182" s="147">
        <f>IF($N$182="nulová",$J$182,0)</f>
        <v>0</v>
      </c>
      <c r="BJ182" s="89" t="s">
        <v>21</v>
      </c>
      <c r="BK182" s="147">
        <f>ROUND($I$182*$H$182,2)</f>
        <v>0</v>
      </c>
      <c r="BL182" s="89" t="s">
        <v>163</v>
      </c>
      <c r="BM182" s="89" t="s">
        <v>365</v>
      </c>
    </row>
    <row r="183" spans="2:65" s="6" customFormat="1" ht="16.5" customHeight="1" x14ac:dyDescent="0.3">
      <c r="B183" s="23"/>
      <c r="C183" s="24"/>
      <c r="D183" s="148" t="s">
        <v>164</v>
      </c>
      <c r="E183" s="24"/>
      <c r="F183" s="149" t="s">
        <v>1010</v>
      </c>
      <c r="G183" s="24"/>
      <c r="H183" s="24"/>
      <c r="J183" s="24"/>
      <c r="K183" s="24"/>
      <c r="L183" s="43"/>
      <c r="M183" s="56"/>
      <c r="N183" s="24"/>
      <c r="O183" s="24"/>
      <c r="P183" s="24"/>
      <c r="Q183" s="24"/>
      <c r="R183" s="24"/>
      <c r="S183" s="24"/>
      <c r="T183" s="57"/>
      <c r="AT183" s="6" t="s">
        <v>164</v>
      </c>
      <c r="AU183" s="6" t="s">
        <v>21</v>
      </c>
    </row>
    <row r="184" spans="2:65" s="6" customFormat="1" ht="15.75" customHeight="1" x14ac:dyDescent="0.3">
      <c r="B184" s="23"/>
      <c r="C184" s="136" t="s">
        <v>365</v>
      </c>
      <c r="D184" s="136" t="s">
        <v>159</v>
      </c>
      <c r="E184" s="137" t="s">
        <v>1011</v>
      </c>
      <c r="F184" s="138" t="s">
        <v>1012</v>
      </c>
      <c r="G184" s="139" t="s">
        <v>754</v>
      </c>
      <c r="H184" s="140">
        <v>1</v>
      </c>
      <c r="I184" s="141"/>
      <c r="J184" s="142">
        <f>ROUND($I$184*$H$184,2)</f>
        <v>0</v>
      </c>
      <c r="K184" s="138"/>
      <c r="L184" s="43"/>
      <c r="M184" s="143"/>
      <c r="N184" s="144" t="s">
        <v>41</v>
      </c>
      <c r="O184" s="24"/>
      <c r="P184" s="145">
        <f>$O$184*$H$184</f>
        <v>0</v>
      </c>
      <c r="Q184" s="145">
        <v>0</v>
      </c>
      <c r="R184" s="145">
        <f>$Q$184*$H$184</f>
        <v>0</v>
      </c>
      <c r="S184" s="145">
        <v>0</v>
      </c>
      <c r="T184" s="146">
        <f>$S$184*$H$184</f>
        <v>0</v>
      </c>
      <c r="AR184" s="89" t="s">
        <v>163</v>
      </c>
      <c r="AT184" s="89" t="s">
        <v>159</v>
      </c>
      <c r="AU184" s="89" t="s">
        <v>21</v>
      </c>
      <c r="AY184" s="6" t="s">
        <v>158</v>
      </c>
      <c r="BE184" s="147">
        <f>IF($N$184="základní",$J$184,0)</f>
        <v>0</v>
      </c>
      <c r="BF184" s="147">
        <f>IF($N$184="snížená",$J$184,0)</f>
        <v>0</v>
      </c>
      <c r="BG184" s="147">
        <f>IF($N$184="zákl. přenesená",$J$184,0)</f>
        <v>0</v>
      </c>
      <c r="BH184" s="147">
        <f>IF($N$184="sníž. přenesená",$J$184,0)</f>
        <v>0</v>
      </c>
      <c r="BI184" s="147">
        <f>IF($N$184="nulová",$J$184,0)</f>
        <v>0</v>
      </c>
      <c r="BJ184" s="89" t="s">
        <v>21</v>
      </c>
      <c r="BK184" s="147">
        <f>ROUND($I$184*$H$184,2)</f>
        <v>0</v>
      </c>
      <c r="BL184" s="89" t="s">
        <v>163</v>
      </c>
      <c r="BM184" s="89" t="s">
        <v>369</v>
      </c>
    </row>
    <row r="185" spans="2:65" s="6" customFormat="1" ht="16.5" customHeight="1" x14ac:dyDescent="0.3">
      <c r="B185" s="23"/>
      <c r="C185" s="24"/>
      <c r="D185" s="148" t="s">
        <v>164</v>
      </c>
      <c r="E185" s="24"/>
      <c r="F185" s="149" t="s">
        <v>1012</v>
      </c>
      <c r="G185" s="24"/>
      <c r="H185" s="24"/>
      <c r="J185" s="24"/>
      <c r="K185" s="24"/>
      <c r="L185" s="43"/>
      <c r="M185" s="56"/>
      <c r="N185" s="24"/>
      <c r="O185" s="24"/>
      <c r="P185" s="24"/>
      <c r="Q185" s="24"/>
      <c r="R185" s="24"/>
      <c r="S185" s="24"/>
      <c r="T185" s="57"/>
      <c r="AT185" s="6" t="s">
        <v>164</v>
      </c>
      <c r="AU185" s="6" t="s">
        <v>21</v>
      </c>
    </row>
    <row r="186" spans="2:65" s="6" customFormat="1" ht="15.75" customHeight="1" x14ac:dyDescent="0.3">
      <c r="B186" s="23"/>
      <c r="C186" s="136" t="s">
        <v>369</v>
      </c>
      <c r="D186" s="136" t="s">
        <v>159</v>
      </c>
      <c r="E186" s="137" t="s">
        <v>1013</v>
      </c>
      <c r="F186" s="138" t="s">
        <v>1014</v>
      </c>
      <c r="G186" s="139" t="s">
        <v>910</v>
      </c>
      <c r="H186" s="140">
        <v>25</v>
      </c>
      <c r="I186" s="141"/>
      <c r="J186" s="142">
        <f>ROUND($I$186*$H$186,2)</f>
        <v>0</v>
      </c>
      <c r="K186" s="138"/>
      <c r="L186" s="43"/>
      <c r="M186" s="143"/>
      <c r="N186" s="144" t="s">
        <v>41</v>
      </c>
      <c r="O186" s="24"/>
      <c r="P186" s="145">
        <f>$O$186*$H$186</f>
        <v>0</v>
      </c>
      <c r="Q186" s="145">
        <v>0</v>
      </c>
      <c r="R186" s="145">
        <f>$Q$186*$H$186</f>
        <v>0</v>
      </c>
      <c r="S186" s="145">
        <v>0</v>
      </c>
      <c r="T186" s="146">
        <f>$S$186*$H$186</f>
        <v>0</v>
      </c>
      <c r="AR186" s="89" t="s">
        <v>163</v>
      </c>
      <c r="AT186" s="89" t="s">
        <v>159</v>
      </c>
      <c r="AU186" s="89" t="s">
        <v>21</v>
      </c>
      <c r="AY186" s="6" t="s">
        <v>158</v>
      </c>
      <c r="BE186" s="147">
        <f>IF($N$186="základní",$J$186,0)</f>
        <v>0</v>
      </c>
      <c r="BF186" s="147">
        <f>IF($N$186="snížená",$J$186,0)</f>
        <v>0</v>
      </c>
      <c r="BG186" s="147">
        <f>IF($N$186="zákl. přenesená",$J$186,0)</f>
        <v>0</v>
      </c>
      <c r="BH186" s="147">
        <f>IF($N$186="sníž. přenesená",$J$186,0)</f>
        <v>0</v>
      </c>
      <c r="BI186" s="147">
        <f>IF($N$186="nulová",$J$186,0)</f>
        <v>0</v>
      </c>
      <c r="BJ186" s="89" t="s">
        <v>21</v>
      </c>
      <c r="BK186" s="147">
        <f>ROUND($I$186*$H$186,2)</f>
        <v>0</v>
      </c>
      <c r="BL186" s="89" t="s">
        <v>163</v>
      </c>
      <c r="BM186" s="89" t="s">
        <v>374</v>
      </c>
    </row>
    <row r="187" spans="2:65" s="6" customFormat="1" ht="16.5" customHeight="1" x14ac:dyDescent="0.3">
      <c r="B187" s="23"/>
      <c r="C187" s="24"/>
      <c r="D187" s="148" t="s">
        <v>164</v>
      </c>
      <c r="E187" s="24"/>
      <c r="F187" s="149" t="s">
        <v>1014</v>
      </c>
      <c r="G187" s="24"/>
      <c r="H187" s="24"/>
      <c r="J187" s="24"/>
      <c r="K187" s="24"/>
      <c r="L187" s="43"/>
      <c r="M187" s="56"/>
      <c r="N187" s="24"/>
      <c r="O187" s="24"/>
      <c r="P187" s="24"/>
      <c r="Q187" s="24"/>
      <c r="R187" s="24"/>
      <c r="S187" s="24"/>
      <c r="T187" s="57"/>
      <c r="AT187" s="6" t="s">
        <v>164</v>
      </c>
      <c r="AU187" s="6" t="s">
        <v>21</v>
      </c>
    </row>
    <row r="188" spans="2:65" s="6" customFormat="1" ht="15.75" customHeight="1" x14ac:dyDescent="0.3">
      <c r="B188" s="23"/>
      <c r="C188" s="136" t="s">
        <v>374</v>
      </c>
      <c r="D188" s="136" t="s">
        <v>159</v>
      </c>
      <c r="E188" s="137" t="s">
        <v>1015</v>
      </c>
      <c r="F188" s="138" t="s">
        <v>1016</v>
      </c>
      <c r="G188" s="139" t="s">
        <v>910</v>
      </c>
      <c r="H188" s="140">
        <v>25</v>
      </c>
      <c r="I188" s="141"/>
      <c r="J188" s="142">
        <f>ROUND($I$188*$H$188,2)</f>
        <v>0</v>
      </c>
      <c r="K188" s="138"/>
      <c r="L188" s="43"/>
      <c r="M188" s="143"/>
      <c r="N188" s="144" t="s">
        <v>41</v>
      </c>
      <c r="O188" s="24"/>
      <c r="P188" s="145">
        <f>$O$188*$H$188</f>
        <v>0</v>
      </c>
      <c r="Q188" s="145">
        <v>0</v>
      </c>
      <c r="R188" s="145">
        <f>$Q$188*$H$188</f>
        <v>0</v>
      </c>
      <c r="S188" s="145">
        <v>0</v>
      </c>
      <c r="T188" s="146">
        <f>$S$188*$H$188</f>
        <v>0</v>
      </c>
      <c r="AR188" s="89" t="s">
        <v>163</v>
      </c>
      <c r="AT188" s="89" t="s">
        <v>159</v>
      </c>
      <c r="AU188" s="89" t="s">
        <v>21</v>
      </c>
      <c r="AY188" s="6" t="s">
        <v>158</v>
      </c>
      <c r="BE188" s="147">
        <f>IF($N$188="základní",$J$188,0)</f>
        <v>0</v>
      </c>
      <c r="BF188" s="147">
        <f>IF($N$188="snížená",$J$188,0)</f>
        <v>0</v>
      </c>
      <c r="BG188" s="147">
        <f>IF($N$188="zákl. přenesená",$J$188,0)</f>
        <v>0</v>
      </c>
      <c r="BH188" s="147">
        <f>IF($N$188="sníž. přenesená",$J$188,0)</f>
        <v>0</v>
      </c>
      <c r="BI188" s="147">
        <f>IF($N$188="nulová",$J$188,0)</f>
        <v>0</v>
      </c>
      <c r="BJ188" s="89" t="s">
        <v>21</v>
      </c>
      <c r="BK188" s="147">
        <f>ROUND($I$188*$H$188,2)</f>
        <v>0</v>
      </c>
      <c r="BL188" s="89" t="s">
        <v>163</v>
      </c>
      <c r="BM188" s="89" t="s">
        <v>378</v>
      </c>
    </row>
    <row r="189" spans="2:65" s="6" customFormat="1" ht="16.5" customHeight="1" x14ac:dyDescent="0.3">
      <c r="B189" s="23"/>
      <c r="C189" s="24"/>
      <c r="D189" s="148" t="s">
        <v>164</v>
      </c>
      <c r="E189" s="24"/>
      <c r="F189" s="149" t="s">
        <v>1016</v>
      </c>
      <c r="G189" s="24"/>
      <c r="H189" s="24"/>
      <c r="J189" s="24"/>
      <c r="K189" s="24"/>
      <c r="L189" s="43"/>
      <c r="M189" s="56"/>
      <c r="N189" s="24"/>
      <c r="O189" s="24"/>
      <c r="P189" s="24"/>
      <c r="Q189" s="24"/>
      <c r="R189" s="24"/>
      <c r="S189" s="24"/>
      <c r="T189" s="57"/>
      <c r="AT189" s="6" t="s">
        <v>164</v>
      </c>
      <c r="AU189" s="6" t="s">
        <v>21</v>
      </c>
    </row>
    <row r="190" spans="2:65" s="6" customFormat="1" ht="15.75" customHeight="1" x14ac:dyDescent="0.3">
      <c r="B190" s="23"/>
      <c r="C190" s="136" t="s">
        <v>378</v>
      </c>
      <c r="D190" s="136" t="s">
        <v>159</v>
      </c>
      <c r="E190" s="137" t="s">
        <v>1017</v>
      </c>
      <c r="F190" s="138" t="s">
        <v>1018</v>
      </c>
      <c r="G190" s="139" t="s">
        <v>910</v>
      </c>
      <c r="H190" s="140">
        <v>6</v>
      </c>
      <c r="I190" s="141"/>
      <c r="J190" s="142">
        <f>ROUND($I$190*$H$190,2)</f>
        <v>0</v>
      </c>
      <c r="K190" s="138"/>
      <c r="L190" s="43"/>
      <c r="M190" s="143"/>
      <c r="N190" s="144" t="s">
        <v>41</v>
      </c>
      <c r="O190" s="24"/>
      <c r="P190" s="145">
        <f>$O$190*$H$190</f>
        <v>0</v>
      </c>
      <c r="Q190" s="145">
        <v>0</v>
      </c>
      <c r="R190" s="145">
        <f>$Q$190*$H$190</f>
        <v>0</v>
      </c>
      <c r="S190" s="145">
        <v>0</v>
      </c>
      <c r="T190" s="146">
        <f>$S$190*$H$190</f>
        <v>0</v>
      </c>
      <c r="AR190" s="89" t="s">
        <v>163</v>
      </c>
      <c r="AT190" s="89" t="s">
        <v>159</v>
      </c>
      <c r="AU190" s="89" t="s">
        <v>21</v>
      </c>
      <c r="AY190" s="6" t="s">
        <v>158</v>
      </c>
      <c r="BE190" s="147">
        <f>IF($N$190="základní",$J$190,0)</f>
        <v>0</v>
      </c>
      <c r="BF190" s="147">
        <f>IF($N$190="snížená",$J$190,0)</f>
        <v>0</v>
      </c>
      <c r="BG190" s="147">
        <f>IF($N$190="zákl. přenesená",$J$190,0)</f>
        <v>0</v>
      </c>
      <c r="BH190" s="147">
        <f>IF($N$190="sníž. přenesená",$J$190,0)</f>
        <v>0</v>
      </c>
      <c r="BI190" s="147">
        <f>IF($N$190="nulová",$J$190,0)</f>
        <v>0</v>
      </c>
      <c r="BJ190" s="89" t="s">
        <v>21</v>
      </c>
      <c r="BK190" s="147">
        <f>ROUND($I$190*$H$190,2)</f>
        <v>0</v>
      </c>
      <c r="BL190" s="89" t="s">
        <v>163</v>
      </c>
      <c r="BM190" s="89" t="s">
        <v>383</v>
      </c>
    </row>
    <row r="191" spans="2:65" s="6" customFormat="1" ht="16.5" customHeight="1" x14ac:dyDescent="0.3">
      <c r="B191" s="23"/>
      <c r="C191" s="24"/>
      <c r="D191" s="148" t="s">
        <v>164</v>
      </c>
      <c r="E191" s="24"/>
      <c r="F191" s="149" t="s">
        <v>1018</v>
      </c>
      <c r="G191" s="24"/>
      <c r="H191" s="24"/>
      <c r="J191" s="24"/>
      <c r="K191" s="24"/>
      <c r="L191" s="43"/>
      <c r="M191" s="56"/>
      <c r="N191" s="24"/>
      <c r="O191" s="24"/>
      <c r="P191" s="24"/>
      <c r="Q191" s="24"/>
      <c r="R191" s="24"/>
      <c r="S191" s="24"/>
      <c r="T191" s="57"/>
      <c r="AT191" s="6" t="s">
        <v>164</v>
      </c>
      <c r="AU191" s="6" t="s">
        <v>21</v>
      </c>
    </row>
    <row r="192" spans="2:65" s="6" customFormat="1" ht="15.75" customHeight="1" x14ac:dyDescent="0.3">
      <c r="B192" s="23"/>
      <c r="C192" s="136" t="s">
        <v>383</v>
      </c>
      <c r="D192" s="136" t="s">
        <v>159</v>
      </c>
      <c r="E192" s="137" t="s">
        <v>1019</v>
      </c>
      <c r="F192" s="138" t="s">
        <v>1020</v>
      </c>
      <c r="G192" s="139" t="s">
        <v>910</v>
      </c>
      <c r="H192" s="140">
        <v>80</v>
      </c>
      <c r="I192" s="141"/>
      <c r="J192" s="142">
        <f>ROUND($I$192*$H$192,2)</f>
        <v>0</v>
      </c>
      <c r="K192" s="138"/>
      <c r="L192" s="43"/>
      <c r="M192" s="143"/>
      <c r="N192" s="144" t="s">
        <v>41</v>
      </c>
      <c r="O192" s="24"/>
      <c r="P192" s="145">
        <f>$O$192*$H$192</f>
        <v>0</v>
      </c>
      <c r="Q192" s="145">
        <v>0</v>
      </c>
      <c r="R192" s="145">
        <f>$Q$192*$H$192</f>
        <v>0</v>
      </c>
      <c r="S192" s="145">
        <v>0</v>
      </c>
      <c r="T192" s="146">
        <f>$S$192*$H$192</f>
        <v>0</v>
      </c>
      <c r="AR192" s="89" t="s">
        <v>163</v>
      </c>
      <c r="AT192" s="89" t="s">
        <v>159</v>
      </c>
      <c r="AU192" s="89" t="s">
        <v>21</v>
      </c>
      <c r="AY192" s="6" t="s">
        <v>158</v>
      </c>
      <c r="BE192" s="147">
        <f>IF($N$192="základní",$J$192,0)</f>
        <v>0</v>
      </c>
      <c r="BF192" s="147">
        <f>IF($N$192="snížená",$J$192,0)</f>
        <v>0</v>
      </c>
      <c r="BG192" s="147">
        <f>IF($N$192="zákl. přenesená",$J$192,0)</f>
        <v>0</v>
      </c>
      <c r="BH192" s="147">
        <f>IF($N$192="sníž. přenesená",$J$192,0)</f>
        <v>0</v>
      </c>
      <c r="BI192" s="147">
        <f>IF($N$192="nulová",$J$192,0)</f>
        <v>0</v>
      </c>
      <c r="BJ192" s="89" t="s">
        <v>21</v>
      </c>
      <c r="BK192" s="147">
        <f>ROUND($I$192*$H$192,2)</f>
        <v>0</v>
      </c>
      <c r="BL192" s="89" t="s">
        <v>163</v>
      </c>
      <c r="BM192" s="89" t="s">
        <v>388</v>
      </c>
    </row>
    <row r="193" spans="2:65" s="6" customFormat="1" ht="16.5" customHeight="1" x14ac:dyDescent="0.3">
      <c r="B193" s="23"/>
      <c r="C193" s="24"/>
      <c r="D193" s="148" t="s">
        <v>164</v>
      </c>
      <c r="E193" s="24"/>
      <c r="F193" s="149" t="s">
        <v>1020</v>
      </c>
      <c r="G193" s="24"/>
      <c r="H193" s="24"/>
      <c r="J193" s="24"/>
      <c r="K193" s="24"/>
      <c r="L193" s="43"/>
      <c r="M193" s="56"/>
      <c r="N193" s="24"/>
      <c r="O193" s="24"/>
      <c r="P193" s="24"/>
      <c r="Q193" s="24"/>
      <c r="R193" s="24"/>
      <c r="S193" s="24"/>
      <c r="T193" s="57"/>
      <c r="AT193" s="6" t="s">
        <v>164</v>
      </c>
      <c r="AU193" s="6" t="s">
        <v>21</v>
      </c>
    </row>
    <row r="194" spans="2:65" s="6" customFormat="1" ht="15.75" customHeight="1" x14ac:dyDescent="0.3">
      <c r="B194" s="23"/>
      <c r="C194" s="136" t="s">
        <v>388</v>
      </c>
      <c r="D194" s="136" t="s">
        <v>159</v>
      </c>
      <c r="E194" s="137" t="s">
        <v>1021</v>
      </c>
      <c r="F194" s="138" t="s">
        <v>1022</v>
      </c>
      <c r="G194" s="139" t="s">
        <v>910</v>
      </c>
      <c r="H194" s="140">
        <v>10</v>
      </c>
      <c r="I194" s="141"/>
      <c r="J194" s="142">
        <f>ROUND($I$194*$H$194,2)</f>
        <v>0</v>
      </c>
      <c r="K194" s="138"/>
      <c r="L194" s="43"/>
      <c r="M194" s="143"/>
      <c r="N194" s="144" t="s">
        <v>41</v>
      </c>
      <c r="O194" s="24"/>
      <c r="P194" s="145">
        <f>$O$194*$H$194</f>
        <v>0</v>
      </c>
      <c r="Q194" s="145">
        <v>0</v>
      </c>
      <c r="R194" s="145">
        <f>$Q$194*$H$194</f>
        <v>0</v>
      </c>
      <c r="S194" s="145">
        <v>0</v>
      </c>
      <c r="T194" s="146">
        <f>$S$194*$H$194</f>
        <v>0</v>
      </c>
      <c r="AR194" s="89" t="s">
        <v>163</v>
      </c>
      <c r="AT194" s="89" t="s">
        <v>159</v>
      </c>
      <c r="AU194" s="89" t="s">
        <v>21</v>
      </c>
      <c r="AY194" s="6" t="s">
        <v>158</v>
      </c>
      <c r="BE194" s="147">
        <f>IF($N$194="základní",$J$194,0)</f>
        <v>0</v>
      </c>
      <c r="BF194" s="147">
        <f>IF($N$194="snížená",$J$194,0)</f>
        <v>0</v>
      </c>
      <c r="BG194" s="147">
        <f>IF($N$194="zákl. přenesená",$J$194,0)</f>
        <v>0</v>
      </c>
      <c r="BH194" s="147">
        <f>IF($N$194="sníž. přenesená",$J$194,0)</f>
        <v>0</v>
      </c>
      <c r="BI194" s="147">
        <f>IF($N$194="nulová",$J$194,0)</f>
        <v>0</v>
      </c>
      <c r="BJ194" s="89" t="s">
        <v>21</v>
      </c>
      <c r="BK194" s="147">
        <f>ROUND($I$194*$H$194,2)</f>
        <v>0</v>
      </c>
      <c r="BL194" s="89" t="s">
        <v>163</v>
      </c>
      <c r="BM194" s="89" t="s">
        <v>395</v>
      </c>
    </row>
    <row r="195" spans="2:65" s="6" customFormat="1" ht="16.5" customHeight="1" x14ac:dyDescent="0.3">
      <c r="B195" s="23"/>
      <c r="C195" s="24"/>
      <c r="D195" s="148" t="s">
        <v>164</v>
      </c>
      <c r="E195" s="24"/>
      <c r="F195" s="149" t="s">
        <v>1022</v>
      </c>
      <c r="G195" s="24"/>
      <c r="H195" s="24"/>
      <c r="J195" s="24"/>
      <c r="K195" s="24"/>
      <c r="L195" s="43"/>
      <c r="M195" s="56"/>
      <c r="N195" s="24"/>
      <c r="O195" s="24"/>
      <c r="P195" s="24"/>
      <c r="Q195" s="24"/>
      <c r="R195" s="24"/>
      <c r="S195" s="24"/>
      <c r="T195" s="57"/>
      <c r="AT195" s="6" t="s">
        <v>164</v>
      </c>
      <c r="AU195" s="6" t="s">
        <v>21</v>
      </c>
    </row>
    <row r="196" spans="2:65" s="6" customFormat="1" ht="15.75" customHeight="1" x14ac:dyDescent="0.3">
      <c r="B196" s="23"/>
      <c r="C196" s="136" t="s">
        <v>395</v>
      </c>
      <c r="D196" s="136" t="s">
        <v>159</v>
      </c>
      <c r="E196" s="137" t="s">
        <v>1023</v>
      </c>
      <c r="F196" s="138" t="s">
        <v>1024</v>
      </c>
      <c r="G196" s="139" t="s">
        <v>910</v>
      </c>
      <c r="H196" s="140">
        <v>5</v>
      </c>
      <c r="I196" s="141"/>
      <c r="J196" s="142">
        <f>ROUND($I$196*$H$196,2)</f>
        <v>0</v>
      </c>
      <c r="K196" s="138"/>
      <c r="L196" s="43"/>
      <c r="M196" s="143"/>
      <c r="N196" s="144" t="s">
        <v>41</v>
      </c>
      <c r="O196" s="24"/>
      <c r="P196" s="145">
        <f>$O$196*$H$196</f>
        <v>0</v>
      </c>
      <c r="Q196" s="145">
        <v>0</v>
      </c>
      <c r="R196" s="145">
        <f>$Q$196*$H$196</f>
        <v>0</v>
      </c>
      <c r="S196" s="145">
        <v>0</v>
      </c>
      <c r="T196" s="146">
        <f>$S$196*$H$196</f>
        <v>0</v>
      </c>
      <c r="AR196" s="89" t="s">
        <v>163</v>
      </c>
      <c r="AT196" s="89" t="s">
        <v>159</v>
      </c>
      <c r="AU196" s="89" t="s">
        <v>21</v>
      </c>
      <c r="AY196" s="6" t="s">
        <v>158</v>
      </c>
      <c r="BE196" s="147">
        <f>IF($N$196="základní",$J$196,0)</f>
        <v>0</v>
      </c>
      <c r="BF196" s="147">
        <f>IF($N$196="snížená",$J$196,0)</f>
        <v>0</v>
      </c>
      <c r="BG196" s="147">
        <f>IF($N$196="zákl. přenesená",$J$196,0)</f>
        <v>0</v>
      </c>
      <c r="BH196" s="147">
        <f>IF($N$196="sníž. přenesená",$J$196,0)</f>
        <v>0</v>
      </c>
      <c r="BI196" s="147">
        <f>IF($N$196="nulová",$J$196,0)</f>
        <v>0</v>
      </c>
      <c r="BJ196" s="89" t="s">
        <v>21</v>
      </c>
      <c r="BK196" s="147">
        <f>ROUND($I$196*$H$196,2)</f>
        <v>0</v>
      </c>
      <c r="BL196" s="89" t="s">
        <v>163</v>
      </c>
      <c r="BM196" s="89" t="s">
        <v>398</v>
      </c>
    </row>
    <row r="197" spans="2:65" s="6" customFormat="1" ht="16.5" customHeight="1" x14ac:dyDescent="0.3">
      <c r="B197" s="23"/>
      <c r="C197" s="24"/>
      <c r="D197" s="148" t="s">
        <v>164</v>
      </c>
      <c r="E197" s="24"/>
      <c r="F197" s="149" t="s">
        <v>1024</v>
      </c>
      <c r="G197" s="24"/>
      <c r="H197" s="24"/>
      <c r="J197" s="24"/>
      <c r="K197" s="24"/>
      <c r="L197" s="43"/>
      <c r="M197" s="56"/>
      <c r="N197" s="24"/>
      <c r="O197" s="24"/>
      <c r="P197" s="24"/>
      <c r="Q197" s="24"/>
      <c r="R197" s="24"/>
      <c r="S197" s="24"/>
      <c r="T197" s="57"/>
      <c r="AT197" s="6" t="s">
        <v>164</v>
      </c>
      <c r="AU197" s="6" t="s">
        <v>21</v>
      </c>
    </row>
    <row r="198" spans="2:65" s="6" customFormat="1" ht="15.75" customHeight="1" x14ac:dyDescent="0.3">
      <c r="B198" s="23"/>
      <c r="C198" s="136" t="s">
        <v>398</v>
      </c>
      <c r="D198" s="136" t="s">
        <v>159</v>
      </c>
      <c r="E198" s="137" t="s">
        <v>1025</v>
      </c>
      <c r="F198" s="138" t="s">
        <v>1026</v>
      </c>
      <c r="G198" s="139" t="s">
        <v>910</v>
      </c>
      <c r="H198" s="140">
        <v>4</v>
      </c>
      <c r="I198" s="141"/>
      <c r="J198" s="142">
        <f>ROUND($I$198*$H$198,2)</f>
        <v>0</v>
      </c>
      <c r="K198" s="138"/>
      <c r="L198" s="43"/>
      <c r="M198" s="143"/>
      <c r="N198" s="144" t="s">
        <v>41</v>
      </c>
      <c r="O198" s="24"/>
      <c r="P198" s="145">
        <f>$O$198*$H$198</f>
        <v>0</v>
      </c>
      <c r="Q198" s="145">
        <v>0</v>
      </c>
      <c r="R198" s="145">
        <f>$Q$198*$H$198</f>
        <v>0</v>
      </c>
      <c r="S198" s="145">
        <v>0</v>
      </c>
      <c r="T198" s="146">
        <f>$S$198*$H$198</f>
        <v>0</v>
      </c>
      <c r="AR198" s="89" t="s">
        <v>163</v>
      </c>
      <c r="AT198" s="89" t="s">
        <v>159</v>
      </c>
      <c r="AU198" s="89" t="s">
        <v>21</v>
      </c>
      <c r="AY198" s="6" t="s">
        <v>158</v>
      </c>
      <c r="BE198" s="147">
        <f>IF($N$198="základní",$J$198,0)</f>
        <v>0</v>
      </c>
      <c r="BF198" s="147">
        <f>IF($N$198="snížená",$J$198,0)</f>
        <v>0</v>
      </c>
      <c r="BG198" s="147">
        <f>IF($N$198="zákl. přenesená",$J$198,0)</f>
        <v>0</v>
      </c>
      <c r="BH198" s="147">
        <f>IF($N$198="sníž. přenesená",$J$198,0)</f>
        <v>0</v>
      </c>
      <c r="BI198" s="147">
        <f>IF($N$198="nulová",$J$198,0)</f>
        <v>0</v>
      </c>
      <c r="BJ198" s="89" t="s">
        <v>21</v>
      </c>
      <c r="BK198" s="147">
        <f>ROUND($I$198*$H$198,2)</f>
        <v>0</v>
      </c>
      <c r="BL198" s="89" t="s">
        <v>163</v>
      </c>
      <c r="BM198" s="89" t="s">
        <v>401</v>
      </c>
    </row>
    <row r="199" spans="2:65" s="6" customFormat="1" ht="16.5" customHeight="1" x14ac:dyDescent="0.3">
      <c r="B199" s="23"/>
      <c r="C199" s="24"/>
      <c r="D199" s="148" t="s">
        <v>164</v>
      </c>
      <c r="E199" s="24"/>
      <c r="F199" s="149" t="s">
        <v>1026</v>
      </c>
      <c r="G199" s="24"/>
      <c r="H199" s="24"/>
      <c r="J199" s="24"/>
      <c r="K199" s="24"/>
      <c r="L199" s="43"/>
      <c r="M199" s="56"/>
      <c r="N199" s="24"/>
      <c r="O199" s="24"/>
      <c r="P199" s="24"/>
      <c r="Q199" s="24"/>
      <c r="R199" s="24"/>
      <c r="S199" s="24"/>
      <c r="T199" s="57"/>
      <c r="AT199" s="6" t="s">
        <v>164</v>
      </c>
      <c r="AU199" s="6" t="s">
        <v>21</v>
      </c>
    </row>
    <row r="200" spans="2:65" s="6" customFormat="1" ht="15.75" customHeight="1" x14ac:dyDescent="0.3">
      <c r="B200" s="23"/>
      <c r="C200" s="136" t="s">
        <v>401</v>
      </c>
      <c r="D200" s="136" t="s">
        <v>159</v>
      </c>
      <c r="E200" s="137" t="s">
        <v>1027</v>
      </c>
      <c r="F200" s="138" t="s">
        <v>1028</v>
      </c>
      <c r="G200" s="139" t="s">
        <v>910</v>
      </c>
      <c r="H200" s="140">
        <v>6</v>
      </c>
      <c r="I200" s="141"/>
      <c r="J200" s="142">
        <f>ROUND($I$200*$H$200,2)</f>
        <v>0</v>
      </c>
      <c r="K200" s="138"/>
      <c r="L200" s="43"/>
      <c r="M200" s="143"/>
      <c r="N200" s="144" t="s">
        <v>41</v>
      </c>
      <c r="O200" s="24"/>
      <c r="P200" s="145">
        <f>$O$200*$H$200</f>
        <v>0</v>
      </c>
      <c r="Q200" s="145">
        <v>0</v>
      </c>
      <c r="R200" s="145">
        <f>$Q$200*$H$200</f>
        <v>0</v>
      </c>
      <c r="S200" s="145">
        <v>0</v>
      </c>
      <c r="T200" s="146">
        <f>$S$200*$H$200</f>
        <v>0</v>
      </c>
      <c r="AR200" s="89" t="s">
        <v>163</v>
      </c>
      <c r="AT200" s="89" t="s">
        <v>159</v>
      </c>
      <c r="AU200" s="89" t="s">
        <v>21</v>
      </c>
      <c r="AY200" s="6" t="s">
        <v>158</v>
      </c>
      <c r="BE200" s="147">
        <f>IF($N$200="základní",$J$200,0)</f>
        <v>0</v>
      </c>
      <c r="BF200" s="147">
        <f>IF($N$200="snížená",$J$200,0)</f>
        <v>0</v>
      </c>
      <c r="BG200" s="147">
        <f>IF($N$200="zákl. přenesená",$J$200,0)</f>
        <v>0</v>
      </c>
      <c r="BH200" s="147">
        <f>IF($N$200="sníž. přenesená",$J$200,0)</f>
        <v>0</v>
      </c>
      <c r="BI200" s="147">
        <f>IF($N$200="nulová",$J$200,0)</f>
        <v>0</v>
      </c>
      <c r="BJ200" s="89" t="s">
        <v>21</v>
      </c>
      <c r="BK200" s="147">
        <f>ROUND($I$200*$H$200,2)</f>
        <v>0</v>
      </c>
      <c r="BL200" s="89" t="s">
        <v>163</v>
      </c>
      <c r="BM200" s="89" t="s">
        <v>404</v>
      </c>
    </row>
    <row r="201" spans="2:65" s="6" customFormat="1" ht="16.5" customHeight="1" x14ac:dyDescent="0.3">
      <c r="B201" s="23"/>
      <c r="C201" s="24"/>
      <c r="D201" s="148" t="s">
        <v>164</v>
      </c>
      <c r="E201" s="24"/>
      <c r="F201" s="149" t="s">
        <v>1028</v>
      </c>
      <c r="G201" s="24"/>
      <c r="H201" s="24"/>
      <c r="J201" s="24"/>
      <c r="K201" s="24"/>
      <c r="L201" s="43"/>
      <c r="M201" s="56"/>
      <c r="N201" s="24"/>
      <c r="O201" s="24"/>
      <c r="P201" s="24"/>
      <c r="Q201" s="24"/>
      <c r="R201" s="24"/>
      <c r="S201" s="24"/>
      <c r="T201" s="57"/>
      <c r="AT201" s="6" t="s">
        <v>164</v>
      </c>
      <c r="AU201" s="6" t="s">
        <v>21</v>
      </c>
    </row>
    <row r="202" spans="2:65" s="6" customFormat="1" ht="15.75" customHeight="1" x14ac:dyDescent="0.3">
      <c r="B202" s="23"/>
      <c r="C202" s="136" t="s">
        <v>404</v>
      </c>
      <c r="D202" s="136" t="s">
        <v>159</v>
      </c>
      <c r="E202" s="137" t="s">
        <v>1029</v>
      </c>
      <c r="F202" s="138" t="s">
        <v>1030</v>
      </c>
      <c r="G202" s="139" t="s">
        <v>910</v>
      </c>
      <c r="H202" s="140">
        <v>25</v>
      </c>
      <c r="I202" s="141"/>
      <c r="J202" s="142">
        <f>ROUND($I$202*$H$202,2)</f>
        <v>0</v>
      </c>
      <c r="K202" s="138"/>
      <c r="L202" s="43"/>
      <c r="M202" s="143"/>
      <c r="N202" s="144" t="s">
        <v>41</v>
      </c>
      <c r="O202" s="24"/>
      <c r="P202" s="145">
        <f>$O$202*$H$202</f>
        <v>0</v>
      </c>
      <c r="Q202" s="145">
        <v>0</v>
      </c>
      <c r="R202" s="145">
        <f>$Q$202*$H$202</f>
        <v>0</v>
      </c>
      <c r="S202" s="145">
        <v>0</v>
      </c>
      <c r="T202" s="146">
        <f>$S$202*$H$202</f>
        <v>0</v>
      </c>
      <c r="AR202" s="89" t="s">
        <v>163</v>
      </c>
      <c r="AT202" s="89" t="s">
        <v>159</v>
      </c>
      <c r="AU202" s="89" t="s">
        <v>21</v>
      </c>
      <c r="AY202" s="6" t="s">
        <v>158</v>
      </c>
      <c r="BE202" s="147">
        <f>IF($N$202="základní",$J$202,0)</f>
        <v>0</v>
      </c>
      <c r="BF202" s="147">
        <f>IF($N$202="snížená",$J$202,0)</f>
        <v>0</v>
      </c>
      <c r="BG202" s="147">
        <f>IF($N$202="zákl. přenesená",$J$202,0)</f>
        <v>0</v>
      </c>
      <c r="BH202" s="147">
        <f>IF($N$202="sníž. přenesená",$J$202,0)</f>
        <v>0</v>
      </c>
      <c r="BI202" s="147">
        <f>IF($N$202="nulová",$J$202,0)</f>
        <v>0</v>
      </c>
      <c r="BJ202" s="89" t="s">
        <v>21</v>
      </c>
      <c r="BK202" s="147">
        <f>ROUND($I$202*$H$202,2)</f>
        <v>0</v>
      </c>
      <c r="BL202" s="89" t="s">
        <v>163</v>
      </c>
      <c r="BM202" s="89" t="s">
        <v>222</v>
      </c>
    </row>
    <row r="203" spans="2:65" s="6" customFormat="1" ht="16.5" customHeight="1" x14ac:dyDescent="0.3">
      <c r="B203" s="23"/>
      <c r="C203" s="24"/>
      <c r="D203" s="148" t="s">
        <v>164</v>
      </c>
      <c r="E203" s="24"/>
      <c r="F203" s="149" t="s">
        <v>1030</v>
      </c>
      <c r="G203" s="24"/>
      <c r="H203" s="24"/>
      <c r="J203" s="24"/>
      <c r="K203" s="24"/>
      <c r="L203" s="43"/>
      <c r="M203" s="56"/>
      <c r="N203" s="24"/>
      <c r="O203" s="24"/>
      <c r="P203" s="24"/>
      <c r="Q203" s="24"/>
      <c r="R203" s="24"/>
      <c r="S203" s="24"/>
      <c r="T203" s="57"/>
      <c r="AT203" s="6" t="s">
        <v>164</v>
      </c>
      <c r="AU203" s="6" t="s">
        <v>21</v>
      </c>
    </row>
    <row r="204" spans="2:65" s="6" customFormat="1" ht="15.75" customHeight="1" x14ac:dyDescent="0.3">
      <c r="B204" s="23"/>
      <c r="C204" s="136" t="s">
        <v>222</v>
      </c>
      <c r="D204" s="136" t="s">
        <v>159</v>
      </c>
      <c r="E204" s="137" t="s">
        <v>1031</v>
      </c>
      <c r="F204" s="138" t="s">
        <v>1032</v>
      </c>
      <c r="G204" s="139" t="s">
        <v>910</v>
      </c>
      <c r="H204" s="140">
        <v>55</v>
      </c>
      <c r="I204" s="141"/>
      <c r="J204" s="142">
        <f>ROUND($I$204*$H$204,2)</f>
        <v>0</v>
      </c>
      <c r="K204" s="138"/>
      <c r="L204" s="43"/>
      <c r="M204" s="143"/>
      <c r="N204" s="144" t="s">
        <v>41</v>
      </c>
      <c r="O204" s="24"/>
      <c r="P204" s="145">
        <f>$O$204*$H$204</f>
        <v>0</v>
      </c>
      <c r="Q204" s="145">
        <v>0</v>
      </c>
      <c r="R204" s="145">
        <f>$Q$204*$H$204</f>
        <v>0</v>
      </c>
      <c r="S204" s="145">
        <v>0</v>
      </c>
      <c r="T204" s="146">
        <f>$S$204*$H$204</f>
        <v>0</v>
      </c>
      <c r="AR204" s="89" t="s">
        <v>163</v>
      </c>
      <c r="AT204" s="89" t="s">
        <v>159</v>
      </c>
      <c r="AU204" s="89" t="s">
        <v>21</v>
      </c>
      <c r="AY204" s="6" t="s">
        <v>158</v>
      </c>
      <c r="BE204" s="147">
        <f>IF($N$204="základní",$J$204,0)</f>
        <v>0</v>
      </c>
      <c r="BF204" s="147">
        <f>IF($N$204="snížená",$J$204,0)</f>
        <v>0</v>
      </c>
      <c r="BG204" s="147">
        <f>IF($N$204="zákl. přenesená",$J$204,0)</f>
        <v>0</v>
      </c>
      <c r="BH204" s="147">
        <f>IF($N$204="sníž. přenesená",$J$204,0)</f>
        <v>0</v>
      </c>
      <c r="BI204" s="147">
        <f>IF($N$204="nulová",$J$204,0)</f>
        <v>0</v>
      </c>
      <c r="BJ204" s="89" t="s">
        <v>21</v>
      </c>
      <c r="BK204" s="147">
        <f>ROUND($I$204*$H$204,2)</f>
        <v>0</v>
      </c>
      <c r="BL204" s="89" t="s">
        <v>163</v>
      </c>
      <c r="BM204" s="89" t="s">
        <v>556</v>
      </c>
    </row>
    <row r="205" spans="2:65" s="6" customFormat="1" ht="16.5" customHeight="1" x14ac:dyDescent="0.3">
      <c r="B205" s="23"/>
      <c r="C205" s="24"/>
      <c r="D205" s="148" t="s">
        <v>164</v>
      </c>
      <c r="E205" s="24"/>
      <c r="F205" s="149" t="s">
        <v>1032</v>
      </c>
      <c r="G205" s="24"/>
      <c r="H205" s="24"/>
      <c r="J205" s="24"/>
      <c r="K205" s="24"/>
      <c r="L205" s="43"/>
      <c r="M205" s="56"/>
      <c r="N205" s="24"/>
      <c r="O205" s="24"/>
      <c r="P205" s="24"/>
      <c r="Q205" s="24"/>
      <c r="R205" s="24"/>
      <c r="S205" s="24"/>
      <c r="T205" s="57"/>
      <c r="AT205" s="6" t="s">
        <v>164</v>
      </c>
      <c r="AU205" s="6" t="s">
        <v>21</v>
      </c>
    </row>
    <row r="206" spans="2:65" s="6" customFormat="1" ht="15.75" customHeight="1" x14ac:dyDescent="0.3">
      <c r="B206" s="23"/>
      <c r="C206" s="136" t="s">
        <v>556</v>
      </c>
      <c r="D206" s="136" t="s">
        <v>159</v>
      </c>
      <c r="E206" s="137" t="s">
        <v>1033</v>
      </c>
      <c r="F206" s="138" t="s">
        <v>1034</v>
      </c>
      <c r="G206" s="139" t="s">
        <v>910</v>
      </c>
      <c r="H206" s="140">
        <v>10</v>
      </c>
      <c r="I206" s="141"/>
      <c r="J206" s="142">
        <f>ROUND($I$206*$H$206,2)</f>
        <v>0</v>
      </c>
      <c r="K206" s="138"/>
      <c r="L206" s="43"/>
      <c r="M206" s="143"/>
      <c r="N206" s="144" t="s">
        <v>41</v>
      </c>
      <c r="O206" s="24"/>
      <c r="P206" s="145">
        <f>$O$206*$H$206</f>
        <v>0</v>
      </c>
      <c r="Q206" s="145">
        <v>0</v>
      </c>
      <c r="R206" s="145">
        <f>$Q$206*$H$206</f>
        <v>0</v>
      </c>
      <c r="S206" s="145">
        <v>0</v>
      </c>
      <c r="T206" s="146">
        <f>$S$206*$H$206</f>
        <v>0</v>
      </c>
      <c r="AR206" s="89" t="s">
        <v>163</v>
      </c>
      <c r="AT206" s="89" t="s">
        <v>159</v>
      </c>
      <c r="AU206" s="89" t="s">
        <v>21</v>
      </c>
      <c r="AY206" s="6" t="s">
        <v>158</v>
      </c>
      <c r="BE206" s="147">
        <f>IF($N$206="základní",$J$206,0)</f>
        <v>0</v>
      </c>
      <c r="BF206" s="147">
        <f>IF($N$206="snížená",$J$206,0)</f>
        <v>0</v>
      </c>
      <c r="BG206" s="147">
        <f>IF($N$206="zákl. přenesená",$J$206,0)</f>
        <v>0</v>
      </c>
      <c r="BH206" s="147">
        <f>IF($N$206="sníž. přenesená",$J$206,0)</f>
        <v>0</v>
      </c>
      <c r="BI206" s="147">
        <f>IF($N$206="nulová",$J$206,0)</f>
        <v>0</v>
      </c>
      <c r="BJ206" s="89" t="s">
        <v>21</v>
      </c>
      <c r="BK206" s="147">
        <f>ROUND($I$206*$H$206,2)</f>
        <v>0</v>
      </c>
      <c r="BL206" s="89" t="s">
        <v>163</v>
      </c>
      <c r="BM206" s="89" t="s">
        <v>227</v>
      </c>
    </row>
    <row r="207" spans="2:65" s="6" customFormat="1" ht="16.5" customHeight="1" x14ac:dyDescent="0.3">
      <c r="B207" s="23"/>
      <c r="C207" s="24"/>
      <c r="D207" s="148" t="s">
        <v>164</v>
      </c>
      <c r="E207" s="24"/>
      <c r="F207" s="149" t="s">
        <v>1034</v>
      </c>
      <c r="G207" s="24"/>
      <c r="H207" s="24"/>
      <c r="J207" s="24"/>
      <c r="K207" s="24"/>
      <c r="L207" s="43"/>
      <c r="M207" s="56"/>
      <c r="N207" s="24"/>
      <c r="O207" s="24"/>
      <c r="P207" s="24"/>
      <c r="Q207" s="24"/>
      <c r="R207" s="24"/>
      <c r="S207" s="24"/>
      <c r="T207" s="57"/>
      <c r="AT207" s="6" t="s">
        <v>164</v>
      </c>
      <c r="AU207" s="6" t="s">
        <v>21</v>
      </c>
    </row>
    <row r="208" spans="2:65" s="6" customFormat="1" ht="15.75" customHeight="1" x14ac:dyDescent="0.3">
      <c r="B208" s="23"/>
      <c r="C208" s="136" t="s">
        <v>227</v>
      </c>
      <c r="D208" s="136" t="s">
        <v>159</v>
      </c>
      <c r="E208" s="137" t="s">
        <v>1035</v>
      </c>
      <c r="F208" s="138" t="s">
        <v>1036</v>
      </c>
      <c r="G208" s="139" t="s">
        <v>910</v>
      </c>
      <c r="H208" s="140">
        <v>5</v>
      </c>
      <c r="I208" s="141"/>
      <c r="J208" s="142">
        <f>ROUND($I$208*$H$208,2)</f>
        <v>0</v>
      </c>
      <c r="K208" s="138"/>
      <c r="L208" s="43"/>
      <c r="M208" s="143"/>
      <c r="N208" s="144" t="s">
        <v>41</v>
      </c>
      <c r="O208" s="24"/>
      <c r="P208" s="145">
        <f>$O$208*$H$208</f>
        <v>0</v>
      </c>
      <c r="Q208" s="145">
        <v>0</v>
      </c>
      <c r="R208" s="145">
        <f>$Q$208*$H$208</f>
        <v>0</v>
      </c>
      <c r="S208" s="145">
        <v>0</v>
      </c>
      <c r="T208" s="146">
        <f>$S$208*$H$208</f>
        <v>0</v>
      </c>
      <c r="AR208" s="89" t="s">
        <v>163</v>
      </c>
      <c r="AT208" s="89" t="s">
        <v>159</v>
      </c>
      <c r="AU208" s="89" t="s">
        <v>21</v>
      </c>
      <c r="AY208" s="6" t="s">
        <v>158</v>
      </c>
      <c r="BE208" s="147">
        <f>IF($N$208="základní",$J$208,0)</f>
        <v>0</v>
      </c>
      <c r="BF208" s="147">
        <f>IF($N$208="snížená",$J$208,0)</f>
        <v>0</v>
      </c>
      <c r="BG208" s="147">
        <f>IF($N$208="zákl. přenesená",$J$208,0)</f>
        <v>0</v>
      </c>
      <c r="BH208" s="147">
        <f>IF($N$208="sníž. přenesená",$J$208,0)</f>
        <v>0</v>
      </c>
      <c r="BI208" s="147">
        <f>IF($N$208="nulová",$J$208,0)</f>
        <v>0</v>
      </c>
      <c r="BJ208" s="89" t="s">
        <v>21</v>
      </c>
      <c r="BK208" s="147">
        <f>ROUND($I$208*$H$208,2)</f>
        <v>0</v>
      </c>
      <c r="BL208" s="89" t="s">
        <v>163</v>
      </c>
      <c r="BM208" s="89" t="s">
        <v>562</v>
      </c>
    </row>
    <row r="209" spans="2:65" s="6" customFormat="1" ht="16.5" customHeight="1" x14ac:dyDescent="0.3">
      <c r="B209" s="23"/>
      <c r="C209" s="24"/>
      <c r="D209" s="148" t="s">
        <v>164</v>
      </c>
      <c r="E209" s="24"/>
      <c r="F209" s="149" t="s">
        <v>1036</v>
      </c>
      <c r="G209" s="24"/>
      <c r="H209" s="24"/>
      <c r="J209" s="24"/>
      <c r="K209" s="24"/>
      <c r="L209" s="43"/>
      <c r="M209" s="56"/>
      <c r="N209" s="24"/>
      <c r="O209" s="24"/>
      <c r="P209" s="24"/>
      <c r="Q209" s="24"/>
      <c r="R209" s="24"/>
      <c r="S209" s="24"/>
      <c r="T209" s="57"/>
      <c r="AT209" s="6" t="s">
        <v>164</v>
      </c>
      <c r="AU209" s="6" t="s">
        <v>21</v>
      </c>
    </row>
    <row r="210" spans="2:65" s="6" customFormat="1" ht="15.75" customHeight="1" x14ac:dyDescent="0.3">
      <c r="B210" s="23"/>
      <c r="C210" s="136" t="s">
        <v>562</v>
      </c>
      <c r="D210" s="136" t="s">
        <v>159</v>
      </c>
      <c r="E210" s="137" t="s">
        <v>1037</v>
      </c>
      <c r="F210" s="138" t="s">
        <v>1038</v>
      </c>
      <c r="G210" s="139" t="s">
        <v>910</v>
      </c>
      <c r="H210" s="140">
        <v>4</v>
      </c>
      <c r="I210" s="141"/>
      <c r="J210" s="142">
        <f>ROUND($I$210*$H$210,2)</f>
        <v>0</v>
      </c>
      <c r="K210" s="138"/>
      <c r="L210" s="43"/>
      <c r="M210" s="143"/>
      <c r="N210" s="144" t="s">
        <v>41</v>
      </c>
      <c r="O210" s="24"/>
      <c r="P210" s="145">
        <f>$O$210*$H$210</f>
        <v>0</v>
      </c>
      <c r="Q210" s="145">
        <v>0</v>
      </c>
      <c r="R210" s="145">
        <f>$Q$210*$H$210</f>
        <v>0</v>
      </c>
      <c r="S210" s="145">
        <v>0</v>
      </c>
      <c r="T210" s="146">
        <f>$S$210*$H$210</f>
        <v>0</v>
      </c>
      <c r="AR210" s="89" t="s">
        <v>163</v>
      </c>
      <c r="AT210" s="89" t="s">
        <v>159</v>
      </c>
      <c r="AU210" s="89" t="s">
        <v>21</v>
      </c>
      <c r="AY210" s="6" t="s">
        <v>158</v>
      </c>
      <c r="BE210" s="147">
        <f>IF($N$210="základní",$J$210,0)</f>
        <v>0</v>
      </c>
      <c r="BF210" s="147">
        <f>IF($N$210="snížená",$J$210,0)</f>
        <v>0</v>
      </c>
      <c r="BG210" s="147">
        <f>IF($N$210="zákl. přenesená",$J$210,0)</f>
        <v>0</v>
      </c>
      <c r="BH210" s="147">
        <f>IF($N$210="sníž. přenesená",$J$210,0)</f>
        <v>0</v>
      </c>
      <c r="BI210" s="147">
        <f>IF($N$210="nulová",$J$210,0)</f>
        <v>0</v>
      </c>
      <c r="BJ210" s="89" t="s">
        <v>21</v>
      </c>
      <c r="BK210" s="147">
        <f>ROUND($I$210*$H$210,2)</f>
        <v>0</v>
      </c>
      <c r="BL210" s="89" t="s">
        <v>163</v>
      </c>
      <c r="BM210" s="89" t="s">
        <v>565</v>
      </c>
    </row>
    <row r="211" spans="2:65" s="6" customFormat="1" ht="16.5" customHeight="1" x14ac:dyDescent="0.3">
      <c r="B211" s="23"/>
      <c r="C211" s="24"/>
      <c r="D211" s="148" t="s">
        <v>164</v>
      </c>
      <c r="E211" s="24"/>
      <c r="F211" s="149" t="s">
        <v>1038</v>
      </c>
      <c r="G211" s="24"/>
      <c r="H211" s="24"/>
      <c r="J211" s="24"/>
      <c r="K211" s="24"/>
      <c r="L211" s="43"/>
      <c r="M211" s="56"/>
      <c r="N211" s="24"/>
      <c r="O211" s="24"/>
      <c r="P211" s="24"/>
      <c r="Q211" s="24"/>
      <c r="R211" s="24"/>
      <c r="S211" s="24"/>
      <c r="T211" s="57"/>
      <c r="AT211" s="6" t="s">
        <v>164</v>
      </c>
      <c r="AU211" s="6" t="s">
        <v>21</v>
      </c>
    </row>
    <row r="212" spans="2:65" s="6" customFormat="1" ht="15.75" customHeight="1" x14ac:dyDescent="0.3">
      <c r="B212" s="23"/>
      <c r="C212" s="136" t="s">
        <v>565</v>
      </c>
      <c r="D212" s="136" t="s">
        <v>159</v>
      </c>
      <c r="E212" s="137" t="s">
        <v>1039</v>
      </c>
      <c r="F212" s="138" t="s">
        <v>1040</v>
      </c>
      <c r="G212" s="139" t="s">
        <v>910</v>
      </c>
      <c r="H212" s="140">
        <v>6</v>
      </c>
      <c r="I212" s="141"/>
      <c r="J212" s="142">
        <f>ROUND($I$212*$H$212,2)</f>
        <v>0</v>
      </c>
      <c r="K212" s="138"/>
      <c r="L212" s="43"/>
      <c r="M212" s="143"/>
      <c r="N212" s="144" t="s">
        <v>41</v>
      </c>
      <c r="O212" s="24"/>
      <c r="P212" s="145">
        <f>$O$212*$H$212</f>
        <v>0</v>
      </c>
      <c r="Q212" s="145">
        <v>0</v>
      </c>
      <c r="R212" s="145">
        <f>$Q$212*$H$212</f>
        <v>0</v>
      </c>
      <c r="S212" s="145">
        <v>0</v>
      </c>
      <c r="T212" s="146">
        <f>$S$212*$H$212</f>
        <v>0</v>
      </c>
      <c r="AR212" s="89" t="s">
        <v>163</v>
      </c>
      <c r="AT212" s="89" t="s">
        <v>159</v>
      </c>
      <c r="AU212" s="89" t="s">
        <v>21</v>
      </c>
      <c r="AY212" s="6" t="s">
        <v>158</v>
      </c>
      <c r="BE212" s="147">
        <f>IF($N$212="základní",$J$212,0)</f>
        <v>0</v>
      </c>
      <c r="BF212" s="147">
        <f>IF($N$212="snížená",$J$212,0)</f>
        <v>0</v>
      </c>
      <c r="BG212" s="147">
        <f>IF($N$212="zákl. přenesená",$J$212,0)</f>
        <v>0</v>
      </c>
      <c r="BH212" s="147">
        <f>IF($N$212="sníž. přenesená",$J$212,0)</f>
        <v>0</v>
      </c>
      <c r="BI212" s="147">
        <f>IF($N$212="nulová",$J$212,0)</f>
        <v>0</v>
      </c>
      <c r="BJ212" s="89" t="s">
        <v>21</v>
      </c>
      <c r="BK212" s="147">
        <f>ROUND($I$212*$H$212,2)</f>
        <v>0</v>
      </c>
      <c r="BL212" s="89" t="s">
        <v>163</v>
      </c>
      <c r="BM212" s="89" t="s">
        <v>568</v>
      </c>
    </row>
    <row r="213" spans="2:65" s="6" customFormat="1" ht="16.5" customHeight="1" x14ac:dyDescent="0.3">
      <c r="B213" s="23"/>
      <c r="C213" s="24"/>
      <c r="D213" s="148" t="s">
        <v>164</v>
      </c>
      <c r="E213" s="24"/>
      <c r="F213" s="149" t="s">
        <v>1040</v>
      </c>
      <c r="G213" s="24"/>
      <c r="H213" s="24"/>
      <c r="J213" s="24"/>
      <c r="K213" s="24"/>
      <c r="L213" s="43"/>
      <c r="M213" s="56"/>
      <c r="N213" s="24"/>
      <c r="O213" s="24"/>
      <c r="P213" s="24"/>
      <c r="Q213" s="24"/>
      <c r="R213" s="24"/>
      <c r="S213" s="24"/>
      <c r="T213" s="57"/>
      <c r="AT213" s="6" t="s">
        <v>164</v>
      </c>
      <c r="AU213" s="6" t="s">
        <v>21</v>
      </c>
    </row>
    <row r="214" spans="2:65" s="6" customFormat="1" ht="15.75" customHeight="1" x14ac:dyDescent="0.3">
      <c r="B214" s="23"/>
      <c r="C214" s="136" t="s">
        <v>568</v>
      </c>
      <c r="D214" s="136" t="s">
        <v>159</v>
      </c>
      <c r="E214" s="137" t="s">
        <v>1041</v>
      </c>
      <c r="F214" s="138" t="s">
        <v>1042</v>
      </c>
      <c r="G214" s="139" t="s">
        <v>910</v>
      </c>
      <c r="H214" s="140">
        <v>6</v>
      </c>
      <c r="I214" s="141"/>
      <c r="J214" s="142">
        <f>ROUND($I$214*$H$214,2)</f>
        <v>0</v>
      </c>
      <c r="K214" s="138"/>
      <c r="L214" s="43"/>
      <c r="M214" s="143"/>
      <c r="N214" s="144" t="s">
        <v>41</v>
      </c>
      <c r="O214" s="24"/>
      <c r="P214" s="145">
        <f>$O$214*$H$214</f>
        <v>0</v>
      </c>
      <c r="Q214" s="145">
        <v>0</v>
      </c>
      <c r="R214" s="145">
        <f>$Q$214*$H$214</f>
        <v>0</v>
      </c>
      <c r="S214" s="145">
        <v>0</v>
      </c>
      <c r="T214" s="146">
        <f>$S$214*$H$214</f>
        <v>0</v>
      </c>
      <c r="AR214" s="89" t="s">
        <v>163</v>
      </c>
      <c r="AT214" s="89" t="s">
        <v>159</v>
      </c>
      <c r="AU214" s="89" t="s">
        <v>21</v>
      </c>
      <c r="AY214" s="6" t="s">
        <v>158</v>
      </c>
      <c r="BE214" s="147">
        <f>IF($N$214="základní",$J$214,0)</f>
        <v>0</v>
      </c>
      <c r="BF214" s="147">
        <f>IF($N$214="snížená",$J$214,0)</f>
        <v>0</v>
      </c>
      <c r="BG214" s="147">
        <f>IF($N$214="zákl. přenesená",$J$214,0)</f>
        <v>0</v>
      </c>
      <c r="BH214" s="147">
        <f>IF($N$214="sníž. přenesená",$J$214,0)</f>
        <v>0</v>
      </c>
      <c r="BI214" s="147">
        <f>IF($N$214="nulová",$J$214,0)</f>
        <v>0</v>
      </c>
      <c r="BJ214" s="89" t="s">
        <v>21</v>
      </c>
      <c r="BK214" s="147">
        <f>ROUND($I$214*$H$214,2)</f>
        <v>0</v>
      </c>
      <c r="BL214" s="89" t="s">
        <v>163</v>
      </c>
      <c r="BM214" s="89" t="s">
        <v>571</v>
      </c>
    </row>
    <row r="215" spans="2:65" s="6" customFormat="1" ht="16.5" customHeight="1" x14ac:dyDescent="0.3">
      <c r="B215" s="23"/>
      <c r="C215" s="24"/>
      <c r="D215" s="148" t="s">
        <v>164</v>
      </c>
      <c r="E215" s="24"/>
      <c r="F215" s="149" t="s">
        <v>1042</v>
      </c>
      <c r="G215" s="24"/>
      <c r="H215" s="24"/>
      <c r="J215" s="24"/>
      <c r="K215" s="24"/>
      <c r="L215" s="43"/>
      <c r="M215" s="56"/>
      <c r="N215" s="24"/>
      <c r="O215" s="24"/>
      <c r="P215" s="24"/>
      <c r="Q215" s="24"/>
      <c r="R215" s="24"/>
      <c r="S215" s="24"/>
      <c r="T215" s="57"/>
      <c r="AT215" s="6" t="s">
        <v>164</v>
      </c>
      <c r="AU215" s="6" t="s">
        <v>21</v>
      </c>
    </row>
    <row r="216" spans="2:65" s="125" customFormat="1" ht="37.5" customHeight="1" x14ac:dyDescent="0.35">
      <c r="B216" s="126"/>
      <c r="C216" s="127"/>
      <c r="D216" s="127" t="s">
        <v>69</v>
      </c>
      <c r="E216" s="128" t="s">
        <v>777</v>
      </c>
      <c r="F216" s="128" t="s">
        <v>1043</v>
      </c>
      <c r="G216" s="127"/>
      <c r="H216" s="127"/>
      <c r="J216" s="129">
        <f>$BK$216</f>
        <v>0</v>
      </c>
      <c r="K216" s="127"/>
      <c r="L216" s="130"/>
      <c r="M216" s="131"/>
      <c r="N216" s="127"/>
      <c r="O216" s="127"/>
      <c r="P216" s="132">
        <f>SUM($P$217:$P$224)</f>
        <v>0</v>
      </c>
      <c r="Q216" s="127"/>
      <c r="R216" s="132">
        <f>SUM($R$217:$R$224)</f>
        <v>0</v>
      </c>
      <c r="S216" s="127"/>
      <c r="T216" s="133">
        <f>SUM($T$217:$T$224)</f>
        <v>0</v>
      </c>
      <c r="AR216" s="134" t="s">
        <v>21</v>
      </c>
      <c r="AT216" s="134" t="s">
        <v>69</v>
      </c>
      <c r="AU216" s="134" t="s">
        <v>70</v>
      </c>
      <c r="AY216" s="134" t="s">
        <v>158</v>
      </c>
      <c r="BK216" s="135">
        <f>SUM($BK$217:$BK$224)</f>
        <v>0</v>
      </c>
    </row>
    <row r="217" spans="2:65" s="6" customFormat="1" ht="15.75" customHeight="1" x14ac:dyDescent="0.3">
      <c r="B217" s="23"/>
      <c r="C217" s="136" t="s">
        <v>571</v>
      </c>
      <c r="D217" s="136" t="s">
        <v>159</v>
      </c>
      <c r="E217" s="137" t="s">
        <v>1044</v>
      </c>
      <c r="F217" s="138" t="s">
        <v>1045</v>
      </c>
      <c r="G217" s="139" t="s">
        <v>910</v>
      </c>
      <c r="H217" s="140">
        <v>55</v>
      </c>
      <c r="I217" s="141"/>
      <c r="J217" s="142">
        <f>ROUND($I$217*$H$217,2)</f>
        <v>0</v>
      </c>
      <c r="K217" s="138"/>
      <c r="L217" s="43"/>
      <c r="M217" s="143"/>
      <c r="N217" s="144" t="s">
        <v>41</v>
      </c>
      <c r="O217" s="24"/>
      <c r="P217" s="145">
        <f>$O$217*$H$217</f>
        <v>0</v>
      </c>
      <c r="Q217" s="145">
        <v>0</v>
      </c>
      <c r="R217" s="145">
        <f>$Q$217*$H$217</f>
        <v>0</v>
      </c>
      <c r="S217" s="145">
        <v>0</v>
      </c>
      <c r="T217" s="146">
        <f>$S$217*$H$217</f>
        <v>0</v>
      </c>
      <c r="AR217" s="89" t="s">
        <v>163</v>
      </c>
      <c r="AT217" s="89" t="s">
        <v>159</v>
      </c>
      <c r="AU217" s="89" t="s">
        <v>21</v>
      </c>
      <c r="AY217" s="6" t="s">
        <v>158</v>
      </c>
      <c r="BE217" s="147">
        <f>IF($N$217="základní",$J$217,0)</f>
        <v>0</v>
      </c>
      <c r="BF217" s="147">
        <f>IF($N$217="snížená",$J$217,0)</f>
        <v>0</v>
      </c>
      <c r="BG217" s="147">
        <f>IF($N$217="zákl. přenesená",$J$217,0)</f>
        <v>0</v>
      </c>
      <c r="BH217" s="147">
        <f>IF($N$217="sníž. přenesená",$J$217,0)</f>
        <v>0</v>
      </c>
      <c r="BI217" s="147">
        <f>IF($N$217="nulová",$J$217,0)</f>
        <v>0</v>
      </c>
      <c r="BJ217" s="89" t="s">
        <v>21</v>
      </c>
      <c r="BK217" s="147">
        <f>ROUND($I$217*$H$217,2)</f>
        <v>0</v>
      </c>
      <c r="BL217" s="89" t="s">
        <v>163</v>
      </c>
      <c r="BM217" s="89" t="s">
        <v>574</v>
      </c>
    </row>
    <row r="218" spans="2:65" s="6" customFormat="1" ht="16.5" customHeight="1" x14ac:dyDescent="0.3">
      <c r="B218" s="23"/>
      <c r="C218" s="24"/>
      <c r="D218" s="148" t="s">
        <v>164</v>
      </c>
      <c r="E218" s="24"/>
      <c r="F218" s="149" t="s">
        <v>1045</v>
      </c>
      <c r="G218" s="24"/>
      <c r="H218" s="24"/>
      <c r="J218" s="24"/>
      <c r="K218" s="24"/>
      <c r="L218" s="43"/>
      <c r="M218" s="56"/>
      <c r="N218" s="24"/>
      <c r="O218" s="24"/>
      <c r="P218" s="24"/>
      <c r="Q218" s="24"/>
      <c r="R218" s="24"/>
      <c r="S218" s="24"/>
      <c r="T218" s="57"/>
      <c r="AT218" s="6" t="s">
        <v>164</v>
      </c>
      <c r="AU218" s="6" t="s">
        <v>21</v>
      </c>
    </row>
    <row r="219" spans="2:65" s="6" customFormat="1" ht="15.75" customHeight="1" x14ac:dyDescent="0.3">
      <c r="B219" s="23"/>
      <c r="C219" s="136" t="s">
        <v>574</v>
      </c>
      <c r="D219" s="136" t="s">
        <v>159</v>
      </c>
      <c r="E219" s="137" t="s">
        <v>1046</v>
      </c>
      <c r="F219" s="138" t="s">
        <v>1047</v>
      </c>
      <c r="G219" s="139" t="s">
        <v>754</v>
      </c>
      <c r="H219" s="140">
        <v>18</v>
      </c>
      <c r="I219" s="141"/>
      <c r="J219" s="142">
        <f>ROUND($I$219*$H$219,2)</f>
        <v>0</v>
      </c>
      <c r="K219" s="138"/>
      <c r="L219" s="43"/>
      <c r="M219" s="143"/>
      <c r="N219" s="144" t="s">
        <v>41</v>
      </c>
      <c r="O219" s="24"/>
      <c r="P219" s="145">
        <f>$O$219*$H$219</f>
        <v>0</v>
      </c>
      <c r="Q219" s="145">
        <v>0</v>
      </c>
      <c r="R219" s="145">
        <f>$Q$219*$H$219</f>
        <v>0</v>
      </c>
      <c r="S219" s="145">
        <v>0</v>
      </c>
      <c r="T219" s="146">
        <f>$S$219*$H$219</f>
        <v>0</v>
      </c>
      <c r="AR219" s="89" t="s">
        <v>163</v>
      </c>
      <c r="AT219" s="89" t="s">
        <v>159</v>
      </c>
      <c r="AU219" s="89" t="s">
        <v>21</v>
      </c>
      <c r="AY219" s="6" t="s">
        <v>158</v>
      </c>
      <c r="BE219" s="147">
        <f>IF($N$219="základní",$J$219,0)</f>
        <v>0</v>
      </c>
      <c r="BF219" s="147">
        <f>IF($N$219="snížená",$J$219,0)</f>
        <v>0</v>
      </c>
      <c r="BG219" s="147">
        <f>IF($N$219="zákl. přenesená",$J$219,0)</f>
        <v>0</v>
      </c>
      <c r="BH219" s="147">
        <f>IF($N$219="sníž. přenesená",$J$219,0)</f>
        <v>0</v>
      </c>
      <c r="BI219" s="147">
        <f>IF($N$219="nulová",$J$219,0)</f>
        <v>0</v>
      </c>
      <c r="BJ219" s="89" t="s">
        <v>21</v>
      </c>
      <c r="BK219" s="147">
        <f>ROUND($I$219*$H$219,2)</f>
        <v>0</v>
      </c>
      <c r="BL219" s="89" t="s">
        <v>163</v>
      </c>
      <c r="BM219" s="89" t="s">
        <v>577</v>
      </c>
    </row>
    <row r="220" spans="2:65" s="6" customFormat="1" ht="16.5" customHeight="1" x14ac:dyDescent="0.3">
      <c r="B220" s="23"/>
      <c r="C220" s="24"/>
      <c r="D220" s="148" t="s">
        <v>164</v>
      </c>
      <c r="E220" s="24"/>
      <c r="F220" s="149" t="s">
        <v>1047</v>
      </c>
      <c r="G220" s="24"/>
      <c r="H220" s="24"/>
      <c r="J220" s="24"/>
      <c r="K220" s="24"/>
      <c r="L220" s="43"/>
      <c r="M220" s="56"/>
      <c r="N220" s="24"/>
      <c r="O220" s="24"/>
      <c r="P220" s="24"/>
      <c r="Q220" s="24"/>
      <c r="R220" s="24"/>
      <c r="S220" s="24"/>
      <c r="T220" s="57"/>
      <c r="AT220" s="6" t="s">
        <v>164</v>
      </c>
      <c r="AU220" s="6" t="s">
        <v>21</v>
      </c>
    </row>
    <row r="221" spans="2:65" s="6" customFormat="1" ht="15.75" customHeight="1" x14ac:dyDescent="0.3">
      <c r="B221" s="23"/>
      <c r="C221" s="136" t="s">
        <v>577</v>
      </c>
      <c r="D221" s="136" t="s">
        <v>159</v>
      </c>
      <c r="E221" s="137" t="s">
        <v>1048</v>
      </c>
      <c r="F221" s="138" t="s">
        <v>1049</v>
      </c>
      <c r="G221" s="139" t="s">
        <v>910</v>
      </c>
      <c r="H221" s="140">
        <v>55</v>
      </c>
      <c r="I221" s="141"/>
      <c r="J221" s="142">
        <f>ROUND($I$221*$H$221,2)</f>
        <v>0</v>
      </c>
      <c r="K221" s="138"/>
      <c r="L221" s="43"/>
      <c r="M221" s="143"/>
      <c r="N221" s="144" t="s">
        <v>41</v>
      </c>
      <c r="O221" s="24"/>
      <c r="P221" s="145">
        <f>$O$221*$H$221</f>
        <v>0</v>
      </c>
      <c r="Q221" s="145">
        <v>0</v>
      </c>
      <c r="R221" s="145">
        <f>$Q$221*$H$221</f>
        <v>0</v>
      </c>
      <c r="S221" s="145">
        <v>0</v>
      </c>
      <c r="T221" s="146">
        <f>$S$221*$H$221</f>
        <v>0</v>
      </c>
      <c r="AR221" s="89" t="s">
        <v>163</v>
      </c>
      <c r="AT221" s="89" t="s">
        <v>159</v>
      </c>
      <c r="AU221" s="89" t="s">
        <v>21</v>
      </c>
      <c r="AY221" s="6" t="s">
        <v>158</v>
      </c>
      <c r="BE221" s="147">
        <f>IF($N$221="základní",$J$221,0)</f>
        <v>0</v>
      </c>
      <c r="BF221" s="147">
        <f>IF($N$221="snížená",$J$221,0)</f>
        <v>0</v>
      </c>
      <c r="BG221" s="147">
        <f>IF($N$221="zákl. přenesená",$J$221,0)</f>
        <v>0</v>
      </c>
      <c r="BH221" s="147">
        <f>IF($N$221="sníž. přenesená",$J$221,0)</f>
        <v>0</v>
      </c>
      <c r="BI221" s="147">
        <f>IF($N$221="nulová",$J$221,0)</f>
        <v>0</v>
      </c>
      <c r="BJ221" s="89" t="s">
        <v>21</v>
      </c>
      <c r="BK221" s="147">
        <f>ROUND($I$221*$H$221,2)</f>
        <v>0</v>
      </c>
      <c r="BL221" s="89" t="s">
        <v>163</v>
      </c>
      <c r="BM221" s="89" t="s">
        <v>580</v>
      </c>
    </row>
    <row r="222" spans="2:65" s="6" customFormat="1" ht="16.5" customHeight="1" x14ac:dyDescent="0.3">
      <c r="B222" s="23"/>
      <c r="C222" s="24"/>
      <c r="D222" s="148" t="s">
        <v>164</v>
      </c>
      <c r="E222" s="24"/>
      <c r="F222" s="149" t="s">
        <v>1049</v>
      </c>
      <c r="G222" s="24"/>
      <c r="H222" s="24"/>
      <c r="J222" s="24"/>
      <c r="K222" s="24"/>
      <c r="L222" s="43"/>
      <c r="M222" s="56"/>
      <c r="N222" s="24"/>
      <c r="O222" s="24"/>
      <c r="P222" s="24"/>
      <c r="Q222" s="24"/>
      <c r="R222" s="24"/>
      <c r="S222" s="24"/>
      <c r="T222" s="57"/>
      <c r="AT222" s="6" t="s">
        <v>164</v>
      </c>
      <c r="AU222" s="6" t="s">
        <v>21</v>
      </c>
    </row>
    <row r="223" spans="2:65" s="6" customFormat="1" ht="15.75" customHeight="1" x14ac:dyDescent="0.3">
      <c r="B223" s="23"/>
      <c r="C223" s="136" t="s">
        <v>580</v>
      </c>
      <c r="D223" s="136" t="s">
        <v>159</v>
      </c>
      <c r="E223" s="137" t="s">
        <v>1050</v>
      </c>
      <c r="F223" s="138" t="s">
        <v>1051</v>
      </c>
      <c r="G223" s="139" t="s">
        <v>1052</v>
      </c>
      <c r="H223" s="140">
        <v>19.25</v>
      </c>
      <c r="I223" s="141"/>
      <c r="J223" s="142">
        <f>ROUND($I$223*$H$223,2)</f>
        <v>0</v>
      </c>
      <c r="K223" s="138"/>
      <c r="L223" s="43"/>
      <c r="M223" s="143"/>
      <c r="N223" s="144" t="s">
        <v>41</v>
      </c>
      <c r="O223" s="24"/>
      <c r="P223" s="145">
        <f>$O$223*$H$223</f>
        <v>0</v>
      </c>
      <c r="Q223" s="145">
        <v>0</v>
      </c>
      <c r="R223" s="145">
        <f>$Q$223*$H$223</f>
        <v>0</v>
      </c>
      <c r="S223" s="145">
        <v>0</v>
      </c>
      <c r="T223" s="146">
        <f>$S$223*$H$223</f>
        <v>0</v>
      </c>
      <c r="AR223" s="89" t="s">
        <v>163</v>
      </c>
      <c r="AT223" s="89" t="s">
        <v>159</v>
      </c>
      <c r="AU223" s="89" t="s">
        <v>21</v>
      </c>
      <c r="AY223" s="6" t="s">
        <v>158</v>
      </c>
      <c r="BE223" s="147">
        <f>IF($N$223="základní",$J$223,0)</f>
        <v>0</v>
      </c>
      <c r="BF223" s="147">
        <f>IF($N$223="snížená",$J$223,0)</f>
        <v>0</v>
      </c>
      <c r="BG223" s="147">
        <f>IF($N$223="zákl. přenesená",$J$223,0)</f>
        <v>0</v>
      </c>
      <c r="BH223" s="147">
        <f>IF($N$223="sníž. přenesená",$J$223,0)</f>
        <v>0</v>
      </c>
      <c r="BI223" s="147">
        <f>IF($N$223="nulová",$J$223,0)</f>
        <v>0</v>
      </c>
      <c r="BJ223" s="89" t="s">
        <v>21</v>
      </c>
      <c r="BK223" s="147">
        <f>ROUND($I$223*$H$223,2)</f>
        <v>0</v>
      </c>
      <c r="BL223" s="89" t="s">
        <v>163</v>
      </c>
      <c r="BM223" s="89" t="s">
        <v>583</v>
      </c>
    </row>
    <row r="224" spans="2:65" s="6" customFormat="1" ht="16.5" customHeight="1" x14ac:dyDescent="0.3">
      <c r="B224" s="23"/>
      <c r="C224" s="24"/>
      <c r="D224" s="148" t="s">
        <v>164</v>
      </c>
      <c r="E224" s="24"/>
      <c r="F224" s="149" t="s">
        <v>1051</v>
      </c>
      <c r="G224" s="24"/>
      <c r="H224" s="24"/>
      <c r="J224" s="24"/>
      <c r="K224" s="24"/>
      <c r="L224" s="43"/>
      <c r="M224" s="56"/>
      <c r="N224" s="24"/>
      <c r="O224" s="24"/>
      <c r="P224" s="24"/>
      <c r="Q224" s="24"/>
      <c r="R224" s="24"/>
      <c r="S224" s="24"/>
      <c r="T224" s="57"/>
      <c r="AT224" s="6" t="s">
        <v>164</v>
      </c>
      <c r="AU224" s="6" t="s">
        <v>21</v>
      </c>
    </row>
    <row r="225" spans="2:65" s="125" customFormat="1" ht="37.5" customHeight="1" x14ac:dyDescent="0.35">
      <c r="B225" s="126"/>
      <c r="C225" s="127"/>
      <c r="D225" s="127" t="s">
        <v>69</v>
      </c>
      <c r="E225" s="128" t="s">
        <v>804</v>
      </c>
      <c r="F225" s="128" t="s">
        <v>1053</v>
      </c>
      <c r="G225" s="127"/>
      <c r="H225" s="127"/>
      <c r="J225" s="129">
        <f>$BK$225</f>
        <v>0</v>
      </c>
      <c r="K225" s="127"/>
      <c r="L225" s="130"/>
      <c r="M225" s="131"/>
      <c r="N225" s="127"/>
      <c r="O225" s="127"/>
      <c r="P225" s="132">
        <f>SUM($P$226:$P$229)</f>
        <v>0</v>
      </c>
      <c r="Q225" s="127"/>
      <c r="R225" s="132">
        <f>SUM($R$226:$R$229)</f>
        <v>0</v>
      </c>
      <c r="S225" s="127"/>
      <c r="T225" s="133">
        <f>SUM($T$226:$T$229)</f>
        <v>0</v>
      </c>
      <c r="AR225" s="134" t="s">
        <v>21</v>
      </c>
      <c r="AT225" s="134" t="s">
        <v>69</v>
      </c>
      <c r="AU225" s="134" t="s">
        <v>70</v>
      </c>
      <c r="AY225" s="134" t="s">
        <v>158</v>
      </c>
      <c r="BK225" s="135">
        <f>SUM($BK$226:$BK$229)</f>
        <v>0</v>
      </c>
    </row>
    <row r="226" spans="2:65" s="6" customFormat="1" ht="15.75" customHeight="1" x14ac:dyDescent="0.3">
      <c r="B226" s="23"/>
      <c r="C226" s="136" t="s">
        <v>583</v>
      </c>
      <c r="D226" s="136" t="s">
        <v>159</v>
      </c>
      <c r="E226" s="137" t="s">
        <v>1054</v>
      </c>
      <c r="F226" s="138" t="s">
        <v>1055</v>
      </c>
      <c r="G226" s="139" t="s">
        <v>1056</v>
      </c>
      <c r="H226" s="140">
        <v>8.5</v>
      </c>
      <c r="I226" s="141"/>
      <c r="J226" s="142">
        <f>ROUND($I$226*$H$226,2)</f>
        <v>0</v>
      </c>
      <c r="K226" s="138"/>
      <c r="L226" s="43"/>
      <c r="M226" s="143"/>
      <c r="N226" s="144" t="s">
        <v>41</v>
      </c>
      <c r="O226" s="24"/>
      <c r="P226" s="145">
        <f>$O$226*$H$226</f>
        <v>0</v>
      </c>
      <c r="Q226" s="145">
        <v>0</v>
      </c>
      <c r="R226" s="145">
        <f>$Q$226*$H$226</f>
        <v>0</v>
      </c>
      <c r="S226" s="145">
        <v>0</v>
      </c>
      <c r="T226" s="146">
        <f>$S$226*$H$226</f>
        <v>0</v>
      </c>
      <c r="AR226" s="89" t="s">
        <v>163</v>
      </c>
      <c r="AT226" s="89" t="s">
        <v>159</v>
      </c>
      <c r="AU226" s="89" t="s">
        <v>21</v>
      </c>
      <c r="AY226" s="6" t="s">
        <v>158</v>
      </c>
      <c r="BE226" s="147">
        <f>IF($N$226="základní",$J$226,0)</f>
        <v>0</v>
      </c>
      <c r="BF226" s="147">
        <f>IF($N$226="snížená",$J$226,0)</f>
        <v>0</v>
      </c>
      <c r="BG226" s="147">
        <f>IF($N$226="zákl. přenesená",$J$226,0)</f>
        <v>0</v>
      </c>
      <c r="BH226" s="147">
        <f>IF($N$226="sníž. přenesená",$J$226,0)</f>
        <v>0</v>
      </c>
      <c r="BI226" s="147">
        <f>IF($N$226="nulová",$J$226,0)</f>
        <v>0</v>
      </c>
      <c r="BJ226" s="89" t="s">
        <v>21</v>
      </c>
      <c r="BK226" s="147">
        <f>ROUND($I$226*$H$226,2)</f>
        <v>0</v>
      </c>
      <c r="BL226" s="89" t="s">
        <v>163</v>
      </c>
      <c r="BM226" s="89" t="s">
        <v>586</v>
      </c>
    </row>
    <row r="227" spans="2:65" s="6" customFormat="1" ht="16.5" customHeight="1" x14ac:dyDescent="0.3">
      <c r="B227" s="23"/>
      <c r="C227" s="24"/>
      <c r="D227" s="148" t="s">
        <v>164</v>
      </c>
      <c r="E227" s="24"/>
      <c r="F227" s="149" t="s">
        <v>1055</v>
      </c>
      <c r="G227" s="24"/>
      <c r="H227" s="24"/>
      <c r="J227" s="24"/>
      <c r="K227" s="24"/>
      <c r="L227" s="43"/>
      <c r="M227" s="56"/>
      <c r="N227" s="24"/>
      <c r="O227" s="24"/>
      <c r="P227" s="24"/>
      <c r="Q227" s="24"/>
      <c r="R227" s="24"/>
      <c r="S227" s="24"/>
      <c r="T227" s="57"/>
      <c r="AT227" s="6" t="s">
        <v>164</v>
      </c>
      <c r="AU227" s="6" t="s">
        <v>21</v>
      </c>
    </row>
    <row r="228" spans="2:65" s="6" customFormat="1" ht="15.75" customHeight="1" x14ac:dyDescent="0.3">
      <c r="B228" s="23"/>
      <c r="C228" s="136" t="s">
        <v>586</v>
      </c>
      <c r="D228" s="136" t="s">
        <v>159</v>
      </c>
      <c r="E228" s="137" t="s">
        <v>1057</v>
      </c>
      <c r="F228" s="138" t="s">
        <v>1058</v>
      </c>
      <c r="G228" s="139" t="s">
        <v>1056</v>
      </c>
      <c r="H228" s="140">
        <v>40</v>
      </c>
      <c r="I228" s="141"/>
      <c r="J228" s="142">
        <f>ROUND($I$228*$H$228,2)</f>
        <v>0</v>
      </c>
      <c r="K228" s="138"/>
      <c r="L228" s="43"/>
      <c r="M228" s="143"/>
      <c r="N228" s="144" t="s">
        <v>41</v>
      </c>
      <c r="O228" s="24"/>
      <c r="P228" s="145">
        <f>$O$228*$H$228</f>
        <v>0</v>
      </c>
      <c r="Q228" s="145">
        <v>0</v>
      </c>
      <c r="R228" s="145">
        <f>$Q$228*$H$228</f>
        <v>0</v>
      </c>
      <c r="S228" s="145">
        <v>0</v>
      </c>
      <c r="T228" s="146">
        <f>$S$228*$H$228</f>
        <v>0</v>
      </c>
      <c r="AR228" s="89" t="s">
        <v>163</v>
      </c>
      <c r="AT228" s="89" t="s">
        <v>159</v>
      </c>
      <c r="AU228" s="89" t="s">
        <v>21</v>
      </c>
      <c r="AY228" s="6" t="s">
        <v>158</v>
      </c>
      <c r="BE228" s="147">
        <f>IF($N$228="základní",$J$228,0)</f>
        <v>0</v>
      </c>
      <c r="BF228" s="147">
        <f>IF($N$228="snížená",$J$228,0)</f>
        <v>0</v>
      </c>
      <c r="BG228" s="147">
        <f>IF($N$228="zákl. přenesená",$J$228,0)</f>
        <v>0</v>
      </c>
      <c r="BH228" s="147">
        <f>IF($N$228="sníž. přenesená",$J$228,0)</f>
        <v>0</v>
      </c>
      <c r="BI228" s="147">
        <f>IF($N$228="nulová",$J$228,0)</f>
        <v>0</v>
      </c>
      <c r="BJ228" s="89" t="s">
        <v>21</v>
      </c>
      <c r="BK228" s="147">
        <f>ROUND($I$228*$H$228,2)</f>
        <v>0</v>
      </c>
      <c r="BL228" s="89" t="s">
        <v>163</v>
      </c>
      <c r="BM228" s="89" t="s">
        <v>589</v>
      </c>
    </row>
    <row r="229" spans="2:65" s="6" customFormat="1" ht="16.5" customHeight="1" x14ac:dyDescent="0.3">
      <c r="B229" s="23"/>
      <c r="C229" s="24"/>
      <c r="D229" s="148" t="s">
        <v>164</v>
      </c>
      <c r="E229" s="24"/>
      <c r="F229" s="149" t="s">
        <v>1058</v>
      </c>
      <c r="G229" s="24"/>
      <c r="H229" s="24"/>
      <c r="J229" s="24"/>
      <c r="K229" s="24"/>
      <c r="L229" s="43"/>
      <c r="M229" s="56"/>
      <c r="N229" s="24"/>
      <c r="O229" s="24"/>
      <c r="P229" s="24"/>
      <c r="Q229" s="24"/>
      <c r="R229" s="24"/>
      <c r="S229" s="24"/>
      <c r="T229" s="57"/>
      <c r="AT229" s="6" t="s">
        <v>164</v>
      </c>
      <c r="AU229" s="6" t="s">
        <v>21</v>
      </c>
    </row>
    <row r="230" spans="2:65" s="125" customFormat="1" ht="37.5" customHeight="1" x14ac:dyDescent="0.35">
      <c r="B230" s="126"/>
      <c r="C230" s="127"/>
      <c r="D230" s="127" t="s">
        <v>69</v>
      </c>
      <c r="E230" s="128" t="s">
        <v>832</v>
      </c>
      <c r="F230" s="128" t="s">
        <v>1059</v>
      </c>
      <c r="G230" s="127"/>
      <c r="H230" s="127"/>
      <c r="J230" s="129">
        <f>$BK$230</f>
        <v>0</v>
      </c>
      <c r="K230" s="127"/>
      <c r="L230" s="130"/>
      <c r="M230" s="178"/>
      <c r="N230" s="179"/>
      <c r="O230" s="179"/>
      <c r="P230" s="180">
        <v>0</v>
      </c>
      <c r="Q230" s="179"/>
      <c r="R230" s="180">
        <v>0</v>
      </c>
      <c r="S230" s="179"/>
      <c r="T230" s="181">
        <v>0</v>
      </c>
      <c r="AR230" s="134" t="s">
        <v>21</v>
      </c>
      <c r="AT230" s="134" t="s">
        <v>69</v>
      </c>
      <c r="AU230" s="134" t="s">
        <v>70</v>
      </c>
      <c r="AY230" s="134" t="s">
        <v>158</v>
      </c>
      <c r="BK230" s="135">
        <v>0</v>
      </c>
    </row>
    <row r="231" spans="2:65" s="6" customFormat="1" ht="7.5" customHeight="1" x14ac:dyDescent="0.3">
      <c r="B231" s="38"/>
      <c r="C231" s="39"/>
      <c r="D231" s="39"/>
      <c r="E231" s="39"/>
      <c r="F231" s="39"/>
      <c r="G231" s="39"/>
      <c r="H231" s="39"/>
      <c r="I231" s="101"/>
      <c r="J231" s="39"/>
      <c r="K231" s="39"/>
      <c r="L231" s="43"/>
    </row>
    <row r="302" s="2" customFormat="1" ht="14.25" customHeight="1" x14ac:dyDescent="0.3"/>
  </sheetData>
  <sheetProtection password="CC35" sheet="1" objects="1" scenarios="1" formatColumns="0" formatRows="0" sort="0" autoFilter="0"/>
  <autoFilter ref="C79:K79"/>
  <mergeCells count="9">
    <mergeCell ref="E72:H72"/>
    <mergeCell ref="G1:H1"/>
    <mergeCell ref="L2:V2"/>
    <mergeCell ref="E7:H7"/>
    <mergeCell ref="E9:H9"/>
    <mergeCell ref="E24:H24"/>
    <mergeCell ref="E45:H45"/>
    <mergeCell ref="E47:H47"/>
    <mergeCell ref="E70:H70"/>
  </mergeCells>
  <hyperlinks>
    <hyperlink ref="F1:G1" location="C2" tooltip="Krycí list soupisu" display="1) Krycí list soupisu"/>
    <hyperlink ref="G1:H1" location="C54" tooltip="Rekapitulace" display="2) Rekapitulace"/>
    <hyperlink ref="J1" location="C79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92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1060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ROUND($J$86,2)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ROUND(SUM($BE$86:$BE$301),2)</f>
        <v>0</v>
      </c>
      <c r="G30" s="24"/>
      <c r="H30" s="24"/>
      <c r="I30" s="97">
        <v>0.21</v>
      </c>
      <c r="J30" s="96">
        <f>ROUND(ROUND((SUM($BE$86:$BE$301)),2)*$I$30,2)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ROUND(SUM($BF$86:$BF$301),2)</f>
        <v>0</v>
      </c>
      <c r="G31" s="24"/>
      <c r="H31" s="24"/>
      <c r="I31" s="97">
        <v>0.15</v>
      </c>
      <c r="J31" s="96">
        <f>ROUND(ROUND((SUM($BF$86:$BF$301)),2)*$I$31,2)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ROUND(SUM($BG$86:$BG$301),2)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ROUND(SUM($BH$86:$BH$301),2)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ROUND(SUM($BI$86:$BI$301),2)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06 - Plyn SO-obj. č. 15 - UBIKACE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$J$86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122</v>
      </c>
      <c r="E57" s="110"/>
      <c r="F57" s="110"/>
      <c r="G57" s="110"/>
      <c r="H57" s="110"/>
      <c r="I57" s="111"/>
      <c r="J57" s="112">
        <f>$J$87</f>
        <v>0</v>
      </c>
      <c r="K57" s="113"/>
    </row>
    <row r="58" spans="2:47" s="73" customFormat="1" ht="25.5" customHeight="1" x14ac:dyDescent="0.3">
      <c r="B58" s="108"/>
      <c r="C58" s="109"/>
      <c r="D58" s="110" t="s">
        <v>123</v>
      </c>
      <c r="E58" s="110"/>
      <c r="F58" s="110"/>
      <c r="G58" s="110"/>
      <c r="H58" s="110"/>
      <c r="I58" s="111"/>
      <c r="J58" s="112">
        <f>$J$125</f>
        <v>0</v>
      </c>
      <c r="K58" s="113"/>
    </row>
    <row r="59" spans="2:47" s="73" customFormat="1" ht="25.5" customHeight="1" x14ac:dyDescent="0.3">
      <c r="B59" s="108"/>
      <c r="C59" s="109"/>
      <c r="D59" s="110" t="s">
        <v>1061</v>
      </c>
      <c r="E59" s="110"/>
      <c r="F59" s="110"/>
      <c r="G59" s="110"/>
      <c r="H59" s="110"/>
      <c r="I59" s="111"/>
      <c r="J59" s="112">
        <f>$J$128</f>
        <v>0</v>
      </c>
      <c r="K59" s="113"/>
    </row>
    <row r="60" spans="2:47" s="73" customFormat="1" ht="25.5" customHeight="1" x14ac:dyDescent="0.3">
      <c r="B60" s="108"/>
      <c r="C60" s="109"/>
      <c r="D60" s="110" t="s">
        <v>125</v>
      </c>
      <c r="E60" s="110"/>
      <c r="F60" s="110"/>
      <c r="G60" s="110"/>
      <c r="H60" s="110"/>
      <c r="I60" s="111"/>
      <c r="J60" s="112">
        <f>$J$137</f>
        <v>0</v>
      </c>
      <c r="K60" s="113"/>
    </row>
    <row r="61" spans="2:47" s="73" customFormat="1" ht="25.5" customHeight="1" x14ac:dyDescent="0.3">
      <c r="B61" s="108"/>
      <c r="C61" s="109"/>
      <c r="D61" s="110" t="s">
        <v>129</v>
      </c>
      <c r="E61" s="110"/>
      <c r="F61" s="110"/>
      <c r="G61" s="110"/>
      <c r="H61" s="110"/>
      <c r="I61" s="111"/>
      <c r="J61" s="112">
        <f>$J$148</f>
        <v>0</v>
      </c>
      <c r="K61" s="113"/>
    </row>
    <row r="62" spans="2:47" s="73" customFormat="1" ht="25.5" customHeight="1" x14ac:dyDescent="0.3">
      <c r="B62" s="108"/>
      <c r="C62" s="109"/>
      <c r="D62" s="110" t="s">
        <v>131</v>
      </c>
      <c r="E62" s="110"/>
      <c r="F62" s="110"/>
      <c r="G62" s="110"/>
      <c r="H62" s="110"/>
      <c r="I62" s="111"/>
      <c r="J62" s="112">
        <f>$J$155</f>
        <v>0</v>
      </c>
      <c r="K62" s="113"/>
    </row>
    <row r="63" spans="2:47" s="73" customFormat="1" ht="25.5" customHeight="1" x14ac:dyDescent="0.3">
      <c r="B63" s="108"/>
      <c r="C63" s="109"/>
      <c r="D63" s="110" t="s">
        <v>1062</v>
      </c>
      <c r="E63" s="110"/>
      <c r="F63" s="110"/>
      <c r="G63" s="110"/>
      <c r="H63" s="110"/>
      <c r="I63" s="111"/>
      <c r="J63" s="112">
        <f>$J$158</f>
        <v>0</v>
      </c>
      <c r="K63" s="113"/>
    </row>
    <row r="64" spans="2:47" s="73" customFormat="1" ht="25.5" customHeight="1" x14ac:dyDescent="0.3">
      <c r="B64" s="108"/>
      <c r="C64" s="109"/>
      <c r="D64" s="110" t="s">
        <v>136</v>
      </c>
      <c r="E64" s="110"/>
      <c r="F64" s="110"/>
      <c r="G64" s="110"/>
      <c r="H64" s="110"/>
      <c r="I64" s="111"/>
      <c r="J64" s="112">
        <f>$J$274</f>
        <v>0</v>
      </c>
      <c r="K64" s="113"/>
    </row>
    <row r="65" spans="2:12" s="73" customFormat="1" ht="25.5" customHeight="1" x14ac:dyDescent="0.3">
      <c r="B65" s="108"/>
      <c r="C65" s="109"/>
      <c r="D65" s="110" t="s">
        <v>138</v>
      </c>
      <c r="E65" s="110"/>
      <c r="F65" s="110"/>
      <c r="G65" s="110"/>
      <c r="H65" s="110"/>
      <c r="I65" s="111"/>
      <c r="J65" s="112">
        <f>$J$287</f>
        <v>0</v>
      </c>
      <c r="K65" s="113"/>
    </row>
    <row r="66" spans="2:12" s="73" customFormat="1" ht="25.5" customHeight="1" x14ac:dyDescent="0.3">
      <c r="B66" s="108"/>
      <c r="C66" s="109"/>
      <c r="D66" s="110" t="s">
        <v>1063</v>
      </c>
      <c r="E66" s="110"/>
      <c r="F66" s="110"/>
      <c r="G66" s="110"/>
      <c r="H66" s="110"/>
      <c r="I66" s="111"/>
      <c r="J66" s="112">
        <f>$J$297</f>
        <v>0</v>
      </c>
      <c r="K66" s="113"/>
    </row>
    <row r="67" spans="2:12" s="6" customFormat="1" ht="22.5" customHeight="1" x14ac:dyDescent="0.3">
      <c r="B67" s="23"/>
      <c r="C67" s="24"/>
      <c r="D67" s="24"/>
      <c r="E67" s="24"/>
      <c r="F67" s="24"/>
      <c r="G67" s="24"/>
      <c r="H67" s="24"/>
      <c r="J67" s="24"/>
      <c r="K67" s="27"/>
    </row>
    <row r="68" spans="2:12" s="6" customFormat="1" ht="7.5" customHeight="1" x14ac:dyDescent="0.3">
      <c r="B68" s="38"/>
      <c r="C68" s="39"/>
      <c r="D68" s="39"/>
      <c r="E68" s="39"/>
      <c r="F68" s="39"/>
      <c r="G68" s="39"/>
      <c r="H68" s="39"/>
      <c r="I68" s="101"/>
      <c r="J68" s="39"/>
      <c r="K68" s="40"/>
    </row>
    <row r="72" spans="2:12" s="6" customFormat="1" ht="7.5" customHeight="1" x14ac:dyDescent="0.3">
      <c r="B72" s="41"/>
      <c r="C72" s="42"/>
      <c r="D72" s="42"/>
      <c r="E72" s="42"/>
      <c r="F72" s="42"/>
      <c r="G72" s="42"/>
      <c r="H72" s="42"/>
      <c r="I72" s="103"/>
      <c r="J72" s="42"/>
      <c r="K72" s="42"/>
      <c r="L72" s="43"/>
    </row>
    <row r="73" spans="2:12" s="6" customFormat="1" ht="37.5" customHeight="1" x14ac:dyDescent="0.3">
      <c r="B73" s="23"/>
      <c r="C73" s="12" t="s">
        <v>142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12" s="6" customFormat="1" ht="15" customHeight="1" x14ac:dyDescent="0.3">
      <c r="B75" s="23"/>
      <c r="C75" s="19" t="s">
        <v>16</v>
      </c>
      <c r="D75" s="24"/>
      <c r="E75" s="24"/>
      <c r="F75" s="24"/>
      <c r="G75" s="24"/>
      <c r="H75" s="24"/>
      <c r="J75" s="24"/>
      <c r="K75" s="24"/>
      <c r="L75" s="43"/>
    </row>
    <row r="76" spans="2:12" s="6" customFormat="1" ht="16.5" customHeight="1" x14ac:dyDescent="0.3">
      <c r="B76" s="23"/>
      <c r="C76" s="24"/>
      <c r="D76" s="24"/>
      <c r="E76" s="314" t="str">
        <f>$E$7</f>
        <v>Boletice - Podvoří - ekologizace kotleny</v>
      </c>
      <c r="F76" s="294"/>
      <c r="G76" s="294"/>
      <c r="H76" s="294"/>
      <c r="J76" s="24"/>
      <c r="K76" s="24"/>
      <c r="L76" s="43"/>
    </row>
    <row r="77" spans="2:12" s="6" customFormat="1" ht="15" customHeight="1" x14ac:dyDescent="0.3">
      <c r="B77" s="23"/>
      <c r="C77" s="19" t="s">
        <v>115</v>
      </c>
      <c r="D77" s="24"/>
      <c r="E77" s="24"/>
      <c r="F77" s="24"/>
      <c r="G77" s="24"/>
      <c r="H77" s="24"/>
      <c r="J77" s="24"/>
      <c r="K77" s="24"/>
      <c r="L77" s="43"/>
    </row>
    <row r="78" spans="2:12" s="6" customFormat="1" ht="19.5" customHeight="1" x14ac:dyDescent="0.3">
      <c r="B78" s="23"/>
      <c r="C78" s="24"/>
      <c r="D78" s="24"/>
      <c r="E78" s="291" t="str">
        <f>$E$9</f>
        <v>06 - Plyn SO-obj. č. 15 - UBIKACE</v>
      </c>
      <c r="F78" s="294"/>
      <c r="G78" s="294"/>
      <c r="H78" s="294"/>
      <c r="J78" s="24"/>
      <c r="K78" s="24"/>
      <c r="L78" s="43"/>
    </row>
    <row r="79" spans="2:12" s="6" customFormat="1" ht="7.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12" s="6" customFormat="1" ht="18.75" customHeight="1" x14ac:dyDescent="0.3">
      <c r="B80" s="23"/>
      <c r="C80" s="19" t="s">
        <v>22</v>
      </c>
      <c r="D80" s="24"/>
      <c r="E80" s="24"/>
      <c r="F80" s="17" t="str">
        <f>$F$12</f>
        <v xml:space="preserve"> </v>
      </c>
      <c r="G80" s="24"/>
      <c r="H80" s="24"/>
      <c r="I80" s="88" t="s">
        <v>24</v>
      </c>
      <c r="J80" s="52" t="str">
        <f>IF($J$12="","",$J$12)</f>
        <v>08.06.2015</v>
      </c>
      <c r="K80" s="24"/>
      <c r="L80" s="43"/>
    </row>
    <row r="81" spans="2:65" s="6" customFormat="1" ht="7.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6" customFormat="1" ht="15.75" customHeight="1" x14ac:dyDescent="0.3">
      <c r="B82" s="23"/>
      <c r="C82" s="19" t="s">
        <v>28</v>
      </c>
      <c r="D82" s="24"/>
      <c r="E82" s="24"/>
      <c r="F82" s="17" t="str">
        <f>$E$15</f>
        <v xml:space="preserve"> </v>
      </c>
      <c r="G82" s="24"/>
      <c r="H82" s="24"/>
      <c r="I82" s="88" t="s">
        <v>33</v>
      </c>
      <c r="J82" s="17" t="str">
        <f>$E$21</f>
        <v xml:space="preserve"> </v>
      </c>
      <c r="K82" s="24"/>
      <c r="L82" s="43"/>
    </row>
    <row r="83" spans="2:65" s="6" customFormat="1" ht="15" customHeight="1" x14ac:dyDescent="0.3">
      <c r="B83" s="23"/>
      <c r="C83" s="19" t="s">
        <v>31</v>
      </c>
      <c r="D83" s="24"/>
      <c r="E83" s="24"/>
      <c r="F83" s="17" t="str">
        <f>IF($E$18="","",$E$18)</f>
        <v/>
      </c>
      <c r="G83" s="24"/>
      <c r="H83" s="24"/>
      <c r="J83" s="24"/>
      <c r="K83" s="24"/>
      <c r="L83" s="43"/>
    </row>
    <row r="84" spans="2:65" s="6" customFormat="1" ht="11.25" customHeight="1" x14ac:dyDescent="0.3">
      <c r="B84" s="23"/>
      <c r="C84" s="24"/>
      <c r="D84" s="24"/>
      <c r="E84" s="24"/>
      <c r="F84" s="24"/>
      <c r="G84" s="24"/>
      <c r="H84" s="24"/>
      <c r="J84" s="24"/>
      <c r="K84" s="24"/>
      <c r="L84" s="43"/>
    </row>
    <row r="85" spans="2:65" s="114" customFormat="1" ht="30" customHeight="1" x14ac:dyDescent="0.3">
      <c r="B85" s="115"/>
      <c r="C85" s="116" t="s">
        <v>143</v>
      </c>
      <c r="D85" s="117" t="s">
        <v>55</v>
      </c>
      <c r="E85" s="117" t="s">
        <v>51</v>
      </c>
      <c r="F85" s="117" t="s">
        <v>144</v>
      </c>
      <c r="G85" s="117" t="s">
        <v>145</v>
      </c>
      <c r="H85" s="117" t="s">
        <v>146</v>
      </c>
      <c r="I85" s="118" t="s">
        <v>147</v>
      </c>
      <c r="J85" s="117" t="s">
        <v>148</v>
      </c>
      <c r="K85" s="119" t="s">
        <v>149</v>
      </c>
      <c r="L85" s="120"/>
      <c r="M85" s="59" t="s">
        <v>150</v>
      </c>
      <c r="N85" s="60" t="s">
        <v>40</v>
      </c>
      <c r="O85" s="60" t="s">
        <v>151</v>
      </c>
      <c r="P85" s="60" t="s">
        <v>152</v>
      </c>
      <c r="Q85" s="60" t="s">
        <v>153</v>
      </c>
      <c r="R85" s="60" t="s">
        <v>154</v>
      </c>
      <c r="S85" s="60" t="s">
        <v>155</v>
      </c>
      <c r="T85" s="61" t="s">
        <v>156</v>
      </c>
    </row>
    <row r="86" spans="2:65" s="6" customFormat="1" ht="30" customHeight="1" x14ac:dyDescent="0.35">
      <c r="B86" s="23"/>
      <c r="C86" s="66" t="s">
        <v>120</v>
      </c>
      <c r="D86" s="24"/>
      <c r="E86" s="24"/>
      <c r="F86" s="24"/>
      <c r="G86" s="24"/>
      <c r="H86" s="24"/>
      <c r="J86" s="121">
        <f>$BK$86</f>
        <v>0</v>
      </c>
      <c r="K86" s="24"/>
      <c r="L86" s="43"/>
      <c r="M86" s="63"/>
      <c r="N86" s="64"/>
      <c r="O86" s="64"/>
      <c r="P86" s="122">
        <f>$P$87+$P$125+$P$128+$P$137+$P$148+$P$155+$P$158+$P$274+$P$287+$P$297</f>
        <v>0</v>
      </c>
      <c r="Q86" s="64"/>
      <c r="R86" s="122">
        <f>$R$87+$R$125+$R$128+$R$137+$R$148+$R$155+$R$158+$R$274+$R$287+$R$297</f>
        <v>0</v>
      </c>
      <c r="S86" s="64"/>
      <c r="T86" s="123">
        <f>$T$87+$T$125+$T$128+$T$137+$T$148+$T$155+$T$158+$T$274+$T$287+$T$297</f>
        <v>0</v>
      </c>
      <c r="AT86" s="6" t="s">
        <v>69</v>
      </c>
      <c r="AU86" s="6" t="s">
        <v>121</v>
      </c>
      <c r="BK86" s="124">
        <f>$BK$87+$BK$125+$BK$128+$BK$137+$BK$148+$BK$155+$BK$158+$BK$274+$BK$287+$BK$297</f>
        <v>0</v>
      </c>
    </row>
    <row r="87" spans="2:65" s="125" customFormat="1" ht="37.5" customHeight="1" x14ac:dyDescent="0.35">
      <c r="B87" s="126"/>
      <c r="C87" s="127"/>
      <c r="D87" s="127" t="s">
        <v>69</v>
      </c>
      <c r="E87" s="128" t="s">
        <v>21</v>
      </c>
      <c r="F87" s="128" t="s">
        <v>157</v>
      </c>
      <c r="G87" s="127"/>
      <c r="H87" s="127"/>
      <c r="J87" s="129">
        <f>$BK$87</f>
        <v>0</v>
      </c>
      <c r="K87" s="127"/>
      <c r="L87" s="130"/>
      <c r="M87" s="131"/>
      <c r="N87" s="127"/>
      <c r="O87" s="127"/>
      <c r="P87" s="132">
        <f>SUM($P$88:$P$124)</f>
        <v>0</v>
      </c>
      <c r="Q87" s="127"/>
      <c r="R87" s="132">
        <f>SUM($R$88:$R$124)</f>
        <v>0</v>
      </c>
      <c r="S87" s="127"/>
      <c r="T87" s="133">
        <f>SUM($T$88:$T$124)</f>
        <v>0</v>
      </c>
      <c r="AR87" s="134" t="s">
        <v>21</v>
      </c>
      <c r="AT87" s="134" t="s">
        <v>69</v>
      </c>
      <c r="AU87" s="134" t="s">
        <v>70</v>
      </c>
      <c r="AY87" s="134" t="s">
        <v>158</v>
      </c>
      <c r="BK87" s="135">
        <f>SUM($BK$88:$BK$124)</f>
        <v>0</v>
      </c>
    </row>
    <row r="88" spans="2:65" s="6" customFormat="1" ht="15.75" customHeight="1" x14ac:dyDescent="0.3">
      <c r="B88" s="23"/>
      <c r="C88" s="136" t="s">
        <v>21</v>
      </c>
      <c r="D88" s="136" t="s">
        <v>159</v>
      </c>
      <c r="E88" s="137" t="s">
        <v>1064</v>
      </c>
      <c r="F88" s="138" t="s">
        <v>1065</v>
      </c>
      <c r="G88" s="139" t="s">
        <v>177</v>
      </c>
      <c r="H88" s="140">
        <v>2</v>
      </c>
      <c r="I88" s="141"/>
      <c r="J88" s="142">
        <f>ROUND($I$88*$H$88,2)</f>
        <v>0</v>
      </c>
      <c r="K88" s="138"/>
      <c r="L88" s="43"/>
      <c r="M88" s="143"/>
      <c r="N88" s="144" t="s">
        <v>41</v>
      </c>
      <c r="O88" s="24"/>
      <c r="P88" s="145">
        <f>$O$88*$H$88</f>
        <v>0</v>
      </c>
      <c r="Q88" s="145">
        <v>0</v>
      </c>
      <c r="R88" s="145">
        <f>$Q$88*$H$88</f>
        <v>0</v>
      </c>
      <c r="S88" s="145">
        <v>0</v>
      </c>
      <c r="T88" s="146">
        <f>$S$88*$H$88</f>
        <v>0</v>
      </c>
      <c r="AR88" s="89" t="s">
        <v>163</v>
      </c>
      <c r="AT88" s="89" t="s">
        <v>159</v>
      </c>
      <c r="AU88" s="89" t="s">
        <v>21</v>
      </c>
      <c r="AY88" s="6" t="s">
        <v>158</v>
      </c>
      <c r="BE88" s="147">
        <f>IF($N$88="základní",$J$88,0)</f>
        <v>0</v>
      </c>
      <c r="BF88" s="147">
        <f>IF($N$88="snížená",$J$88,0)</f>
        <v>0</v>
      </c>
      <c r="BG88" s="147">
        <f>IF($N$88="zákl. přenesená",$J$88,0)</f>
        <v>0</v>
      </c>
      <c r="BH88" s="147">
        <f>IF($N$88="sníž. přenesená",$J$88,0)</f>
        <v>0</v>
      </c>
      <c r="BI88" s="147">
        <f>IF($N$88="nulová",$J$88,0)</f>
        <v>0</v>
      </c>
      <c r="BJ88" s="89" t="s">
        <v>21</v>
      </c>
      <c r="BK88" s="147">
        <f>ROUND($I$88*$H$88,2)</f>
        <v>0</v>
      </c>
      <c r="BL88" s="89" t="s">
        <v>163</v>
      </c>
      <c r="BM88" s="89" t="s">
        <v>21</v>
      </c>
    </row>
    <row r="89" spans="2:65" s="6" customFormat="1" ht="16.5" customHeight="1" x14ac:dyDescent="0.3">
      <c r="B89" s="23"/>
      <c r="C89" s="24"/>
      <c r="D89" s="148" t="s">
        <v>164</v>
      </c>
      <c r="E89" s="24"/>
      <c r="F89" s="149" t="s">
        <v>1065</v>
      </c>
      <c r="G89" s="24"/>
      <c r="H89" s="24"/>
      <c r="J89" s="24"/>
      <c r="K89" s="24"/>
      <c r="L89" s="43"/>
      <c r="M89" s="56"/>
      <c r="N89" s="24"/>
      <c r="O89" s="24"/>
      <c r="P89" s="24"/>
      <c r="Q89" s="24"/>
      <c r="R89" s="24"/>
      <c r="S89" s="24"/>
      <c r="T89" s="57"/>
      <c r="AT89" s="6" t="s">
        <v>164</v>
      </c>
      <c r="AU89" s="6" t="s">
        <v>21</v>
      </c>
    </row>
    <row r="90" spans="2:65" s="6" customFormat="1" ht="15.75" customHeight="1" x14ac:dyDescent="0.3">
      <c r="B90" s="150"/>
      <c r="C90" s="151"/>
      <c r="D90" s="152" t="s">
        <v>165</v>
      </c>
      <c r="E90" s="151"/>
      <c r="F90" s="153" t="s">
        <v>1066</v>
      </c>
      <c r="G90" s="151"/>
      <c r="H90" s="154">
        <v>2</v>
      </c>
      <c r="J90" s="151"/>
      <c r="K90" s="151"/>
      <c r="L90" s="155"/>
      <c r="M90" s="156"/>
      <c r="N90" s="151"/>
      <c r="O90" s="151"/>
      <c r="P90" s="151"/>
      <c r="Q90" s="151"/>
      <c r="R90" s="151"/>
      <c r="S90" s="151"/>
      <c r="T90" s="157"/>
      <c r="AT90" s="158" t="s">
        <v>165</v>
      </c>
      <c r="AU90" s="158" t="s">
        <v>21</v>
      </c>
      <c r="AV90" s="158" t="s">
        <v>78</v>
      </c>
      <c r="AW90" s="158" t="s">
        <v>121</v>
      </c>
      <c r="AX90" s="158" t="s">
        <v>70</v>
      </c>
      <c r="AY90" s="158" t="s">
        <v>158</v>
      </c>
    </row>
    <row r="91" spans="2:65" s="6" customFormat="1" ht="15.75" customHeight="1" x14ac:dyDescent="0.3">
      <c r="B91" s="159"/>
      <c r="C91" s="160"/>
      <c r="D91" s="152" t="s">
        <v>165</v>
      </c>
      <c r="E91" s="160"/>
      <c r="F91" s="161" t="s">
        <v>170</v>
      </c>
      <c r="G91" s="160"/>
      <c r="H91" s="162">
        <v>2</v>
      </c>
      <c r="J91" s="160"/>
      <c r="K91" s="160"/>
      <c r="L91" s="163"/>
      <c r="M91" s="164"/>
      <c r="N91" s="160"/>
      <c r="O91" s="160"/>
      <c r="P91" s="160"/>
      <c r="Q91" s="160"/>
      <c r="R91" s="160"/>
      <c r="S91" s="160"/>
      <c r="T91" s="165"/>
      <c r="AT91" s="166" t="s">
        <v>165</v>
      </c>
      <c r="AU91" s="166" t="s">
        <v>21</v>
      </c>
      <c r="AV91" s="166" t="s">
        <v>163</v>
      </c>
      <c r="AW91" s="166" t="s">
        <v>121</v>
      </c>
      <c r="AX91" s="166" t="s">
        <v>21</v>
      </c>
      <c r="AY91" s="166" t="s">
        <v>158</v>
      </c>
    </row>
    <row r="92" spans="2:65" s="6" customFormat="1" ht="15.75" customHeight="1" x14ac:dyDescent="0.3">
      <c r="B92" s="23"/>
      <c r="C92" s="136" t="s">
        <v>78</v>
      </c>
      <c r="D92" s="136" t="s">
        <v>159</v>
      </c>
      <c r="E92" s="137" t="s">
        <v>1067</v>
      </c>
      <c r="F92" s="138" t="s">
        <v>1068</v>
      </c>
      <c r="G92" s="139" t="s">
        <v>177</v>
      </c>
      <c r="H92" s="140">
        <v>2</v>
      </c>
      <c r="I92" s="141"/>
      <c r="J92" s="142">
        <f>ROUND($I$92*$H$92,2)</f>
        <v>0</v>
      </c>
      <c r="K92" s="138"/>
      <c r="L92" s="43"/>
      <c r="M92" s="143"/>
      <c r="N92" s="144" t="s">
        <v>41</v>
      </c>
      <c r="O92" s="24"/>
      <c r="P92" s="145">
        <f>$O$92*$H$92</f>
        <v>0</v>
      </c>
      <c r="Q92" s="145">
        <v>0</v>
      </c>
      <c r="R92" s="145">
        <f>$Q$92*$H$92</f>
        <v>0</v>
      </c>
      <c r="S92" s="145">
        <v>0</v>
      </c>
      <c r="T92" s="146">
        <f>$S$92*$H$92</f>
        <v>0</v>
      </c>
      <c r="AR92" s="89" t="s">
        <v>163</v>
      </c>
      <c r="AT92" s="89" t="s">
        <v>159</v>
      </c>
      <c r="AU92" s="89" t="s">
        <v>21</v>
      </c>
      <c r="AY92" s="6" t="s">
        <v>158</v>
      </c>
      <c r="BE92" s="147">
        <f>IF($N$92="základní",$J$92,0)</f>
        <v>0</v>
      </c>
      <c r="BF92" s="147">
        <f>IF($N$92="snížená",$J$92,0)</f>
        <v>0</v>
      </c>
      <c r="BG92" s="147">
        <f>IF($N$92="zákl. přenesená",$J$92,0)</f>
        <v>0</v>
      </c>
      <c r="BH92" s="147">
        <f>IF($N$92="sníž. přenesená",$J$92,0)</f>
        <v>0</v>
      </c>
      <c r="BI92" s="147">
        <f>IF($N$92="nulová",$J$92,0)</f>
        <v>0</v>
      </c>
      <c r="BJ92" s="89" t="s">
        <v>21</v>
      </c>
      <c r="BK92" s="147">
        <f>ROUND($I$92*$H$92,2)</f>
        <v>0</v>
      </c>
      <c r="BL92" s="89" t="s">
        <v>163</v>
      </c>
      <c r="BM92" s="89" t="s">
        <v>78</v>
      </c>
    </row>
    <row r="93" spans="2:65" s="6" customFormat="1" ht="16.5" customHeight="1" x14ac:dyDescent="0.3">
      <c r="B93" s="23"/>
      <c r="C93" s="24"/>
      <c r="D93" s="148" t="s">
        <v>164</v>
      </c>
      <c r="E93" s="24"/>
      <c r="F93" s="149" t="s">
        <v>1068</v>
      </c>
      <c r="G93" s="24"/>
      <c r="H93" s="24"/>
      <c r="J93" s="24"/>
      <c r="K93" s="24"/>
      <c r="L93" s="43"/>
      <c r="M93" s="56"/>
      <c r="N93" s="24"/>
      <c r="O93" s="24"/>
      <c r="P93" s="24"/>
      <c r="Q93" s="24"/>
      <c r="R93" s="24"/>
      <c r="S93" s="24"/>
      <c r="T93" s="57"/>
      <c r="AT93" s="6" t="s">
        <v>164</v>
      </c>
      <c r="AU93" s="6" t="s">
        <v>21</v>
      </c>
    </row>
    <row r="94" spans="2:65" s="6" customFormat="1" ht="15.75" customHeight="1" x14ac:dyDescent="0.3">
      <c r="B94" s="23"/>
      <c r="C94" s="136" t="s">
        <v>174</v>
      </c>
      <c r="D94" s="136" t="s">
        <v>159</v>
      </c>
      <c r="E94" s="137" t="s">
        <v>1069</v>
      </c>
      <c r="F94" s="138" t="s">
        <v>1070</v>
      </c>
      <c r="G94" s="139" t="s">
        <v>447</v>
      </c>
      <c r="H94" s="140">
        <v>1</v>
      </c>
      <c r="I94" s="141"/>
      <c r="J94" s="142">
        <f>ROUND($I$94*$H$94,2)</f>
        <v>0</v>
      </c>
      <c r="K94" s="138"/>
      <c r="L94" s="43"/>
      <c r="M94" s="143"/>
      <c r="N94" s="144" t="s">
        <v>41</v>
      </c>
      <c r="O94" s="24"/>
      <c r="P94" s="145">
        <f>$O$94*$H$94</f>
        <v>0</v>
      </c>
      <c r="Q94" s="145">
        <v>0</v>
      </c>
      <c r="R94" s="145">
        <f>$Q$94*$H$94</f>
        <v>0</v>
      </c>
      <c r="S94" s="145">
        <v>0</v>
      </c>
      <c r="T94" s="146">
        <f>$S$94*$H$94</f>
        <v>0</v>
      </c>
      <c r="AR94" s="89" t="s">
        <v>163</v>
      </c>
      <c r="AT94" s="89" t="s">
        <v>159</v>
      </c>
      <c r="AU94" s="89" t="s">
        <v>21</v>
      </c>
      <c r="AY94" s="6" t="s">
        <v>158</v>
      </c>
      <c r="BE94" s="147">
        <f>IF($N$94="základní",$J$94,0)</f>
        <v>0</v>
      </c>
      <c r="BF94" s="147">
        <f>IF($N$94="snížená",$J$94,0)</f>
        <v>0</v>
      </c>
      <c r="BG94" s="147">
        <f>IF($N$94="zákl. přenesená",$J$94,0)</f>
        <v>0</v>
      </c>
      <c r="BH94" s="147">
        <f>IF($N$94="sníž. přenesená",$J$94,0)</f>
        <v>0</v>
      </c>
      <c r="BI94" s="147">
        <f>IF($N$94="nulová",$J$94,0)</f>
        <v>0</v>
      </c>
      <c r="BJ94" s="89" t="s">
        <v>21</v>
      </c>
      <c r="BK94" s="147">
        <f>ROUND($I$94*$H$94,2)</f>
        <v>0</v>
      </c>
      <c r="BL94" s="89" t="s">
        <v>163</v>
      </c>
      <c r="BM94" s="89" t="s">
        <v>174</v>
      </c>
    </row>
    <row r="95" spans="2:65" s="6" customFormat="1" ht="16.5" customHeight="1" x14ac:dyDescent="0.3">
      <c r="B95" s="23"/>
      <c r="C95" s="24"/>
      <c r="D95" s="148" t="s">
        <v>164</v>
      </c>
      <c r="E95" s="24"/>
      <c r="F95" s="149" t="s">
        <v>1070</v>
      </c>
      <c r="G95" s="24"/>
      <c r="H95" s="24"/>
      <c r="J95" s="24"/>
      <c r="K95" s="24"/>
      <c r="L95" s="43"/>
      <c r="M95" s="56"/>
      <c r="N95" s="24"/>
      <c r="O95" s="24"/>
      <c r="P95" s="24"/>
      <c r="Q95" s="24"/>
      <c r="R95" s="24"/>
      <c r="S95" s="24"/>
      <c r="T95" s="57"/>
      <c r="AT95" s="6" t="s">
        <v>164</v>
      </c>
      <c r="AU95" s="6" t="s">
        <v>21</v>
      </c>
    </row>
    <row r="96" spans="2:65" s="6" customFormat="1" ht="15.75" customHeight="1" x14ac:dyDescent="0.3">
      <c r="B96" s="23"/>
      <c r="C96" s="136" t="s">
        <v>163</v>
      </c>
      <c r="D96" s="136" t="s">
        <v>159</v>
      </c>
      <c r="E96" s="137" t="s">
        <v>1071</v>
      </c>
      <c r="F96" s="138" t="s">
        <v>1072</v>
      </c>
      <c r="G96" s="139" t="s">
        <v>447</v>
      </c>
      <c r="H96" s="140">
        <v>1</v>
      </c>
      <c r="I96" s="141"/>
      <c r="J96" s="142">
        <f>ROUND($I$96*$H$96,2)</f>
        <v>0</v>
      </c>
      <c r="K96" s="138"/>
      <c r="L96" s="43"/>
      <c r="M96" s="143"/>
      <c r="N96" s="144" t="s">
        <v>41</v>
      </c>
      <c r="O96" s="24"/>
      <c r="P96" s="145">
        <f>$O$96*$H$96</f>
        <v>0</v>
      </c>
      <c r="Q96" s="145">
        <v>0</v>
      </c>
      <c r="R96" s="145">
        <f>$Q$96*$H$96</f>
        <v>0</v>
      </c>
      <c r="S96" s="145">
        <v>0</v>
      </c>
      <c r="T96" s="146">
        <f>$S$96*$H$96</f>
        <v>0</v>
      </c>
      <c r="AR96" s="89" t="s">
        <v>163</v>
      </c>
      <c r="AT96" s="89" t="s">
        <v>159</v>
      </c>
      <c r="AU96" s="89" t="s">
        <v>21</v>
      </c>
      <c r="AY96" s="6" t="s">
        <v>158</v>
      </c>
      <c r="BE96" s="147">
        <f>IF($N$96="základní",$J$96,0)</f>
        <v>0</v>
      </c>
      <c r="BF96" s="147">
        <f>IF($N$96="snížená",$J$96,0)</f>
        <v>0</v>
      </c>
      <c r="BG96" s="147">
        <f>IF($N$96="zákl. přenesená",$J$96,0)</f>
        <v>0</v>
      </c>
      <c r="BH96" s="147">
        <f>IF($N$96="sníž. přenesená",$J$96,0)</f>
        <v>0</v>
      </c>
      <c r="BI96" s="147">
        <f>IF($N$96="nulová",$J$96,0)</f>
        <v>0</v>
      </c>
      <c r="BJ96" s="89" t="s">
        <v>21</v>
      </c>
      <c r="BK96" s="147">
        <f>ROUND($I$96*$H$96,2)</f>
        <v>0</v>
      </c>
      <c r="BL96" s="89" t="s">
        <v>163</v>
      </c>
      <c r="BM96" s="89" t="s">
        <v>163</v>
      </c>
    </row>
    <row r="97" spans="2:65" s="6" customFormat="1" ht="16.5" customHeight="1" x14ac:dyDescent="0.3">
      <c r="B97" s="23"/>
      <c r="C97" s="24"/>
      <c r="D97" s="148" t="s">
        <v>164</v>
      </c>
      <c r="E97" s="24"/>
      <c r="F97" s="149" t="s">
        <v>1072</v>
      </c>
      <c r="G97" s="24"/>
      <c r="H97" s="24"/>
      <c r="J97" s="24"/>
      <c r="K97" s="24"/>
      <c r="L97" s="43"/>
      <c r="M97" s="56"/>
      <c r="N97" s="24"/>
      <c r="O97" s="24"/>
      <c r="P97" s="24"/>
      <c r="Q97" s="24"/>
      <c r="R97" s="24"/>
      <c r="S97" s="24"/>
      <c r="T97" s="57"/>
      <c r="AT97" s="6" t="s">
        <v>164</v>
      </c>
      <c r="AU97" s="6" t="s">
        <v>21</v>
      </c>
    </row>
    <row r="98" spans="2:65" s="6" customFormat="1" ht="15.75" customHeight="1" x14ac:dyDescent="0.3">
      <c r="B98" s="23"/>
      <c r="C98" s="136" t="s">
        <v>180</v>
      </c>
      <c r="D98" s="136" t="s">
        <v>159</v>
      </c>
      <c r="E98" s="137" t="s">
        <v>160</v>
      </c>
      <c r="F98" s="138" t="s">
        <v>161</v>
      </c>
      <c r="G98" s="139" t="s">
        <v>162</v>
      </c>
      <c r="H98" s="140">
        <v>26.074000000000002</v>
      </c>
      <c r="I98" s="141"/>
      <c r="J98" s="142">
        <f>ROUND($I$98*$H$98,2)</f>
        <v>0</v>
      </c>
      <c r="K98" s="138"/>
      <c r="L98" s="43"/>
      <c r="M98" s="143"/>
      <c r="N98" s="144" t="s">
        <v>41</v>
      </c>
      <c r="O98" s="24"/>
      <c r="P98" s="145">
        <f>$O$98*$H$98</f>
        <v>0</v>
      </c>
      <c r="Q98" s="145">
        <v>0</v>
      </c>
      <c r="R98" s="145">
        <f>$Q$98*$H$98</f>
        <v>0</v>
      </c>
      <c r="S98" s="145">
        <v>0</v>
      </c>
      <c r="T98" s="146">
        <f>$S$98*$H$98</f>
        <v>0</v>
      </c>
      <c r="AR98" s="89" t="s">
        <v>163</v>
      </c>
      <c r="AT98" s="89" t="s">
        <v>159</v>
      </c>
      <c r="AU98" s="89" t="s">
        <v>21</v>
      </c>
      <c r="AY98" s="6" t="s">
        <v>158</v>
      </c>
      <c r="BE98" s="147">
        <f>IF($N$98="základní",$J$98,0)</f>
        <v>0</v>
      </c>
      <c r="BF98" s="147">
        <f>IF($N$98="snížená",$J$98,0)</f>
        <v>0</v>
      </c>
      <c r="BG98" s="147">
        <f>IF($N$98="zákl. přenesená",$J$98,0)</f>
        <v>0</v>
      </c>
      <c r="BH98" s="147">
        <f>IF($N$98="sníž. přenesená",$J$98,0)</f>
        <v>0</v>
      </c>
      <c r="BI98" s="147">
        <f>IF($N$98="nulová",$J$98,0)</f>
        <v>0</v>
      </c>
      <c r="BJ98" s="89" t="s">
        <v>21</v>
      </c>
      <c r="BK98" s="147">
        <f>ROUND($I$98*$H$98,2)</f>
        <v>0</v>
      </c>
      <c r="BL98" s="89" t="s">
        <v>163</v>
      </c>
      <c r="BM98" s="89" t="s">
        <v>180</v>
      </c>
    </row>
    <row r="99" spans="2:65" s="6" customFormat="1" ht="16.5" customHeight="1" x14ac:dyDescent="0.3">
      <c r="B99" s="23"/>
      <c r="C99" s="24"/>
      <c r="D99" s="148" t="s">
        <v>164</v>
      </c>
      <c r="E99" s="24"/>
      <c r="F99" s="149" t="s">
        <v>161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164</v>
      </c>
      <c r="AU99" s="6" t="s">
        <v>21</v>
      </c>
    </row>
    <row r="100" spans="2:65" s="6" customFormat="1" ht="15.75" customHeight="1" x14ac:dyDescent="0.3">
      <c r="B100" s="150"/>
      <c r="C100" s="151"/>
      <c r="D100" s="152" t="s">
        <v>165</v>
      </c>
      <c r="E100" s="151"/>
      <c r="F100" s="153" t="s">
        <v>1073</v>
      </c>
      <c r="G100" s="151"/>
      <c r="H100" s="154">
        <v>13.919</v>
      </c>
      <c r="J100" s="151"/>
      <c r="K100" s="151"/>
      <c r="L100" s="155"/>
      <c r="M100" s="156"/>
      <c r="N100" s="151"/>
      <c r="O100" s="151"/>
      <c r="P100" s="151"/>
      <c r="Q100" s="151"/>
      <c r="R100" s="151"/>
      <c r="S100" s="151"/>
      <c r="T100" s="157"/>
      <c r="AT100" s="158" t="s">
        <v>165</v>
      </c>
      <c r="AU100" s="158" t="s">
        <v>21</v>
      </c>
      <c r="AV100" s="158" t="s">
        <v>78</v>
      </c>
      <c r="AW100" s="158" t="s">
        <v>121</v>
      </c>
      <c r="AX100" s="158" t="s">
        <v>70</v>
      </c>
      <c r="AY100" s="158" t="s">
        <v>158</v>
      </c>
    </row>
    <row r="101" spans="2:65" s="6" customFormat="1" ht="15.75" customHeight="1" x14ac:dyDescent="0.3">
      <c r="B101" s="150"/>
      <c r="C101" s="151"/>
      <c r="D101" s="152" t="s">
        <v>165</v>
      </c>
      <c r="E101" s="151"/>
      <c r="F101" s="153" t="s">
        <v>1074</v>
      </c>
      <c r="G101" s="151"/>
      <c r="H101" s="154">
        <v>12.154999999999999</v>
      </c>
      <c r="J101" s="151"/>
      <c r="K101" s="151"/>
      <c r="L101" s="155"/>
      <c r="M101" s="156"/>
      <c r="N101" s="151"/>
      <c r="O101" s="151"/>
      <c r="P101" s="151"/>
      <c r="Q101" s="151"/>
      <c r="R101" s="151"/>
      <c r="S101" s="151"/>
      <c r="T101" s="157"/>
      <c r="AT101" s="158" t="s">
        <v>165</v>
      </c>
      <c r="AU101" s="158" t="s">
        <v>21</v>
      </c>
      <c r="AV101" s="158" t="s">
        <v>78</v>
      </c>
      <c r="AW101" s="158" t="s">
        <v>121</v>
      </c>
      <c r="AX101" s="158" t="s">
        <v>70</v>
      </c>
      <c r="AY101" s="158" t="s">
        <v>158</v>
      </c>
    </row>
    <row r="102" spans="2:65" s="6" customFormat="1" ht="15.75" customHeight="1" x14ac:dyDescent="0.3">
      <c r="B102" s="159"/>
      <c r="C102" s="160"/>
      <c r="D102" s="152" t="s">
        <v>165</v>
      </c>
      <c r="E102" s="160"/>
      <c r="F102" s="161" t="s">
        <v>170</v>
      </c>
      <c r="G102" s="160"/>
      <c r="H102" s="162">
        <v>26.074000000000002</v>
      </c>
      <c r="J102" s="160"/>
      <c r="K102" s="160"/>
      <c r="L102" s="163"/>
      <c r="M102" s="164"/>
      <c r="N102" s="160"/>
      <c r="O102" s="160"/>
      <c r="P102" s="160"/>
      <c r="Q102" s="160"/>
      <c r="R102" s="160"/>
      <c r="S102" s="160"/>
      <c r="T102" s="165"/>
      <c r="AT102" s="166" t="s">
        <v>165</v>
      </c>
      <c r="AU102" s="166" t="s">
        <v>21</v>
      </c>
      <c r="AV102" s="166" t="s">
        <v>163</v>
      </c>
      <c r="AW102" s="166" t="s">
        <v>121</v>
      </c>
      <c r="AX102" s="166" t="s">
        <v>21</v>
      </c>
      <c r="AY102" s="166" t="s">
        <v>158</v>
      </c>
    </row>
    <row r="103" spans="2:65" s="6" customFormat="1" ht="15.75" customHeight="1" x14ac:dyDescent="0.3">
      <c r="B103" s="23"/>
      <c r="C103" s="136" t="s">
        <v>184</v>
      </c>
      <c r="D103" s="136" t="s">
        <v>159</v>
      </c>
      <c r="E103" s="137" t="s">
        <v>1075</v>
      </c>
      <c r="F103" s="138" t="s">
        <v>1076</v>
      </c>
      <c r="G103" s="139" t="s">
        <v>177</v>
      </c>
      <c r="H103" s="140">
        <v>40.700000000000003</v>
      </c>
      <c r="I103" s="141"/>
      <c r="J103" s="142">
        <f>ROUND($I$103*$H$103,2)</f>
        <v>0</v>
      </c>
      <c r="K103" s="138"/>
      <c r="L103" s="43"/>
      <c r="M103" s="143"/>
      <c r="N103" s="144" t="s">
        <v>41</v>
      </c>
      <c r="O103" s="24"/>
      <c r="P103" s="145">
        <f>$O$103*$H$103</f>
        <v>0</v>
      </c>
      <c r="Q103" s="145">
        <v>0</v>
      </c>
      <c r="R103" s="145">
        <f>$Q$103*$H$103</f>
        <v>0</v>
      </c>
      <c r="S103" s="145">
        <v>0</v>
      </c>
      <c r="T103" s="146">
        <f>$S$103*$H$103</f>
        <v>0</v>
      </c>
      <c r="AR103" s="89" t="s">
        <v>163</v>
      </c>
      <c r="AT103" s="89" t="s">
        <v>159</v>
      </c>
      <c r="AU103" s="89" t="s">
        <v>21</v>
      </c>
      <c r="AY103" s="6" t="s">
        <v>158</v>
      </c>
      <c r="BE103" s="147">
        <f>IF($N$103="základní",$J$103,0)</f>
        <v>0</v>
      </c>
      <c r="BF103" s="147">
        <f>IF($N$103="snížená",$J$103,0)</f>
        <v>0</v>
      </c>
      <c r="BG103" s="147">
        <f>IF($N$103="zákl. přenesená",$J$103,0)</f>
        <v>0</v>
      </c>
      <c r="BH103" s="147">
        <f>IF($N$103="sníž. přenesená",$J$103,0)</f>
        <v>0</v>
      </c>
      <c r="BI103" s="147">
        <f>IF($N$103="nulová",$J$103,0)</f>
        <v>0</v>
      </c>
      <c r="BJ103" s="89" t="s">
        <v>21</v>
      </c>
      <c r="BK103" s="147">
        <f>ROUND($I$103*$H$103,2)</f>
        <v>0</v>
      </c>
      <c r="BL103" s="89" t="s">
        <v>163</v>
      </c>
      <c r="BM103" s="89" t="s">
        <v>184</v>
      </c>
    </row>
    <row r="104" spans="2:65" s="6" customFormat="1" ht="16.5" customHeight="1" x14ac:dyDescent="0.3">
      <c r="B104" s="23"/>
      <c r="C104" s="24"/>
      <c r="D104" s="148" t="s">
        <v>164</v>
      </c>
      <c r="E104" s="24"/>
      <c r="F104" s="149" t="s">
        <v>1076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164</v>
      </c>
      <c r="AU104" s="6" t="s">
        <v>21</v>
      </c>
    </row>
    <row r="105" spans="2:65" s="6" customFormat="1" ht="15.75" customHeight="1" x14ac:dyDescent="0.3">
      <c r="B105" s="150"/>
      <c r="C105" s="151"/>
      <c r="D105" s="152" t="s">
        <v>165</v>
      </c>
      <c r="E105" s="151"/>
      <c r="F105" s="153" t="s">
        <v>1077</v>
      </c>
      <c r="G105" s="151"/>
      <c r="H105" s="154">
        <v>40.700000000000003</v>
      </c>
      <c r="J105" s="151"/>
      <c r="K105" s="151"/>
      <c r="L105" s="155"/>
      <c r="M105" s="156"/>
      <c r="N105" s="151"/>
      <c r="O105" s="151"/>
      <c r="P105" s="151"/>
      <c r="Q105" s="151"/>
      <c r="R105" s="151"/>
      <c r="S105" s="151"/>
      <c r="T105" s="157"/>
      <c r="AT105" s="158" t="s">
        <v>165</v>
      </c>
      <c r="AU105" s="158" t="s">
        <v>21</v>
      </c>
      <c r="AV105" s="158" t="s">
        <v>78</v>
      </c>
      <c r="AW105" s="158" t="s">
        <v>121</v>
      </c>
      <c r="AX105" s="158" t="s">
        <v>70</v>
      </c>
      <c r="AY105" s="158" t="s">
        <v>158</v>
      </c>
    </row>
    <row r="106" spans="2:65" s="6" customFormat="1" ht="15.75" customHeight="1" x14ac:dyDescent="0.3">
      <c r="B106" s="159"/>
      <c r="C106" s="160"/>
      <c r="D106" s="152" t="s">
        <v>165</v>
      </c>
      <c r="E106" s="160"/>
      <c r="F106" s="161" t="s">
        <v>170</v>
      </c>
      <c r="G106" s="160"/>
      <c r="H106" s="162">
        <v>40.700000000000003</v>
      </c>
      <c r="J106" s="160"/>
      <c r="K106" s="160"/>
      <c r="L106" s="163"/>
      <c r="M106" s="164"/>
      <c r="N106" s="160"/>
      <c r="O106" s="160"/>
      <c r="P106" s="160"/>
      <c r="Q106" s="160"/>
      <c r="R106" s="160"/>
      <c r="S106" s="160"/>
      <c r="T106" s="165"/>
      <c r="AT106" s="166" t="s">
        <v>165</v>
      </c>
      <c r="AU106" s="166" t="s">
        <v>21</v>
      </c>
      <c r="AV106" s="166" t="s">
        <v>163</v>
      </c>
      <c r="AW106" s="166" t="s">
        <v>121</v>
      </c>
      <c r="AX106" s="166" t="s">
        <v>21</v>
      </c>
      <c r="AY106" s="166" t="s">
        <v>158</v>
      </c>
    </row>
    <row r="107" spans="2:65" s="6" customFormat="1" ht="15.75" customHeight="1" x14ac:dyDescent="0.3">
      <c r="B107" s="23"/>
      <c r="C107" s="136" t="s">
        <v>188</v>
      </c>
      <c r="D107" s="136" t="s">
        <v>159</v>
      </c>
      <c r="E107" s="137" t="s">
        <v>1078</v>
      </c>
      <c r="F107" s="138" t="s">
        <v>1079</v>
      </c>
      <c r="G107" s="139" t="s">
        <v>177</v>
      </c>
      <c r="H107" s="140">
        <v>40.700000000000003</v>
      </c>
      <c r="I107" s="141"/>
      <c r="J107" s="142">
        <f>ROUND($I$107*$H$107,2)</f>
        <v>0</v>
      </c>
      <c r="K107" s="138"/>
      <c r="L107" s="43"/>
      <c r="M107" s="143"/>
      <c r="N107" s="144" t="s">
        <v>41</v>
      </c>
      <c r="O107" s="24"/>
      <c r="P107" s="145">
        <f>$O$107*$H$107</f>
        <v>0</v>
      </c>
      <c r="Q107" s="145">
        <v>0</v>
      </c>
      <c r="R107" s="145">
        <f>$Q$107*$H$107</f>
        <v>0</v>
      </c>
      <c r="S107" s="145">
        <v>0</v>
      </c>
      <c r="T107" s="146">
        <f>$S$107*$H$107</f>
        <v>0</v>
      </c>
      <c r="AR107" s="89" t="s">
        <v>163</v>
      </c>
      <c r="AT107" s="89" t="s">
        <v>159</v>
      </c>
      <c r="AU107" s="89" t="s">
        <v>21</v>
      </c>
      <c r="AY107" s="6" t="s">
        <v>158</v>
      </c>
      <c r="BE107" s="147">
        <f>IF($N$107="základní",$J$107,0)</f>
        <v>0</v>
      </c>
      <c r="BF107" s="147">
        <f>IF($N$107="snížená",$J$107,0)</f>
        <v>0</v>
      </c>
      <c r="BG107" s="147">
        <f>IF($N$107="zákl. přenesená",$J$107,0)</f>
        <v>0</v>
      </c>
      <c r="BH107" s="147">
        <f>IF($N$107="sníž. přenesená",$J$107,0)</f>
        <v>0</v>
      </c>
      <c r="BI107" s="147">
        <f>IF($N$107="nulová",$J$107,0)</f>
        <v>0</v>
      </c>
      <c r="BJ107" s="89" t="s">
        <v>21</v>
      </c>
      <c r="BK107" s="147">
        <f>ROUND($I$107*$H$107,2)</f>
        <v>0</v>
      </c>
      <c r="BL107" s="89" t="s">
        <v>163</v>
      </c>
      <c r="BM107" s="89" t="s">
        <v>188</v>
      </c>
    </row>
    <row r="108" spans="2:65" s="6" customFormat="1" ht="16.5" customHeight="1" x14ac:dyDescent="0.3">
      <c r="B108" s="23"/>
      <c r="C108" s="24"/>
      <c r="D108" s="148" t="s">
        <v>164</v>
      </c>
      <c r="E108" s="24"/>
      <c r="F108" s="149" t="s">
        <v>1079</v>
      </c>
      <c r="G108" s="24"/>
      <c r="H108" s="24"/>
      <c r="J108" s="24"/>
      <c r="K108" s="24"/>
      <c r="L108" s="43"/>
      <c r="M108" s="56"/>
      <c r="N108" s="24"/>
      <c r="O108" s="24"/>
      <c r="P108" s="24"/>
      <c r="Q108" s="24"/>
      <c r="R108" s="24"/>
      <c r="S108" s="24"/>
      <c r="T108" s="57"/>
      <c r="AT108" s="6" t="s">
        <v>164</v>
      </c>
      <c r="AU108" s="6" t="s">
        <v>21</v>
      </c>
    </row>
    <row r="109" spans="2:65" s="6" customFormat="1" ht="15.75" customHeight="1" x14ac:dyDescent="0.3">
      <c r="B109" s="23"/>
      <c r="C109" s="136" t="s">
        <v>192</v>
      </c>
      <c r="D109" s="136" t="s">
        <v>159</v>
      </c>
      <c r="E109" s="137" t="s">
        <v>1080</v>
      </c>
      <c r="F109" s="138" t="s">
        <v>1081</v>
      </c>
      <c r="G109" s="139" t="s">
        <v>162</v>
      </c>
      <c r="H109" s="140">
        <v>26.074000000000002</v>
      </c>
      <c r="I109" s="141"/>
      <c r="J109" s="142">
        <f>ROUND($I$109*$H$109,2)</f>
        <v>0</v>
      </c>
      <c r="K109" s="138"/>
      <c r="L109" s="43"/>
      <c r="M109" s="143"/>
      <c r="N109" s="144" t="s">
        <v>41</v>
      </c>
      <c r="O109" s="24"/>
      <c r="P109" s="145">
        <f>$O$109*$H$109</f>
        <v>0</v>
      </c>
      <c r="Q109" s="145">
        <v>0</v>
      </c>
      <c r="R109" s="145">
        <f>$Q$109*$H$109</f>
        <v>0</v>
      </c>
      <c r="S109" s="145">
        <v>0</v>
      </c>
      <c r="T109" s="146">
        <f>$S$109*$H$109</f>
        <v>0</v>
      </c>
      <c r="AR109" s="89" t="s">
        <v>163</v>
      </c>
      <c r="AT109" s="89" t="s">
        <v>159</v>
      </c>
      <c r="AU109" s="89" t="s">
        <v>21</v>
      </c>
      <c r="AY109" s="6" t="s">
        <v>158</v>
      </c>
      <c r="BE109" s="147">
        <f>IF($N$109="základní",$J$109,0)</f>
        <v>0</v>
      </c>
      <c r="BF109" s="147">
        <f>IF($N$109="snížená",$J$109,0)</f>
        <v>0</v>
      </c>
      <c r="BG109" s="147">
        <f>IF($N$109="zákl. přenesená",$J$109,0)</f>
        <v>0</v>
      </c>
      <c r="BH109" s="147">
        <f>IF($N$109="sníž. přenesená",$J$109,0)</f>
        <v>0</v>
      </c>
      <c r="BI109" s="147">
        <f>IF($N$109="nulová",$J$109,0)</f>
        <v>0</v>
      </c>
      <c r="BJ109" s="89" t="s">
        <v>21</v>
      </c>
      <c r="BK109" s="147">
        <f>ROUND($I$109*$H$109,2)</f>
        <v>0</v>
      </c>
      <c r="BL109" s="89" t="s">
        <v>163</v>
      </c>
      <c r="BM109" s="89" t="s">
        <v>192</v>
      </c>
    </row>
    <row r="110" spans="2:65" s="6" customFormat="1" ht="16.5" customHeight="1" x14ac:dyDescent="0.3">
      <c r="B110" s="23"/>
      <c r="C110" s="24"/>
      <c r="D110" s="148" t="s">
        <v>164</v>
      </c>
      <c r="E110" s="24"/>
      <c r="F110" s="149" t="s">
        <v>1081</v>
      </c>
      <c r="G110" s="24"/>
      <c r="H110" s="24"/>
      <c r="J110" s="24"/>
      <c r="K110" s="24"/>
      <c r="L110" s="43"/>
      <c r="M110" s="56"/>
      <c r="N110" s="24"/>
      <c r="O110" s="24"/>
      <c r="P110" s="24"/>
      <c r="Q110" s="24"/>
      <c r="R110" s="24"/>
      <c r="S110" s="24"/>
      <c r="T110" s="57"/>
      <c r="AT110" s="6" t="s">
        <v>164</v>
      </c>
      <c r="AU110" s="6" t="s">
        <v>21</v>
      </c>
    </row>
    <row r="111" spans="2:65" s="6" customFormat="1" ht="15.75" customHeight="1" x14ac:dyDescent="0.3">
      <c r="B111" s="23"/>
      <c r="C111" s="136" t="s">
        <v>195</v>
      </c>
      <c r="D111" s="136" t="s">
        <v>159</v>
      </c>
      <c r="E111" s="137" t="s">
        <v>1082</v>
      </c>
      <c r="F111" s="138" t="s">
        <v>1083</v>
      </c>
      <c r="G111" s="139" t="s">
        <v>162</v>
      </c>
      <c r="H111" s="140">
        <v>6.29</v>
      </c>
      <c r="I111" s="141"/>
      <c r="J111" s="142">
        <f>ROUND($I$111*$H$111,2)</f>
        <v>0</v>
      </c>
      <c r="K111" s="138"/>
      <c r="L111" s="43"/>
      <c r="M111" s="143"/>
      <c r="N111" s="144" t="s">
        <v>41</v>
      </c>
      <c r="O111" s="24"/>
      <c r="P111" s="145">
        <f>$O$111*$H$111</f>
        <v>0</v>
      </c>
      <c r="Q111" s="145">
        <v>0</v>
      </c>
      <c r="R111" s="145">
        <f>$Q$111*$H$111</f>
        <v>0</v>
      </c>
      <c r="S111" s="145">
        <v>0</v>
      </c>
      <c r="T111" s="146">
        <f>$S$111*$H$111</f>
        <v>0</v>
      </c>
      <c r="AR111" s="89" t="s">
        <v>163</v>
      </c>
      <c r="AT111" s="89" t="s">
        <v>159</v>
      </c>
      <c r="AU111" s="89" t="s">
        <v>21</v>
      </c>
      <c r="AY111" s="6" t="s">
        <v>158</v>
      </c>
      <c r="BE111" s="147">
        <f>IF($N$111="základní",$J$111,0)</f>
        <v>0</v>
      </c>
      <c r="BF111" s="147">
        <f>IF($N$111="snížená",$J$111,0)</f>
        <v>0</v>
      </c>
      <c r="BG111" s="147">
        <f>IF($N$111="zákl. přenesená",$J$111,0)</f>
        <v>0</v>
      </c>
      <c r="BH111" s="147">
        <f>IF($N$111="sníž. přenesená",$J$111,0)</f>
        <v>0</v>
      </c>
      <c r="BI111" s="147">
        <f>IF($N$111="nulová",$J$111,0)</f>
        <v>0</v>
      </c>
      <c r="BJ111" s="89" t="s">
        <v>21</v>
      </c>
      <c r="BK111" s="147">
        <f>ROUND($I$111*$H$111,2)</f>
        <v>0</v>
      </c>
      <c r="BL111" s="89" t="s">
        <v>163</v>
      </c>
      <c r="BM111" s="89" t="s">
        <v>195</v>
      </c>
    </row>
    <row r="112" spans="2:65" s="6" customFormat="1" ht="16.5" customHeight="1" x14ac:dyDescent="0.3">
      <c r="B112" s="23"/>
      <c r="C112" s="24"/>
      <c r="D112" s="148" t="s">
        <v>164</v>
      </c>
      <c r="E112" s="24"/>
      <c r="F112" s="149" t="s">
        <v>1083</v>
      </c>
      <c r="G112" s="24"/>
      <c r="H112" s="24"/>
      <c r="J112" s="24"/>
      <c r="K112" s="24"/>
      <c r="L112" s="43"/>
      <c r="M112" s="56"/>
      <c r="N112" s="24"/>
      <c r="O112" s="24"/>
      <c r="P112" s="24"/>
      <c r="Q112" s="24"/>
      <c r="R112" s="24"/>
      <c r="S112" s="24"/>
      <c r="T112" s="57"/>
      <c r="AT112" s="6" t="s">
        <v>164</v>
      </c>
      <c r="AU112" s="6" t="s">
        <v>21</v>
      </c>
    </row>
    <row r="113" spans="2:65" s="6" customFormat="1" ht="15.75" customHeight="1" x14ac:dyDescent="0.3">
      <c r="B113" s="150"/>
      <c r="C113" s="151"/>
      <c r="D113" s="152" t="s">
        <v>165</v>
      </c>
      <c r="E113" s="151"/>
      <c r="F113" s="153" t="s">
        <v>1084</v>
      </c>
      <c r="G113" s="151"/>
      <c r="H113" s="154">
        <v>6.29</v>
      </c>
      <c r="J113" s="151"/>
      <c r="K113" s="151"/>
      <c r="L113" s="155"/>
      <c r="M113" s="156"/>
      <c r="N113" s="151"/>
      <c r="O113" s="151"/>
      <c r="P113" s="151"/>
      <c r="Q113" s="151"/>
      <c r="R113" s="151"/>
      <c r="S113" s="151"/>
      <c r="T113" s="157"/>
      <c r="AT113" s="158" t="s">
        <v>165</v>
      </c>
      <c r="AU113" s="158" t="s">
        <v>21</v>
      </c>
      <c r="AV113" s="158" t="s">
        <v>78</v>
      </c>
      <c r="AW113" s="158" t="s">
        <v>121</v>
      </c>
      <c r="AX113" s="158" t="s">
        <v>70</v>
      </c>
      <c r="AY113" s="158" t="s">
        <v>158</v>
      </c>
    </row>
    <row r="114" spans="2:65" s="6" customFormat="1" ht="15.75" customHeight="1" x14ac:dyDescent="0.3">
      <c r="B114" s="159"/>
      <c r="C114" s="160"/>
      <c r="D114" s="152" t="s">
        <v>165</v>
      </c>
      <c r="E114" s="160"/>
      <c r="F114" s="161" t="s">
        <v>170</v>
      </c>
      <c r="G114" s="160"/>
      <c r="H114" s="162">
        <v>6.29</v>
      </c>
      <c r="J114" s="160"/>
      <c r="K114" s="160"/>
      <c r="L114" s="163"/>
      <c r="M114" s="164"/>
      <c r="N114" s="160"/>
      <c r="O114" s="160"/>
      <c r="P114" s="160"/>
      <c r="Q114" s="160"/>
      <c r="R114" s="160"/>
      <c r="S114" s="160"/>
      <c r="T114" s="165"/>
      <c r="AT114" s="166" t="s">
        <v>165</v>
      </c>
      <c r="AU114" s="166" t="s">
        <v>21</v>
      </c>
      <c r="AV114" s="166" t="s">
        <v>163</v>
      </c>
      <c r="AW114" s="166" t="s">
        <v>121</v>
      </c>
      <c r="AX114" s="166" t="s">
        <v>21</v>
      </c>
      <c r="AY114" s="166" t="s">
        <v>158</v>
      </c>
    </row>
    <row r="115" spans="2:65" s="6" customFormat="1" ht="15.75" customHeight="1" x14ac:dyDescent="0.3">
      <c r="B115" s="23"/>
      <c r="C115" s="136" t="s">
        <v>26</v>
      </c>
      <c r="D115" s="136" t="s">
        <v>159</v>
      </c>
      <c r="E115" s="137" t="s">
        <v>1085</v>
      </c>
      <c r="F115" s="138" t="s">
        <v>1086</v>
      </c>
      <c r="G115" s="139" t="s">
        <v>162</v>
      </c>
      <c r="H115" s="140">
        <v>62.9</v>
      </c>
      <c r="I115" s="141"/>
      <c r="J115" s="142">
        <f>ROUND($I$115*$H$115,2)</f>
        <v>0</v>
      </c>
      <c r="K115" s="138"/>
      <c r="L115" s="43"/>
      <c r="M115" s="143"/>
      <c r="N115" s="144" t="s">
        <v>41</v>
      </c>
      <c r="O115" s="24"/>
      <c r="P115" s="145">
        <f>$O$115*$H$115</f>
        <v>0</v>
      </c>
      <c r="Q115" s="145">
        <v>0</v>
      </c>
      <c r="R115" s="145">
        <f>$Q$115*$H$115</f>
        <v>0</v>
      </c>
      <c r="S115" s="145">
        <v>0</v>
      </c>
      <c r="T115" s="146">
        <f>$S$115*$H$115</f>
        <v>0</v>
      </c>
      <c r="AR115" s="89" t="s">
        <v>163</v>
      </c>
      <c r="AT115" s="89" t="s">
        <v>159</v>
      </c>
      <c r="AU115" s="89" t="s">
        <v>21</v>
      </c>
      <c r="AY115" s="6" t="s">
        <v>158</v>
      </c>
      <c r="BE115" s="147">
        <f>IF($N$115="základní",$J$115,0)</f>
        <v>0</v>
      </c>
      <c r="BF115" s="147">
        <f>IF($N$115="snížená",$J$115,0)</f>
        <v>0</v>
      </c>
      <c r="BG115" s="147">
        <f>IF($N$115="zákl. přenesená",$J$115,0)</f>
        <v>0</v>
      </c>
      <c r="BH115" s="147">
        <f>IF($N$115="sníž. přenesená",$J$115,0)</f>
        <v>0</v>
      </c>
      <c r="BI115" s="147">
        <f>IF($N$115="nulová",$J$115,0)</f>
        <v>0</v>
      </c>
      <c r="BJ115" s="89" t="s">
        <v>21</v>
      </c>
      <c r="BK115" s="147">
        <f>ROUND($I$115*$H$115,2)</f>
        <v>0</v>
      </c>
      <c r="BL115" s="89" t="s">
        <v>163</v>
      </c>
      <c r="BM115" s="89" t="s">
        <v>26</v>
      </c>
    </row>
    <row r="116" spans="2:65" s="6" customFormat="1" ht="16.5" customHeight="1" x14ac:dyDescent="0.3">
      <c r="B116" s="23"/>
      <c r="C116" s="24"/>
      <c r="D116" s="148" t="s">
        <v>164</v>
      </c>
      <c r="E116" s="24"/>
      <c r="F116" s="149" t="s">
        <v>1086</v>
      </c>
      <c r="G116" s="24"/>
      <c r="H116" s="24"/>
      <c r="J116" s="24"/>
      <c r="K116" s="24"/>
      <c r="L116" s="43"/>
      <c r="M116" s="56"/>
      <c r="N116" s="24"/>
      <c r="O116" s="24"/>
      <c r="P116" s="24"/>
      <c r="Q116" s="24"/>
      <c r="R116" s="24"/>
      <c r="S116" s="24"/>
      <c r="T116" s="57"/>
      <c r="AT116" s="6" t="s">
        <v>164</v>
      </c>
      <c r="AU116" s="6" t="s">
        <v>21</v>
      </c>
    </row>
    <row r="117" spans="2:65" s="6" customFormat="1" ht="15.75" customHeight="1" x14ac:dyDescent="0.3">
      <c r="B117" s="150"/>
      <c r="C117" s="151"/>
      <c r="D117" s="152" t="s">
        <v>165</v>
      </c>
      <c r="E117" s="151"/>
      <c r="F117" s="153" t="s">
        <v>1087</v>
      </c>
      <c r="G117" s="151"/>
      <c r="H117" s="154">
        <v>62.9</v>
      </c>
      <c r="J117" s="151"/>
      <c r="K117" s="151"/>
      <c r="L117" s="155"/>
      <c r="M117" s="156"/>
      <c r="N117" s="151"/>
      <c r="O117" s="151"/>
      <c r="P117" s="151"/>
      <c r="Q117" s="151"/>
      <c r="R117" s="151"/>
      <c r="S117" s="151"/>
      <c r="T117" s="157"/>
      <c r="AT117" s="158" t="s">
        <v>165</v>
      </c>
      <c r="AU117" s="158" t="s">
        <v>21</v>
      </c>
      <c r="AV117" s="158" t="s">
        <v>78</v>
      </c>
      <c r="AW117" s="158" t="s">
        <v>121</v>
      </c>
      <c r="AX117" s="158" t="s">
        <v>70</v>
      </c>
      <c r="AY117" s="158" t="s">
        <v>158</v>
      </c>
    </row>
    <row r="118" spans="2:65" s="6" customFormat="1" ht="15.75" customHeight="1" x14ac:dyDescent="0.3">
      <c r="B118" s="159"/>
      <c r="C118" s="160"/>
      <c r="D118" s="152" t="s">
        <v>165</v>
      </c>
      <c r="E118" s="160"/>
      <c r="F118" s="161" t="s">
        <v>170</v>
      </c>
      <c r="G118" s="160"/>
      <c r="H118" s="162">
        <v>62.9</v>
      </c>
      <c r="J118" s="160"/>
      <c r="K118" s="160"/>
      <c r="L118" s="163"/>
      <c r="M118" s="164"/>
      <c r="N118" s="160"/>
      <c r="O118" s="160"/>
      <c r="P118" s="160"/>
      <c r="Q118" s="160"/>
      <c r="R118" s="160"/>
      <c r="S118" s="160"/>
      <c r="T118" s="165"/>
      <c r="AT118" s="166" t="s">
        <v>165</v>
      </c>
      <c r="AU118" s="166" t="s">
        <v>21</v>
      </c>
      <c r="AV118" s="166" t="s">
        <v>163</v>
      </c>
      <c r="AW118" s="166" t="s">
        <v>121</v>
      </c>
      <c r="AX118" s="166" t="s">
        <v>21</v>
      </c>
      <c r="AY118" s="166" t="s">
        <v>158</v>
      </c>
    </row>
    <row r="119" spans="2:65" s="6" customFormat="1" ht="15.75" customHeight="1" x14ac:dyDescent="0.3">
      <c r="B119" s="23"/>
      <c r="C119" s="136" t="s">
        <v>104</v>
      </c>
      <c r="D119" s="136" t="s">
        <v>159</v>
      </c>
      <c r="E119" s="137" t="s">
        <v>1088</v>
      </c>
      <c r="F119" s="138" t="s">
        <v>1089</v>
      </c>
      <c r="G119" s="139" t="s">
        <v>162</v>
      </c>
      <c r="H119" s="140">
        <v>19.783999999999999</v>
      </c>
      <c r="I119" s="141"/>
      <c r="J119" s="142">
        <f>ROUND($I$119*$H$119,2)</f>
        <v>0</v>
      </c>
      <c r="K119" s="138"/>
      <c r="L119" s="43"/>
      <c r="M119" s="143"/>
      <c r="N119" s="144" t="s">
        <v>41</v>
      </c>
      <c r="O119" s="24"/>
      <c r="P119" s="145">
        <f>$O$119*$H$119</f>
        <v>0</v>
      </c>
      <c r="Q119" s="145">
        <v>0</v>
      </c>
      <c r="R119" s="145">
        <f>$Q$119*$H$119</f>
        <v>0</v>
      </c>
      <c r="S119" s="145">
        <v>0</v>
      </c>
      <c r="T119" s="146">
        <f>$S$119*$H$119</f>
        <v>0</v>
      </c>
      <c r="AR119" s="89" t="s">
        <v>163</v>
      </c>
      <c r="AT119" s="89" t="s">
        <v>159</v>
      </c>
      <c r="AU119" s="89" t="s">
        <v>21</v>
      </c>
      <c r="AY119" s="6" t="s">
        <v>158</v>
      </c>
      <c r="BE119" s="147">
        <f>IF($N$119="základní",$J$119,0)</f>
        <v>0</v>
      </c>
      <c r="BF119" s="147">
        <f>IF($N$119="snížená",$J$119,0)</f>
        <v>0</v>
      </c>
      <c r="BG119" s="147">
        <f>IF($N$119="zákl. přenesená",$J$119,0)</f>
        <v>0</v>
      </c>
      <c r="BH119" s="147">
        <f>IF($N$119="sníž. přenesená",$J$119,0)</f>
        <v>0</v>
      </c>
      <c r="BI119" s="147">
        <f>IF($N$119="nulová",$J$119,0)</f>
        <v>0</v>
      </c>
      <c r="BJ119" s="89" t="s">
        <v>21</v>
      </c>
      <c r="BK119" s="147">
        <f>ROUND($I$119*$H$119,2)</f>
        <v>0</v>
      </c>
      <c r="BL119" s="89" t="s">
        <v>163</v>
      </c>
      <c r="BM119" s="89" t="s">
        <v>104</v>
      </c>
    </row>
    <row r="120" spans="2:65" s="6" customFormat="1" ht="16.5" customHeight="1" x14ac:dyDescent="0.3">
      <c r="B120" s="23"/>
      <c r="C120" s="24"/>
      <c r="D120" s="148" t="s">
        <v>164</v>
      </c>
      <c r="E120" s="24"/>
      <c r="F120" s="149" t="s">
        <v>1089</v>
      </c>
      <c r="G120" s="24"/>
      <c r="H120" s="24"/>
      <c r="J120" s="24"/>
      <c r="K120" s="24"/>
      <c r="L120" s="43"/>
      <c r="M120" s="56"/>
      <c r="N120" s="24"/>
      <c r="O120" s="24"/>
      <c r="P120" s="24"/>
      <c r="Q120" s="24"/>
      <c r="R120" s="24"/>
      <c r="S120" s="24"/>
      <c r="T120" s="57"/>
      <c r="AT120" s="6" t="s">
        <v>164</v>
      </c>
      <c r="AU120" s="6" t="s">
        <v>21</v>
      </c>
    </row>
    <row r="121" spans="2:65" s="6" customFormat="1" ht="15.75" customHeight="1" x14ac:dyDescent="0.3">
      <c r="B121" s="150"/>
      <c r="C121" s="151"/>
      <c r="D121" s="152" t="s">
        <v>165</v>
      </c>
      <c r="E121" s="151"/>
      <c r="F121" s="153" t="s">
        <v>1090</v>
      </c>
      <c r="G121" s="151"/>
      <c r="H121" s="154">
        <v>19.783999999999999</v>
      </c>
      <c r="J121" s="151"/>
      <c r="K121" s="151"/>
      <c r="L121" s="155"/>
      <c r="M121" s="156"/>
      <c r="N121" s="151"/>
      <c r="O121" s="151"/>
      <c r="P121" s="151"/>
      <c r="Q121" s="151"/>
      <c r="R121" s="151"/>
      <c r="S121" s="151"/>
      <c r="T121" s="157"/>
      <c r="AT121" s="158" t="s">
        <v>165</v>
      </c>
      <c r="AU121" s="158" t="s">
        <v>21</v>
      </c>
      <c r="AV121" s="158" t="s">
        <v>78</v>
      </c>
      <c r="AW121" s="158" t="s">
        <v>121</v>
      </c>
      <c r="AX121" s="158" t="s">
        <v>70</v>
      </c>
      <c r="AY121" s="158" t="s">
        <v>158</v>
      </c>
    </row>
    <row r="122" spans="2:65" s="6" customFormat="1" ht="15.75" customHeight="1" x14ac:dyDescent="0.3">
      <c r="B122" s="159"/>
      <c r="C122" s="160"/>
      <c r="D122" s="152" t="s">
        <v>165</v>
      </c>
      <c r="E122" s="160"/>
      <c r="F122" s="161" t="s">
        <v>170</v>
      </c>
      <c r="G122" s="160"/>
      <c r="H122" s="162">
        <v>19.783999999999999</v>
      </c>
      <c r="J122" s="160"/>
      <c r="K122" s="160"/>
      <c r="L122" s="163"/>
      <c r="M122" s="164"/>
      <c r="N122" s="160"/>
      <c r="O122" s="160"/>
      <c r="P122" s="160"/>
      <c r="Q122" s="160"/>
      <c r="R122" s="160"/>
      <c r="S122" s="160"/>
      <c r="T122" s="165"/>
      <c r="AT122" s="166" t="s">
        <v>165</v>
      </c>
      <c r="AU122" s="166" t="s">
        <v>21</v>
      </c>
      <c r="AV122" s="166" t="s">
        <v>163</v>
      </c>
      <c r="AW122" s="166" t="s">
        <v>121</v>
      </c>
      <c r="AX122" s="166" t="s">
        <v>21</v>
      </c>
      <c r="AY122" s="166" t="s">
        <v>158</v>
      </c>
    </row>
    <row r="123" spans="2:65" s="6" customFormat="1" ht="15.75" customHeight="1" x14ac:dyDescent="0.3">
      <c r="B123" s="23"/>
      <c r="C123" s="136" t="s">
        <v>107</v>
      </c>
      <c r="D123" s="136" t="s">
        <v>159</v>
      </c>
      <c r="E123" s="137" t="s">
        <v>1091</v>
      </c>
      <c r="F123" s="138" t="s">
        <v>1092</v>
      </c>
      <c r="G123" s="139" t="s">
        <v>162</v>
      </c>
      <c r="H123" s="140">
        <v>6.29</v>
      </c>
      <c r="I123" s="141"/>
      <c r="J123" s="142">
        <f>ROUND($I$123*$H$123,2)</f>
        <v>0</v>
      </c>
      <c r="K123" s="138"/>
      <c r="L123" s="43"/>
      <c r="M123" s="143"/>
      <c r="N123" s="144" t="s">
        <v>41</v>
      </c>
      <c r="O123" s="24"/>
      <c r="P123" s="145">
        <f>$O$123*$H$123</f>
        <v>0</v>
      </c>
      <c r="Q123" s="145">
        <v>0</v>
      </c>
      <c r="R123" s="145">
        <f>$Q$123*$H$123</f>
        <v>0</v>
      </c>
      <c r="S123" s="145">
        <v>0</v>
      </c>
      <c r="T123" s="146">
        <f>$S$123*$H$123</f>
        <v>0</v>
      </c>
      <c r="AR123" s="89" t="s">
        <v>163</v>
      </c>
      <c r="AT123" s="89" t="s">
        <v>159</v>
      </c>
      <c r="AU123" s="89" t="s">
        <v>21</v>
      </c>
      <c r="AY123" s="6" t="s">
        <v>158</v>
      </c>
      <c r="BE123" s="147">
        <f>IF($N$123="základní",$J$123,0)</f>
        <v>0</v>
      </c>
      <c r="BF123" s="147">
        <f>IF($N$123="snížená",$J$123,0)</f>
        <v>0</v>
      </c>
      <c r="BG123" s="147">
        <f>IF($N$123="zákl. přenesená",$J$123,0)</f>
        <v>0</v>
      </c>
      <c r="BH123" s="147">
        <f>IF($N$123="sníž. přenesená",$J$123,0)</f>
        <v>0</v>
      </c>
      <c r="BI123" s="147">
        <f>IF($N$123="nulová",$J$123,0)</f>
        <v>0</v>
      </c>
      <c r="BJ123" s="89" t="s">
        <v>21</v>
      </c>
      <c r="BK123" s="147">
        <f>ROUND($I$123*$H$123,2)</f>
        <v>0</v>
      </c>
      <c r="BL123" s="89" t="s">
        <v>163</v>
      </c>
      <c r="BM123" s="89" t="s">
        <v>107</v>
      </c>
    </row>
    <row r="124" spans="2:65" s="6" customFormat="1" ht="16.5" customHeight="1" x14ac:dyDescent="0.3">
      <c r="B124" s="23"/>
      <c r="C124" s="24"/>
      <c r="D124" s="148" t="s">
        <v>164</v>
      </c>
      <c r="E124" s="24"/>
      <c r="F124" s="149" t="s">
        <v>1092</v>
      </c>
      <c r="G124" s="24"/>
      <c r="H124" s="24"/>
      <c r="J124" s="24"/>
      <c r="K124" s="24"/>
      <c r="L124" s="43"/>
      <c r="M124" s="56"/>
      <c r="N124" s="24"/>
      <c r="O124" s="24"/>
      <c r="P124" s="24"/>
      <c r="Q124" s="24"/>
      <c r="R124" s="24"/>
      <c r="S124" s="24"/>
      <c r="T124" s="57"/>
      <c r="AT124" s="6" t="s">
        <v>164</v>
      </c>
      <c r="AU124" s="6" t="s">
        <v>21</v>
      </c>
    </row>
    <row r="125" spans="2:65" s="125" customFormat="1" ht="37.5" customHeight="1" x14ac:dyDescent="0.35">
      <c r="B125" s="126"/>
      <c r="C125" s="127"/>
      <c r="D125" s="127" t="s">
        <v>69</v>
      </c>
      <c r="E125" s="128" t="s">
        <v>78</v>
      </c>
      <c r="F125" s="128" t="s">
        <v>171</v>
      </c>
      <c r="G125" s="127"/>
      <c r="H125" s="127"/>
      <c r="J125" s="129">
        <f>$BK$125</f>
        <v>0</v>
      </c>
      <c r="K125" s="127"/>
      <c r="L125" s="130"/>
      <c r="M125" s="131"/>
      <c r="N125" s="127"/>
      <c r="O125" s="127"/>
      <c r="P125" s="132">
        <f>SUM($P$126:$P$127)</f>
        <v>0</v>
      </c>
      <c r="Q125" s="127"/>
      <c r="R125" s="132">
        <f>SUM($R$126:$R$127)</f>
        <v>0</v>
      </c>
      <c r="S125" s="127"/>
      <c r="T125" s="133">
        <f>SUM($T$126:$T$127)</f>
        <v>0</v>
      </c>
      <c r="AR125" s="134" t="s">
        <v>21</v>
      </c>
      <c r="AT125" s="134" t="s">
        <v>69</v>
      </c>
      <c r="AU125" s="134" t="s">
        <v>70</v>
      </c>
      <c r="AY125" s="134" t="s">
        <v>158</v>
      </c>
      <c r="BK125" s="135">
        <f>SUM($BK$126:$BK$127)</f>
        <v>0</v>
      </c>
    </row>
    <row r="126" spans="2:65" s="6" customFormat="1" ht="15.75" customHeight="1" x14ac:dyDescent="0.3">
      <c r="B126" s="23"/>
      <c r="C126" s="136" t="s">
        <v>110</v>
      </c>
      <c r="D126" s="136" t="s">
        <v>159</v>
      </c>
      <c r="E126" s="137" t="s">
        <v>1093</v>
      </c>
      <c r="F126" s="138" t="s">
        <v>1094</v>
      </c>
      <c r="G126" s="139" t="s">
        <v>162</v>
      </c>
      <c r="H126" s="140">
        <v>0.4</v>
      </c>
      <c r="I126" s="141"/>
      <c r="J126" s="142">
        <f>ROUND($I$126*$H$126,2)</f>
        <v>0</v>
      </c>
      <c r="K126" s="138"/>
      <c r="L126" s="43"/>
      <c r="M126" s="143"/>
      <c r="N126" s="144" t="s">
        <v>41</v>
      </c>
      <c r="O126" s="24"/>
      <c r="P126" s="145">
        <f>$O$126*$H$126</f>
        <v>0</v>
      </c>
      <c r="Q126" s="145">
        <v>0</v>
      </c>
      <c r="R126" s="145">
        <f>$Q$126*$H$126</f>
        <v>0</v>
      </c>
      <c r="S126" s="145">
        <v>0</v>
      </c>
      <c r="T126" s="146">
        <f>$S$126*$H$126</f>
        <v>0</v>
      </c>
      <c r="AR126" s="89" t="s">
        <v>163</v>
      </c>
      <c r="AT126" s="89" t="s">
        <v>159</v>
      </c>
      <c r="AU126" s="89" t="s">
        <v>21</v>
      </c>
      <c r="AY126" s="6" t="s">
        <v>158</v>
      </c>
      <c r="BE126" s="147">
        <f>IF($N$126="základní",$J$126,0)</f>
        <v>0</v>
      </c>
      <c r="BF126" s="147">
        <f>IF($N$126="snížená",$J$126,0)</f>
        <v>0</v>
      </c>
      <c r="BG126" s="147">
        <f>IF($N$126="zákl. přenesená",$J$126,0)</f>
        <v>0</v>
      </c>
      <c r="BH126" s="147">
        <f>IF($N$126="sníž. přenesená",$J$126,0)</f>
        <v>0</v>
      </c>
      <c r="BI126" s="147">
        <f>IF($N$126="nulová",$J$126,0)</f>
        <v>0</v>
      </c>
      <c r="BJ126" s="89" t="s">
        <v>21</v>
      </c>
      <c r="BK126" s="147">
        <f>ROUND($I$126*$H$126,2)</f>
        <v>0</v>
      </c>
      <c r="BL126" s="89" t="s">
        <v>163</v>
      </c>
      <c r="BM126" s="89" t="s">
        <v>110</v>
      </c>
    </row>
    <row r="127" spans="2:65" s="6" customFormat="1" ht="16.5" customHeight="1" x14ac:dyDescent="0.3">
      <c r="B127" s="23"/>
      <c r="C127" s="24"/>
      <c r="D127" s="148" t="s">
        <v>164</v>
      </c>
      <c r="E127" s="24"/>
      <c r="F127" s="149" t="s">
        <v>1094</v>
      </c>
      <c r="G127" s="24"/>
      <c r="H127" s="24"/>
      <c r="J127" s="24"/>
      <c r="K127" s="24"/>
      <c r="L127" s="43"/>
      <c r="M127" s="56"/>
      <c r="N127" s="24"/>
      <c r="O127" s="24"/>
      <c r="P127" s="24"/>
      <c r="Q127" s="24"/>
      <c r="R127" s="24"/>
      <c r="S127" s="24"/>
      <c r="T127" s="57"/>
      <c r="AT127" s="6" t="s">
        <v>164</v>
      </c>
      <c r="AU127" s="6" t="s">
        <v>21</v>
      </c>
    </row>
    <row r="128" spans="2:65" s="125" customFormat="1" ht="37.5" customHeight="1" x14ac:dyDescent="0.35">
      <c r="B128" s="126"/>
      <c r="C128" s="127"/>
      <c r="D128" s="127" t="s">
        <v>69</v>
      </c>
      <c r="E128" s="128" t="s">
        <v>339</v>
      </c>
      <c r="F128" s="128" t="s">
        <v>1095</v>
      </c>
      <c r="G128" s="127"/>
      <c r="H128" s="127"/>
      <c r="J128" s="129">
        <f>$BK$128</f>
        <v>0</v>
      </c>
      <c r="K128" s="127"/>
      <c r="L128" s="130"/>
      <c r="M128" s="131"/>
      <c r="N128" s="127"/>
      <c r="O128" s="127"/>
      <c r="P128" s="132">
        <f>SUM($P$129:$P$136)</f>
        <v>0</v>
      </c>
      <c r="Q128" s="127"/>
      <c r="R128" s="132">
        <f>SUM($R$129:$R$136)</f>
        <v>0</v>
      </c>
      <c r="S128" s="127"/>
      <c r="T128" s="133">
        <f>SUM($T$129:$T$136)</f>
        <v>0</v>
      </c>
      <c r="AR128" s="134" t="s">
        <v>21</v>
      </c>
      <c r="AT128" s="134" t="s">
        <v>69</v>
      </c>
      <c r="AU128" s="134" t="s">
        <v>70</v>
      </c>
      <c r="AY128" s="134" t="s">
        <v>158</v>
      </c>
      <c r="BK128" s="135">
        <f>SUM($BK$129:$BK$136)</f>
        <v>0</v>
      </c>
    </row>
    <row r="129" spans="2:65" s="6" customFormat="1" ht="15.75" customHeight="1" x14ac:dyDescent="0.3">
      <c r="B129" s="23"/>
      <c r="C129" s="136" t="s">
        <v>210</v>
      </c>
      <c r="D129" s="136" t="s">
        <v>159</v>
      </c>
      <c r="E129" s="137" t="s">
        <v>1096</v>
      </c>
      <c r="F129" s="138" t="s">
        <v>1097</v>
      </c>
      <c r="G129" s="139" t="s">
        <v>162</v>
      </c>
      <c r="H129" s="140">
        <v>1.85</v>
      </c>
      <c r="I129" s="141"/>
      <c r="J129" s="142">
        <f>ROUND($I$129*$H$129,2)</f>
        <v>0</v>
      </c>
      <c r="K129" s="138"/>
      <c r="L129" s="43"/>
      <c r="M129" s="143"/>
      <c r="N129" s="144" t="s">
        <v>41</v>
      </c>
      <c r="O129" s="24"/>
      <c r="P129" s="145">
        <f>$O$129*$H$129</f>
        <v>0</v>
      </c>
      <c r="Q129" s="145">
        <v>0</v>
      </c>
      <c r="R129" s="145">
        <f>$Q$129*$H$129</f>
        <v>0</v>
      </c>
      <c r="S129" s="145">
        <v>0</v>
      </c>
      <c r="T129" s="146">
        <f>$S$129*$H$129</f>
        <v>0</v>
      </c>
      <c r="AR129" s="89" t="s">
        <v>163</v>
      </c>
      <c r="AT129" s="89" t="s">
        <v>159</v>
      </c>
      <c r="AU129" s="89" t="s">
        <v>21</v>
      </c>
      <c r="AY129" s="6" t="s">
        <v>158</v>
      </c>
      <c r="BE129" s="147">
        <f>IF($N$129="základní",$J$129,0)</f>
        <v>0</v>
      </c>
      <c r="BF129" s="147">
        <f>IF($N$129="snížená",$J$129,0)</f>
        <v>0</v>
      </c>
      <c r="BG129" s="147">
        <f>IF($N$129="zákl. přenesená",$J$129,0)</f>
        <v>0</v>
      </c>
      <c r="BH129" s="147">
        <f>IF($N$129="sníž. přenesená",$J$129,0)</f>
        <v>0</v>
      </c>
      <c r="BI129" s="147">
        <f>IF($N$129="nulová",$J$129,0)</f>
        <v>0</v>
      </c>
      <c r="BJ129" s="89" t="s">
        <v>21</v>
      </c>
      <c r="BK129" s="147">
        <f>ROUND($I$129*$H$129,2)</f>
        <v>0</v>
      </c>
      <c r="BL129" s="89" t="s">
        <v>163</v>
      </c>
      <c r="BM129" s="89" t="s">
        <v>210</v>
      </c>
    </row>
    <row r="130" spans="2:65" s="6" customFormat="1" ht="16.5" customHeight="1" x14ac:dyDescent="0.3">
      <c r="B130" s="23"/>
      <c r="C130" s="24"/>
      <c r="D130" s="148" t="s">
        <v>164</v>
      </c>
      <c r="E130" s="24"/>
      <c r="F130" s="149" t="s">
        <v>1097</v>
      </c>
      <c r="G130" s="24"/>
      <c r="H130" s="24"/>
      <c r="J130" s="24"/>
      <c r="K130" s="24"/>
      <c r="L130" s="43"/>
      <c r="M130" s="56"/>
      <c r="N130" s="24"/>
      <c r="O130" s="24"/>
      <c r="P130" s="24"/>
      <c r="Q130" s="24"/>
      <c r="R130" s="24"/>
      <c r="S130" s="24"/>
      <c r="T130" s="57"/>
      <c r="AT130" s="6" t="s">
        <v>164</v>
      </c>
      <c r="AU130" s="6" t="s">
        <v>21</v>
      </c>
    </row>
    <row r="131" spans="2:65" s="6" customFormat="1" ht="15.75" customHeight="1" x14ac:dyDescent="0.3">
      <c r="B131" s="150"/>
      <c r="C131" s="151"/>
      <c r="D131" s="152" t="s">
        <v>165</v>
      </c>
      <c r="E131" s="151"/>
      <c r="F131" s="153" t="s">
        <v>1098</v>
      </c>
      <c r="G131" s="151"/>
      <c r="H131" s="154">
        <v>1.85</v>
      </c>
      <c r="J131" s="151"/>
      <c r="K131" s="151"/>
      <c r="L131" s="155"/>
      <c r="M131" s="156"/>
      <c r="N131" s="151"/>
      <c r="O131" s="151"/>
      <c r="P131" s="151"/>
      <c r="Q131" s="151"/>
      <c r="R131" s="151"/>
      <c r="S131" s="151"/>
      <c r="T131" s="157"/>
      <c r="AT131" s="158" t="s">
        <v>165</v>
      </c>
      <c r="AU131" s="158" t="s">
        <v>21</v>
      </c>
      <c r="AV131" s="158" t="s">
        <v>78</v>
      </c>
      <c r="AW131" s="158" t="s">
        <v>121</v>
      </c>
      <c r="AX131" s="158" t="s">
        <v>70</v>
      </c>
      <c r="AY131" s="158" t="s">
        <v>158</v>
      </c>
    </row>
    <row r="132" spans="2:65" s="6" customFormat="1" ht="15.75" customHeight="1" x14ac:dyDescent="0.3">
      <c r="B132" s="159"/>
      <c r="C132" s="160"/>
      <c r="D132" s="152" t="s">
        <v>165</v>
      </c>
      <c r="E132" s="160"/>
      <c r="F132" s="161" t="s">
        <v>170</v>
      </c>
      <c r="G132" s="160"/>
      <c r="H132" s="162">
        <v>1.85</v>
      </c>
      <c r="J132" s="160"/>
      <c r="K132" s="160"/>
      <c r="L132" s="163"/>
      <c r="M132" s="164"/>
      <c r="N132" s="160"/>
      <c r="O132" s="160"/>
      <c r="P132" s="160"/>
      <c r="Q132" s="160"/>
      <c r="R132" s="160"/>
      <c r="S132" s="160"/>
      <c r="T132" s="165"/>
      <c r="AT132" s="166" t="s">
        <v>165</v>
      </c>
      <c r="AU132" s="166" t="s">
        <v>21</v>
      </c>
      <c r="AV132" s="166" t="s">
        <v>163</v>
      </c>
      <c r="AW132" s="166" t="s">
        <v>121</v>
      </c>
      <c r="AX132" s="166" t="s">
        <v>21</v>
      </c>
      <c r="AY132" s="166" t="s">
        <v>158</v>
      </c>
    </row>
    <row r="133" spans="2:65" s="6" customFormat="1" ht="15.75" customHeight="1" x14ac:dyDescent="0.3">
      <c r="B133" s="23"/>
      <c r="C133" s="136" t="s">
        <v>8</v>
      </c>
      <c r="D133" s="136" t="s">
        <v>159</v>
      </c>
      <c r="E133" s="137" t="s">
        <v>1099</v>
      </c>
      <c r="F133" s="138" t="s">
        <v>1100</v>
      </c>
      <c r="G133" s="139" t="s">
        <v>162</v>
      </c>
      <c r="H133" s="140">
        <v>4.4400000000000004</v>
      </c>
      <c r="I133" s="141"/>
      <c r="J133" s="142">
        <f>ROUND($I$133*$H$133,2)</f>
        <v>0</v>
      </c>
      <c r="K133" s="138"/>
      <c r="L133" s="43"/>
      <c r="M133" s="143"/>
      <c r="N133" s="144" t="s">
        <v>41</v>
      </c>
      <c r="O133" s="24"/>
      <c r="P133" s="145">
        <f>$O$133*$H$133</f>
        <v>0</v>
      </c>
      <c r="Q133" s="145">
        <v>0</v>
      </c>
      <c r="R133" s="145">
        <f>$Q$133*$H$133</f>
        <v>0</v>
      </c>
      <c r="S133" s="145">
        <v>0</v>
      </c>
      <c r="T133" s="146">
        <f>$S$133*$H$133</f>
        <v>0</v>
      </c>
      <c r="AR133" s="89" t="s">
        <v>163</v>
      </c>
      <c r="AT133" s="89" t="s">
        <v>159</v>
      </c>
      <c r="AU133" s="89" t="s">
        <v>21</v>
      </c>
      <c r="AY133" s="6" t="s">
        <v>158</v>
      </c>
      <c r="BE133" s="147">
        <f>IF($N$133="základní",$J$133,0)</f>
        <v>0</v>
      </c>
      <c r="BF133" s="147">
        <f>IF($N$133="snížená",$J$133,0)</f>
        <v>0</v>
      </c>
      <c r="BG133" s="147">
        <f>IF($N$133="zákl. přenesená",$J$133,0)</f>
        <v>0</v>
      </c>
      <c r="BH133" s="147">
        <f>IF($N$133="sníž. přenesená",$J$133,0)</f>
        <v>0</v>
      </c>
      <c r="BI133" s="147">
        <f>IF($N$133="nulová",$J$133,0)</f>
        <v>0</v>
      </c>
      <c r="BJ133" s="89" t="s">
        <v>21</v>
      </c>
      <c r="BK133" s="147">
        <f>ROUND($I$133*$H$133,2)</f>
        <v>0</v>
      </c>
      <c r="BL133" s="89" t="s">
        <v>163</v>
      </c>
      <c r="BM133" s="89" t="s">
        <v>8</v>
      </c>
    </row>
    <row r="134" spans="2:65" s="6" customFormat="1" ht="16.5" customHeight="1" x14ac:dyDescent="0.3">
      <c r="B134" s="23"/>
      <c r="C134" s="24"/>
      <c r="D134" s="148" t="s">
        <v>164</v>
      </c>
      <c r="E134" s="24"/>
      <c r="F134" s="149" t="s">
        <v>1100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164</v>
      </c>
      <c r="AU134" s="6" t="s">
        <v>21</v>
      </c>
    </row>
    <row r="135" spans="2:65" s="6" customFormat="1" ht="15.75" customHeight="1" x14ac:dyDescent="0.3">
      <c r="B135" s="150"/>
      <c r="C135" s="151"/>
      <c r="D135" s="152" t="s">
        <v>165</v>
      </c>
      <c r="E135" s="151"/>
      <c r="F135" s="153" t="s">
        <v>1101</v>
      </c>
      <c r="G135" s="151"/>
      <c r="H135" s="154">
        <v>4.4400000000000004</v>
      </c>
      <c r="J135" s="151"/>
      <c r="K135" s="151"/>
      <c r="L135" s="155"/>
      <c r="M135" s="156"/>
      <c r="N135" s="151"/>
      <c r="O135" s="151"/>
      <c r="P135" s="151"/>
      <c r="Q135" s="151"/>
      <c r="R135" s="151"/>
      <c r="S135" s="151"/>
      <c r="T135" s="157"/>
      <c r="AT135" s="158" t="s">
        <v>165</v>
      </c>
      <c r="AU135" s="158" t="s">
        <v>21</v>
      </c>
      <c r="AV135" s="158" t="s">
        <v>78</v>
      </c>
      <c r="AW135" s="158" t="s">
        <v>121</v>
      </c>
      <c r="AX135" s="158" t="s">
        <v>70</v>
      </c>
      <c r="AY135" s="158" t="s">
        <v>158</v>
      </c>
    </row>
    <row r="136" spans="2:65" s="6" customFormat="1" ht="15.75" customHeight="1" x14ac:dyDescent="0.3">
      <c r="B136" s="159"/>
      <c r="C136" s="160"/>
      <c r="D136" s="152" t="s">
        <v>165</v>
      </c>
      <c r="E136" s="160"/>
      <c r="F136" s="161" t="s">
        <v>170</v>
      </c>
      <c r="G136" s="160"/>
      <c r="H136" s="162">
        <v>4.4400000000000004</v>
      </c>
      <c r="J136" s="160"/>
      <c r="K136" s="160"/>
      <c r="L136" s="163"/>
      <c r="M136" s="164"/>
      <c r="N136" s="160"/>
      <c r="O136" s="160"/>
      <c r="P136" s="160"/>
      <c r="Q136" s="160"/>
      <c r="R136" s="160"/>
      <c r="S136" s="160"/>
      <c r="T136" s="165"/>
      <c r="AT136" s="166" t="s">
        <v>165</v>
      </c>
      <c r="AU136" s="166" t="s">
        <v>21</v>
      </c>
      <c r="AV136" s="166" t="s">
        <v>163</v>
      </c>
      <c r="AW136" s="166" t="s">
        <v>121</v>
      </c>
      <c r="AX136" s="166" t="s">
        <v>21</v>
      </c>
      <c r="AY136" s="166" t="s">
        <v>158</v>
      </c>
    </row>
    <row r="137" spans="2:65" s="125" customFormat="1" ht="37.5" customHeight="1" x14ac:dyDescent="0.35">
      <c r="B137" s="126"/>
      <c r="C137" s="127"/>
      <c r="D137" s="127" t="s">
        <v>69</v>
      </c>
      <c r="E137" s="128" t="s">
        <v>180</v>
      </c>
      <c r="F137" s="128" t="s">
        <v>207</v>
      </c>
      <c r="G137" s="127"/>
      <c r="H137" s="127"/>
      <c r="J137" s="129">
        <f>$BK$137</f>
        <v>0</v>
      </c>
      <c r="K137" s="127"/>
      <c r="L137" s="130"/>
      <c r="M137" s="131"/>
      <c r="N137" s="127"/>
      <c r="O137" s="127"/>
      <c r="P137" s="132">
        <f>SUM($P$138:$P$147)</f>
        <v>0</v>
      </c>
      <c r="Q137" s="127"/>
      <c r="R137" s="132">
        <f>SUM($R$138:$R$147)</f>
        <v>0</v>
      </c>
      <c r="S137" s="127"/>
      <c r="T137" s="133">
        <f>SUM($T$138:$T$147)</f>
        <v>0</v>
      </c>
      <c r="AR137" s="134" t="s">
        <v>21</v>
      </c>
      <c r="AT137" s="134" t="s">
        <v>69</v>
      </c>
      <c r="AU137" s="134" t="s">
        <v>70</v>
      </c>
      <c r="AY137" s="134" t="s">
        <v>158</v>
      </c>
      <c r="BK137" s="135">
        <f>SUM($BK$138:$BK$147)</f>
        <v>0</v>
      </c>
    </row>
    <row r="138" spans="2:65" s="6" customFormat="1" ht="15.75" customHeight="1" x14ac:dyDescent="0.3">
      <c r="B138" s="23"/>
      <c r="C138" s="136" t="s">
        <v>215</v>
      </c>
      <c r="D138" s="136" t="s">
        <v>159</v>
      </c>
      <c r="E138" s="137" t="s">
        <v>1102</v>
      </c>
      <c r="F138" s="138" t="s">
        <v>1103</v>
      </c>
      <c r="G138" s="139" t="s">
        <v>177</v>
      </c>
      <c r="H138" s="140">
        <v>24</v>
      </c>
      <c r="I138" s="141"/>
      <c r="J138" s="142">
        <f>ROUND($I$138*$H$138,2)</f>
        <v>0</v>
      </c>
      <c r="K138" s="138"/>
      <c r="L138" s="43"/>
      <c r="M138" s="143"/>
      <c r="N138" s="144" t="s">
        <v>41</v>
      </c>
      <c r="O138" s="24"/>
      <c r="P138" s="145">
        <f>$O$138*$H$138</f>
        <v>0</v>
      </c>
      <c r="Q138" s="145">
        <v>0</v>
      </c>
      <c r="R138" s="145">
        <f>$Q$138*$H$138</f>
        <v>0</v>
      </c>
      <c r="S138" s="145">
        <v>0</v>
      </c>
      <c r="T138" s="146">
        <f>$S$138*$H$138</f>
        <v>0</v>
      </c>
      <c r="AR138" s="89" t="s">
        <v>163</v>
      </c>
      <c r="AT138" s="89" t="s">
        <v>159</v>
      </c>
      <c r="AU138" s="89" t="s">
        <v>21</v>
      </c>
      <c r="AY138" s="6" t="s">
        <v>158</v>
      </c>
      <c r="BE138" s="147">
        <f>IF($N$138="základní",$J$138,0)</f>
        <v>0</v>
      </c>
      <c r="BF138" s="147">
        <f>IF($N$138="snížená",$J$138,0)</f>
        <v>0</v>
      </c>
      <c r="BG138" s="147">
        <f>IF($N$138="zákl. přenesená",$J$138,0)</f>
        <v>0</v>
      </c>
      <c r="BH138" s="147">
        <f>IF($N$138="sníž. přenesená",$J$138,0)</f>
        <v>0</v>
      </c>
      <c r="BI138" s="147">
        <f>IF($N$138="nulová",$J$138,0)</f>
        <v>0</v>
      </c>
      <c r="BJ138" s="89" t="s">
        <v>21</v>
      </c>
      <c r="BK138" s="147">
        <f>ROUND($I$138*$H$138,2)</f>
        <v>0</v>
      </c>
      <c r="BL138" s="89" t="s">
        <v>163</v>
      </c>
      <c r="BM138" s="89" t="s">
        <v>215</v>
      </c>
    </row>
    <row r="139" spans="2:65" s="6" customFormat="1" ht="16.5" customHeight="1" x14ac:dyDescent="0.3">
      <c r="B139" s="23"/>
      <c r="C139" s="24"/>
      <c r="D139" s="148" t="s">
        <v>164</v>
      </c>
      <c r="E139" s="24"/>
      <c r="F139" s="149" t="s">
        <v>1103</v>
      </c>
      <c r="G139" s="24"/>
      <c r="H139" s="24"/>
      <c r="J139" s="24"/>
      <c r="K139" s="24"/>
      <c r="L139" s="43"/>
      <c r="M139" s="56"/>
      <c r="N139" s="24"/>
      <c r="O139" s="24"/>
      <c r="P139" s="24"/>
      <c r="Q139" s="24"/>
      <c r="R139" s="24"/>
      <c r="S139" s="24"/>
      <c r="T139" s="57"/>
      <c r="AT139" s="6" t="s">
        <v>164</v>
      </c>
      <c r="AU139" s="6" t="s">
        <v>21</v>
      </c>
    </row>
    <row r="140" spans="2:65" s="6" customFormat="1" ht="15.75" customHeight="1" x14ac:dyDescent="0.3">
      <c r="B140" s="150"/>
      <c r="C140" s="151"/>
      <c r="D140" s="152" t="s">
        <v>165</v>
      </c>
      <c r="E140" s="151"/>
      <c r="F140" s="153" t="s">
        <v>1104</v>
      </c>
      <c r="G140" s="151"/>
      <c r="H140" s="154">
        <v>24</v>
      </c>
      <c r="J140" s="151"/>
      <c r="K140" s="151"/>
      <c r="L140" s="155"/>
      <c r="M140" s="156"/>
      <c r="N140" s="151"/>
      <c r="O140" s="151"/>
      <c r="P140" s="151"/>
      <c r="Q140" s="151"/>
      <c r="R140" s="151"/>
      <c r="S140" s="151"/>
      <c r="T140" s="157"/>
      <c r="AT140" s="158" t="s">
        <v>165</v>
      </c>
      <c r="AU140" s="158" t="s">
        <v>21</v>
      </c>
      <c r="AV140" s="158" t="s">
        <v>78</v>
      </c>
      <c r="AW140" s="158" t="s">
        <v>121</v>
      </c>
      <c r="AX140" s="158" t="s">
        <v>70</v>
      </c>
      <c r="AY140" s="158" t="s">
        <v>158</v>
      </c>
    </row>
    <row r="141" spans="2:65" s="6" customFormat="1" ht="15.75" customHeight="1" x14ac:dyDescent="0.3">
      <c r="B141" s="159"/>
      <c r="C141" s="160"/>
      <c r="D141" s="152" t="s">
        <v>165</v>
      </c>
      <c r="E141" s="160"/>
      <c r="F141" s="161" t="s">
        <v>170</v>
      </c>
      <c r="G141" s="160"/>
      <c r="H141" s="162">
        <v>24</v>
      </c>
      <c r="J141" s="160"/>
      <c r="K141" s="160"/>
      <c r="L141" s="163"/>
      <c r="M141" s="164"/>
      <c r="N141" s="160"/>
      <c r="O141" s="160"/>
      <c r="P141" s="160"/>
      <c r="Q141" s="160"/>
      <c r="R141" s="160"/>
      <c r="S141" s="160"/>
      <c r="T141" s="165"/>
      <c r="AT141" s="166" t="s">
        <v>165</v>
      </c>
      <c r="AU141" s="166" t="s">
        <v>21</v>
      </c>
      <c r="AV141" s="166" t="s">
        <v>163</v>
      </c>
      <c r="AW141" s="166" t="s">
        <v>121</v>
      </c>
      <c r="AX141" s="166" t="s">
        <v>21</v>
      </c>
      <c r="AY141" s="166" t="s">
        <v>158</v>
      </c>
    </row>
    <row r="142" spans="2:65" s="6" customFormat="1" ht="15.75" customHeight="1" x14ac:dyDescent="0.3">
      <c r="B142" s="23"/>
      <c r="C142" s="136" t="s">
        <v>219</v>
      </c>
      <c r="D142" s="136" t="s">
        <v>159</v>
      </c>
      <c r="E142" s="137" t="s">
        <v>1105</v>
      </c>
      <c r="F142" s="138" t="s">
        <v>1106</v>
      </c>
      <c r="G142" s="139" t="s">
        <v>177</v>
      </c>
      <c r="H142" s="140">
        <v>24</v>
      </c>
      <c r="I142" s="141"/>
      <c r="J142" s="142">
        <f>ROUND($I$142*$H$142,2)</f>
        <v>0</v>
      </c>
      <c r="K142" s="138"/>
      <c r="L142" s="43"/>
      <c r="M142" s="143"/>
      <c r="N142" s="144" t="s">
        <v>41</v>
      </c>
      <c r="O142" s="24"/>
      <c r="P142" s="145">
        <f>$O$142*$H$142</f>
        <v>0</v>
      </c>
      <c r="Q142" s="145">
        <v>0</v>
      </c>
      <c r="R142" s="145">
        <f>$Q$142*$H$142</f>
        <v>0</v>
      </c>
      <c r="S142" s="145">
        <v>0</v>
      </c>
      <c r="T142" s="146">
        <f>$S$142*$H$142</f>
        <v>0</v>
      </c>
      <c r="AR142" s="89" t="s">
        <v>163</v>
      </c>
      <c r="AT142" s="89" t="s">
        <v>159</v>
      </c>
      <c r="AU142" s="89" t="s">
        <v>21</v>
      </c>
      <c r="AY142" s="6" t="s">
        <v>158</v>
      </c>
      <c r="BE142" s="147">
        <f>IF($N$142="základní",$J$142,0)</f>
        <v>0</v>
      </c>
      <c r="BF142" s="147">
        <f>IF($N$142="snížená",$J$142,0)</f>
        <v>0</v>
      </c>
      <c r="BG142" s="147">
        <f>IF($N$142="zákl. přenesená",$J$142,0)</f>
        <v>0</v>
      </c>
      <c r="BH142" s="147">
        <f>IF($N$142="sníž. přenesená",$J$142,0)</f>
        <v>0</v>
      </c>
      <c r="BI142" s="147">
        <f>IF($N$142="nulová",$J$142,0)</f>
        <v>0</v>
      </c>
      <c r="BJ142" s="89" t="s">
        <v>21</v>
      </c>
      <c r="BK142" s="147">
        <f>ROUND($I$142*$H$142,2)</f>
        <v>0</v>
      </c>
      <c r="BL142" s="89" t="s">
        <v>163</v>
      </c>
      <c r="BM142" s="89" t="s">
        <v>219</v>
      </c>
    </row>
    <row r="143" spans="2:65" s="6" customFormat="1" ht="16.5" customHeight="1" x14ac:dyDescent="0.3">
      <c r="B143" s="23"/>
      <c r="C143" s="24"/>
      <c r="D143" s="148" t="s">
        <v>164</v>
      </c>
      <c r="E143" s="24"/>
      <c r="F143" s="149" t="s">
        <v>1106</v>
      </c>
      <c r="G143" s="24"/>
      <c r="H143" s="24"/>
      <c r="J143" s="24"/>
      <c r="K143" s="24"/>
      <c r="L143" s="43"/>
      <c r="M143" s="56"/>
      <c r="N143" s="24"/>
      <c r="O143" s="24"/>
      <c r="P143" s="24"/>
      <c r="Q143" s="24"/>
      <c r="R143" s="24"/>
      <c r="S143" s="24"/>
      <c r="T143" s="57"/>
      <c r="AT143" s="6" t="s">
        <v>164</v>
      </c>
      <c r="AU143" s="6" t="s">
        <v>21</v>
      </c>
    </row>
    <row r="144" spans="2:65" s="6" customFormat="1" ht="15.75" customHeight="1" x14ac:dyDescent="0.3">
      <c r="B144" s="150"/>
      <c r="C144" s="151"/>
      <c r="D144" s="152" t="s">
        <v>165</v>
      </c>
      <c r="E144" s="151"/>
      <c r="F144" s="153" t="s">
        <v>1104</v>
      </c>
      <c r="G144" s="151"/>
      <c r="H144" s="154">
        <v>24</v>
      </c>
      <c r="J144" s="151"/>
      <c r="K144" s="151"/>
      <c r="L144" s="155"/>
      <c r="M144" s="156"/>
      <c r="N144" s="151"/>
      <c r="O144" s="151"/>
      <c r="P144" s="151"/>
      <c r="Q144" s="151"/>
      <c r="R144" s="151"/>
      <c r="S144" s="151"/>
      <c r="T144" s="157"/>
      <c r="AT144" s="158" t="s">
        <v>165</v>
      </c>
      <c r="AU144" s="158" t="s">
        <v>21</v>
      </c>
      <c r="AV144" s="158" t="s">
        <v>78</v>
      </c>
      <c r="AW144" s="158" t="s">
        <v>121</v>
      </c>
      <c r="AX144" s="158" t="s">
        <v>70</v>
      </c>
      <c r="AY144" s="158" t="s">
        <v>158</v>
      </c>
    </row>
    <row r="145" spans="2:65" s="6" customFormat="1" ht="15.75" customHeight="1" x14ac:dyDescent="0.3">
      <c r="B145" s="159"/>
      <c r="C145" s="160"/>
      <c r="D145" s="152" t="s">
        <v>165</v>
      </c>
      <c r="E145" s="160"/>
      <c r="F145" s="161" t="s">
        <v>170</v>
      </c>
      <c r="G145" s="160"/>
      <c r="H145" s="162">
        <v>24</v>
      </c>
      <c r="J145" s="160"/>
      <c r="K145" s="160"/>
      <c r="L145" s="163"/>
      <c r="M145" s="164"/>
      <c r="N145" s="160"/>
      <c r="O145" s="160"/>
      <c r="P145" s="160"/>
      <c r="Q145" s="160"/>
      <c r="R145" s="160"/>
      <c r="S145" s="160"/>
      <c r="T145" s="165"/>
      <c r="AT145" s="166" t="s">
        <v>165</v>
      </c>
      <c r="AU145" s="166" t="s">
        <v>21</v>
      </c>
      <c r="AV145" s="166" t="s">
        <v>163</v>
      </c>
      <c r="AW145" s="166" t="s">
        <v>121</v>
      </c>
      <c r="AX145" s="166" t="s">
        <v>21</v>
      </c>
      <c r="AY145" s="166" t="s">
        <v>158</v>
      </c>
    </row>
    <row r="146" spans="2:65" s="6" customFormat="1" ht="15.75" customHeight="1" x14ac:dyDescent="0.3">
      <c r="B146" s="23"/>
      <c r="C146" s="136" t="s">
        <v>224</v>
      </c>
      <c r="D146" s="136" t="s">
        <v>159</v>
      </c>
      <c r="E146" s="137" t="s">
        <v>1107</v>
      </c>
      <c r="F146" s="138" t="s">
        <v>1108</v>
      </c>
      <c r="G146" s="139" t="s">
        <v>177</v>
      </c>
      <c r="H146" s="140">
        <v>2</v>
      </c>
      <c r="I146" s="141"/>
      <c r="J146" s="142">
        <f>ROUND($I$146*$H$146,2)</f>
        <v>0</v>
      </c>
      <c r="K146" s="138"/>
      <c r="L146" s="43"/>
      <c r="M146" s="143"/>
      <c r="N146" s="144" t="s">
        <v>41</v>
      </c>
      <c r="O146" s="24"/>
      <c r="P146" s="145">
        <f>$O$146*$H$146</f>
        <v>0</v>
      </c>
      <c r="Q146" s="145">
        <v>0</v>
      </c>
      <c r="R146" s="145">
        <f>$Q$146*$H$146</f>
        <v>0</v>
      </c>
      <c r="S146" s="145">
        <v>0</v>
      </c>
      <c r="T146" s="146">
        <f>$S$146*$H$146</f>
        <v>0</v>
      </c>
      <c r="AR146" s="89" t="s">
        <v>163</v>
      </c>
      <c r="AT146" s="89" t="s">
        <v>159</v>
      </c>
      <c r="AU146" s="89" t="s">
        <v>21</v>
      </c>
      <c r="AY146" s="6" t="s">
        <v>158</v>
      </c>
      <c r="BE146" s="147">
        <f>IF($N$146="základní",$J$146,0)</f>
        <v>0</v>
      </c>
      <c r="BF146" s="147">
        <f>IF($N$146="snížená",$J$146,0)</f>
        <v>0</v>
      </c>
      <c r="BG146" s="147">
        <f>IF($N$146="zákl. přenesená",$J$146,0)</f>
        <v>0</v>
      </c>
      <c r="BH146" s="147">
        <f>IF($N$146="sníž. přenesená",$J$146,0)</f>
        <v>0</v>
      </c>
      <c r="BI146" s="147">
        <f>IF($N$146="nulová",$J$146,0)</f>
        <v>0</v>
      </c>
      <c r="BJ146" s="89" t="s">
        <v>21</v>
      </c>
      <c r="BK146" s="147">
        <f>ROUND($I$146*$H$146,2)</f>
        <v>0</v>
      </c>
      <c r="BL146" s="89" t="s">
        <v>163</v>
      </c>
      <c r="BM146" s="89" t="s">
        <v>224</v>
      </c>
    </row>
    <row r="147" spans="2:65" s="6" customFormat="1" ht="16.5" customHeight="1" x14ac:dyDescent="0.3">
      <c r="B147" s="23"/>
      <c r="C147" s="24"/>
      <c r="D147" s="148" t="s">
        <v>164</v>
      </c>
      <c r="E147" s="24"/>
      <c r="F147" s="149" t="s">
        <v>1108</v>
      </c>
      <c r="G147" s="24"/>
      <c r="H147" s="24"/>
      <c r="J147" s="24"/>
      <c r="K147" s="24"/>
      <c r="L147" s="43"/>
      <c r="M147" s="56"/>
      <c r="N147" s="24"/>
      <c r="O147" s="24"/>
      <c r="P147" s="24"/>
      <c r="Q147" s="24"/>
      <c r="R147" s="24"/>
      <c r="S147" s="24"/>
      <c r="T147" s="57"/>
      <c r="AT147" s="6" t="s">
        <v>164</v>
      </c>
      <c r="AU147" s="6" t="s">
        <v>21</v>
      </c>
    </row>
    <row r="148" spans="2:65" s="125" customFormat="1" ht="37.5" customHeight="1" x14ac:dyDescent="0.35">
      <c r="B148" s="126"/>
      <c r="C148" s="127"/>
      <c r="D148" s="127" t="s">
        <v>69</v>
      </c>
      <c r="E148" s="128" t="s">
        <v>240</v>
      </c>
      <c r="F148" s="128" t="s">
        <v>241</v>
      </c>
      <c r="G148" s="127"/>
      <c r="H148" s="127"/>
      <c r="J148" s="129">
        <f>$BK$148</f>
        <v>0</v>
      </c>
      <c r="K148" s="127"/>
      <c r="L148" s="130"/>
      <c r="M148" s="131"/>
      <c r="N148" s="127"/>
      <c r="O148" s="127"/>
      <c r="P148" s="132">
        <f>SUM($P$149:$P$154)</f>
        <v>0</v>
      </c>
      <c r="Q148" s="127"/>
      <c r="R148" s="132">
        <f>SUM($R$149:$R$154)</f>
        <v>0</v>
      </c>
      <c r="S148" s="127"/>
      <c r="T148" s="133">
        <f>SUM($T$149:$T$154)</f>
        <v>0</v>
      </c>
      <c r="AR148" s="134" t="s">
        <v>21</v>
      </c>
      <c r="AT148" s="134" t="s">
        <v>69</v>
      </c>
      <c r="AU148" s="134" t="s">
        <v>70</v>
      </c>
      <c r="AY148" s="134" t="s">
        <v>158</v>
      </c>
      <c r="BK148" s="135">
        <f>SUM($BK$149:$BK$154)</f>
        <v>0</v>
      </c>
    </row>
    <row r="149" spans="2:65" s="6" customFormat="1" ht="15.75" customHeight="1" x14ac:dyDescent="0.3">
      <c r="B149" s="23"/>
      <c r="C149" s="136" t="s">
        <v>229</v>
      </c>
      <c r="D149" s="136" t="s">
        <v>159</v>
      </c>
      <c r="E149" s="137" t="s">
        <v>402</v>
      </c>
      <c r="F149" s="138" t="s">
        <v>403</v>
      </c>
      <c r="G149" s="139" t="s">
        <v>183</v>
      </c>
      <c r="H149" s="140">
        <v>0.53600000000000003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163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163</v>
      </c>
      <c r="BM149" s="89" t="s">
        <v>229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403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6" customFormat="1" ht="15.75" customHeight="1" x14ac:dyDescent="0.3">
      <c r="B151" s="23"/>
      <c r="C151" s="136" t="s">
        <v>232</v>
      </c>
      <c r="D151" s="136" t="s">
        <v>159</v>
      </c>
      <c r="E151" s="137" t="s">
        <v>405</v>
      </c>
      <c r="F151" s="138" t="s">
        <v>406</v>
      </c>
      <c r="G151" s="139" t="s">
        <v>183</v>
      </c>
      <c r="H151" s="140">
        <v>10.183999999999999</v>
      </c>
      <c r="I151" s="141"/>
      <c r="J151" s="142">
        <f>ROUND($I$151*$H$151,2)</f>
        <v>0</v>
      </c>
      <c r="K151" s="138"/>
      <c r="L151" s="43"/>
      <c r="M151" s="143"/>
      <c r="N151" s="144" t="s">
        <v>41</v>
      </c>
      <c r="O151" s="24"/>
      <c r="P151" s="145">
        <f>$O$151*$H$151</f>
        <v>0</v>
      </c>
      <c r="Q151" s="145">
        <v>0</v>
      </c>
      <c r="R151" s="145">
        <f>$Q$151*$H$151</f>
        <v>0</v>
      </c>
      <c r="S151" s="145">
        <v>0</v>
      </c>
      <c r="T151" s="146">
        <f>$S$151*$H$151</f>
        <v>0</v>
      </c>
      <c r="AR151" s="89" t="s">
        <v>163</v>
      </c>
      <c r="AT151" s="89" t="s">
        <v>159</v>
      </c>
      <c r="AU151" s="89" t="s">
        <v>21</v>
      </c>
      <c r="AY151" s="6" t="s">
        <v>158</v>
      </c>
      <c r="BE151" s="147">
        <f>IF($N$151="základní",$J$151,0)</f>
        <v>0</v>
      </c>
      <c r="BF151" s="147">
        <f>IF($N$151="snížená",$J$151,0)</f>
        <v>0</v>
      </c>
      <c r="BG151" s="147">
        <f>IF($N$151="zákl. přenesená",$J$151,0)</f>
        <v>0</v>
      </c>
      <c r="BH151" s="147">
        <f>IF($N$151="sníž. přenesená",$J$151,0)</f>
        <v>0</v>
      </c>
      <c r="BI151" s="147">
        <f>IF($N$151="nulová",$J$151,0)</f>
        <v>0</v>
      </c>
      <c r="BJ151" s="89" t="s">
        <v>21</v>
      </c>
      <c r="BK151" s="147">
        <f>ROUND($I$151*$H$151,2)</f>
        <v>0</v>
      </c>
      <c r="BL151" s="89" t="s">
        <v>163</v>
      </c>
      <c r="BM151" s="89" t="s">
        <v>232</v>
      </c>
    </row>
    <row r="152" spans="2:65" s="6" customFormat="1" ht="16.5" customHeight="1" x14ac:dyDescent="0.3">
      <c r="B152" s="23"/>
      <c r="C152" s="24"/>
      <c r="D152" s="148" t="s">
        <v>164</v>
      </c>
      <c r="E152" s="24"/>
      <c r="F152" s="149" t="s">
        <v>406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164</v>
      </c>
      <c r="AU152" s="6" t="s">
        <v>21</v>
      </c>
    </row>
    <row r="153" spans="2:65" s="6" customFormat="1" ht="15.75" customHeight="1" x14ac:dyDescent="0.3">
      <c r="B153" s="23"/>
      <c r="C153" s="136" t="s">
        <v>7</v>
      </c>
      <c r="D153" s="136" t="s">
        <v>159</v>
      </c>
      <c r="E153" s="137" t="s">
        <v>407</v>
      </c>
      <c r="F153" s="138" t="s">
        <v>408</v>
      </c>
      <c r="G153" s="139" t="s">
        <v>183</v>
      </c>
      <c r="H153" s="140">
        <v>0.53600000000000003</v>
      </c>
      <c r="I153" s="141"/>
      <c r="J153" s="142">
        <f>ROUND($I$153*$H$153,2)</f>
        <v>0</v>
      </c>
      <c r="K153" s="138"/>
      <c r="L153" s="43"/>
      <c r="M153" s="143"/>
      <c r="N153" s="144" t="s">
        <v>41</v>
      </c>
      <c r="O153" s="24"/>
      <c r="P153" s="145">
        <f>$O$153*$H$153</f>
        <v>0</v>
      </c>
      <c r="Q153" s="145">
        <v>0</v>
      </c>
      <c r="R153" s="145">
        <f>$Q$153*$H$153</f>
        <v>0</v>
      </c>
      <c r="S153" s="145">
        <v>0</v>
      </c>
      <c r="T153" s="146">
        <f>$S$153*$H$153</f>
        <v>0</v>
      </c>
      <c r="AR153" s="89" t="s">
        <v>163</v>
      </c>
      <c r="AT153" s="89" t="s">
        <v>159</v>
      </c>
      <c r="AU153" s="89" t="s">
        <v>21</v>
      </c>
      <c r="AY153" s="6" t="s">
        <v>158</v>
      </c>
      <c r="BE153" s="147">
        <f>IF($N$153="základní",$J$153,0)</f>
        <v>0</v>
      </c>
      <c r="BF153" s="147">
        <f>IF($N$153="snížená",$J$153,0)</f>
        <v>0</v>
      </c>
      <c r="BG153" s="147">
        <f>IF($N$153="zákl. přenesená",$J$153,0)</f>
        <v>0</v>
      </c>
      <c r="BH153" s="147">
        <f>IF($N$153="sníž. přenesená",$J$153,0)</f>
        <v>0</v>
      </c>
      <c r="BI153" s="147">
        <f>IF($N$153="nulová",$J$153,0)</f>
        <v>0</v>
      </c>
      <c r="BJ153" s="89" t="s">
        <v>21</v>
      </c>
      <c r="BK153" s="147">
        <f>ROUND($I$153*$H$153,2)</f>
        <v>0</v>
      </c>
      <c r="BL153" s="89" t="s">
        <v>163</v>
      </c>
      <c r="BM153" s="89" t="s">
        <v>7</v>
      </c>
    </row>
    <row r="154" spans="2:65" s="6" customFormat="1" ht="16.5" customHeight="1" x14ac:dyDescent="0.3">
      <c r="B154" s="23"/>
      <c r="C154" s="24"/>
      <c r="D154" s="148" t="s">
        <v>164</v>
      </c>
      <c r="E154" s="24"/>
      <c r="F154" s="149" t="s">
        <v>408</v>
      </c>
      <c r="G154" s="24"/>
      <c r="H154" s="24"/>
      <c r="J154" s="24"/>
      <c r="K154" s="24"/>
      <c r="L154" s="43"/>
      <c r="M154" s="56"/>
      <c r="N154" s="24"/>
      <c r="O154" s="24"/>
      <c r="P154" s="24"/>
      <c r="Q154" s="24"/>
      <c r="R154" s="24"/>
      <c r="S154" s="24"/>
      <c r="T154" s="57"/>
      <c r="AT154" s="6" t="s">
        <v>164</v>
      </c>
      <c r="AU154" s="6" t="s">
        <v>21</v>
      </c>
    </row>
    <row r="155" spans="2:65" s="125" customFormat="1" ht="37.5" customHeight="1" x14ac:dyDescent="0.35">
      <c r="B155" s="126"/>
      <c r="C155" s="127"/>
      <c r="D155" s="127" t="s">
        <v>69</v>
      </c>
      <c r="E155" s="128" t="s">
        <v>275</v>
      </c>
      <c r="F155" s="128" t="s">
        <v>276</v>
      </c>
      <c r="G155" s="127"/>
      <c r="H155" s="127"/>
      <c r="J155" s="129">
        <f>$BK$155</f>
        <v>0</v>
      </c>
      <c r="K155" s="127"/>
      <c r="L155" s="130"/>
      <c r="M155" s="131"/>
      <c r="N155" s="127"/>
      <c r="O155" s="127"/>
      <c r="P155" s="132">
        <f>SUM($P$156:$P$157)</f>
        <v>0</v>
      </c>
      <c r="Q155" s="127"/>
      <c r="R155" s="132">
        <f>SUM($R$156:$R$157)</f>
        <v>0</v>
      </c>
      <c r="S155" s="127"/>
      <c r="T155" s="133">
        <f>SUM($T$156:$T$157)</f>
        <v>0</v>
      </c>
      <c r="AR155" s="134" t="s">
        <v>21</v>
      </c>
      <c r="AT155" s="134" t="s">
        <v>69</v>
      </c>
      <c r="AU155" s="134" t="s">
        <v>70</v>
      </c>
      <c r="AY155" s="134" t="s">
        <v>158</v>
      </c>
      <c r="BK155" s="135">
        <f>SUM($BK$156:$BK$157)</f>
        <v>0</v>
      </c>
    </row>
    <row r="156" spans="2:65" s="6" customFormat="1" ht="15.75" customHeight="1" x14ac:dyDescent="0.3">
      <c r="B156" s="23"/>
      <c r="C156" s="136" t="s">
        <v>242</v>
      </c>
      <c r="D156" s="136" t="s">
        <v>159</v>
      </c>
      <c r="E156" s="137" t="s">
        <v>278</v>
      </c>
      <c r="F156" s="138" t="s">
        <v>279</v>
      </c>
      <c r="G156" s="139" t="s">
        <v>183</v>
      </c>
      <c r="H156" s="140">
        <v>8.843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242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279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125" customFormat="1" ht="37.5" customHeight="1" x14ac:dyDescent="0.35">
      <c r="B158" s="126"/>
      <c r="C158" s="127"/>
      <c r="D158" s="127" t="s">
        <v>69</v>
      </c>
      <c r="E158" s="128" t="s">
        <v>1109</v>
      </c>
      <c r="F158" s="128" t="s">
        <v>1110</v>
      </c>
      <c r="G158" s="127"/>
      <c r="H158" s="127"/>
      <c r="J158" s="129">
        <f>$BK$158</f>
        <v>0</v>
      </c>
      <c r="K158" s="127"/>
      <c r="L158" s="130"/>
      <c r="M158" s="131"/>
      <c r="N158" s="127"/>
      <c r="O158" s="127"/>
      <c r="P158" s="132">
        <f>SUM($P$159:$P$273)</f>
        <v>0</v>
      </c>
      <c r="Q158" s="127"/>
      <c r="R158" s="132">
        <f>SUM($R$159:$R$273)</f>
        <v>0</v>
      </c>
      <c r="S158" s="127"/>
      <c r="T158" s="133">
        <f>SUM($T$159:$T$273)</f>
        <v>0</v>
      </c>
      <c r="AR158" s="134" t="s">
        <v>21</v>
      </c>
      <c r="AT158" s="134" t="s">
        <v>69</v>
      </c>
      <c r="AU158" s="134" t="s">
        <v>70</v>
      </c>
      <c r="AY158" s="134" t="s">
        <v>158</v>
      </c>
      <c r="BK158" s="135">
        <f>SUM($BK$159:$BK$273)</f>
        <v>0</v>
      </c>
    </row>
    <row r="159" spans="2:65" s="6" customFormat="1" ht="15.75" customHeight="1" x14ac:dyDescent="0.3">
      <c r="B159" s="23"/>
      <c r="C159" s="136" t="s">
        <v>246</v>
      </c>
      <c r="D159" s="136" t="s">
        <v>159</v>
      </c>
      <c r="E159" s="137" t="s">
        <v>1111</v>
      </c>
      <c r="F159" s="138" t="s">
        <v>1112</v>
      </c>
      <c r="G159" s="139" t="s">
        <v>329</v>
      </c>
      <c r="H159" s="140">
        <v>1</v>
      </c>
      <c r="I159" s="141"/>
      <c r="J159" s="142">
        <f>ROUND($I$159*$H$159,2)</f>
        <v>0</v>
      </c>
      <c r="K159" s="138"/>
      <c r="L159" s="43"/>
      <c r="M159" s="143"/>
      <c r="N159" s="144" t="s">
        <v>41</v>
      </c>
      <c r="O159" s="24"/>
      <c r="P159" s="145">
        <f>$O$159*$H$159</f>
        <v>0</v>
      </c>
      <c r="Q159" s="145">
        <v>0</v>
      </c>
      <c r="R159" s="145">
        <f>$Q$159*$H$159</f>
        <v>0</v>
      </c>
      <c r="S159" s="145">
        <v>0</v>
      </c>
      <c r="T159" s="146">
        <f>$S$159*$H$159</f>
        <v>0</v>
      </c>
      <c r="AR159" s="89" t="s">
        <v>163</v>
      </c>
      <c r="AT159" s="89" t="s">
        <v>159</v>
      </c>
      <c r="AU159" s="89" t="s">
        <v>21</v>
      </c>
      <c r="AY159" s="6" t="s">
        <v>158</v>
      </c>
      <c r="BE159" s="147">
        <f>IF($N$159="základní",$J$159,0)</f>
        <v>0</v>
      </c>
      <c r="BF159" s="147">
        <f>IF($N$159="snížená",$J$159,0)</f>
        <v>0</v>
      </c>
      <c r="BG159" s="147">
        <f>IF($N$159="zákl. přenesená",$J$159,0)</f>
        <v>0</v>
      </c>
      <c r="BH159" s="147">
        <f>IF($N$159="sníž. přenesená",$J$159,0)</f>
        <v>0</v>
      </c>
      <c r="BI159" s="147">
        <f>IF($N$159="nulová",$J$159,0)</f>
        <v>0</v>
      </c>
      <c r="BJ159" s="89" t="s">
        <v>21</v>
      </c>
      <c r="BK159" s="147">
        <f>ROUND($I$159*$H$159,2)</f>
        <v>0</v>
      </c>
      <c r="BL159" s="89" t="s">
        <v>163</v>
      </c>
      <c r="BM159" s="89" t="s">
        <v>246</v>
      </c>
    </row>
    <row r="160" spans="2:65" s="6" customFormat="1" ht="16.5" customHeight="1" x14ac:dyDescent="0.3">
      <c r="B160" s="23"/>
      <c r="C160" s="24"/>
      <c r="D160" s="148" t="s">
        <v>164</v>
      </c>
      <c r="E160" s="24"/>
      <c r="F160" s="149" t="s">
        <v>1112</v>
      </c>
      <c r="G160" s="24"/>
      <c r="H160" s="24"/>
      <c r="J160" s="24"/>
      <c r="K160" s="24"/>
      <c r="L160" s="43"/>
      <c r="M160" s="56"/>
      <c r="N160" s="24"/>
      <c r="O160" s="24"/>
      <c r="P160" s="24"/>
      <c r="Q160" s="24"/>
      <c r="R160" s="24"/>
      <c r="S160" s="24"/>
      <c r="T160" s="57"/>
      <c r="AT160" s="6" t="s">
        <v>164</v>
      </c>
      <c r="AU160" s="6" t="s">
        <v>21</v>
      </c>
    </row>
    <row r="161" spans="2:65" s="6" customFormat="1" ht="15.75" customHeight="1" x14ac:dyDescent="0.3">
      <c r="B161" s="23"/>
      <c r="C161" s="136" t="s">
        <v>250</v>
      </c>
      <c r="D161" s="136" t="s">
        <v>159</v>
      </c>
      <c r="E161" s="137" t="s">
        <v>1113</v>
      </c>
      <c r="F161" s="138" t="s">
        <v>1114</v>
      </c>
      <c r="G161" s="139" t="s">
        <v>447</v>
      </c>
      <c r="H161" s="140">
        <v>31.5</v>
      </c>
      <c r="I161" s="141"/>
      <c r="J161" s="142">
        <f>ROUND($I$161*$H$161,2)</f>
        <v>0</v>
      </c>
      <c r="K161" s="138"/>
      <c r="L161" s="43"/>
      <c r="M161" s="143"/>
      <c r="N161" s="144" t="s">
        <v>41</v>
      </c>
      <c r="O161" s="24"/>
      <c r="P161" s="145">
        <f>$O$161*$H$161</f>
        <v>0</v>
      </c>
      <c r="Q161" s="145">
        <v>0</v>
      </c>
      <c r="R161" s="145">
        <f>$Q$161*$H$161</f>
        <v>0</v>
      </c>
      <c r="S161" s="145">
        <v>0</v>
      </c>
      <c r="T161" s="146">
        <f>$S$161*$H$161</f>
        <v>0</v>
      </c>
      <c r="AR161" s="89" t="s">
        <v>163</v>
      </c>
      <c r="AT161" s="89" t="s">
        <v>159</v>
      </c>
      <c r="AU161" s="89" t="s">
        <v>21</v>
      </c>
      <c r="AY161" s="6" t="s">
        <v>158</v>
      </c>
      <c r="BE161" s="147">
        <f>IF($N$161="základní",$J$161,0)</f>
        <v>0</v>
      </c>
      <c r="BF161" s="147">
        <f>IF($N$161="snížená",$J$161,0)</f>
        <v>0</v>
      </c>
      <c r="BG161" s="147">
        <f>IF($N$161="zákl. přenesená",$J$161,0)</f>
        <v>0</v>
      </c>
      <c r="BH161" s="147">
        <f>IF($N$161="sníž. přenesená",$J$161,0)</f>
        <v>0</v>
      </c>
      <c r="BI161" s="147">
        <f>IF($N$161="nulová",$J$161,0)</f>
        <v>0</v>
      </c>
      <c r="BJ161" s="89" t="s">
        <v>21</v>
      </c>
      <c r="BK161" s="147">
        <f>ROUND($I$161*$H$161,2)</f>
        <v>0</v>
      </c>
      <c r="BL161" s="89" t="s">
        <v>163</v>
      </c>
      <c r="BM161" s="89" t="s">
        <v>250</v>
      </c>
    </row>
    <row r="162" spans="2:65" s="6" customFormat="1" ht="16.5" customHeight="1" x14ac:dyDescent="0.3">
      <c r="B162" s="23"/>
      <c r="C162" s="24"/>
      <c r="D162" s="148" t="s">
        <v>164</v>
      </c>
      <c r="E162" s="24"/>
      <c r="F162" s="149" t="s">
        <v>1114</v>
      </c>
      <c r="G162" s="24"/>
      <c r="H162" s="24"/>
      <c r="J162" s="24"/>
      <c r="K162" s="24"/>
      <c r="L162" s="43"/>
      <c r="M162" s="56"/>
      <c r="N162" s="24"/>
      <c r="O162" s="24"/>
      <c r="P162" s="24"/>
      <c r="Q162" s="24"/>
      <c r="R162" s="24"/>
      <c r="S162" s="24"/>
      <c r="T162" s="57"/>
      <c r="AT162" s="6" t="s">
        <v>164</v>
      </c>
      <c r="AU162" s="6" t="s">
        <v>21</v>
      </c>
    </row>
    <row r="163" spans="2:65" s="6" customFormat="1" ht="15.75" customHeight="1" x14ac:dyDescent="0.3">
      <c r="B163" s="23"/>
      <c r="C163" s="136" t="s">
        <v>259</v>
      </c>
      <c r="D163" s="136" t="s">
        <v>159</v>
      </c>
      <c r="E163" s="137" t="s">
        <v>1115</v>
      </c>
      <c r="F163" s="138" t="s">
        <v>1116</v>
      </c>
      <c r="G163" s="139" t="s">
        <v>191</v>
      </c>
      <c r="H163" s="140">
        <v>2</v>
      </c>
      <c r="I163" s="141"/>
      <c r="J163" s="142">
        <f>ROUND($I$163*$H$163,2)</f>
        <v>0</v>
      </c>
      <c r="K163" s="138"/>
      <c r="L163" s="43"/>
      <c r="M163" s="143"/>
      <c r="N163" s="144" t="s">
        <v>41</v>
      </c>
      <c r="O163" s="24"/>
      <c r="P163" s="145">
        <f>$O$163*$H$163</f>
        <v>0</v>
      </c>
      <c r="Q163" s="145">
        <v>0</v>
      </c>
      <c r="R163" s="145">
        <f>$Q$163*$H$163</f>
        <v>0</v>
      </c>
      <c r="S163" s="145">
        <v>0</v>
      </c>
      <c r="T163" s="146">
        <f>$S$163*$H$163</f>
        <v>0</v>
      </c>
      <c r="AR163" s="89" t="s">
        <v>163</v>
      </c>
      <c r="AT163" s="89" t="s">
        <v>159</v>
      </c>
      <c r="AU163" s="89" t="s">
        <v>21</v>
      </c>
      <c r="AY163" s="6" t="s">
        <v>158</v>
      </c>
      <c r="BE163" s="147">
        <f>IF($N$163="základní",$J$163,0)</f>
        <v>0</v>
      </c>
      <c r="BF163" s="147">
        <f>IF($N$163="snížená",$J$163,0)</f>
        <v>0</v>
      </c>
      <c r="BG163" s="147">
        <f>IF($N$163="zákl. přenesená",$J$163,0)</f>
        <v>0</v>
      </c>
      <c r="BH163" s="147">
        <f>IF($N$163="sníž. přenesená",$J$163,0)</f>
        <v>0</v>
      </c>
      <c r="BI163" s="147">
        <f>IF($N$163="nulová",$J$163,0)</f>
        <v>0</v>
      </c>
      <c r="BJ163" s="89" t="s">
        <v>21</v>
      </c>
      <c r="BK163" s="147">
        <f>ROUND($I$163*$H$163,2)</f>
        <v>0</v>
      </c>
      <c r="BL163" s="89" t="s">
        <v>163</v>
      </c>
      <c r="BM163" s="89" t="s">
        <v>259</v>
      </c>
    </row>
    <row r="164" spans="2:65" s="6" customFormat="1" ht="16.5" customHeight="1" x14ac:dyDescent="0.3">
      <c r="B164" s="23"/>
      <c r="C164" s="24"/>
      <c r="D164" s="148" t="s">
        <v>164</v>
      </c>
      <c r="E164" s="24"/>
      <c r="F164" s="149" t="s">
        <v>1116</v>
      </c>
      <c r="G164" s="24"/>
      <c r="H164" s="24"/>
      <c r="J164" s="24"/>
      <c r="K164" s="24"/>
      <c r="L164" s="43"/>
      <c r="M164" s="56"/>
      <c r="N164" s="24"/>
      <c r="O164" s="24"/>
      <c r="P164" s="24"/>
      <c r="Q164" s="24"/>
      <c r="R164" s="24"/>
      <c r="S164" s="24"/>
      <c r="T164" s="57"/>
      <c r="AT164" s="6" t="s">
        <v>164</v>
      </c>
      <c r="AU164" s="6" t="s">
        <v>21</v>
      </c>
    </row>
    <row r="165" spans="2:65" s="6" customFormat="1" ht="15.75" customHeight="1" x14ac:dyDescent="0.3">
      <c r="B165" s="23"/>
      <c r="C165" s="136" t="s">
        <v>263</v>
      </c>
      <c r="D165" s="136" t="s">
        <v>159</v>
      </c>
      <c r="E165" s="137" t="s">
        <v>1117</v>
      </c>
      <c r="F165" s="138" t="s">
        <v>1118</v>
      </c>
      <c r="G165" s="139" t="s">
        <v>447</v>
      </c>
      <c r="H165" s="140">
        <v>9</v>
      </c>
      <c r="I165" s="141"/>
      <c r="J165" s="142">
        <f>ROUND($I$165*$H$165,2)</f>
        <v>0</v>
      </c>
      <c r="K165" s="138"/>
      <c r="L165" s="43"/>
      <c r="M165" s="143"/>
      <c r="N165" s="144" t="s">
        <v>41</v>
      </c>
      <c r="O165" s="24"/>
      <c r="P165" s="145">
        <f>$O$165*$H$165</f>
        <v>0</v>
      </c>
      <c r="Q165" s="145">
        <v>0</v>
      </c>
      <c r="R165" s="145">
        <f>$Q$165*$H$165</f>
        <v>0</v>
      </c>
      <c r="S165" s="145">
        <v>0</v>
      </c>
      <c r="T165" s="146">
        <f>$S$165*$H$165</f>
        <v>0</v>
      </c>
      <c r="AR165" s="89" t="s">
        <v>163</v>
      </c>
      <c r="AT165" s="89" t="s">
        <v>159</v>
      </c>
      <c r="AU165" s="89" t="s">
        <v>21</v>
      </c>
      <c r="AY165" s="6" t="s">
        <v>158</v>
      </c>
      <c r="BE165" s="147">
        <f>IF($N$165="základní",$J$165,0)</f>
        <v>0</v>
      </c>
      <c r="BF165" s="147">
        <f>IF($N$165="snížená",$J$165,0)</f>
        <v>0</v>
      </c>
      <c r="BG165" s="147">
        <f>IF($N$165="zákl. přenesená",$J$165,0)</f>
        <v>0</v>
      </c>
      <c r="BH165" s="147">
        <f>IF($N$165="sníž. přenesená",$J$165,0)</f>
        <v>0</v>
      </c>
      <c r="BI165" s="147">
        <f>IF($N$165="nulová",$J$165,0)</f>
        <v>0</v>
      </c>
      <c r="BJ165" s="89" t="s">
        <v>21</v>
      </c>
      <c r="BK165" s="147">
        <f>ROUND($I$165*$H$165,2)</f>
        <v>0</v>
      </c>
      <c r="BL165" s="89" t="s">
        <v>163</v>
      </c>
      <c r="BM165" s="89" t="s">
        <v>263</v>
      </c>
    </row>
    <row r="166" spans="2:65" s="6" customFormat="1" ht="16.5" customHeight="1" x14ac:dyDescent="0.3">
      <c r="B166" s="23"/>
      <c r="C166" s="24"/>
      <c r="D166" s="148" t="s">
        <v>164</v>
      </c>
      <c r="E166" s="24"/>
      <c r="F166" s="149" t="s">
        <v>1118</v>
      </c>
      <c r="G166" s="24"/>
      <c r="H166" s="24"/>
      <c r="J166" s="24"/>
      <c r="K166" s="24"/>
      <c r="L166" s="43"/>
      <c r="M166" s="56"/>
      <c r="N166" s="24"/>
      <c r="O166" s="24"/>
      <c r="P166" s="24"/>
      <c r="Q166" s="24"/>
      <c r="R166" s="24"/>
      <c r="S166" s="24"/>
      <c r="T166" s="57"/>
      <c r="AT166" s="6" t="s">
        <v>164</v>
      </c>
      <c r="AU166" s="6" t="s">
        <v>21</v>
      </c>
    </row>
    <row r="167" spans="2:65" s="6" customFormat="1" ht="15.75" customHeight="1" x14ac:dyDescent="0.3">
      <c r="B167" s="150"/>
      <c r="C167" s="151"/>
      <c r="D167" s="152" t="s">
        <v>165</v>
      </c>
      <c r="E167" s="151"/>
      <c r="F167" s="153" t="s">
        <v>1119</v>
      </c>
      <c r="G167" s="151"/>
      <c r="H167" s="154">
        <v>8</v>
      </c>
      <c r="J167" s="151"/>
      <c r="K167" s="151"/>
      <c r="L167" s="155"/>
      <c r="M167" s="156"/>
      <c r="N167" s="151"/>
      <c r="O167" s="151"/>
      <c r="P167" s="151"/>
      <c r="Q167" s="151"/>
      <c r="R167" s="151"/>
      <c r="S167" s="151"/>
      <c r="T167" s="157"/>
      <c r="AT167" s="158" t="s">
        <v>165</v>
      </c>
      <c r="AU167" s="158" t="s">
        <v>21</v>
      </c>
      <c r="AV167" s="158" t="s">
        <v>78</v>
      </c>
      <c r="AW167" s="158" t="s">
        <v>121</v>
      </c>
      <c r="AX167" s="158" t="s">
        <v>70</v>
      </c>
      <c r="AY167" s="158" t="s">
        <v>158</v>
      </c>
    </row>
    <row r="168" spans="2:65" s="6" customFormat="1" ht="15.75" customHeight="1" x14ac:dyDescent="0.3">
      <c r="B168" s="150"/>
      <c r="C168" s="151"/>
      <c r="D168" s="152" t="s">
        <v>165</v>
      </c>
      <c r="E168" s="151"/>
      <c r="F168" s="153" t="s">
        <v>21</v>
      </c>
      <c r="G168" s="151"/>
      <c r="H168" s="154">
        <v>1</v>
      </c>
      <c r="J168" s="151"/>
      <c r="K168" s="151"/>
      <c r="L168" s="155"/>
      <c r="M168" s="156"/>
      <c r="N168" s="151"/>
      <c r="O168" s="151"/>
      <c r="P168" s="151"/>
      <c r="Q168" s="151"/>
      <c r="R168" s="151"/>
      <c r="S168" s="151"/>
      <c r="T168" s="157"/>
      <c r="AT168" s="158" t="s">
        <v>165</v>
      </c>
      <c r="AU168" s="158" t="s">
        <v>21</v>
      </c>
      <c r="AV168" s="158" t="s">
        <v>78</v>
      </c>
      <c r="AW168" s="158" t="s">
        <v>121</v>
      </c>
      <c r="AX168" s="158" t="s">
        <v>70</v>
      </c>
      <c r="AY168" s="158" t="s">
        <v>158</v>
      </c>
    </row>
    <row r="169" spans="2:65" s="6" customFormat="1" ht="15.75" customHeight="1" x14ac:dyDescent="0.3">
      <c r="B169" s="159"/>
      <c r="C169" s="160"/>
      <c r="D169" s="152" t="s">
        <v>165</v>
      </c>
      <c r="E169" s="160"/>
      <c r="F169" s="161" t="s">
        <v>170</v>
      </c>
      <c r="G169" s="160"/>
      <c r="H169" s="162">
        <v>9</v>
      </c>
      <c r="J169" s="160"/>
      <c r="K169" s="160"/>
      <c r="L169" s="163"/>
      <c r="M169" s="164"/>
      <c r="N169" s="160"/>
      <c r="O169" s="160"/>
      <c r="P169" s="160"/>
      <c r="Q169" s="160"/>
      <c r="R169" s="160"/>
      <c r="S169" s="160"/>
      <c r="T169" s="165"/>
      <c r="AT169" s="166" t="s">
        <v>165</v>
      </c>
      <c r="AU169" s="166" t="s">
        <v>21</v>
      </c>
      <c r="AV169" s="166" t="s">
        <v>163</v>
      </c>
      <c r="AW169" s="166" t="s">
        <v>121</v>
      </c>
      <c r="AX169" s="166" t="s">
        <v>21</v>
      </c>
      <c r="AY169" s="166" t="s">
        <v>158</v>
      </c>
    </row>
    <row r="170" spans="2:65" s="6" customFormat="1" ht="15.75" customHeight="1" x14ac:dyDescent="0.3">
      <c r="B170" s="23"/>
      <c r="C170" s="136" t="s">
        <v>267</v>
      </c>
      <c r="D170" s="136" t="s">
        <v>159</v>
      </c>
      <c r="E170" s="137" t="s">
        <v>1120</v>
      </c>
      <c r="F170" s="138" t="s">
        <v>1121</v>
      </c>
      <c r="G170" s="139" t="s">
        <v>447</v>
      </c>
      <c r="H170" s="140">
        <v>16</v>
      </c>
      <c r="I170" s="141"/>
      <c r="J170" s="142">
        <f>ROUND($I$170*$H$170,2)</f>
        <v>0</v>
      </c>
      <c r="K170" s="138"/>
      <c r="L170" s="43"/>
      <c r="M170" s="143"/>
      <c r="N170" s="144" t="s">
        <v>41</v>
      </c>
      <c r="O170" s="24"/>
      <c r="P170" s="145">
        <f>$O$170*$H$170</f>
        <v>0</v>
      </c>
      <c r="Q170" s="145">
        <v>0</v>
      </c>
      <c r="R170" s="145">
        <f>$Q$170*$H$170</f>
        <v>0</v>
      </c>
      <c r="S170" s="145">
        <v>0</v>
      </c>
      <c r="T170" s="146">
        <f>$S$170*$H$170</f>
        <v>0</v>
      </c>
      <c r="AR170" s="89" t="s">
        <v>163</v>
      </c>
      <c r="AT170" s="89" t="s">
        <v>159</v>
      </c>
      <c r="AU170" s="89" t="s">
        <v>21</v>
      </c>
      <c r="AY170" s="6" t="s">
        <v>158</v>
      </c>
      <c r="BE170" s="147">
        <f>IF($N$170="základní",$J$170,0)</f>
        <v>0</v>
      </c>
      <c r="BF170" s="147">
        <f>IF($N$170="snížená",$J$170,0)</f>
        <v>0</v>
      </c>
      <c r="BG170" s="147">
        <f>IF($N$170="zákl. přenesená",$J$170,0)</f>
        <v>0</v>
      </c>
      <c r="BH170" s="147">
        <f>IF($N$170="sníž. přenesená",$J$170,0)</f>
        <v>0</v>
      </c>
      <c r="BI170" s="147">
        <f>IF($N$170="nulová",$J$170,0)</f>
        <v>0</v>
      </c>
      <c r="BJ170" s="89" t="s">
        <v>21</v>
      </c>
      <c r="BK170" s="147">
        <f>ROUND($I$170*$H$170,2)</f>
        <v>0</v>
      </c>
      <c r="BL170" s="89" t="s">
        <v>163</v>
      </c>
      <c r="BM170" s="89" t="s">
        <v>267</v>
      </c>
    </row>
    <row r="171" spans="2:65" s="6" customFormat="1" ht="16.5" customHeight="1" x14ac:dyDescent="0.3">
      <c r="B171" s="23"/>
      <c r="C171" s="24"/>
      <c r="D171" s="148" t="s">
        <v>164</v>
      </c>
      <c r="E171" s="24"/>
      <c r="F171" s="149" t="s">
        <v>1121</v>
      </c>
      <c r="G171" s="24"/>
      <c r="H171" s="24"/>
      <c r="J171" s="24"/>
      <c r="K171" s="24"/>
      <c r="L171" s="43"/>
      <c r="M171" s="56"/>
      <c r="N171" s="24"/>
      <c r="O171" s="24"/>
      <c r="P171" s="24"/>
      <c r="Q171" s="24"/>
      <c r="R171" s="24"/>
      <c r="S171" s="24"/>
      <c r="T171" s="57"/>
      <c r="AT171" s="6" t="s">
        <v>164</v>
      </c>
      <c r="AU171" s="6" t="s">
        <v>21</v>
      </c>
    </row>
    <row r="172" spans="2:65" s="6" customFormat="1" ht="15.75" customHeight="1" x14ac:dyDescent="0.3">
      <c r="B172" s="150"/>
      <c r="C172" s="151"/>
      <c r="D172" s="152" t="s">
        <v>165</v>
      </c>
      <c r="E172" s="151"/>
      <c r="F172" s="153" t="s">
        <v>8</v>
      </c>
      <c r="G172" s="151"/>
      <c r="H172" s="154">
        <v>15</v>
      </c>
      <c r="J172" s="151"/>
      <c r="K172" s="151"/>
      <c r="L172" s="155"/>
      <c r="M172" s="156"/>
      <c r="N172" s="151"/>
      <c r="O172" s="151"/>
      <c r="P172" s="151"/>
      <c r="Q172" s="151"/>
      <c r="R172" s="151"/>
      <c r="S172" s="151"/>
      <c r="T172" s="157"/>
      <c r="AT172" s="158" t="s">
        <v>165</v>
      </c>
      <c r="AU172" s="158" t="s">
        <v>21</v>
      </c>
      <c r="AV172" s="158" t="s">
        <v>78</v>
      </c>
      <c r="AW172" s="158" t="s">
        <v>121</v>
      </c>
      <c r="AX172" s="158" t="s">
        <v>70</v>
      </c>
      <c r="AY172" s="158" t="s">
        <v>158</v>
      </c>
    </row>
    <row r="173" spans="2:65" s="6" customFormat="1" ht="15.75" customHeight="1" x14ac:dyDescent="0.3">
      <c r="B173" s="150"/>
      <c r="C173" s="151"/>
      <c r="D173" s="152" t="s">
        <v>165</v>
      </c>
      <c r="E173" s="151"/>
      <c r="F173" s="153" t="s">
        <v>21</v>
      </c>
      <c r="G173" s="151"/>
      <c r="H173" s="154">
        <v>1</v>
      </c>
      <c r="J173" s="151"/>
      <c r="K173" s="151"/>
      <c r="L173" s="155"/>
      <c r="M173" s="156"/>
      <c r="N173" s="151"/>
      <c r="O173" s="151"/>
      <c r="P173" s="151"/>
      <c r="Q173" s="151"/>
      <c r="R173" s="151"/>
      <c r="S173" s="151"/>
      <c r="T173" s="157"/>
      <c r="AT173" s="158" t="s">
        <v>165</v>
      </c>
      <c r="AU173" s="158" t="s">
        <v>21</v>
      </c>
      <c r="AV173" s="158" t="s">
        <v>78</v>
      </c>
      <c r="AW173" s="158" t="s">
        <v>121</v>
      </c>
      <c r="AX173" s="158" t="s">
        <v>70</v>
      </c>
      <c r="AY173" s="158" t="s">
        <v>158</v>
      </c>
    </row>
    <row r="174" spans="2:65" s="6" customFormat="1" ht="15.75" customHeight="1" x14ac:dyDescent="0.3">
      <c r="B174" s="159"/>
      <c r="C174" s="160"/>
      <c r="D174" s="152" t="s">
        <v>165</v>
      </c>
      <c r="E174" s="160"/>
      <c r="F174" s="161" t="s">
        <v>170</v>
      </c>
      <c r="G174" s="160"/>
      <c r="H174" s="162">
        <v>16</v>
      </c>
      <c r="J174" s="160"/>
      <c r="K174" s="160"/>
      <c r="L174" s="163"/>
      <c r="M174" s="164"/>
      <c r="N174" s="160"/>
      <c r="O174" s="160"/>
      <c r="P174" s="160"/>
      <c r="Q174" s="160"/>
      <c r="R174" s="160"/>
      <c r="S174" s="160"/>
      <c r="T174" s="165"/>
      <c r="AT174" s="166" t="s">
        <v>165</v>
      </c>
      <c r="AU174" s="166" t="s">
        <v>21</v>
      </c>
      <c r="AV174" s="166" t="s">
        <v>163</v>
      </c>
      <c r="AW174" s="166" t="s">
        <v>121</v>
      </c>
      <c r="AX174" s="166" t="s">
        <v>21</v>
      </c>
      <c r="AY174" s="166" t="s">
        <v>158</v>
      </c>
    </row>
    <row r="175" spans="2:65" s="6" customFormat="1" ht="15.75" customHeight="1" x14ac:dyDescent="0.3">
      <c r="B175" s="23"/>
      <c r="C175" s="136" t="s">
        <v>271</v>
      </c>
      <c r="D175" s="136" t="s">
        <v>159</v>
      </c>
      <c r="E175" s="137" t="s">
        <v>1122</v>
      </c>
      <c r="F175" s="138" t="s">
        <v>1123</v>
      </c>
      <c r="G175" s="139" t="s">
        <v>447</v>
      </c>
      <c r="H175" s="140">
        <v>6</v>
      </c>
      <c r="I175" s="141"/>
      <c r="J175" s="142">
        <f>ROUND($I$175*$H$175,2)</f>
        <v>0</v>
      </c>
      <c r="K175" s="138"/>
      <c r="L175" s="43"/>
      <c r="M175" s="143"/>
      <c r="N175" s="144" t="s">
        <v>41</v>
      </c>
      <c r="O175" s="24"/>
      <c r="P175" s="145">
        <f>$O$175*$H$175</f>
        <v>0</v>
      </c>
      <c r="Q175" s="145">
        <v>0</v>
      </c>
      <c r="R175" s="145">
        <f>$Q$175*$H$175</f>
        <v>0</v>
      </c>
      <c r="S175" s="145">
        <v>0</v>
      </c>
      <c r="T175" s="146">
        <f>$S$175*$H$175</f>
        <v>0</v>
      </c>
      <c r="AR175" s="89" t="s">
        <v>163</v>
      </c>
      <c r="AT175" s="89" t="s">
        <v>159</v>
      </c>
      <c r="AU175" s="89" t="s">
        <v>21</v>
      </c>
      <c r="AY175" s="6" t="s">
        <v>158</v>
      </c>
      <c r="BE175" s="147">
        <f>IF($N$175="základní",$J$175,0)</f>
        <v>0</v>
      </c>
      <c r="BF175" s="147">
        <f>IF($N$175="snížená",$J$175,0)</f>
        <v>0</v>
      </c>
      <c r="BG175" s="147">
        <f>IF($N$175="zákl. přenesená",$J$175,0)</f>
        <v>0</v>
      </c>
      <c r="BH175" s="147">
        <f>IF($N$175="sníž. přenesená",$J$175,0)</f>
        <v>0</v>
      </c>
      <c r="BI175" s="147">
        <f>IF($N$175="nulová",$J$175,0)</f>
        <v>0</v>
      </c>
      <c r="BJ175" s="89" t="s">
        <v>21</v>
      </c>
      <c r="BK175" s="147">
        <f>ROUND($I$175*$H$175,2)</f>
        <v>0</v>
      </c>
      <c r="BL175" s="89" t="s">
        <v>163</v>
      </c>
      <c r="BM175" s="89" t="s">
        <v>271</v>
      </c>
    </row>
    <row r="176" spans="2:65" s="6" customFormat="1" ht="16.5" customHeight="1" x14ac:dyDescent="0.3">
      <c r="B176" s="23"/>
      <c r="C176" s="24"/>
      <c r="D176" s="148" t="s">
        <v>164</v>
      </c>
      <c r="E176" s="24"/>
      <c r="F176" s="149" t="s">
        <v>1123</v>
      </c>
      <c r="G176" s="24"/>
      <c r="H176" s="24"/>
      <c r="J176" s="24"/>
      <c r="K176" s="24"/>
      <c r="L176" s="43"/>
      <c r="M176" s="56"/>
      <c r="N176" s="24"/>
      <c r="O176" s="24"/>
      <c r="P176" s="24"/>
      <c r="Q176" s="24"/>
      <c r="R176" s="24"/>
      <c r="S176" s="24"/>
      <c r="T176" s="57"/>
      <c r="AT176" s="6" t="s">
        <v>164</v>
      </c>
      <c r="AU176" s="6" t="s">
        <v>21</v>
      </c>
    </row>
    <row r="177" spans="2:65" s="6" customFormat="1" ht="15.75" customHeight="1" x14ac:dyDescent="0.3">
      <c r="B177" s="150"/>
      <c r="C177" s="151"/>
      <c r="D177" s="152" t="s">
        <v>165</v>
      </c>
      <c r="E177" s="151"/>
      <c r="F177" s="153" t="s">
        <v>78</v>
      </c>
      <c r="G177" s="151"/>
      <c r="H177" s="154">
        <v>2</v>
      </c>
      <c r="J177" s="151"/>
      <c r="K177" s="151"/>
      <c r="L177" s="155"/>
      <c r="M177" s="156"/>
      <c r="N177" s="151"/>
      <c r="O177" s="151"/>
      <c r="P177" s="151"/>
      <c r="Q177" s="151"/>
      <c r="R177" s="151"/>
      <c r="S177" s="151"/>
      <c r="T177" s="157"/>
      <c r="AT177" s="158" t="s">
        <v>165</v>
      </c>
      <c r="AU177" s="158" t="s">
        <v>21</v>
      </c>
      <c r="AV177" s="158" t="s">
        <v>78</v>
      </c>
      <c r="AW177" s="158" t="s">
        <v>121</v>
      </c>
      <c r="AX177" s="158" t="s">
        <v>70</v>
      </c>
      <c r="AY177" s="158" t="s">
        <v>158</v>
      </c>
    </row>
    <row r="178" spans="2:65" s="6" customFormat="1" ht="15.75" customHeight="1" x14ac:dyDescent="0.3">
      <c r="B178" s="150"/>
      <c r="C178" s="151"/>
      <c r="D178" s="152" t="s">
        <v>165</v>
      </c>
      <c r="E178" s="151"/>
      <c r="F178" s="153" t="s">
        <v>78</v>
      </c>
      <c r="G178" s="151"/>
      <c r="H178" s="154">
        <v>2</v>
      </c>
      <c r="J178" s="151"/>
      <c r="K178" s="151"/>
      <c r="L178" s="155"/>
      <c r="M178" s="156"/>
      <c r="N178" s="151"/>
      <c r="O178" s="151"/>
      <c r="P178" s="151"/>
      <c r="Q178" s="151"/>
      <c r="R178" s="151"/>
      <c r="S178" s="151"/>
      <c r="T178" s="157"/>
      <c r="AT178" s="158" t="s">
        <v>165</v>
      </c>
      <c r="AU178" s="158" t="s">
        <v>21</v>
      </c>
      <c r="AV178" s="158" t="s">
        <v>78</v>
      </c>
      <c r="AW178" s="158" t="s">
        <v>121</v>
      </c>
      <c r="AX178" s="158" t="s">
        <v>70</v>
      </c>
      <c r="AY178" s="158" t="s">
        <v>158</v>
      </c>
    </row>
    <row r="179" spans="2:65" s="6" customFormat="1" ht="15.75" customHeight="1" x14ac:dyDescent="0.3">
      <c r="B179" s="150"/>
      <c r="C179" s="151"/>
      <c r="D179" s="152" t="s">
        <v>165</v>
      </c>
      <c r="E179" s="151"/>
      <c r="F179" s="153" t="s">
        <v>78</v>
      </c>
      <c r="G179" s="151"/>
      <c r="H179" s="154">
        <v>2</v>
      </c>
      <c r="J179" s="151"/>
      <c r="K179" s="151"/>
      <c r="L179" s="155"/>
      <c r="M179" s="156"/>
      <c r="N179" s="151"/>
      <c r="O179" s="151"/>
      <c r="P179" s="151"/>
      <c r="Q179" s="151"/>
      <c r="R179" s="151"/>
      <c r="S179" s="151"/>
      <c r="T179" s="157"/>
      <c r="AT179" s="158" t="s">
        <v>165</v>
      </c>
      <c r="AU179" s="158" t="s">
        <v>21</v>
      </c>
      <c r="AV179" s="158" t="s">
        <v>78</v>
      </c>
      <c r="AW179" s="158" t="s">
        <v>121</v>
      </c>
      <c r="AX179" s="158" t="s">
        <v>70</v>
      </c>
      <c r="AY179" s="158" t="s">
        <v>158</v>
      </c>
    </row>
    <row r="180" spans="2:65" s="6" customFormat="1" ht="15.75" customHeight="1" x14ac:dyDescent="0.3">
      <c r="B180" s="159"/>
      <c r="C180" s="160"/>
      <c r="D180" s="152" t="s">
        <v>165</v>
      </c>
      <c r="E180" s="160"/>
      <c r="F180" s="161" t="s">
        <v>170</v>
      </c>
      <c r="G180" s="160"/>
      <c r="H180" s="162">
        <v>6</v>
      </c>
      <c r="J180" s="160"/>
      <c r="K180" s="160"/>
      <c r="L180" s="163"/>
      <c r="M180" s="164"/>
      <c r="N180" s="160"/>
      <c r="O180" s="160"/>
      <c r="P180" s="160"/>
      <c r="Q180" s="160"/>
      <c r="R180" s="160"/>
      <c r="S180" s="160"/>
      <c r="T180" s="165"/>
      <c r="AT180" s="166" t="s">
        <v>165</v>
      </c>
      <c r="AU180" s="166" t="s">
        <v>21</v>
      </c>
      <c r="AV180" s="166" t="s">
        <v>163</v>
      </c>
      <c r="AW180" s="166" t="s">
        <v>121</v>
      </c>
      <c r="AX180" s="166" t="s">
        <v>21</v>
      </c>
      <c r="AY180" s="166" t="s">
        <v>158</v>
      </c>
    </row>
    <row r="181" spans="2:65" s="6" customFormat="1" ht="15.75" customHeight="1" x14ac:dyDescent="0.3">
      <c r="B181" s="23"/>
      <c r="C181" s="136" t="s">
        <v>277</v>
      </c>
      <c r="D181" s="136" t="s">
        <v>159</v>
      </c>
      <c r="E181" s="137" t="s">
        <v>1124</v>
      </c>
      <c r="F181" s="138" t="s">
        <v>1125</v>
      </c>
      <c r="G181" s="139" t="s">
        <v>447</v>
      </c>
      <c r="H181" s="140">
        <v>12</v>
      </c>
      <c r="I181" s="141"/>
      <c r="J181" s="142">
        <f>ROUND($I$181*$H$181,2)</f>
        <v>0</v>
      </c>
      <c r="K181" s="138"/>
      <c r="L181" s="43"/>
      <c r="M181" s="143"/>
      <c r="N181" s="144" t="s">
        <v>41</v>
      </c>
      <c r="O181" s="24"/>
      <c r="P181" s="145">
        <f>$O$181*$H$181</f>
        <v>0</v>
      </c>
      <c r="Q181" s="145">
        <v>0</v>
      </c>
      <c r="R181" s="145">
        <f>$Q$181*$H$181</f>
        <v>0</v>
      </c>
      <c r="S181" s="145">
        <v>0</v>
      </c>
      <c r="T181" s="146">
        <f>$S$181*$H$181</f>
        <v>0</v>
      </c>
      <c r="AR181" s="89" t="s">
        <v>163</v>
      </c>
      <c r="AT181" s="89" t="s">
        <v>159</v>
      </c>
      <c r="AU181" s="89" t="s">
        <v>21</v>
      </c>
      <c r="AY181" s="6" t="s">
        <v>158</v>
      </c>
      <c r="BE181" s="147">
        <f>IF($N$181="základní",$J$181,0)</f>
        <v>0</v>
      </c>
      <c r="BF181" s="147">
        <f>IF($N$181="snížená",$J$181,0)</f>
        <v>0</v>
      </c>
      <c r="BG181" s="147">
        <f>IF($N$181="zákl. přenesená",$J$181,0)</f>
        <v>0</v>
      </c>
      <c r="BH181" s="147">
        <f>IF($N$181="sníž. přenesená",$J$181,0)</f>
        <v>0</v>
      </c>
      <c r="BI181" s="147">
        <f>IF($N$181="nulová",$J$181,0)</f>
        <v>0</v>
      </c>
      <c r="BJ181" s="89" t="s">
        <v>21</v>
      </c>
      <c r="BK181" s="147">
        <f>ROUND($I$181*$H$181,2)</f>
        <v>0</v>
      </c>
      <c r="BL181" s="89" t="s">
        <v>163</v>
      </c>
      <c r="BM181" s="89" t="s">
        <v>277</v>
      </c>
    </row>
    <row r="182" spans="2:65" s="6" customFormat="1" ht="16.5" customHeight="1" x14ac:dyDescent="0.3">
      <c r="B182" s="23"/>
      <c r="C182" s="24"/>
      <c r="D182" s="148" t="s">
        <v>164</v>
      </c>
      <c r="E182" s="24"/>
      <c r="F182" s="149" t="s">
        <v>1125</v>
      </c>
      <c r="G182" s="24"/>
      <c r="H182" s="24"/>
      <c r="J182" s="24"/>
      <c r="K182" s="24"/>
      <c r="L182" s="43"/>
      <c r="M182" s="56"/>
      <c r="N182" s="24"/>
      <c r="O182" s="24"/>
      <c r="P182" s="24"/>
      <c r="Q182" s="24"/>
      <c r="R182" s="24"/>
      <c r="S182" s="24"/>
      <c r="T182" s="57"/>
      <c r="AT182" s="6" t="s">
        <v>164</v>
      </c>
      <c r="AU182" s="6" t="s">
        <v>21</v>
      </c>
    </row>
    <row r="183" spans="2:65" s="6" customFormat="1" ht="15.75" customHeight="1" x14ac:dyDescent="0.3">
      <c r="B183" s="150"/>
      <c r="C183" s="151"/>
      <c r="D183" s="152" t="s">
        <v>165</v>
      </c>
      <c r="E183" s="151"/>
      <c r="F183" s="153" t="s">
        <v>184</v>
      </c>
      <c r="G183" s="151"/>
      <c r="H183" s="154">
        <v>6</v>
      </c>
      <c r="J183" s="151"/>
      <c r="K183" s="151"/>
      <c r="L183" s="155"/>
      <c r="M183" s="156"/>
      <c r="N183" s="151"/>
      <c r="O183" s="151"/>
      <c r="P183" s="151"/>
      <c r="Q183" s="151"/>
      <c r="R183" s="151"/>
      <c r="S183" s="151"/>
      <c r="T183" s="157"/>
      <c r="AT183" s="158" t="s">
        <v>165</v>
      </c>
      <c r="AU183" s="158" t="s">
        <v>21</v>
      </c>
      <c r="AV183" s="158" t="s">
        <v>78</v>
      </c>
      <c r="AW183" s="158" t="s">
        <v>121</v>
      </c>
      <c r="AX183" s="158" t="s">
        <v>70</v>
      </c>
      <c r="AY183" s="158" t="s">
        <v>158</v>
      </c>
    </row>
    <row r="184" spans="2:65" s="6" customFormat="1" ht="15.75" customHeight="1" x14ac:dyDescent="0.3">
      <c r="B184" s="150"/>
      <c r="C184" s="151"/>
      <c r="D184" s="152" t="s">
        <v>165</v>
      </c>
      <c r="E184" s="151"/>
      <c r="F184" s="153" t="s">
        <v>180</v>
      </c>
      <c r="G184" s="151"/>
      <c r="H184" s="154">
        <v>5</v>
      </c>
      <c r="J184" s="151"/>
      <c r="K184" s="151"/>
      <c r="L184" s="155"/>
      <c r="M184" s="156"/>
      <c r="N184" s="151"/>
      <c r="O184" s="151"/>
      <c r="P184" s="151"/>
      <c r="Q184" s="151"/>
      <c r="R184" s="151"/>
      <c r="S184" s="151"/>
      <c r="T184" s="157"/>
      <c r="AT184" s="158" t="s">
        <v>165</v>
      </c>
      <c r="AU184" s="158" t="s">
        <v>21</v>
      </c>
      <c r="AV184" s="158" t="s">
        <v>78</v>
      </c>
      <c r="AW184" s="158" t="s">
        <v>121</v>
      </c>
      <c r="AX184" s="158" t="s">
        <v>70</v>
      </c>
      <c r="AY184" s="158" t="s">
        <v>158</v>
      </c>
    </row>
    <row r="185" spans="2:65" s="6" customFormat="1" ht="15.75" customHeight="1" x14ac:dyDescent="0.3">
      <c r="B185" s="150"/>
      <c r="C185" s="151"/>
      <c r="D185" s="152" t="s">
        <v>165</v>
      </c>
      <c r="E185" s="151"/>
      <c r="F185" s="153" t="s">
        <v>21</v>
      </c>
      <c r="G185" s="151"/>
      <c r="H185" s="154">
        <v>1</v>
      </c>
      <c r="J185" s="151"/>
      <c r="K185" s="151"/>
      <c r="L185" s="155"/>
      <c r="M185" s="156"/>
      <c r="N185" s="151"/>
      <c r="O185" s="151"/>
      <c r="P185" s="151"/>
      <c r="Q185" s="151"/>
      <c r="R185" s="151"/>
      <c r="S185" s="151"/>
      <c r="T185" s="157"/>
      <c r="AT185" s="158" t="s">
        <v>165</v>
      </c>
      <c r="AU185" s="158" t="s">
        <v>21</v>
      </c>
      <c r="AV185" s="158" t="s">
        <v>78</v>
      </c>
      <c r="AW185" s="158" t="s">
        <v>121</v>
      </c>
      <c r="AX185" s="158" t="s">
        <v>70</v>
      </c>
      <c r="AY185" s="158" t="s">
        <v>158</v>
      </c>
    </row>
    <row r="186" spans="2:65" s="6" customFormat="1" ht="15.75" customHeight="1" x14ac:dyDescent="0.3">
      <c r="B186" s="159"/>
      <c r="C186" s="160"/>
      <c r="D186" s="152" t="s">
        <v>165</v>
      </c>
      <c r="E186" s="160"/>
      <c r="F186" s="161" t="s">
        <v>170</v>
      </c>
      <c r="G186" s="160"/>
      <c r="H186" s="162">
        <v>12</v>
      </c>
      <c r="J186" s="160"/>
      <c r="K186" s="160"/>
      <c r="L186" s="163"/>
      <c r="M186" s="164"/>
      <c r="N186" s="160"/>
      <c r="O186" s="160"/>
      <c r="P186" s="160"/>
      <c r="Q186" s="160"/>
      <c r="R186" s="160"/>
      <c r="S186" s="160"/>
      <c r="T186" s="165"/>
      <c r="AT186" s="166" t="s">
        <v>165</v>
      </c>
      <c r="AU186" s="166" t="s">
        <v>21</v>
      </c>
      <c r="AV186" s="166" t="s">
        <v>163</v>
      </c>
      <c r="AW186" s="166" t="s">
        <v>121</v>
      </c>
      <c r="AX186" s="166" t="s">
        <v>21</v>
      </c>
      <c r="AY186" s="166" t="s">
        <v>158</v>
      </c>
    </row>
    <row r="187" spans="2:65" s="6" customFormat="1" ht="15.75" customHeight="1" x14ac:dyDescent="0.3">
      <c r="B187" s="23"/>
      <c r="C187" s="136" t="s">
        <v>282</v>
      </c>
      <c r="D187" s="136" t="s">
        <v>159</v>
      </c>
      <c r="E187" s="137" t="s">
        <v>1126</v>
      </c>
      <c r="F187" s="138" t="s">
        <v>1127</v>
      </c>
      <c r="G187" s="139" t="s">
        <v>447</v>
      </c>
      <c r="H187" s="140">
        <v>3</v>
      </c>
      <c r="I187" s="141"/>
      <c r="J187" s="142">
        <f>ROUND($I$187*$H$187,2)</f>
        <v>0</v>
      </c>
      <c r="K187" s="138"/>
      <c r="L187" s="43"/>
      <c r="M187" s="143"/>
      <c r="N187" s="144" t="s">
        <v>41</v>
      </c>
      <c r="O187" s="24"/>
      <c r="P187" s="145">
        <f>$O$187*$H$187</f>
        <v>0</v>
      </c>
      <c r="Q187" s="145">
        <v>0</v>
      </c>
      <c r="R187" s="145">
        <f>$Q$187*$H$187</f>
        <v>0</v>
      </c>
      <c r="S187" s="145">
        <v>0</v>
      </c>
      <c r="T187" s="146">
        <f>$S$187*$H$187</f>
        <v>0</v>
      </c>
      <c r="AR187" s="89" t="s">
        <v>163</v>
      </c>
      <c r="AT187" s="89" t="s">
        <v>159</v>
      </c>
      <c r="AU187" s="89" t="s">
        <v>21</v>
      </c>
      <c r="AY187" s="6" t="s">
        <v>158</v>
      </c>
      <c r="BE187" s="147">
        <f>IF($N$187="základní",$J$187,0)</f>
        <v>0</v>
      </c>
      <c r="BF187" s="147">
        <f>IF($N$187="snížená",$J$187,0)</f>
        <v>0</v>
      </c>
      <c r="BG187" s="147">
        <f>IF($N$187="zákl. přenesená",$J$187,0)</f>
        <v>0</v>
      </c>
      <c r="BH187" s="147">
        <f>IF($N$187="sníž. přenesená",$J$187,0)</f>
        <v>0</v>
      </c>
      <c r="BI187" s="147">
        <f>IF($N$187="nulová",$J$187,0)</f>
        <v>0</v>
      </c>
      <c r="BJ187" s="89" t="s">
        <v>21</v>
      </c>
      <c r="BK187" s="147">
        <f>ROUND($I$187*$H$187,2)</f>
        <v>0</v>
      </c>
      <c r="BL187" s="89" t="s">
        <v>163</v>
      </c>
      <c r="BM187" s="89" t="s">
        <v>282</v>
      </c>
    </row>
    <row r="188" spans="2:65" s="6" customFormat="1" ht="16.5" customHeight="1" x14ac:dyDescent="0.3">
      <c r="B188" s="23"/>
      <c r="C188" s="24"/>
      <c r="D188" s="148" t="s">
        <v>164</v>
      </c>
      <c r="E188" s="24"/>
      <c r="F188" s="149" t="s">
        <v>1127</v>
      </c>
      <c r="G188" s="24"/>
      <c r="H188" s="24"/>
      <c r="J188" s="24"/>
      <c r="K188" s="24"/>
      <c r="L188" s="43"/>
      <c r="M188" s="56"/>
      <c r="N188" s="24"/>
      <c r="O188" s="24"/>
      <c r="P188" s="24"/>
      <c r="Q188" s="24"/>
      <c r="R188" s="24"/>
      <c r="S188" s="24"/>
      <c r="T188" s="57"/>
      <c r="AT188" s="6" t="s">
        <v>164</v>
      </c>
      <c r="AU188" s="6" t="s">
        <v>21</v>
      </c>
    </row>
    <row r="189" spans="2:65" s="6" customFormat="1" ht="15.75" customHeight="1" x14ac:dyDescent="0.3">
      <c r="B189" s="150"/>
      <c r="C189" s="151"/>
      <c r="D189" s="152" t="s">
        <v>165</v>
      </c>
      <c r="E189" s="151"/>
      <c r="F189" s="153" t="s">
        <v>174</v>
      </c>
      <c r="G189" s="151"/>
      <c r="H189" s="154">
        <v>3</v>
      </c>
      <c r="J189" s="151"/>
      <c r="K189" s="151"/>
      <c r="L189" s="155"/>
      <c r="M189" s="156"/>
      <c r="N189" s="151"/>
      <c r="O189" s="151"/>
      <c r="P189" s="151"/>
      <c r="Q189" s="151"/>
      <c r="R189" s="151"/>
      <c r="S189" s="151"/>
      <c r="T189" s="157"/>
      <c r="AT189" s="158" t="s">
        <v>165</v>
      </c>
      <c r="AU189" s="158" t="s">
        <v>21</v>
      </c>
      <c r="AV189" s="158" t="s">
        <v>78</v>
      </c>
      <c r="AW189" s="158" t="s">
        <v>121</v>
      </c>
      <c r="AX189" s="158" t="s">
        <v>70</v>
      </c>
      <c r="AY189" s="158" t="s">
        <v>158</v>
      </c>
    </row>
    <row r="190" spans="2:65" s="6" customFormat="1" ht="15.75" customHeight="1" x14ac:dyDescent="0.3">
      <c r="B190" s="159"/>
      <c r="C190" s="160"/>
      <c r="D190" s="152" t="s">
        <v>165</v>
      </c>
      <c r="E190" s="160"/>
      <c r="F190" s="161" t="s">
        <v>170</v>
      </c>
      <c r="G190" s="160"/>
      <c r="H190" s="162">
        <v>3</v>
      </c>
      <c r="J190" s="160"/>
      <c r="K190" s="160"/>
      <c r="L190" s="163"/>
      <c r="M190" s="164"/>
      <c r="N190" s="160"/>
      <c r="O190" s="160"/>
      <c r="P190" s="160"/>
      <c r="Q190" s="160"/>
      <c r="R190" s="160"/>
      <c r="S190" s="160"/>
      <c r="T190" s="165"/>
      <c r="AT190" s="166" t="s">
        <v>165</v>
      </c>
      <c r="AU190" s="166" t="s">
        <v>21</v>
      </c>
      <c r="AV190" s="166" t="s">
        <v>163</v>
      </c>
      <c r="AW190" s="166" t="s">
        <v>121</v>
      </c>
      <c r="AX190" s="166" t="s">
        <v>21</v>
      </c>
      <c r="AY190" s="166" t="s">
        <v>158</v>
      </c>
    </row>
    <row r="191" spans="2:65" s="6" customFormat="1" ht="15.75" customHeight="1" x14ac:dyDescent="0.3">
      <c r="B191" s="23"/>
      <c r="C191" s="136" t="s">
        <v>286</v>
      </c>
      <c r="D191" s="136" t="s">
        <v>159</v>
      </c>
      <c r="E191" s="137" t="s">
        <v>1128</v>
      </c>
      <c r="F191" s="138" t="s">
        <v>1129</v>
      </c>
      <c r="G191" s="139" t="s">
        <v>447</v>
      </c>
      <c r="H191" s="140">
        <v>31.5</v>
      </c>
      <c r="I191" s="141"/>
      <c r="J191" s="142">
        <f>ROUND($I$191*$H$191,2)</f>
        <v>0</v>
      </c>
      <c r="K191" s="138"/>
      <c r="L191" s="43"/>
      <c r="M191" s="143"/>
      <c r="N191" s="144" t="s">
        <v>41</v>
      </c>
      <c r="O191" s="24"/>
      <c r="P191" s="145">
        <f>$O$191*$H$191</f>
        <v>0</v>
      </c>
      <c r="Q191" s="145">
        <v>0</v>
      </c>
      <c r="R191" s="145">
        <f>$Q$191*$H$191</f>
        <v>0</v>
      </c>
      <c r="S191" s="145">
        <v>0</v>
      </c>
      <c r="T191" s="146">
        <f>$S$191*$H$191</f>
        <v>0</v>
      </c>
      <c r="AR191" s="89" t="s">
        <v>163</v>
      </c>
      <c r="AT191" s="89" t="s">
        <v>159</v>
      </c>
      <c r="AU191" s="89" t="s">
        <v>21</v>
      </c>
      <c r="AY191" s="6" t="s">
        <v>158</v>
      </c>
      <c r="BE191" s="147">
        <f>IF($N$191="základní",$J$191,0)</f>
        <v>0</v>
      </c>
      <c r="BF191" s="147">
        <f>IF($N$191="snížená",$J$191,0)</f>
        <v>0</v>
      </c>
      <c r="BG191" s="147">
        <f>IF($N$191="zákl. přenesená",$J$191,0)</f>
        <v>0</v>
      </c>
      <c r="BH191" s="147">
        <f>IF($N$191="sníž. přenesená",$J$191,0)</f>
        <v>0</v>
      </c>
      <c r="BI191" s="147">
        <f>IF($N$191="nulová",$J$191,0)</f>
        <v>0</v>
      </c>
      <c r="BJ191" s="89" t="s">
        <v>21</v>
      </c>
      <c r="BK191" s="147">
        <f>ROUND($I$191*$H$191,2)</f>
        <v>0</v>
      </c>
      <c r="BL191" s="89" t="s">
        <v>163</v>
      </c>
      <c r="BM191" s="89" t="s">
        <v>286</v>
      </c>
    </row>
    <row r="192" spans="2:65" s="6" customFormat="1" ht="16.5" customHeight="1" x14ac:dyDescent="0.3">
      <c r="B192" s="23"/>
      <c r="C192" s="24"/>
      <c r="D192" s="148" t="s">
        <v>164</v>
      </c>
      <c r="E192" s="24"/>
      <c r="F192" s="149" t="s">
        <v>1129</v>
      </c>
      <c r="G192" s="24"/>
      <c r="H192" s="24"/>
      <c r="J192" s="24"/>
      <c r="K192" s="24"/>
      <c r="L192" s="43"/>
      <c r="M192" s="56"/>
      <c r="N192" s="24"/>
      <c r="O192" s="24"/>
      <c r="P192" s="24"/>
      <c r="Q192" s="24"/>
      <c r="R192" s="24"/>
      <c r="S192" s="24"/>
      <c r="T192" s="57"/>
      <c r="AT192" s="6" t="s">
        <v>164</v>
      </c>
      <c r="AU192" s="6" t="s">
        <v>21</v>
      </c>
    </row>
    <row r="193" spans="2:65" s="6" customFormat="1" ht="15.75" customHeight="1" x14ac:dyDescent="0.3">
      <c r="B193" s="23"/>
      <c r="C193" s="136" t="s">
        <v>289</v>
      </c>
      <c r="D193" s="136" t="s">
        <v>159</v>
      </c>
      <c r="E193" s="137" t="s">
        <v>1130</v>
      </c>
      <c r="F193" s="138" t="s">
        <v>1131</v>
      </c>
      <c r="G193" s="139" t="s">
        <v>447</v>
      </c>
      <c r="H193" s="140">
        <v>2.5</v>
      </c>
      <c r="I193" s="141"/>
      <c r="J193" s="142">
        <f>ROUND($I$193*$H$193,2)</f>
        <v>0</v>
      </c>
      <c r="K193" s="138"/>
      <c r="L193" s="43"/>
      <c r="M193" s="143"/>
      <c r="N193" s="144" t="s">
        <v>41</v>
      </c>
      <c r="O193" s="24"/>
      <c r="P193" s="145">
        <f>$O$193*$H$193</f>
        <v>0</v>
      </c>
      <c r="Q193" s="145">
        <v>0</v>
      </c>
      <c r="R193" s="145">
        <f>$Q$193*$H$193</f>
        <v>0</v>
      </c>
      <c r="S193" s="145">
        <v>0</v>
      </c>
      <c r="T193" s="146">
        <f>$S$193*$H$193</f>
        <v>0</v>
      </c>
      <c r="AR193" s="89" t="s">
        <v>163</v>
      </c>
      <c r="AT193" s="89" t="s">
        <v>159</v>
      </c>
      <c r="AU193" s="89" t="s">
        <v>21</v>
      </c>
      <c r="AY193" s="6" t="s">
        <v>158</v>
      </c>
      <c r="BE193" s="147">
        <f>IF($N$193="základní",$J$193,0)</f>
        <v>0</v>
      </c>
      <c r="BF193" s="147">
        <f>IF($N$193="snížená",$J$193,0)</f>
        <v>0</v>
      </c>
      <c r="BG193" s="147">
        <f>IF($N$193="zákl. přenesená",$J$193,0)</f>
        <v>0</v>
      </c>
      <c r="BH193" s="147">
        <f>IF($N$193="sníž. přenesená",$J$193,0)</f>
        <v>0</v>
      </c>
      <c r="BI193" s="147">
        <f>IF($N$193="nulová",$J$193,0)</f>
        <v>0</v>
      </c>
      <c r="BJ193" s="89" t="s">
        <v>21</v>
      </c>
      <c r="BK193" s="147">
        <f>ROUND($I$193*$H$193,2)</f>
        <v>0</v>
      </c>
      <c r="BL193" s="89" t="s">
        <v>163</v>
      </c>
      <c r="BM193" s="89" t="s">
        <v>289</v>
      </c>
    </row>
    <row r="194" spans="2:65" s="6" customFormat="1" ht="16.5" customHeight="1" x14ac:dyDescent="0.3">
      <c r="B194" s="23"/>
      <c r="C194" s="24"/>
      <c r="D194" s="148" t="s">
        <v>164</v>
      </c>
      <c r="E194" s="24"/>
      <c r="F194" s="149" t="s">
        <v>1131</v>
      </c>
      <c r="G194" s="24"/>
      <c r="H194" s="24"/>
      <c r="J194" s="24"/>
      <c r="K194" s="24"/>
      <c r="L194" s="43"/>
      <c r="M194" s="56"/>
      <c r="N194" s="24"/>
      <c r="O194" s="24"/>
      <c r="P194" s="24"/>
      <c r="Q194" s="24"/>
      <c r="R194" s="24"/>
      <c r="S194" s="24"/>
      <c r="T194" s="57"/>
      <c r="AT194" s="6" t="s">
        <v>164</v>
      </c>
      <c r="AU194" s="6" t="s">
        <v>21</v>
      </c>
    </row>
    <row r="195" spans="2:65" s="6" customFormat="1" ht="15.75" customHeight="1" x14ac:dyDescent="0.3">
      <c r="B195" s="23"/>
      <c r="C195" s="136" t="s">
        <v>292</v>
      </c>
      <c r="D195" s="136" t="s">
        <v>159</v>
      </c>
      <c r="E195" s="137" t="s">
        <v>1132</v>
      </c>
      <c r="F195" s="138" t="s">
        <v>1133</v>
      </c>
      <c r="G195" s="139" t="s">
        <v>447</v>
      </c>
      <c r="H195" s="140">
        <v>1</v>
      </c>
      <c r="I195" s="141"/>
      <c r="J195" s="142">
        <f>ROUND($I$195*$H$195,2)</f>
        <v>0</v>
      </c>
      <c r="K195" s="138"/>
      <c r="L195" s="43"/>
      <c r="M195" s="143"/>
      <c r="N195" s="144" t="s">
        <v>41</v>
      </c>
      <c r="O195" s="24"/>
      <c r="P195" s="145">
        <f>$O$195*$H$195</f>
        <v>0</v>
      </c>
      <c r="Q195" s="145">
        <v>0</v>
      </c>
      <c r="R195" s="145">
        <f>$Q$195*$H$195</f>
        <v>0</v>
      </c>
      <c r="S195" s="145">
        <v>0</v>
      </c>
      <c r="T195" s="146">
        <f>$S$195*$H$195</f>
        <v>0</v>
      </c>
      <c r="AR195" s="89" t="s">
        <v>163</v>
      </c>
      <c r="AT195" s="89" t="s">
        <v>159</v>
      </c>
      <c r="AU195" s="89" t="s">
        <v>21</v>
      </c>
      <c r="AY195" s="6" t="s">
        <v>158</v>
      </c>
      <c r="BE195" s="147">
        <f>IF($N$195="základní",$J$195,0)</f>
        <v>0</v>
      </c>
      <c r="BF195" s="147">
        <f>IF($N$195="snížená",$J$195,0)</f>
        <v>0</v>
      </c>
      <c r="BG195" s="147">
        <f>IF($N$195="zákl. přenesená",$J$195,0)</f>
        <v>0</v>
      </c>
      <c r="BH195" s="147">
        <f>IF($N$195="sníž. přenesená",$J$195,0)</f>
        <v>0</v>
      </c>
      <c r="BI195" s="147">
        <f>IF($N$195="nulová",$J$195,0)</f>
        <v>0</v>
      </c>
      <c r="BJ195" s="89" t="s">
        <v>21</v>
      </c>
      <c r="BK195" s="147">
        <f>ROUND($I$195*$H$195,2)</f>
        <v>0</v>
      </c>
      <c r="BL195" s="89" t="s">
        <v>163</v>
      </c>
      <c r="BM195" s="89" t="s">
        <v>292</v>
      </c>
    </row>
    <row r="196" spans="2:65" s="6" customFormat="1" ht="16.5" customHeight="1" x14ac:dyDescent="0.3">
      <c r="B196" s="23"/>
      <c r="C196" s="24"/>
      <c r="D196" s="148" t="s">
        <v>164</v>
      </c>
      <c r="E196" s="24"/>
      <c r="F196" s="149" t="s">
        <v>1133</v>
      </c>
      <c r="G196" s="24"/>
      <c r="H196" s="24"/>
      <c r="J196" s="24"/>
      <c r="K196" s="24"/>
      <c r="L196" s="43"/>
      <c r="M196" s="56"/>
      <c r="N196" s="24"/>
      <c r="O196" s="24"/>
      <c r="P196" s="24"/>
      <c r="Q196" s="24"/>
      <c r="R196" s="24"/>
      <c r="S196" s="24"/>
      <c r="T196" s="57"/>
      <c r="AT196" s="6" t="s">
        <v>164</v>
      </c>
      <c r="AU196" s="6" t="s">
        <v>21</v>
      </c>
    </row>
    <row r="197" spans="2:65" s="6" customFormat="1" ht="15.75" customHeight="1" x14ac:dyDescent="0.3">
      <c r="B197" s="150"/>
      <c r="C197" s="151"/>
      <c r="D197" s="152" t="s">
        <v>165</v>
      </c>
      <c r="E197" s="151"/>
      <c r="F197" s="153" t="s">
        <v>21</v>
      </c>
      <c r="G197" s="151"/>
      <c r="H197" s="154">
        <v>1</v>
      </c>
      <c r="J197" s="151"/>
      <c r="K197" s="151"/>
      <c r="L197" s="155"/>
      <c r="M197" s="156"/>
      <c r="N197" s="151"/>
      <c r="O197" s="151"/>
      <c r="P197" s="151"/>
      <c r="Q197" s="151"/>
      <c r="R197" s="151"/>
      <c r="S197" s="151"/>
      <c r="T197" s="157"/>
      <c r="AT197" s="158" t="s">
        <v>165</v>
      </c>
      <c r="AU197" s="158" t="s">
        <v>21</v>
      </c>
      <c r="AV197" s="158" t="s">
        <v>78</v>
      </c>
      <c r="AW197" s="158" t="s">
        <v>121</v>
      </c>
      <c r="AX197" s="158" t="s">
        <v>70</v>
      </c>
      <c r="AY197" s="158" t="s">
        <v>158</v>
      </c>
    </row>
    <row r="198" spans="2:65" s="6" customFormat="1" ht="15.75" customHeight="1" x14ac:dyDescent="0.3">
      <c r="B198" s="159"/>
      <c r="C198" s="160"/>
      <c r="D198" s="152" t="s">
        <v>165</v>
      </c>
      <c r="E198" s="160"/>
      <c r="F198" s="161" t="s">
        <v>170</v>
      </c>
      <c r="G198" s="160"/>
      <c r="H198" s="162">
        <v>1</v>
      </c>
      <c r="J198" s="160"/>
      <c r="K198" s="160"/>
      <c r="L198" s="163"/>
      <c r="M198" s="164"/>
      <c r="N198" s="160"/>
      <c r="O198" s="160"/>
      <c r="P198" s="160"/>
      <c r="Q198" s="160"/>
      <c r="R198" s="160"/>
      <c r="S198" s="160"/>
      <c r="T198" s="165"/>
      <c r="AT198" s="166" t="s">
        <v>165</v>
      </c>
      <c r="AU198" s="166" t="s">
        <v>21</v>
      </c>
      <c r="AV198" s="166" t="s">
        <v>163</v>
      </c>
      <c r="AW198" s="166" t="s">
        <v>121</v>
      </c>
      <c r="AX198" s="166" t="s">
        <v>21</v>
      </c>
      <c r="AY198" s="166" t="s">
        <v>158</v>
      </c>
    </row>
    <row r="199" spans="2:65" s="6" customFormat="1" ht="15.75" customHeight="1" x14ac:dyDescent="0.3">
      <c r="B199" s="23"/>
      <c r="C199" s="136" t="s">
        <v>295</v>
      </c>
      <c r="D199" s="136" t="s">
        <v>159</v>
      </c>
      <c r="E199" s="137" t="s">
        <v>1134</v>
      </c>
      <c r="F199" s="138" t="s">
        <v>1135</v>
      </c>
      <c r="G199" s="139" t="s">
        <v>447</v>
      </c>
      <c r="H199" s="140">
        <v>1</v>
      </c>
      <c r="I199" s="141"/>
      <c r="J199" s="142">
        <f>ROUND($I$199*$H$199,2)</f>
        <v>0</v>
      </c>
      <c r="K199" s="138"/>
      <c r="L199" s="43"/>
      <c r="M199" s="143"/>
      <c r="N199" s="144" t="s">
        <v>41</v>
      </c>
      <c r="O199" s="24"/>
      <c r="P199" s="145">
        <f>$O$199*$H$199</f>
        <v>0</v>
      </c>
      <c r="Q199" s="145">
        <v>0</v>
      </c>
      <c r="R199" s="145">
        <f>$Q$199*$H$199</f>
        <v>0</v>
      </c>
      <c r="S199" s="145">
        <v>0</v>
      </c>
      <c r="T199" s="146">
        <f>$S$199*$H$199</f>
        <v>0</v>
      </c>
      <c r="AR199" s="89" t="s">
        <v>163</v>
      </c>
      <c r="AT199" s="89" t="s">
        <v>159</v>
      </c>
      <c r="AU199" s="89" t="s">
        <v>21</v>
      </c>
      <c r="AY199" s="6" t="s">
        <v>158</v>
      </c>
      <c r="BE199" s="147">
        <f>IF($N$199="základní",$J$199,0)</f>
        <v>0</v>
      </c>
      <c r="BF199" s="147">
        <f>IF($N$199="snížená",$J$199,0)</f>
        <v>0</v>
      </c>
      <c r="BG199" s="147">
        <f>IF($N$199="zákl. přenesená",$J$199,0)</f>
        <v>0</v>
      </c>
      <c r="BH199" s="147">
        <f>IF($N$199="sníž. přenesená",$J$199,0)</f>
        <v>0</v>
      </c>
      <c r="BI199" s="147">
        <f>IF($N$199="nulová",$J$199,0)</f>
        <v>0</v>
      </c>
      <c r="BJ199" s="89" t="s">
        <v>21</v>
      </c>
      <c r="BK199" s="147">
        <f>ROUND($I$199*$H$199,2)</f>
        <v>0</v>
      </c>
      <c r="BL199" s="89" t="s">
        <v>163</v>
      </c>
      <c r="BM199" s="89" t="s">
        <v>295</v>
      </c>
    </row>
    <row r="200" spans="2:65" s="6" customFormat="1" ht="16.5" customHeight="1" x14ac:dyDescent="0.3">
      <c r="B200" s="23"/>
      <c r="C200" s="24"/>
      <c r="D200" s="148" t="s">
        <v>164</v>
      </c>
      <c r="E200" s="24"/>
      <c r="F200" s="149" t="s">
        <v>1135</v>
      </c>
      <c r="G200" s="24"/>
      <c r="H200" s="24"/>
      <c r="J200" s="24"/>
      <c r="K200" s="24"/>
      <c r="L200" s="43"/>
      <c r="M200" s="56"/>
      <c r="N200" s="24"/>
      <c r="O200" s="24"/>
      <c r="P200" s="24"/>
      <c r="Q200" s="24"/>
      <c r="R200" s="24"/>
      <c r="S200" s="24"/>
      <c r="T200" s="57"/>
      <c r="AT200" s="6" t="s">
        <v>164</v>
      </c>
      <c r="AU200" s="6" t="s">
        <v>21</v>
      </c>
    </row>
    <row r="201" spans="2:65" s="6" customFormat="1" ht="15.75" customHeight="1" x14ac:dyDescent="0.3">
      <c r="B201" s="23"/>
      <c r="C201" s="136" t="s">
        <v>300</v>
      </c>
      <c r="D201" s="136" t="s">
        <v>159</v>
      </c>
      <c r="E201" s="137" t="s">
        <v>1136</v>
      </c>
      <c r="F201" s="138" t="s">
        <v>1137</v>
      </c>
      <c r="G201" s="139" t="s">
        <v>447</v>
      </c>
      <c r="H201" s="140">
        <v>2</v>
      </c>
      <c r="I201" s="141"/>
      <c r="J201" s="142">
        <f>ROUND($I$201*$H$201,2)</f>
        <v>0</v>
      </c>
      <c r="K201" s="138"/>
      <c r="L201" s="43"/>
      <c r="M201" s="143"/>
      <c r="N201" s="144" t="s">
        <v>41</v>
      </c>
      <c r="O201" s="24"/>
      <c r="P201" s="145">
        <f>$O$201*$H$201</f>
        <v>0</v>
      </c>
      <c r="Q201" s="145">
        <v>0</v>
      </c>
      <c r="R201" s="145">
        <f>$Q$201*$H$201</f>
        <v>0</v>
      </c>
      <c r="S201" s="145">
        <v>0</v>
      </c>
      <c r="T201" s="146">
        <f>$S$201*$H$201</f>
        <v>0</v>
      </c>
      <c r="AR201" s="89" t="s">
        <v>163</v>
      </c>
      <c r="AT201" s="89" t="s">
        <v>159</v>
      </c>
      <c r="AU201" s="89" t="s">
        <v>21</v>
      </c>
      <c r="AY201" s="6" t="s">
        <v>158</v>
      </c>
      <c r="BE201" s="147">
        <f>IF($N$201="základní",$J$201,0)</f>
        <v>0</v>
      </c>
      <c r="BF201" s="147">
        <f>IF($N$201="snížená",$J$201,0)</f>
        <v>0</v>
      </c>
      <c r="BG201" s="147">
        <f>IF($N$201="zákl. přenesená",$J$201,0)</f>
        <v>0</v>
      </c>
      <c r="BH201" s="147">
        <f>IF($N$201="sníž. přenesená",$J$201,0)</f>
        <v>0</v>
      </c>
      <c r="BI201" s="147">
        <f>IF($N$201="nulová",$J$201,0)</f>
        <v>0</v>
      </c>
      <c r="BJ201" s="89" t="s">
        <v>21</v>
      </c>
      <c r="BK201" s="147">
        <f>ROUND($I$201*$H$201,2)</f>
        <v>0</v>
      </c>
      <c r="BL201" s="89" t="s">
        <v>163</v>
      </c>
      <c r="BM201" s="89" t="s">
        <v>300</v>
      </c>
    </row>
    <row r="202" spans="2:65" s="6" customFormat="1" ht="16.5" customHeight="1" x14ac:dyDescent="0.3">
      <c r="B202" s="23"/>
      <c r="C202" s="24"/>
      <c r="D202" s="148" t="s">
        <v>164</v>
      </c>
      <c r="E202" s="24"/>
      <c r="F202" s="149" t="s">
        <v>1137</v>
      </c>
      <c r="G202" s="24"/>
      <c r="H202" s="24"/>
      <c r="J202" s="24"/>
      <c r="K202" s="24"/>
      <c r="L202" s="43"/>
      <c r="M202" s="56"/>
      <c r="N202" s="24"/>
      <c r="O202" s="24"/>
      <c r="P202" s="24"/>
      <c r="Q202" s="24"/>
      <c r="R202" s="24"/>
      <c r="S202" s="24"/>
      <c r="T202" s="57"/>
      <c r="AT202" s="6" t="s">
        <v>164</v>
      </c>
      <c r="AU202" s="6" t="s">
        <v>21</v>
      </c>
    </row>
    <row r="203" spans="2:65" s="6" customFormat="1" ht="15.75" customHeight="1" x14ac:dyDescent="0.3">
      <c r="B203" s="23"/>
      <c r="C203" s="136" t="s">
        <v>303</v>
      </c>
      <c r="D203" s="136" t="s">
        <v>159</v>
      </c>
      <c r="E203" s="137" t="s">
        <v>1138</v>
      </c>
      <c r="F203" s="138" t="s">
        <v>1139</v>
      </c>
      <c r="G203" s="139" t="s">
        <v>447</v>
      </c>
      <c r="H203" s="140">
        <v>13.5</v>
      </c>
      <c r="I203" s="141"/>
      <c r="J203" s="142">
        <f>ROUND($I$203*$H$203,2)</f>
        <v>0</v>
      </c>
      <c r="K203" s="138"/>
      <c r="L203" s="43"/>
      <c r="M203" s="143"/>
      <c r="N203" s="144" t="s">
        <v>41</v>
      </c>
      <c r="O203" s="24"/>
      <c r="P203" s="145">
        <f>$O$203*$H$203</f>
        <v>0</v>
      </c>
      <c r="Q203" s="145">
        <v>0</v>
      </c>
      <c r="R203" s="145">
        <f>$Q$203*$H$203</f>
        <v>0</v>
      </c>
      <c r="S203" s="145">
        <v>0</v>
      </c>
      <c r="T203" s="146">
        <f>$S$203*$H$203</f>
        <v>0</v>
      </c>
      <c r="AR203" s="89" t="s">
        <v>163</v>
      </c>
      <c r="AT203" s="89" t="s">
        <v>159</v>
      </c>
      <c r="AU203" s="89" t="s">
        <v>21</v>
      </c>
      <c r="AY203" s="6" t="s">
        <v>158</v>
      </c>
      <c r="BE203" s="147">
        <f>IF($N$203="základní",$J$203,0)</f>
        <v>0</v>
      </c>
      <c r="BF203" s="147">
        <f>IF($N$203="snížená",$J$203,0)</f>
        <v>0</v>
      </c>
      <c r="BG203" s="147">
        <f>IF($N$203="zákl. přenesená",$J$203,0)</f>
        <v>0</v>
      </c>
      <c r="BH203" s="147">
        <f>IF($N$203="sníž. přenesená",$J$203,0)</f>
        <v>0</v>
      </c>
      <c r="BI203" s="147">
        <f>IF($N$203="nulová",$J$203,0)</f>
        <v>0</v>
      </c>
      <c r="BJ203" s="89" t="s">
        <v>21</v>
      </c>
      <c r="BK203" s="147">
        <f>ROUND($I$203*$H$203,2)</f>
        <v>0</v>
      </c>
      <c r="BL203" s="89" t="s">
        <v>163</v>
      </c>
      <c r="BM203" s="89" t="s">
        <v>303</v>
      </c>
    </row>
    <row r="204" spans="2:65" s="6" customFormat="1" ht="16.5" customHeight="1" x14ac:dyDescent="0.3">
      <c r="B204" s="23"/>
      <c r="C204" s="24"/>
      <c r="D204" s="148" t="s">
        <v>164</v>
      </c>
      <c r="E204" s="24"/>
      <c r="F204" s="149" t="s">
        <v>1139</v>
      </c>
      <c r="G204" s="24"/>
      <c r="H204" s="24"/>
      <c r="J204" s="24"/>
      <c r="K204" s="24"/>
      <c r="L204" s="43"/>
      <c r="M204" s="56"/>
      <c r="N204" s="24"/>
      <c r="O204" s="24"/>
      <c r="P204" s="24"/>
      <c r="Q204" s="24"/>
      <c r="R204" s="24"/>
      <c r="S204" s="24"/>
      <c r="T204" s="57"/>
      <c r="AT204" s="6" t="s">
        <v>164</v>
      </c>
      <c r="AU204" s="6" t="s">
        <v>21</v>
      </c>
    </row>
    <row r="205" spans="2:65" s="6" customFormat="1" ht="15.75" customHeight="1" x14ac:dyDescent="0.3">
      <c r="B205" s="23"/>
      <c r="C205" s="136" t="s">
        <v>307</v>
      </c>
      <c r="D205" s="136" t="s">
        <v>159</v>
      </c>
      <c r="E205" s="137" t="s">
        <v>1140</v>
      </c>
      <c r="F205" s="138" t="s">
        <v>1141</v>
      </c>
      <c r="G205" s="139" t="s">
        <v>329</v>
      </c>
      <c r="H205" s="140">
        <v>3</v>
      </c>
      <c r="I205" s="141"/>
      <c r="J205" s="142">
        <f>ROUND($I$205*$H$205,2)</f>
        <v>0</v>
      </c>
      <c r="K205" s="138"/>
      <c r="L205" s="43"/>
      <c r="M205" s="143"/>
      <c r="N205" s="144" t="s">
        <v>41</v>
      </c>
      <c r="O205" s="24"/>
      <c r="P205" s="145">
        <f>$O$205*$H$205</f>
        <v>0</v>
      </c>
      <c r="Q205" s="145">
        <v>0</v>
      </c>
      <c r="R205" s="145">
        <f>$Q$205*$H$205</f>
        <v>0</v>
      </c>
      <c r="S205" s="145">
        <v>0</v>
      </c>
      <c r="T205" s="146">
        <f>$S$205*$H$205</f>
        <v>0</v>
      </c>
      <c r="AR205" s="89" t="s">
        <v>163</v>
      </c>
      <c r="AT205" s="89" t="s">
        <v>159</v>
      </c>
      <c r="AU205" s="89" t="s">
        <v>21</v>
      </c>
      <c r="AY205" s="6" t="s">
        <v>158</v>
      </c>
      <c r="BE205" s="147">
        <f>IF($N$205="základní",$J$205,0)</f>
        <v>0</v>
      </c>
      <c r="BF205" s="147">
        <f>IF($N$205="snížená",$J$205,0)</f>
        <v>0</v>
      </c>
      <c r="BG205" s="147">
        <f>IF($N$205="zákl. přenesená",$J$205,0)</f>
        <v>0</v>
      </c>
      <c r="BH205" s="147">
        <f>IF($N$205="sníž. přenesená",$J$205,0)</f>
        <v>0</v>
      </c>
      <c r="BI205" s="147">
        <f>IF($N$205="nulová",$J$205,0)</f>
        <v>0</v>
      </c>
      <c r="BJ205" s="89" t="s">
        <v>21</v>
      </c>
      <c r="BK205" s="147">
        <f>ROUND($I$205*$H$205,2)</f>
        <v>0</v>
      </c>
      <c r="BL205" s="89" t="s">
        <v>163</v>
      </c>
      <c r="BM205" s="89" t="s">
        <v>307</v>
      </c>
    </row>
    <row r="206" spans="2:65" s="6" customFormat="1" ht="16.5" customHeight="1" x14ac:dyDescent="0.3">
      <c r="B206" s="23"/>
      <c r="C206" s="24"/>
      <c r="D206" s="148" t="s">
        <v>164</v>
      </c>
      <c r="E206" s="24"/>
      <c r="F206" s="149" t="s">
        <v>1141</v>
      </c>
      <c r="G206" s="24"/>
      <c r="H206" s="24"/>
      <c r="J206" s="24"/>
      <c r="K206" s="24"/>
      <c r="L206" s="43"/>
      <c r="M206" s="56"/>
      <c r="N206" s="24"/>
      <c r="O206" s="24"/>
      <c r="P206" s="24"/>
      <c r="Q206" s="24"/>
      <c r="R206" s="24"/>
      <c r="S206" s="24"/>
      <c r="T206" s="57"/>
      <c r="AT206" s="6" t="s">
        <v>164</v>
      </c>
      <c r="AU206" s="6" t="s">
        <v>21</v>
      </c>
    </row>
    <row r="207" spans="2:65" s="6" customFormat="1" ht="15.75" customHeight="1" x14ac:dyDescent="0.3">
      <c r="B207" s="23"/>
      <c r="C207" s="136" t="s">
        <v>312</v>
      </c>
      <c r="D207" s="136" t="s">
        <v>159</v>
      </c>
      <c r="E207" s="137" t="s">
        <v>1142</v>
      </c>
      <c r="F207" s="138" t="s">
        <v>1143</v>
      </c>
      <c r="G207" s="139" t="s">
        <v>191</v>
      </c>
      <c r="H207" s="140">
        <v>20</v>
      </c>
      <c r="I207" s="141"/>
      <c r="J207" s="142">
        <f>ROUND($I$207*$H$207,2)</f>
        <v>0</v>
      </c>
      <c r="K207" s="138"/>
      <c r="L207" s="43"/>
      <c r="M207" s="143"/>
      <c r="N207" s="144" t="s">
        <v>41</v>
      </c>
      <c r="O207" s="24"/>
      <c r="P207" s="145">
        <f>$O$207*$H$207</f>
        <v>0</v>
      </c>
      <c r="Q207" s="145">
        <v>0</v>
      </c>
      <c r="R207" s="145">
        <f>$Q$207*$H$207</f>
        <v>0</v>
      </c>
      <c r="S207" s="145">
        <v>0</v>
      </c>
      <c r="T207" s="146">
        <f>$S$207*$H$207</f>
        <v>0</v>
      </c>
      <c r="AR207" s="89" t="s">
        <v>163</v>
      </c>
      <c r="AT207" s="89" t="s">
        <v>159</v>
      </c>
      <c r="AU207" s="89" t="s">
        <v>21</v>
      </c>
      <c r="AY207" s="6" t="s">
        <v>158</v>
      </c>
      <c r="BE207" s="147">
        <f>IF($N$207="základní",$J$207,0)</f>
        <v>0</v>
      </c>
      <c r="BF207" s="147">
        <f>IF($N$207="snížená",$J$207,0)</f>
        <v>0</v>
      </c>
      <c r="BG207" s="147">
        <f>IF($N$207="zákl. přenesená",$J$207,0)</f>
        <v>0</v>
      </c>
      <c r="BH207" s="147">
        <f>IF($N$207="sníž. přenesená",$J$207,0)</f>
        <v>0</v>
      </c>
      <c r="BI207" s="147">
        <f>IF($N$207="nulová",$J$207,0)</f>
        <v>0</v>
      </c>
      <c r="BJ207" s="89" t="s">
        <v>21</v>
      </c>
      <c r="BK207" s="147">
        <f>ROUND($I$207*$H$207,2)</f>
        <v>0</v>
      </c>
      <c r="BL207" s="89" t="s">
        <v>163</v>
      </c>
      <c r="BM207" s="89" t="s">
        <v>312</v>
      </c>
    </row>
    <row r="208" spans="2:65" s="6" customFormat="1" ht="16.5" customHeight="1" x14ac:dyDescent="0.3">
      <c r="B208" s="23"/>
      <c r="C208" s="24"/>
      <c r="D208" s="148" t="s">
        <v>164</v>
      </c>
      <c r="E208" s="24"/>
      <c r="F208" s="149" t="s">
        <v>1143</v>
      </c>
      <c r="G208" s="24"/>
      <c r="H208" s="24"/>
      <c r="J208" s="24"/>
      <c r="K208" s="24"/>
      <c r="L208" s="43"/>
      <c r="M208" s="56"/>
      <c r="N208" s="24"/>
      <c r="O208" s="24"/>
      <c r="P208" s="24"/>
      <c r="Q208" s="24"/>
      <c r="R208" s="24"/>
      <c r="S208" s="24"/>
      <c r="T208" s="57"/>
      <c r="AT208" s="6" t="s">
        <v>164</v>
      </c>
      <c r="AU208" s="6" t="s">
        <v>21</v>
      </c>
    </row>
    <row r="209" spans="2:65" s="6" customFormat="1" ht="15.75" customHeight="1" x14ac:dyDescent="0.3">
      <c r="B209" s="23"/>
      <c r="C209" s="136" t="s">
        <v>318</v>
      </c>
      <c r="D209" s="136" t="s">
        <v>159</v>
      </c>
      <c r="E209" s="137" t="s">
        <v>1144</v>
      </c>
      <c r="F209" s="138" t="s">
        <v>1145</v>
      </c>
      <c r="G209" s="139" t="s">
        <v>447</v>
      </c>
      <c r="H209" s="140">
        <v>111.5</v>
      </c>
      <c r="I209" s="141"/>
      <c r="J209" s="142">
        <f>ROUND($I$209*$H$209,2)</f>
        <v>0</v>
      </c>
      <c r="K209" s="138"/>
      <c r="L209" s="43"/>
      <c r="M209" s="143"/>
      <c r="N209" s="144" t="s">
        <v>41</v>
      </c>
      <c r="O209" s="24"/>
      <c r="P209" s="145">
        <f>$O$209*$H$209</f>
        <v>0</v>
      </c>
      <c r="Q209" s="145">
        <v>0</v>
      </c>
      <c r="R209" s="145">
        <f>$Q$209*$H$209</f>
        <v>0</v>
      </c>
      <c r="S209" s="145">
        <v>0</v>
      </c>
      <c r="T209" s="146">
        <f>$S$209*$H$209</f>
        <v>0</v>
      </c>
      <c r="AR209" s="89" t="s">
        <v>163</v>
      </c>
      <c r="AT209" s="89" t="s">
        <v>159</v>
      </c>
      <c r="AU209" s="89" t="s">
        <v>21</v>
      </c>
      <c r="AY209" s="6" t="s">
        <v>158</v>
      </c>
      <c r="BE209" s="147">
        <f>IF($N$209="základní",$J$209,0)</f>
        <v>0</v>
      </c>
      <c r="BF209" s="147">
        <f>IF($N$209="snížená",$J$209,0)</f>
        <v>0</v>
      </c>
      <c r="BG209" s="147">
        <f>IF($N$209="zákl. přenesená",$J$209,0)</f>
        <v>0</v>
      </c>
      <c r="BH209" s="147">
        <f>IF($N$209="sníž. přenesená",$J$209,0)</f>
        <v>0</v>
      </c>
      <c r="BI209" s="147">
        <f>IF($N$209="nulová",$J$209,0)</f>
        <v>0</v>
      </c>
      <c r="BJ209" s="89" t="s">
        <v>21</v>
      </c>
      <c r="BK209" s="147">
        <f>ROUND($I$209*$H$209,2)</f>
        <v>0</v>
      </c>
      <c r="BL209" s="89" t="s">
        <v>163</v>
      </c>
      <c r="BM209" s="89" t="s">
        <v>318</v>
      </c>
    </row>
    <row r="210" spans="2:65" s="6" customFormat="1" ht="16.5" customHeight="1" x14ac:dyDescent="0.3">
      <c r="B210" s="23"/>
      <c r="C210" s="24"/>
      <c r="D210" s="148" t="s">
        <v>164</v>
      </c>
      <c r="E210" s="24"/>
      <c r="F210" s="149" t="s">
        <v>1145</v>
      </c>
      <c r="G210" s="24"/>
      <c r="H210" s="24"/>
      <c r="J210" s="24"/>
      <c r="K210" s="24"/>
      <c r="L210" s="43"/>
      <c r="M210" s="56"/>
      <c r="N210" s="24"/>
      <c r="O210" s="24"/>
      <c r="P210" s="24"/>
      <c r="Q210" s="24"/>
      <c r="R210" s="24"/>
      <c r="S210" s="24"/>
      <c r="T210" s="57"/>
      <c r="AT210" s="6" t="s">
        <v>164</v>
      </c>
      <c r="AU210" s="6" t="s">
        <v>21</v>
      </c>
    </row>
    <row r="211" spans="2:65" s="6" customFormat="1" ht="15.75" customHeight="1" x14ac:dyDescent="0.3">
      <c r="B211" s="23"/>
      <c r="C211" s="136" t="s">
        <v>323</v>
      </c>
      <c r="D211" s="136" t="s">
        <v>159</v>
      </c>
      <c r="E211" s="137" t="s">
        <v>1146</v>
      </c>
      <c r="F211" s="138" t="s">
        <v>1147</v>
      </c>
      <c r="G211" s="139" t="s">
        <v>910</v>
      </c>
      <c r="H211" s="140">
        <v>111.5</v>
      </c>
      <c r="I211" s="141"/>
      <c r="J211" s="142">
        <f>ROUND($I$211*$H$211,2)</f>
        <v>0</v>
      </c>
      <c r="K211" s="138"/>
      <c r="L211" s="43"/>
      <c r="M211" s="143"/>
      <c r="N211" s="144" t="s">
        <v>41</v>
      </c>
      <c r="O211" s="24"/>
      <c r="P211" s="145">
        <f>$O$211*$H$211</f>
        <v>0</v>
      </c>
      <c r="Q211" s="145">
        <v>0</v>
      </c>
      <c r="R211" s="145">
        <f>$Q$211*$H$211</f>
        <v>0</v>
      </c>
      <c r="S211" s="145">
        <v>0</v>
      </c>
      <c r="T211" s="146">
        <f>$S$211*$H$211</f>
        <v>0</v>
      </c>
      <c r="AR211" s="89" t="s">
        <v>163</v>
      </c>
      <c r="AT211" s="89" t="s">
        <v>159</v>
      </c>
      <c r="AU211" s="89" t="s">
        <v>21</v>
      </c>
      <c r="AY211" s="6" t="s">
        <v>158</v>
      </c>
      <c r="BE211" s="147">
        <f>IF($N$211="základní",$J$211,0)</f>
        <v>0</v>
      </c>
      <c r="BF211" s="147">
        <f>IF($N$211="snížená",$J$211,0)</f>
        <v>0</v>
      </c>
      <c r="BG211" s="147">
        <f>IF($N$211="zákl. přenesená",$J$211,0)</f>
        <v>0</v>
      </c>
      <c r="BH211" s="147">
        <f>IF($N$211="sníž. přenesená",$J$211,0)</f>
        <v>0</v>
      </c>
      <c r="BI211" s="147">
        <f>IF($N$211="nulová",$J$211,0)</f>
        <v>0</v>
      </c>
      <c r="BJ211" s="89" t="s">
        <v>21</v>
      </c>
      <c r="BK211" s="147">
        <f>ROUND($I$211*$H$211,2)</f>
        <v>0</v>
      </c>
      <c r="BL211" s="89" t="s">
        <v>163</v>
      </c>
      <c r="BM211" s="89" t="s">
        <v>323</v>
      </c>
    </row>
    <row r="212" spans="2:65" s="6" customFormat="1" ht="16.5" customHeight="1" x14ac:dyDescent="0.3">
      <c r="B212" s="23"/>
      <c r="C212" s="24"/>
      <c r="D212" s="148" t="s">
        <v>164</v>
      </c>
      <c r="E212" s="24"/>
      <c r="F212" s="149" t="s">
        <v>1147</v>
      </c>
      <c r="G212" s="24"/>
      <c r="H212" s="24"/>
      <c r="J212" s="24"/>
      <c r="K212" s="24"/>
      <c r="L212" s="43"/>
      <c r="M212" s="56"/>
      <c r="N212" s="24"/>
      <c r="O212" s="24"/>
      <c r="P212" s="24"/>
      <c r="Q212" s="24"/>
      <c r="R212" s="24"/>
      <c r="S212" s="24"/>
      <c r="T212" s="57"/>
      <c r="AT212" s="6" t="s">
        <v>164</v>
      </c>
      <c r="AU212" s="6" t="s">
        <v>21</v>
      </c>
    </row>
    <row r="213" spans="2:65" s="6" customFormat="1" ht="15.75" customHeight="1" x14ac:dyDescent="0.3">
      <c r="B213" s="150"/>
      <c r="C213" s="151"/>
      <c r="D213" s="152" t="s">
        <v>165</v>
      </c>
      <c r="E213" s="151"/>
      <c r="F213" s="153" t="s">
        <v>1148</v>
      </c>
      <c r="G213" s="151"/>
      <c r="H213" s="154">
        <v>111.5</v>
      </c>
      <c r="J213" s="151"/>
      <c r="K213" s="151"/>
      <c r="L213" s="155"/>
      <c r="M213" s="156"/>
      <c r="N213" s="151"/>
      <c r="O213" s="151"/>
      <c r="P213" s="151"/>
      <c r="Q213" s="151"/>
      <c r="R213" s="151"/>
      <c r="S213" s="151"/>
      <c r="T213" s="157"/>
      <c r="AT213" s="158" t="s">
        <v>165</v>
      </c>
      <c r="AU213" s="158" t="s">
        <v>21</v>
      </c>
      <c r="AV213" s="158" t="s">
        <v>78</v>
      </c>
      <c r="AW213" s="158" t="s">
        <v>121</v>
      </c>
      <c r="AX213" s="158" t="s">
        <v>70</v>
      </c>
      <c r="AY213" s="158" t="s">
        <v>158</v>
      </c>
    </row>
    <row r="214" spans="2:65" s="6" customFormat="1" ht="15.75" customHeight="1" x14ac:dyDescent="0.3">
      <c r="B214" s="159"/>
      <c r="C214" s="160"/>
      <c r="D214" s="152" t="s">
        <v>165</v>
      </c>
      <c r="E214" s="160"/>
      <c r="F214" s="161" t="s">
        <v>170</v>
      </c>
      <c r="G214" s="160"/>
      <c r="H214" s="162">
        <v>111.5</v>
      </c>
      <c r="J214" s="160"/>
      <c r="K214" s="160"/>
      <c r="L214" s="163"/>
      <c r="M214" s="164"/>
      <c r="N214" s="160"/>
      <c r="O214" s="160"/>
      <c r="P214" s="160"/>
      <c r="Q214" s="160"/>
      <c r="R214" s="160"/>
      <c r="S214" s="160"/>
      <c r="T214" s="165"/>
      <c r="AT214" s="166" t="s">
        <v>165</v>
      </c>
      <c r="AU214" s="166" t="s">
        <v>21</v>
      </c>
      <c r="AV214" s="166" t="s">
        <v>163</v>
      </c>
      <c r="AW214" s="166" t="s">
        <v>121</v>
      </c>
      <c r="AX214" s="166" t="s">
        <v>21</v>
      </c>
      <c r="AY214" s="166" t="s">
        <v>158</v>
      </c>
    </row>
    <row r="215" spans="2:65" s="6" customFormat="1" ht="15.75" customHeight="1" x14ac:dyDescent="0.3">
      <c r="B215" s="23"/>
      <c r="C215" s="136" t="s">
        <v>326</v>
      </c>
      <c r="D215" s="136" t="s">
        <v>159</v>
      </c>
      <c r="E215" s="137" t="s">
        <v>1149</v>
      </c>
      <c r="F215" s="138" t="s">
        <v>1150</v>
      </c>
      <c r="G215" s="139" t="s">
        <v>191</v>
      </c>
      <c r="H215" s="140">
        <v>2</v>
      </c>
      <c r="I215" s="141"/>
      <c r="J215" s="142">
        <f>ROUND($I$215*$H$215,2)</f>
        <v>0</v>
      </c>
      <c r="K215" s="138"/>
      <c r="L215" s="43"/>
      <c r="M215" s="143"/>
      <c r="N215" s="144" t="s">
        <v>41</v>
      </c>
      <c r="O215" s="24"/>
      <c r="P215" s="145">
        <f>$O$215*$H$215</f>
        <v>0</v>
      </c>
      <c r="Q215" s="145">
        <v>0</v>
      </c>
      <c r="R215" s="145">
        <f>$Q$215*$H$215</f>
        <v>0</v>
      </c>
      <c r="S215" s="145">
        <v>0</v>
      </c>
      <c r="T215" s="146">
        <f>$S$215*$H$215</f>
        <v>0</v>
      </c>
      <c r="AR215" s="89" t="s">
        <v>163</v>
      </c>
      <c r="AT215" s="89" t="s">
        <v>159</v>
      </c>
      <c r="AU215" s="89" t="s">
        <v>21</v>
      </c>
      <c r="AY215" s="6" t="s">
        <v>158</v>
      </c>
      <c r="BE215" s="147">
        <f>IF($N$215="základní",$J$215,0)</f>
        <v>0</v>
      </c>
      <c r="BF215" s="147">
        <f>IF($N$215="snížená",$J$215,0)</f>
        <v>0</v>
      </c>
      <c r="BG215" s="147">
        <f>IF($N$215="zákl. přenesená",$J$215,0)</f>
        <v>0</v>
      </c>
      <c r="BH215" s="147">
        <f>IF($N$215="sníž. přenesená",$J$215,0)</f>
        <v>0</v>
      </c>
      <c r="BI215" s="147">
        <f>IF($N$215="nulová",$J$215,0)</f>
        <v>0</v>
      </c>
      <c r="BJ215" s="89" t="s">
        <v>21</v>
      </c>
      <c r="BK215" s="147">
        <f>ROUND($I$215*$H$215,2)</f>
        <v>0</v>
      </c>
      <c r="BL215" s="89" t="s">
        <v>163</v>
      </c>
      <c r="BM215" s="89" t="s">
        <v>326</v>
      </c>
    </row>
    <row r="216" spans="2:65" s="6" customFormat="1" ht="16.5" customHeight="1" x14ac:dyDescent="0.3">
      <c r="B216" s="23"/>
      <c r="C216" s="24"/>
      <c r="D216" s="148" t="s">
        <v>164</v>
      </c>
      <c r="E216" s="24"/>
      <c r="F216" s="149" t="s">
        <v>1150</v>
      </c>
      <c r="G216" s="24"/>
      <c r="H216" s="24"/>
      <c r="J216" s="24"/>
      <c r="K216" s="24"/>
      <c r="L216" s="43"/>
      <c r="M216" s="56"/>
      <c r="N216" s="24"/>
      <c r="O216" s="24"/>
      <c r="P216" s="24"/>
      <c r="Q216" s="24"/>
      <c r="R216" s="24"/>
      <c r="S216" s="24"/>
      <c r="T216" s="57"/>
      <c r="AT216" s="6" t="s">
        <v>164</v>
      </c>
      <c r="AU216" s="6" t="s">
        <v>21</v>
      </c>
    </row>
    <row r="217" spans="2:65" s="6" customFormat="1" ht="15.75" customHeight="1" x14ac:dyDescent="0.3">
      <c r="B217" s="23"/>
      <c r="C217" s="136" t="s">
        <v>330</v>
      </c>
      <c r="D217" s="136" t="s">
        <v>159</v>
      </c>
      <c r="E217" s="137" t="s">
        <v>1151</v>
      </c>
      <c r="F217" s="138" t="s">
        <v>1152</v>
      </c>
      <c r="G217" s="139" t="s">
        <v>191</v>
      </c>
      <c r="H217" s="140">
        <v>1</v>
      </c>
      <c r="I217" s="141"/>
      <c r="J217" s="142">
        <f>ROUND($I$217*$H$217,2)</f>
        <v>0</v>
      </c>
      <c r="K217" s="138"/>
      <c r="L217" s="43"/>
      <c r="M217" s="143"/>
      <c r="N217" s="144" t="s">
        <v>41</v>
      </c>
      <c r="O217" s="24"/>
      <c r="P217" s="145">
        <f>$O$217*$H$217</f>
        <v>0</v>
      </c>
      <c r="Q217" s="145">
        <v>0</v>
      </c>
      <c r="R217" s="145">
        <f>$Q$217*$H$217</f>
        <v>0</v>
      </c>
      <c r="S217" s="145">
        <v>0</v>
      </c>
      <c r="T217" s="146">
        <f>$S$217*$H$217</f>
        <v>0</v>
      </c>
      <c r="AR217" s="89" t="s">
        <v>163</v>
      </c>
      <c r="AT217" s="89" t="s">
        <v>159</v>
      </c>
      <c r="AU217" s="89" t="s">
        <v>21</v>
      </c>
      <c r="AY217" s="6" t="s">
        <v>158</v>
      </c>
      <c r="BE217" s="147">
        <f>IF($N$217="základní",$J$217,0)</f>
        <v>0</v>
      </c>
      <c r="BF217" s="147">
        <f>IF($N$217="snížená",$J$217,0)</f>
        <v>0</v>
      </c>
      <c r="BG217" s="147">
        <f>IF($N$217="zákl. přenesená",$J$217,0)</f>
        <v>0</v>
      </c>
      <c r="BH217" s="147">
        <f>IF($N$217="sníž. přenesená",$J$217,0)</f>
        <v>0</v>
      </c>
      <c r="BI217" s="147">
        <f>IF($N$217="nulová",$J$217,0)</f>
        <v>0</v>
      </c>
      <c r="BJ217" s="89" t="s">
        <v>21</v>
      </c>
      <c r="BK217" s="147">
        <f>ROUND($I$217*$H$217,2)</f>
        <v>0</v>
      </c>
      <c r="BL217" s="89" t="s">
        <v>163</v>
      </c>
      <c r="BM217" s="89" t="s">
        <v>330</v>
      </c>
    </row>
    <row r="218" spans="2:65" s="6" customFormat="1" ht="16.5" customHeight="1" x14ac:dyDescent="0.3">
      <c r="B218" s="23"/>
      <c r="C218" s="24"/>
      <c r="D218" s="148" t="s">
        <v>164</v>
      </c>
      <c r="E218" s="24"/>
      <c r="F218" s="149" t="s">
        <v>1152</v>
      </c>
      <c r="G218" s="24"/>
      <c r="H218" s="24"/>
      <c r="J218" s="24"/>
      <c r="K218" s="24"/>
      <c r="L218" s="43"/>
      <c r="M218" s="56"/>
      <c r="N218" s="24"/>
      <c r="O218" s="24"/>
      <c r="P218" s="24"/>
      <c r="Q218" s="24"/>
      <c r="R218" s="24"/>
      <c r="S218" s="24"/>
      <c r="T218" s="57"/>
      <c r="AT218" s="6" t="s">
        <v>164</v>
      </c>
      <c r="AU218" s="6" t="s">
        <v>21</v>
      </c>
    </row>
    <row r="219" spans="2:65" s="6" customFormat="1" ht="15.75" customHeight="1" x14ac:dyDescent="0.3">
      <c r="B219" s="23"/>
      <c r="C219" s="136" t="s">
        <v>333</v>
      </c>
      <c r="D219" s="136" t="s">
        <v>159</v>
      </c>
      <c r="E219" s="137" t="s">
        <v>1153</v>
      </c>
      <c r="F219" s="138" t="s">
        <v>1154</v>
      </c>
      <c r="G219" s="139" t="s">
        <v>191</v>
      </c>
      <c r="H219" s="140">
        <v>1</v>
      </c>
      <c r="I219" s="141"/>
      <c r="J219" s="142">
        <f>ROUND($I$219*$H$219,2)</f>
        <v>0</v>
      </c>
      <c r="K219" s="138"/>
      <c r="L219" s="43"/>
      <c r="M219" s="143"/>
      <c r="N219" s="144" t="s">
        <v>41</v>
      </c>
      <c r="O219" s="24"/>
      <c r="P219" s="145">
        <f>$O$219*$H$219</f>
        <v>0</v>
      </c>
      <c r="Q219" s="145">
        <v>0</v>
      </c>
      <c r="R219" s="145">
        <f>$Q$219*$H$219</f>
        <v>0</v>
      </c>
      <c r="S219" s="145">
        <v>0</v>
      </c>
      <c r="T219" s="146">
        <f>$S$219*$H$219</f>
        <v>0</v>
      </c>
      <c r="AR219" s="89" t="s">
        <v>163</v>
      </c>
      <c r="AT219" s="89" t="s">
        <v>159</v>
      </c>
      <c r="AU219" s="89" t="s">
        <v>21</v>
      </c>
      <c r="AY219" s="6" t="s">
        <v>158</v>
      </c>
      <c r="BE219" s="147">
        <f>IF($N$219="základní",$J$219,0)</f>
        <v>0</v>
      </c>
      <c r="BF219" s="147">
        <f>IF($N$219="snížená",$J$219,0)</f>
        <v>0</v>
      </c>
      <c r="BG219" s="147">
        <f>IF($N$219="zákl. přenesená",$J$219,0)</f>
        <v>0</v>
      </c>
      <c r="BH219" s="147">
        <f>IF($N$219="sníž. přenesená",$J$219,0)</f>
        <v>0</v>
      </c>
      <c r="BI219" s="147">
        <f>IF($N$219="nulová",$J$219,0)</f>
        <v>0</v>
      </c>
      <c r="BJ219" s="89" t="s">
        <v>21</v>
      </c>
      <c r="BK219" s="147">
        <f>ROUND($I$219*$H$219,2)</f>
        <v>0</v>
      </c>
      <c r="BL219" s="89" t="s">
        <v>163</v>
      </c>
      <c r="BM219" s="89" t="s">
        <v>333</v>
      </c>
    </row>
    <row r="220" spans="2:65" s="6" customFormat="1" ht="16.5" customHeight="1" x14ac:dyDescent="0.3">
      <c r="B220" s="23"/>
      <c r="C220" s="24"/>
      <c r="D220" s="148" t="s">
        <v>164</v>
      </c>
      <c r="E220" s="24"/>
      <c r="F220" s="149" t="s">
        <v>1154</v>
      </c>
      <c r="G220" s="24"/>
      <c r="H220" s="24"/>
      <c r="J220" s="24"/>
      <c r="K220" s="24"/>
      <c r="L220" s="43"/>
      <c r="M220" s="56"/>
      <c r="N220" s="24"/>
      <c r="O220" s="24"/>
      <c r="P220" s="24"/>
      <c r="Q220" s="24"/>
      <c r="R220" s="24"/>
      <c r="S220" s="24"/>
      <c r="T220" s="57"/>
      <c r="AT220" s="6" t="s">
        <v>164</v>
      </c>
      <c r="AU220" s="6" t="s">
        <v>21</v>
      </c>
    </row>
    <row r="221" spans="2:65" s="6" customFormat="1" ht="15.75" customHeight="1" x14ac:dyDescent="0.3">
      <c r="B221" s="23"/>
      <c r="C221" s="136" t="s">
        <v>336</v>
      </c>
      <c r="D221" s="136" t="s">
        <v>159</v>
      </c>
      <c r="E221" s="137" t="s">
        <v>1155</v>
      </c>
      <c r="F221" s="138" t="s">
        <v>1156</v>
      </c>
      <c r="G221" s="139" t="s">
        <v>329</v>
      </c>
      <c r="H221" s="140">
        <v>2</v>
      </c>
      <c r="I221" s="141"/>
      <c r="J221" s="142">
        <f>ROUND($I$221*$H$221,2)</f>
        <v>0</v>
      </c>
      <c r="K221" s="138"/>
      <c r="L221" s="43"/>
      <c r="M221" s="143"/>
      <c r="N221" s="144" t="s">
        <v>41</v>
      </c>
      <c r="O221" s="24"/>
      <c r="P221" s="145">
        <f>$O$221*$H$221</f>
        <v>0</v>
      </c>
      <c r="Q221" s="145">
        <v>0</v>
      </c>
      <c r="R221" s="145">
        <f>$Q$221*$H$221</f>
        <v>0</v>
      </c>
      <c r="S221" s="145">
        <v>0</v>
      </c>
      <c r="T221" s="146">
        <f>$S$221*$H$221</f>
        <v>0</v>
      </c>
      <c r="AR221" s="89" t="s">
        <v>163</v>
      </c>
      <c r="AT221" s="89" t="s">
        <v>159</v>
      </c>
      <c r="AU221" s="89" t="s">
        <v>21</v>
      </c>
      <c r="AY221" s="6" t="s">
        <v>158</v>
      </c>
      <c r="BE221" s="147">
        <f>IF($N$221="základní",$J$221,0)</f>
        <v>0</v>
      </c>
      <c r="BF221" s="147">
        <f>IF($N$221="snížená",$J$221,0)</f>
        <v>0</v>
      </c>
      <c r="BG221" s="147">
        <f>IF($N$221="zákl. přenesená",$J$221,0)</f>
        <v>0</v>
      </c>
      <c r="BH221" s="147">
        <f>IF($N$221="sníž. přenesená",$J$221,0)</f>
        <v>0</v>
      </c>
      <c r="BI221" s="147">
        <f>IF($N$221="nulová",$J$221,0)</f>
        <v>0</v>
      </c>
      <c r="BJ221" s="89" t="s">
        <v>21</v>
      </c>
      <c r="BK221" s="147">
        <f>ROUND($I$221*$H$221,2)</f>
        <v>0</v>
      </c>
      <c r="BL221" s="89" t="s">
        <v>163</v>
      </c>
      <c r="BM221" s="89" t="s">
        <v>336</v>
      </c>
    </row>
    <row r="222" spans="2:65" s="6" customFormat="1" ht="16.5" customHeight="1" x14ac:dyDescent="0.3">
      <c r="B222" s="23"/>
      <c r="C222" s="24"/>
      <c r="D222" s="148" t="s">
        <v>164</v>
      </c>
      <c r="E222" s="24"/>
      <c r="F222" s="149" t="s">
        <v>1156</v>
      </c>
      <c r="G222" s="24"/>
      <c r="H222" s="24"/>
      <c r="J222" s="24"/>
      <c r="K222" s="24"/>
      <c r="L222" s="43"/>
      <c r="M222" s="56"/>
      <c r="N222" s="24"/>
      <c r="O222" s="24"/>
      <c r="P222" s="24"/>
      <c r="Q222" s="24"/>
      <c r="R222" s="24"/>
      <c r="S222" s="24"/>
      <c r="T222" s="57"/>
      <c r="AT222" s="6" t="s">
        <v>164</v>
      </c>
      <c r="AU222" s="6" t="s">
        <v>21</v>
      </c>
    </row>
    <row r="223" spans="2:65" s="6" customFormat="1" ht="15.75" customHeight="1" x14ac:dyDescent="0.3">
      <c r="B223" s="23"/>
      <c r="C223" s="136" t="s">
        <v>339</v>
      </c>
      <c r="D223" s="136" t="s">
        <v>159</v>
      </c>
      <c r="E223" s="137" t="s">
        <v>1157</v>
      </c>
      <c r="F223" s="138" t="s">
        <v>1158</v>
      </c>
      <c r="G223" s="139" t="s">
        <v>329</v>
      </c>
      <c r="H223" s="140">
        <v>3</v>
      </c>
      <c r="I223" s="141"/>
      <c r="J223" s="142">
        <f>ROUND($I$223*$H$223,2)</f>
        <v>0</v>
      </c>
      <c r="K223" s="138"/>
      <c r="L223" s="43"/>
      <c r="M223" s="143"/>
      <c r="N223" s="144" t="s">
        <v>41</v>
      </c>
      <c r="O223" s="24"/>
      <c r="P223" s="145">
        <f>$O$223*$H$223</f>
        <v>0</v>
      </c>
      <c r="Q223" s="145">
        <v>0</v>
      </c>
      <c r="R223" s="145">
        <f>$Q$223*$H$223</f>
        <v>0</v>
      </c>
      <c r="S223" s="145">
        <v>0</v>
      </c>
      <c r="T223" s="146">
        <f>$S$223*$H$223</f>
        <v>0</v>
      </c>
      <c r="AR223" s="89" t="s">
        <v>163</v>
      </c>
      <c r="AT223" s="89" t="s">
        <v>159</v>
      </c>
      <c r="AU223" s="89" t="s">
        <v>21</v>
      </c>
      <c r="AY223" s="6" t="s">
        <v>158</v>
      </c>
      <c r="BE223" s="147">
        <f>IF($N$223="základní",$J$223,0)</f>
        <v>0</v>
      </c>
      <c r="BF223" s="147">
        <f>IF($N$223="snížená",$J$223,0)</f>
        <v>0</v>
      </c>
      <c r="BG223" s="147">
        <f>IF($N$223="zákl. přenesená",$J$223,0)</f>
        <v>0</v>
      </c>
      <c r="BH223" s="147">
        <f>IF($N$223="sníž. přenesená",$J$223,0)</f>
        <v>0</v>
      </c>
      <c r="BI223" s="147">
        <f>IF($N$223="nulová",$J$223,0)</f>
        <v>0</v>
      </c>
      <c r="BJ223" s="89" t="s">
        <v>21</v>
      </c>
      <c r="BK223" s="147">
        <f>ROUND($I$223*$H$223,2)</f>
        <v>0</v>
      </c>
      <c r="BL223" s="89" t="s">
        <v>163</v>
      </c>
      <c r="BM223" s="89" t="s">
        <v>339</v>
      </c>
    </row>
    <row r="224" spans="2:65" s="6" customFormat="1" ht="16.5" customHeight="1" x14ac:dyDescent="0.3">
      <c r="B224" s="23"/>
      <c r="C224" s="24"/>
      <c r="D224" s="148" t="s">
        <v>164</v>
      </c>
      <c r="E224" s="24"/>
      <c r="F224" s="149" t="s">
        <v>1158</v>
      </c>
      <c r="G224" s="24"/>
      <c r="H224" s="24"/>
      <c r="J224" s="24"/>
      <c r="K224" s="24"/>
      <c r="L224" s="43"/>
      <c r="M224" s="56"/>
      <c r="N224" s="24"/>
      <c r="O224" s="24"/>
      <c r="P224" s="24"/>
      <c r="Q224" s="24"/>
      <c r="R224" s="24"/>
      <c r="S224" s="24"/>
      <c r="T224" s="57"/>
      <c r="AT224" s="6" t="s">
        <v>164</v>
      </c>
      <c r="AU224" s="6" t="s">
        <v>21</v>
      </c>
    </row>
    <row r="225" spans="2:65" s="6" customFormat="1" ht="15.75" customHeight="1" x14ac:dyDescent="0.3">
      <c r="B225" s="23"/>
      <c r="C225" s="136" t="s">
        <v>344</v>
      </c>
      <c r="D225" s="136" t="s">
        <v>159</v>
      </c>
      <c r="E225" s="137" t="s">
        <v>1159</v>
      </c>
      <c r="F225" s="138" t="s">
        <v>1160</v>
      </c>
      <c r="G225" s="139" t="s">
        <v>329</v>
      </c>
      <c r="H225" s="140">
        <v>3</v>
      </c>
      <c r="I225" s="141"/>
      <c r="J225" s="142">
        <f>ROUND($I$225*$H$225,2)</f>
        <v>0</v>
      </c>
      <c r="K225" s="138"/>
      <c r="L225" s="43"/>
      <c r="M225" s="143"/>
      <c r="N225" s="144" t="s">
        <v>41</v>
      </c>
      <c r="O225" s="24"/>
      <c r="P225" s="145">
        <f>$O$225*$H$225</f>
        <v>0</v>
      </c>
      <c r="Q225" s="145">
        <v>0</v>
      </c>
      <c r="R225" s="145">
        <f>$Q$225*$H$225</f>
        <v>0</v>
      </c>
      <c r="S225" s="145">
        <v>0</v>
      </c>
      <c r="T225" s="146">
        <f>$S$225*$H$225</f>
        <v>0</v>
      </c>
      <c r="AR225" s="89" t="s">
        <v>163</v>
      </c>
      <c r="AT225" s="89" t="s">
        <v>159</v>
      </c>
      <c r="AU225" s="89" t="s">
        <v>21</v>
      </c>
      <c r="AY225" s="6" t="s">
        <v>158</v>
      </c>
      <c r="BE225" s="147">
        <f>IF($N$225="základní",$J$225,0)</f>
        <v>0</v>
      </c>
      <c r="BF225" s="147">
        <f>IF($N$225="snížená",$J$225,0)</f>
        <v>0</v>
      </c>
      <c r="BG225" s="147">
        <f>IF($N$225="zákl. přenesená",$J$225,0)</f>
        <v>0</v>
      </c>
      <c r="BH225" s="147">
        <f>IF($N$225="sníž. přenesená",$J$225,0)</f>
        <v>0</v>
      </c>
      <c r="BI225" s="147">
        <f>IF($N$225="nulová",$J$225,0)</f>
        <v>0</v>
      </c>
      <c r="BJ225" s="89" t="s">
        <v>21</v>
      </c>
      <c r="BK225" s="147">
        <f>ROUND($I$225*$H$225,2)</f>
        <v>0</v>
      </c>
      <c r="BL225" s="89" t="s">
        <v>163</v>
      </c>
      <c r="BM225" s="89" t="s">
        <v>344</v>
      </c>
    </row>
    <row r="226" spans="2:65" s="6" customFormat="1" ht="16.5" customHeight="1" x14ac:dyDescent="0.3">
      <c r="B226" s="23"/>
      <c r="C226" s="24"/>
      <c r="D226" s="148" t="s">
        <v>164</v>
      </c>
      <c r="E226" s="24"/>
      <c r="F226" s="149" t="s">
        <v>1160</v>
      </c>
      <c r="G226" s="24"/>
      <c r="H226" s="24"/>
      <c r="J226" s="24"/>
      <c r="K226" s="24"/>
      <c r="L226" s="43"/>
      <c r="M226" s="56"/>
      <c r="N226" s="24"/>
      <c r="O226" s="24"/>
      <c r="P226" s="24"/>
      <c r="Q226" s="24"/>
      <c r="R226" s="24"/>
      <c r="S226" s="24"/>
      <c r="T226" s="57"/>
      <c r="AT226" s="6" t="s">
        <v>164</v>
      </c>
      <c r="AU226" s="6" t="s">
        <v>21</v>
      </c>
    </row>
    <row r="227" spans="2:65" s="6" customFormat="1" ht="15.75" customHeight="1" x14ac:dyDescent="0.3">
      <c r="B227" s="23"/>
      <c r="C227" s="136" t="s">
        <v>350</v>
      </c>
      <c r="D227" s="136" t="s">
        <v>159</v>
      </c>
      <c r="E227" s="137" t="s">
        <v>1161</v>
      </c>
      <c r="F227" s="138" t="s">
        <v>1162</v>
      </c>
      <c r="G227" s="139" t="s">
        <v>329</v>
      </c>
      <c r="H227" s="140">
        <v>1</v>
      </c>
      <c r="I227" s="141"/>
      <c r="J227" s="142">
        <f>ROUND($I$227*$H$227,2)</f>
        <v>0</v>
      </c>
      <c r="K227" s="138"/>
      <c r="L227" s="43"/>
      <c r="M227" s="143"/>
      <c r="N227" s="144" t="s">
        <v>41</v>
      </c>
      <c r="O227" s="24"/>
      <c r="P227" s="145">
        <f>$O$227*$H$227</f>
        <v>0</v>
      </c>
      <c r="Q227" s="145">
        <v>0</v>
      </c>
      <c r="R227" s="145">
        <f>$Q$227*$H$227</f>
        <v>0</v>
      </c>
      <c r="S227" s="145">
        <v>0</v>
      </c>
      <c r="T227" s="146">
        <f>$S$227*$H$227</f>
        <v>0</v>
      </c>
      <c r="AR227" s="89" t="s">
        <v>163</v>
      </c>
      <c r="AT227" s="89" t="s">
        <v>159</v>
      </c>
      <c r="AU227" s="89" t="s">
        <v>21</v>
      </c>
      <c r="AY227" s="6" t="s">
        <v>158</v>
      </c>
      <c r="BE227" s="147">
        <f>IF($N$227="základní",$J$227,0)</f>
        <v>0</v>
      </c>
      <c r="BF227" s="147">
        <f>IF($N$227="snížená",$J$227,0)</f>
        <v>0</v>
      </c>
      <c r="BG227" s="147">
        <f>IF($N$227="zákl. přenesená",$J$227,0)</f>
        <v>0</v>
      </c>
      <c r="BH227" s="147">
        <f>IF($N$227="sníž. přenesená",$J$227,0)</f>
        <v>0</v>
      </c>
      <c r="BI227" s="147">
        <f>IF($N$227="nulová",$J$227,0)</f>
        <v>0</v>
      </c>
      <c r="BJ227" s="89" t="s">
        <v>21</v>
      </c>
      <c r="BK227" s="147">
        <f>ROUND($I$227*$H$227,2)</f>
        <v>0</v>
      </c>
      <c r="BL227" s="89" t="s">
        <v>163</v>
      </c>
      <c r="BM227" s="89" t="s">
        <v>350</v>
      </c>
    </row>
    <row r="228" spans="2:65" s="6" customFormat="1" ht="16.5" customHeight="1" x14ac:dyDescent="0.3">
      <c r="B228" s="23"/>
      <c r="C228" s="24"/>
      <c r="D228" s="148" t="s">
        <v>164</v>
      </c>
      <c r="E228" s="24"/>
      <c r="F228" s="149" t="s">
        <v>1162</v>
      </c>
      <c r="G228" s="24"/>
      <c r="H228" s="24"/>
      <c r="J228" s="24"/>
      <c r="K228" s="24"/>
      <c r="L228" s="43"/>
      <c r="M228" s="56"/>
      <c r="N228" s="24"/>
      <c r="O228" s="24"/>
      <c r="P228" s="24"/>
      <c r="Q228" s="24"/>
      <c r="R228" s="24"/>
      <c r="S228" s="24"/>
      <c r="T228" s="57"/>
      <c r="AT228" s="6" t="s">
        <v>164</v>
      </c>
      <c r="AU228" s="6" t="s">
        <v>21</v>
      </c>
    </row>
    <row r="229" spans="2:65" s="6" customFormat="1" ht="15.75" customHeight="1" x14ac:dyDescent="0.3">
      <c r="B229" s="23"/>
      <c r="C229" s="136" t="s">
        <v>353</v>
      </c>
      <c r="D229" s="136" t="s">
        <v>159</v>
      </c>
      <c r="E229" s="137" t="s">
        <v>1163</v>
      </c>
      <c r="F229" s="138" t="s">
        <v>1164</v>
      </c>
      <c r="G229" s="139" t="s">
        <v>191</v>
      </c>
      <c r="H229" s="140">
        <v>5</v>
      </c>
      <c r="I229" s="141"/>
      <c r="J229" s="142">
        <f>ROUND($I$229*$H$229,2)</f>
        <v>0</v>
      </c>
      <c r="K229" s="138"/>
      <c r="L229" s="43"/>
      <c r="M229" s="143"/>
      <c r="N229" s="144" t="s">
        <v>41</v>
      </c>
      <c r="O229" s="24"/>
      <c r="P229" s="145">
        <f>$O$229*$H$229</f>
        <v>0</v>
      </c>
      <c r="Q229" s="145">
        <v>0</v>
      </c>
      <c r="R229" s="145">
        <f>$Q$229*$H$229</f>
        <v>0</v>
      </c>
      <c r="S229" s="145">
        <v>0</v>
      </c>
      <c r="T229" s="146">
        <f>$S$229*$H$229</f>
        <v>0</v>
      </c>
      <c r="AR229" s="89" t="s">
        <v>163</v>
      </c>
      <c r="AT229" s="89" t="s">
        <v>159</v>
      </c>
      <c r="AU229" s="89" t="s">
        <v>21</v>
      </c>
      <c r="AY229" s="6" t="s">
        <v>158</v>
      </c>
      <c r="BE229" s="147">
        <f>IF($N$229="základní",$J$229,0)</f>
        <v>0</v>
      </c>
      <c r="BF229" s="147">
        <f>IF($N$229="snížená",$J$229,0)</f>
        <v>0</v>
      </c>
      <c r="BG229" s="147">
        <f>IF($N$229="zákl. přenesená",$J$229,0)</f>
        <v>0</v>
      </c>
      <c r="BH229" s="147">
        <f>IF($N$229="sníž. přenesená",$J$229,0)</f>
        <v>0</v>
      </c>
      <c r="BI229" s="147">
        <f>IF($N$229="nulová",$J$229,0)</f>
        <v>0</v>
      </c>
      <c r="BJ229" s="89" t="s">
        <v>21</v>
      </c>
      <c r="BK229" s="147">
        <f>ROUND($I$229*$H$229,2)</f>
        <v>0</v>
      </c>
      <c r="BL229" s="89" t="s">
        <v>163</v>
      </c>
      <c r="BM229" s="89" t="s">
        <v>353</v>
      </c>
    </row>
    <row r="230" spans="2:65" s="6" customFormat="1" ht="16.5" customHeight="1" x14ac:dyDescent="0.3">
      <c r="B230" s="23"/>
      <c r="C230" s="24"/>
      <c r="D230" s="148" t="s">
        <v>164</v>
      </c>
      <c r="E230" s="24"/>
      <c r="F230" s="149" t="s">
        <v>1164</v>
      </c>
      <c r="G230" s="24"/>
      <c r="H230" s="24"/>
      <c r="J230" s="24"/>
      <c r="K230" s="24"/>
      <c r="L230" s="43"/>
      <c r="M230" s="56"/>
      <c r="N230" s="24"/>
      <c r="O230" s="24"/>
      <c r="P230" s="24"/>
      <c r="Q230" s="24"/>
      <c r="R230" s="24"/>
      <c r="S230" s="24"/>
      <c r="T230" s="57"/>
      <c r="AT230" s="6" t="s">
        <v>164</v>
      </c>
      <c r="AU230" s="6" t="s">
        <v>21</v>
      </c>
    </row>
    <row r="231" spans="2:65" s="6" customFormat="1" ht="15.75" customHeight="1" x14ac:dyDescent="0.3">
      <c r="B231" s="150"/>
      <c r="C231" s="151"/>
      <c r="D231" s="152" t="s">
        <v>165</v>
      </c>
      <c r="E231" s="151"/>
      <c r="F231" s="153" t="s">
        <v>78</v>
      </c>
      <c r="G231" s="151"/>
      <c r="H231" s="154">
        <v>2</v>
      </c>
      <c r="J231" s="151"/>
      <c r="K231" s="151"/>
      <c r="L231" s="155"/>
      <c r="M231" s="156"/>
      <c r="N231" s="151"/>
      <c r="O231" s="151"/>
      <c r="P231" s="151"/>
      <c r="Q231" s="151"/>
      <c r="R231" s="151"/>
      <c r="S231" s="151"/>
      <c r="T231" s="157"/>
      <c r="AT231" s="158" t="s">
        <v>165</v>
      </c>
      <c r="AU231" s="158" t="s">
        <v>21</v>
      </c>
      <c r="AV231" s="158" t="s">
        <v>78</v>
      </c>
      <c r="AW231" s="158" t="s">
        <v>121</v>
      </c>
      <c r="AX231" s="158" t="s">
        <v>70</v>
      </c>
      <c r="AY231" s="158" t="s">
        <v>158</v>
      </c>
    </row>
    <row r="232" spans="2:65" s="6" customFormat="1" ht="15.75" customHeight="1" x14ac:dyDescent="0.3">
      <c r="B232" s="150"/>
      <c r="C232" s="151"/>
      <c r="D232" s="152" t="s">
        <v>165</v>
      </c>
      <c r="E232" s="151"/>
      <c r="F232" s="153" t="s">
        <v>174</v>
      </c>
      <c r="G232" s="151"/>
      <c r="H232" s="154">
        <v>3</v>
      </c>
      <c r="J232" s="151"/>
      <c r="K232" s="151"/>
      <c r="L232" s="155"/>
      <c r="M232" s="156"/>
      <c r="N232" s="151"/>
      <c r="O232" s="151"/>
      <c r="P232" s="151"/>
      <c r="Q232" s="151"/>
      <c r="R232" s="151"/>
      <c r="S232" s="151"/>
      <c r="T232" s="157"/>
      <c r="AT232" s="158" t="s">
        <v>165</v>
      </c>
      <c r="AU232" s="158" t="s">
        <v>21</v>
      </c>
      <c r="AV232" s="158" t="s">
        <v>78</v>
      </c>
      <c r="AW232" s="158" t="s">
        <v>121</v>
      </c>
      <c r="AX232" s="158" t="s">
        <v>70</v>
      </c>
      <c r="AY232" s="158" t="s">
        <v>158</v>
      </c>
    </row>
    <row r="233" spans="2:65" s="6" customFormat="1" ht="15.75" customHeight="1" x14ac:dyDescent="0.3">
      <c r="B233" s="159"/>
      <c r="C233" s="160"/>
      <c r="D233" s="152" t="s">
        <v>165</v>
      </c>
      <c r="E233" s="160"/>
      <c r="F233" s="161" t="s">
        <v>170</v>
      </c>
      <c r="G233" s="160"/>
      <c r="H233" s="162">
        <v>5</v>
      </c>
      <c r="J233" s="160"/>
      <c r="K233" s="160"/>
      <c r="L233" s="163"/>
      <c r="M233" s="164"/>
      <c r="N233" s="160"/>
      <c r="O233" s="160"/>
      <c r="P233" s="160"/>
      <c r="Q233" s="160"/>
      <c r="R233" s="160"/>
      <c r="S233" s="160"/>
      <c r="T233" s="165"/>
      <c r="AT233" s="166" t="s">
        <v>165</v>
      </c>
      <c r="AU233" s="166" t="s">
        <v>21</v>
      </c>
      <c r="AV233" s="166" t="s">
        <v>163</v>
      </c>
      <c r="AW233" s="166" t="s">
        <v>121</v>
      </c>
      <c r="AX233" s="166" t="s">
        <v>21</v>
      </c>
      <c r="AY233" s="166" t="s">
        <v>158</v>
      </c>
    </row>
    <row r="234" spans="2:65" s="6" customFormat="1" ht="15.75" customHeight="1" x14ac:dyDescent="0.3">
      <c r="B234" s="23"/>
      <c r="C234" s="136" t="s">
        <v>357</v>
      </c>
      <c r="D234" s="136" t="s">
        <v>159</v>
      </c>
      <c r="E234" s="137" t="s">
        <v>1165</v>
      </c>
      <c r="F234" s="138" t="s">
        <v>1166</v>
      </c>
      <c r="G234" s="139" t="s">
        <v>191</v>
      </c>
      <c r="H234" s="140">
        <v>2</v>
      </c>
      <c r="I234" s="141"/>
      <c r="J234" s="142">
        <f>ROUND($I$234*$H$234,2)</f>
        <v>0</v>
      </c>
      <c r="K234" s="138"/>
      <c r="L234" s="43"/>
      <c r="M234" s="143"/>
      <c r="N234" s="144" t="s">
        <v>41</v>
      </c>
      <c r="O234" s="24"/>
      <c r="P234" s="145">
        <f>$O$234*$H$234</f>
        <v>0</v>
      </c>
      <c r="Q234" s="145">
        <v>0</v>
      </c>
      <c r="R234" s="145">
        <f>$Q$234*$H$234</f>
        <v>0</v>
      </c>
      <c r="S234" s="145">
        <v>0</v>
      </c>
      <c r="T234" s="146">
        <f>$S$234*$H$234</f>
        <v>0</v>
      </c>
      <c r="AR234" s="89" t="s">
        <v>163</v>
      </c>
      <c r="AT234" s="89" t="s">
        <v>159</v>
      </c>
      <c r="AU234" s="89" t="s">
        <v>21</v>
      </c>
      <c r="AY234" s="6" t="s">
        <v>158</v>
      </c>
      <c r="BE234" s="147">
        <f>IF($N$234="základní",$J$234,0)</f>
        <v>0</v>
      </c>
      <c r="BF234" s="147">
        <f>IF($N$234="snížená",$J$234,0)</f>
        <v>0</v>
      </c>
      <c r="BG234" s="147">
        <f>IF($N$234="zákl. přenesená",$J$234,0)</f>
        <v>0</v>
      </c>
      <c r="BH234" s="147">
        <f>IF($N$234="sníž. přenesená",$J$234,0)</f>
        <v>0</v>
      </c>
      <c r="BI234" s="147">
        <f>IF($N$234="nulová",$J$234,0)</f>
        <v>0</v>
      </c>
      <c r="BJ234" s="89" t="s">
        <v>21</v>
      </c>
      <c r="BK234" s="147">
        <f>ROUND($I$234*$H$234,2)</f>
        <v>0</v>
      </c>
      <c r="BL234" s="89" t="s">
        <v>163</v>
      </c>
      <c r="BM234" s="89" t="s">
        <v>357</v>
      </c>
    </row>
    <row r="235" spans="2:65" s="6" customFormat="1" ht="16.5" customHeight="1" x14ac:dyDescent="0.3">
      <c r="B235" s="23"/>
      <c r="C235" s="24"/>
      <c r="D235" s="148" t="s">
        <v>164</v>
      </c>
      <c r="E235" s="24"/>
      <c r="F235" s="149" t="s">
        <v>1166</v>
      </c>
      <c r="G235" s="24"/>
      <c r="H235" s="24"/>
      <c r="J235" s="24"/>
      <c r="K235" s="24"/>
      <c r="L235" s="43"/>
      <c r="M235" s="56"/>
      <c r="N235" s="24"/>
      <c r="O235" s="24"/>
      <c r="P235" s="24"/>
      <c r="Q235" s="24"/>
      <c r="R235" s="24"/>
      <c r="S235" s="24"/>
      <c r="T235" s="57"/>
      <c r="AT235" s="6" t="s">
        <v>164</v>
      </c>
      <c r="AU235" s="6" t="s">
        <v>21</v>
      </c>
    </row>
    <row r="236" spans="2:65" s="6" customFormat="1" ht="15.75" customHeight="1" x14ac:dyDescent="0.3">
      <c r="B236" s="150"/>
      <c r="C236" s="151"/>
      <c r="D236" s="152" t="s">
        <v>165</v>
      </c>
      <c r="E236" s="151"/>
      <c r="F236" s="153" t="s">
        <v>78</v>
      </c>
      <c r="G236" s="151"/>
      <c r="H236" s="154">
        <v>2</v>
      </c>
      <c r="J236" s="151"/>
      <c r="K236" s="151"/>
      <c r="L236" s="155"/>
      <c r="M236" s="156"/>
      <c r="N236" s="151"/>
      <c r="O236" s="151"/>
      <c r="P236" s="151"/>
      <c r="Q236" s="151"/>
      <c r="R236" s="151"/>
      <c r="S236" s="151"/>
      <c r="T236" s="157"/>
      <c r="AT236" s="158" t="s">
        <v>165</v>
      </c>
      <c r="AU236" s="158" t="s">
        <v>21</v>
      </c>
      <c r="AV236" s="158" t="s">
        <v>78</v>
      </c>
      <c r="AW236" s="158" t="s">
        <v>121</v>
      </c>
      <c r="AX236" s="158" t="s">
        <v>70</v>
      </c>
      <c r="AY236" s="158" t="s">
        <v>158</v>
      </c>
    </row>
    <row r="237" spans="2:65" s="6" customFormat="1" ht="15.75" customHeight="1" x14ac:dyDescent="0.3">
      <c r="B237" s="150"/>
      <c r="C237" s="151"/>
      <c r="D237" s="152" t="s">
        <v>165</v>
      </c>
      <c r="E237" s="151"/>
      <c r="F237" s="153" t="s">
        <v>21</v>
      </c>
      <c r="G237" s="151"/>
      <c r="H237" s="154">
        <v>1</v>
      </c>
      <c r="J237" s="151"/>
      <c r="K237" s="151"/>
      <c r="L237" s="155"/>
      <c r="M237" s="156"/>
      <c r="N237" s="151"/>
      <c r="O237" s="151"/>
      <c r="P237" s="151"/>
      <c r="Q237" s="151"/>
      <c r="R237" s="151"/>
      <c r="S237" s="151"/>
      <c r="T237" s="157"/>
      <c r="AT237" s="158" t="s">
        <v>165</v>
      </c>
      <c r="AU237" s="158" t="s">
        <v>21</v>
      </c>
      <c r="AV237" s="158" t="s">
        <v>78</v>
      </c>
      <c r="AW237" s="158" t="s">
        <v>121</v>
      </c>
      <c r="AX237" s="158" t="s">
        <v>70</v>
      </c>
      <c r="AY237" s="158" t="s">
        <v>158</v>
      </c>
    </row>
    <row r="238" spans="2:65" s="6" customFormat="1" ht="15.75" customHeight="1" x14ac:dyDescent="0.3">
      <c r="B238" s="150"/>
      <c r="C238" s="151"/>
      <c r="D238" s="152" t="s">
        <v>165</v>
      </c>
      <c r="E238" s="151"/>
      <c r="F238" s="153" t="s">
        <v>121</v>
      </c>
      <c r="G238" s="151"/>
      <c r="H238" s="154">
        <v>-1</v>
      </c>
      <c r="J238" s="151"/>
      <c r="K238" s="151"/>
      <c r="L238" s="155"/>
      <c r="M238" s="156"/>
      <c r="N238" s="151"/>
      <c r="O238" s="151"/>
      <c r="P238" s="151"/>
      <c r="Q238" s="151"/>
      <c r="R238" s="151"/>
      <c r="S238" s="151"/>
      <c r="T238" s="157"/>
      <c r="AT238" s="158" t="s">
        <v>165</v>
      </c>
      <c r="AU238" s="158" t="s">
        <v>21</v>
      </c>
      <c r="AV238" s="158" t="s">
        <v>78</v>
      </c>
      <c r="AW238" s="158" t="s">
        <v>121</v>
      </c>
      <c r="AX238" s="158" t="s">
        <v>70</v>
      </c>
      <c r="AY238" s="158" t="s">
        <v>158</v>
      </c>
    </row>
    <row r="239" spans="2:65" s="6" customFormat="1" ht="15.75" customHeight="1" x14ac:dyDescent="0.3">
      <c r="B239" s="159"/>
      <c r="C239" s="160"/>
      <c r="D239" s="152" t="s">
        <v>165</v>
      </c>
      <c r="E239" s="160"/>
      <c r="F239" s="161" t="s">
        <v>170</v>
      </c>
      <c r="G239" s="160"/>
      <c r="H239" s="162">
        <v>2</v>
      </c>
      <c r="J239" s="160"/>
      <c r="K239" s="160"/>
      <c r="L239" s="163"/>
      <c r="M239" s="164"/>
      <c r="N239" s="160"/>
      <c r="O239" s="160"/>
      <c r="P239" s="160"/>
      <c r="Q239" s="160"/>
      <c r="R239" s="160"/>
      <c r="S239" s="160"/>
      <c r="T239" s="165"/>
      <c r="AT239" s="166" t="s">
        <v>165</v>
      </c>
      <c r="AU239" s="166" t="s">
        <v>21</v>
      </c>
      <c r="AV239" s="166" t="s">
        <v>163</v>
      </c>
      <c r="AW239" s="166" t="s">
        <v>121</v>
      </c>
      <c r="AX239" s="166" t="s">
        <v>21</v>
      </c>
      <c r="AY239" s="166" t="s">
        <v>158</v>
      </c>
    </row>
    <row r="240" spans="2:65" s="6" customFormat="1" ht="15.75" customHeight="1" x14ac:dyDescent="0.3">
      <c r="B240" s="23"/>
      <c r="C240" s="136" t="s">
        <v>360</v>
      </c>
      <c r="D240" s="136" t="s">
        <v>159</v>
      </c>
      <c r="E240" s="137" t="s">
        <v>1167</v>
      </c>
      <c r="F240" s="138" t="s">
        <v>1168</v>
      </c>
      <c r="G240" s="139" t="s">
        <v>191</v>
      </c>
      <c r="H240" s="140">
        <v>7</v>
      </c>
      <c r="I240" s="141"/>
      <c r="J240" s="142">
        <f>ROUND($I$240*$H$240,2)</f>
        <v>0</v>
      </c>
      <c r="K240" s="138"/>
      <c r="L240" s="43"/>
      <c r="M240" s="143"/>
      <c r="N240" s="144" t="s">
        <v>41</v>
      </c>
      <c r="O240" s="24"/>
      <c r="P240" s="145">
        <f>$O$240*$H$240</f>
        <v>0</v>
      </c>
      <c r="Q240" s="145">
        <v>0</v>
      </c>
      <c r="R240" s="145">
        <f>$Q$240*$H$240</f>
        <v>0</v>
      </c>
      <c r="S240" s="145">
        <v>0</v>
      </c>
      <c r="T240" s="146">
        <f>$S$240*$H$240</f>
        <v>0</v>
      </c>
      <c r="AR240" s="89" t="s">
        <v>163</v>
      </c>
      <c r="AT240" s="89" t="s">
        <v>159</v>
      </c>
      <c r="AU240" s="89" t="s">
        <v>21</v>
      </c>
      <c r="AY240" s="6" t="s">
        <v>158</v>
      </c>
      <c r="BE240" s="147">
        <f>IF($N$240="základní",$J$240,0)</f>
        <v>0</v>
      </c>
      <c r="BF240" s="147">
        <f>IF($N$240="snížená",$J$240,0)</f>
        <v>0</v>
      </c>
      <c r="BG240" s="147">
        <f>IF($N$240="zákl. přenesená",$J$240,0)</f>
        <v>0</v>
      </c>
      <c r="BH240" s="147">
        <f>IF($N$240="sníž. přenesená",$J$240,0)</f>
        <v>0</v>
      </c>
      <c r="BI240" s="147">
        <f>IF($N$240="nulová",$J$240,0)</f>
        <v>0</v>
      </c>
      <c r="BJ240" s="89" t="s">
        <v>21</v>
      </c>
      <c r="BK240" s="147">
        <f>ROUND($I$240*$H$240,2)</f>
        <v>0</v>
      </c>
      <c r="BL240" s="89" t="s">
        <v>163</v>
      </c>
      <c r="BM240" s="89" t="s">
        <v>360</v>
      </c>
    </row>
    <row r="241" spans="2:65" s="6" customFormat="1" ht="16.5" customHeight="1" x14ac:dyDescent="0.3">
      <c r="B241" s="23"/>
      <c r="C241" s="24"/>
      <c r="D241" s="148" t="s">
        <v>164</v>
      </c>
      <c r="E241" s="24"/>
      <c r="F241" s="149" t="s">
        <v>1168</v>
      </c>
      <c r="G241" s="24"/>
      <c r="H241" s="24"/>
      <c r="J241" s="24"/>
      <c r="K241" s="24"/>
      <c r="L241" s="43"/>
      <c r="M241" s="56"/>
      <c r="N241" s="24"/>
      <c r="O241" s="24"/>
      <c r="P241" s="24"/>
      <c r="Q241" s="24"/>
      <c r="R241" s="24"/>
      <c r="S241" s="24"/>
      <c r="T241" s="57"/>
      <c r="AT241" s="6" t="s">
        <v>164</v>
      </c>
      <c r="AU241" s="6" t="s">
        <v>21</v>
      </c>
    </row>
    <row r="242" spans="2:65" s="6" customFormat="1" ht="15.75" customHeight="1" x14ac:dyDescent="0.3">
      <c r="B242" s="150"/>
      <c r="C242" s="151"/>
      <c r="D242" s="152" t="s">
        <v>165</v>
      </c>
      <c r="E242" s="151"/>
      <c r="F242" s="153" t="s">
        <v>184</v>
      </c>
      <c r="G242" s="151"/>
      <c r="H242" s="154">
        <v>6</v>
      </c>
      <c r="J242" s="151"/>
      <c r="K242" s="151"/>
      <c r="L242" s="155"/>
      <c r="M242" s="156"/>
      <c r="N242" s="151"/>
      <c r="O242" s="151"/>
      <c r="P242" s="151"/>
      <c r="Q242" s="151"/>
      <c r="R242" s="151"/>
      <c r="S242" s="151"/>
      <c r="T242" s="157"/>
      <c r="AT242" s="158" t="s">
        <v>165</v>
      </c>
      <c r="AU242" s="158" t="s">
        <v>21</v>
      </c>
      <c r="AV242" s="158" t="s">
        <v>78</v>
      </c>
      <c r="AW242" s="158" t="s">
        <v>121</v>
      </c>
      <c r="AX242" s="158" t="s">
        <v>70</v>
      </c>
      <c r="AY242" s="158" t="s">
        <v>158</v>
      </c>
    </row>
    <row r="243" spans="2:65" s="6" customFormat="1" ht="15.75" customHeight="1" x14ac:dyDescent="0.3">
      <c r="B243" s="150"/>
      <c r="C243" s="151"/>
      <c r="D243" s="152" t="s">
        <v>165</v>
      </c>
      <c r="E243" s="151"/>
      <c r="F243" s="153" t="s">
        <v>21</v>
      </c>
      <c r="G243" s="151"/>
      <c r="H243" s="154">
        <v>1</v>
      </c>
      <c r="J243" s="151"/>
      <c r="K243" s="151"/>
      <c r="L243" s="155"/>
      <c r="M243" s="156"/>
      <c r="N243" s="151"/>
      <c r="O243" s="151"/>
      <c r="P243" s="151"/>
      <c r="Q243" s="151"/>
      <c r="R243" s="151"/>
      <c r="S243" s="151"/>
      <c r="T243" s="157"/>
      <c r="AT243" s="158" t="s">
        <v>165</v>
      </c>
      <c r="AU243" s="158" t="s">
        <v>21</v>
      </c>
      <c r="AV243" s="158" t="s">
        <v>78</v>
      </c>
      <c r="AW243" s="158" t="s">
        <v>121</v>
      </c>
      <c r="AX243" s="158" t="s">
        <v>70</v>
      </c>
      <c r="AY243" s="158" t="s">
        <v>158</v>
      </c>
    </row>
    <row r="244" spans="2:65" s="6" customFormat="1" ht="15.75" customHeight="1" x14ac:dyDescent="0.3">
      <c r="B244" s="159"/>
      <c r="C244" s="160"/>
      <c r="D244" s="152" t="s">
        <v>165</v>
      </c>
      <c r="E244" s="160"/>
      <c r="F244" s="161" t="s">
        <v>170</v>
      </c>
      <c r="G244" s="160"/>
      <c r="H244" s="162">
        <v>7</v>
      </c>
      <c r="J244" s="160"/>
      <c r="K244" s="160"/>
      <c r="L244" s="163"/>
      <c r="M244" s="164"/>
      <c r="N244" s="160"/>
      <c r="O244" s="160"/>
      <c r="P244" s="160"/>
      <c r="Q244" s="160"/>
      <c r="R244" s="160"/>
      <c r="S244" s="160"/>
      <c r="T244" s="165"/>
      <c r="AT244" s="166" t="s">
        <v>165</v>
      </c>
      <c r="AU244" s="166" t="s">
        <v>21</v>
      </c>
      <c r="AV244" s="166" t="s">
        <v>163</v>
      </c>
      <c r="AW244" s="166" t="s">
        <v>121</v>
      </c>
      <c r="AX244" s="166" t="s">
        <v>21</v>
      </c>
      <c r="AY244" s="166" t="s">
        <v>158</v>
      </c>
    </row>
    <row r="245" spans="2:65" s="6" customFormat="1" ht="15.75" customHeight="1" x14ac:dyDescent="0.3">
      <c r="B245" s="23"/>
      <c r="C245" s="136" t="s">
        <v>365</v>
      </c>
      <c r="D245" s="136" t="s">
        <v>159</v>
      </c>
      <c r="E245" s="137" t="s">
        <v>1169</v>
      </c>
      <c r="F245" s="138" t="s">
        <v>1170</v>
      </c>
      <c r="G245" s="139" t="s">
        <v>191</v>
      </c>
      <c r="H245" s="140">
        <v>1</v>
      </c>
      <c r="I245" s="141"/>
      <c r="J245" s="142">
        <f>ROUND($I$245*$H$245,2)</f>
        <v>0</v>
      </c>
      <c r="K245" s="138"/>
      <c r="L245" s="43"/>
      <c r="M245" s="143"/>
      <c r="N245" s="144" t="s">
        <v>41</v>
      </c>
      <c r="O245" s="24"/>
      <c r="P245" s="145">
        <f>$O$245*$H$245</f>
        <v>0</v>
      </c>
      <c r="Q245" s="145">
        <v>0</v>
      </c>
      <c r="R245" s="145">
        <f>$Q$245*$H$245</f>
        <v>0</v>
      </c>
      <c r="S245" s="145">
        <v>0</v>
      </c>
      <c r="T245" s="146">
        <f>$S$245*$H$245</f>
        <v>0</v>
      </c>
      <c r="AR245" s="89" t="s">
        <v>163</v>
      </c>
      <c r="AT245" s="89" t="s">
        <v>159</v>
      </c>
      <c r="AU245" s="89" t="s">
        <v>21</v>
      </c>
      <c r="AY245" s="6" t="s">
        <v>158</v>
      </c>
      <c r="BE245" s="147">
        <f>IF($N$245="základní",$J$245,0)</f>
        <v>0</v>
      </c>
      <c r="BF245" s="147">
        <f>IF($N$245="snížená",$J$245,0)</f>
        <v>0</v>
      </c>
      <c r="BG245" s="147">
        <f>IF($N$245="zákl. přenesená",$J$245,0)</f>
        <v>0</v>
      </c>
      <c r="BH245" s="147">
        <f>IF($N$245="sníž. přenesená",$J$245,0)</f>
        <v>0</v>
      </c>
      <c r="BI245" s="147">
        <f>IF($N$245="nulová",$J$245,0)</f>
        <v>0</v>
      </c>
      <c r="BJ245" s="89" t="s">
        <v>21</v>
      </c>
      <c r="BK245" s="147">
        <f>ROUND($I$245*$H$245,2)</f>
        <v>0</v>
      </c>
      <c r="BL245" s="89" t="s">
        <v>163</v>
      </c>
      <c r="BM245" s="89" t="s">
        <v>365</v>
      </c>
    </row>
    <row r="246" spans="2:65" s="6" customFormat="1" ht="16.5" customHeight="1" x14ac:dyDescent="0.3">
      <c r="B246" s="23"/>
      <c r="C246" s="24"/>
      <c r="D246" s="148" t="s">
        <v>164</v>
      </c>
      <c r="E246" s="24"/>
      <c r="F246" s="149" t="s">
        <v>1170</v>
      </c>
      <c r="G246" s="24"/>
      <c r="H246" s="24"/>
      <c r="J246" s="24"/>
      <c r="K246" s="24"/>
      <c r="L246" s="43"/>
      <c r="M246" s="56"/>
      <c r="N246" s="24"/>
      <c r="O246" s="24"/>
      <c r="P246" s="24"/>
      <c r="Q246" s="24"/>
      <c r="R246" s="24"/>
      <c r="S246" s="24"/>
      <c r="T246" s="57"/>
      <c r="AT246" s="6" t="s">
        <v>164</v>
      </c>
      <c r="AU246" s="6" t="s">
        <v>21</v>
      </c>
    </row>
    <row r="247" spans="2:65" s="6" customFormat="1" ht="15.75" customHeight="1" x14ac:dyDescent="0.3">
      <c r="B247" s="23"/>
      <c r="C247" s="136" t="s">
        <v>369</v>
      </c>
      <c r="D247" s="136" t="s">
        <v>159</v>
      </c>
      <c r="E247" s="137" t="s">
        <v>1171</v>
      </c>
      <c r="F247" s="138" t="s">
        <v>1172</v>
      </c>
      <c r="G247" s="139" t="s">
        <v>191</v>
      </c>
      <c r="H247" s="140">
        <v>1</v>
      </c>
      <c r="I247" s="141"/>
      <c r="J247" s="142">
        <f>ROUND($I$247*$H$247,2)</f>
        <v>0</v>
      </c>
      <c r="K247" s="138"/>
      <c r="L247" s="43"/>
      <c r="M247" s="143"/>
      <c r="N247" s="144" t="s">
        <v>41</v>
      </c>
      <c r="O247" s="24"/>
      <c r="P247" s="145">
        <f>$O$247*$H$247</f>
        <v>0</v>
      </c>
      <c r="Q247" s="145">
        <v>0</v>
      </c>
      <c r="R247" s="145">
        <f>$Q$247*$H$247</f>
        <v>0</v>
      </c>
      <c r="S247" s="145">
        <v>0</v>
      </c>
      <c r="T247" s="146">
        <f>$S$247*$H$247</f>
        <v>0</v>
      </c>
      <c r="AR247" s="89" t="s">
        <v>163</v>
      </c>
      <c r="AT247" s="89" t="s">
        <v>159</v>
      </c>
      <c r="AU247" s="89" t="s">
        <v>21</v>
      </c>
      <c r="AY247" s="6" t="s">
        <v>158</v>
      </c>
      <c r="BE247" s="147">
        <f>IF($N$247="základní",$J$247,0)</f>
        <v>0</v>
      </c>
      <c r="BF247" s="147">
        <f>IF($N$247="snížená",$J$247,0)</f>
        <v>0</v>
      </c>
      <c r="BG247" s="147">
        <f>IF($N$247="zákl. přenesená",$J$247,0)</f>
        <v>0</v>
      </c>
      <c r="BH247" s="147">
        <f>IF($N$247="sníž. přenesená",$J$247,0)</f>
        <v>0</v>
      </c>
      <c r="BI247" s="147">
        <f>IF($N$247="nulová",$J$247,0)</f>
        <v>0</v>
      </c>
      <c r="BJ247" s="89" t="s">
        <v>21</v>
      </c>
      <c r="BK247" s="147">
        <f>ROUND($I$247*$H$247,2)</f>
        <v>0</v>
      </c>
      <c r="BL247" s="89" t="s">
        <v>163</v>
      </c>
      <c r="BM247" s="89" t="s">
        <v>369</v>
      </c>
    </row>
    <row r="248" spans="2:65" s="6" customFormat="1" ht="16.5" customHeight="1" x14ac:dyDescent="0.3">
      <c r="B248" s="23"/>
      <c r="C248" s="24"/>
      <c r="D248" s="148" t="s">
        <v>164</v>
      </c>
      <c r="E248" s="24"/>
      <c r="F248" s="149" t="s">
        <v>1172</v>
      </c>
      <c r="G248" s="24"/>
      <c r="H248" s="24"/>
      <c r="J248" s="24"/>
      <c r="K248" s="24"/>
      <c r="L248" s="43"/>
      <c r="M248" s="56"/>
      <c r="N248" s="24"/>
      <c r="O248" s="24"/>
      <c r="P248" s="24"/>
      <c r="Q248" s="24"/>
      <c r="R248" s="24"/>
      <c r="S248" s="24"/>
      <c r="T248" s="57"/>
      <c r="AT248" s="6" t="s">
        <v>164</v>
      </c>
      <c r="AU248" s="6" t="s">
        <v>21</v>
      </c>
    </row>
    <row r="249" spans="2:65" s="6" customFormat="1" ht="15.75" customHeight="1" x14ac:dyDescent="0.3">
      <c r="B249" s="23"/>
      <c r="C249" s="136" t="s">
        <v>374</v>
      </c>
      <c r="D249" s="136" t="s">
        <v>159</v>
      </c>
      <c r="E249" s="137" t="s">
        <v>1173</v>
      </c>
      <c r="F249" s="138" t="s">
        <v>1174</v>
      </c>
      <c r="G249" s="139" t="s">
        <v>191</v>
      </c>
      <c r="H249" s="140">
        <v>1</v>
      </c>
      <c r="I249" s="141"/>
      <c r="J249" s="142">
        <f>ROUND($I$249*$H$249,2)</f>
        <v>0</v>
      </c>
      <c r="K249" s="138"/>
      <c r="L249" s="43"/>
      <c r="M249" s="143"/>
      <c r="N249" s="144" t="s">
        <v>41</v>
      </c>
      <c r="O249" s="24"/>
      <c r="P249" s="145">
        <f>$O$249*$H$249</f>
        <v>0</v>
      </c>
      <c r="Q249" s="145">
        <v>0</v>
      </c>
      <c r="R249" s="145">
        <f>$Q$249*$H$249</f>
        <v>0</v>
      </c>
      <c r="S249" s="145">
        <v>0</v>
      </c>
      <c r="T249" s="146">
        <f>$S$249*$H$249</f>
        <v>0</v>
      </c>
      <c r="AR249" s="89" t="s">
        <v>163</v>
      </c>
      <c r="AT249" s="89" t="s">
        <v>159</v>
      </c>
      <c r="AU249" s="89" t="s">
        <v>21</v>
      </c>
      <c r="AY249" s="6" t="s">
        <v>158</v>
      </c>
      <c r="BE249" s="147">
        <f>IF($N$249="základní",$J$249,0)</f>
        <v>0</v>
      </c>
      <c r="BF249" s="147">
        <f>IF($N$249="snížená",$J$249,0)</f>
        <v>0</v>
      </c>
      <c r="BG249" s="147">
        <f>IF($N$249="zákl. přenesená",$J$249,0)</f>
        <v>0</v>
      </c>
      <c r="BH249" s="147">
        <f>IF($N$249="sníž. přenesená",$J$249,0)</f>
        <v>0</v>
      </c>
      <c r="BI249" s="147">
        <f>IF($N$249="nulová",$J$249,0)</f>
        <v>0</v>
      </c>
      <c r="BJ249" s="89" t="s">
        <v>21</v>
      </c>
      <c r="BK249" s="147">
        <f>ROUND($I$249*$H$249,2)</f>
        <v>0</v>
      </c>
      <c r="BL249" s="89" t="s">
        <v>163</v>
      </c>
      <c r="BM249" s="89" t="s">
        <v>374</v>
      </c>
    </row>
    <row r="250" spans="2:65" s="6" customFormat="1" ht="16.5" customHeight="1" x14ac:dyDescent="0.3">
      <c r="B250" s="23"/>
      <c r="C250" s="24"/>
      <c r="D250" s="148" t="s">
        <v>164</v>
      </c>
      <c r="E250" s="24"/>
      <c r="F250" s="149" t="s">
        <v>1174</v>
      </c>
      <c r="G250" s="24"/>
      <c r="H250" s="24"/>
      <c r="J250" s="24"/>
      <c r="K250" s="24"/>
      <c r="L250" s="43"/>
      <c r="M250" s="56"/>
      <c r="N250" s="24"/>
      <c r="O250" s="24"/>
      <c r="P250" s="24"/>
      <c r="Q250" s="24"/>
      <c r="R250" s="24"/>
      <c r="S250" s="24"/>
      <c r="T250" s="57"/>
      <c r="AT250" s="6" t="s">
        <v>164</v>
      </c>
      <c r="AU250" s="6" t="s">
        <v>21</v>
      </c>
    </row>
    <row r="251" spans="2:65" s="6" customFormat="1" ht="15.75" customHeight="1" x14ac:dyDescent="0.3">
      <c r="B251" s="23"/>
      <c r="C251" s="136" t="s">
        <v>378</v>
      </c>
      <c r="D251" s="136" t="s">
        <v>159</v>
      </c>
      <c r="E251" s="137" t="s">
        <v>1175</v>
      </c>
      <c r="F251" s="138" t="s">
        <v>1176</v>
      </c>
      <c r="G251" s="139" t="s">
        <v>191</v>
      </c>
      <c r="H251" s="140">
        <v>1</v>
      </c>
      <c r="I251" s="141"/>
      <c r="J251" s="142">
        <f>ROUND($I$251*$H$251,2)</f>
        <v>0</v>
      </c>
      <c r="K251" s="138"/>
      <c r="L251" s="43"/>
      <c r="M251" s="143"/>
      <c r="N251" s="144" t="s">
        <v>41</v>
      </c>
      <c r="O251" s="24"/>
      <c r="P251" s="145">
        <f>$O$251*$H$251</f>
        <v>0</v>
      </c>
      <c r="Q251" s="145">
        <v>0</v>
      </c>
      <c r="R251" s="145">
        <f>$Q$251*$H$251</f>
        <v>0</v>
      </c>
      <c r="S251" s="145">
        <v>0</v>
      </c>
      <c r="T251" s="146">
        <f>$S$251*$H$251</f>
        <v>0</v>
      </c>
      <c r="AR251" s="89" t="s">
        <v>163</v>
      </c>
      <c r="AT251" s="89" t="s">
        <v>159</v>
      </c>
      <c r="AU251" s="89" t="s">
        <v>21</v>
      </c>
      <c r="AY251" s="6" t="s">
        <v>158</v>
      </c>
      <c r="BE251" s="147">
        <f>IF($N$251="základní",$J$251,0)</f>
        <v>0</v>
      </c>
      <c r="BF251" s="147">
        <f>IF($N$251="snížená",$J$251,0)</f>
        <v>0</v>
      </c>
      <c r="BG251" s="147">
        <f>IF($N$251="zákl. přenesená",$J$251,0)</f>
        <v>0</v>
      </c>
      <c r="BH251" s="147">
        <f>IF($N$251="sníž. přenesená",$J$251,0)</f>
        <v>0</v>
      </c>
      <c r="BI251" s="147">
        <f>IF($N$251="nulová",$J$251,0)</f>
        <v>0</v>
      </c>
      <c r="BJ251" s="89" t="s">
        <v>21</v>
      </c>
      <c r="BK251" s="147">
        <f>ROUND($I$251*$H$251,2)</f>
        <v>0</v>
      </c>
      <c r="BL251" s="89" t="s">
        <v>163</v>
      </c>
      <c r="BM251" s="89" t="s">
        <v>378</v>
      </c>
    </row>
    <row r="252" spans="2:65" s="6" customFormat="1" ht="16.5" customHeight="1" x14ac:dyDescent="0.3">
      <c r="B252" s="23"/>
      <c r="C252" s="24"/>
      <c r="D252" s="148" t="s">
        <v>164</v>
      </c>
      <c r="E252" s="24"/>
      <c r="F252" s="149" t="s">
        <v>1176</v>
      </c>
      <c r="G252" s="24"/>
      <c r="H252" s="24"/>
      <c r="J252" s="24"/>
      <c r="K252" s="24"/>
      <c r="L252" s="43"/>
      <c r="M252" s="56"/>
      <c r="N252" s="24"/>
      <c r="O252" s="24"/>
      <c r="P252" s="24"/>
      <c r="Q252" s="24"/>
      <c r="R252" s="24"/>
      <c r="S252" s="24"/>
      <c r="T252" s="57"/>
      <c r="AT252" s="6" t="s">
        <v>164</v>
      </c>
      <c r="AU252" s="6" t="s">
        <v>21</v>
      </c>
    </row>
    <row r="253" spans="2:65" s="6" customFormat="1" ht="15.75" customHeight="1" x14ac:dyDescent="0.3">
      <c r="B253" s="23"/>
      <c r="C253" s="136" t="s">
        <v>383</v>
      </c>
      <c r="D253" s="136" t="s">
        <v>159</v>
      </c>
      <c r="E253" s="137" t="s">
        <v>709</v>
      </c>
      <c r="F253" s="138" t="s">
        <v>710</v>
      </c>
      <c r="G253" s="139" t="s">
        <v>191</v>
      </c>
      <c r="H253" s="140">
        <v>1</v>
      </c>
      <c r="I253" s="141"/>
      <c r="J253" s="142">
        <f>ROUND($I$253*$H$253,2)</f>
        <v>0</v>
      </c>
      <c r="K253" s="138"/>
      <c r="L253" s="43"/>
      <c r="M253" s="143"/>
      <c r="N253" s="144" t="s">
        <v>41</v>
      </c>
      <c r="O253" s="24"/>
      <c r="P253" s="145">
        <f>$O$253*$H$253</f>
        <v>0</v>
      </c>
      <c r="Q253" s="145">
        <v>0</v>
      </c>
      <c r="R253" s="145">
        <f>$Q$253*$H$253</f>
        <v>0</v>
      </c>
      <c r="S253" s="145">
        <v>0</v>
      </c>
      <c r="T253" s="146">
        <f>$S$253*$H$253</f>
        <v>0</v>
      </c>
      <c r="AR253" s="89" t="s">
        <v>163</v>
      </c>
      <c r="AT253" s="89" t="s">
        <v>159</v>
      </c>
      <c r="AU253" s="89" t="s">
        <v>21</v>
      </c>
      <c r="AY253" s="6" t="s">
        <v>158</v>
      </c>
      <c r="BE253" s="147">
        <f>IF($N$253="základní",$J$253,0)</f>
        <v>0</v>
      </c>
      <c r="BF253" s="147">
        <f>IF($N$253="snížená",$J$253,0)</f>
        <v>0</v>
      </c>
      <c r="BG253" s="147">
        <f>IF($N$253="zákl. přenesená",$J$253,0)</f>
        <v>0</v>
      </c>
      <c r="BH253" s="147">
        <f>IF($N$253="sníž. přenesená",$J$253,0)</f>
        <v>0</v>
      </c>
      <c r="BI253" s="147">
        <f>IF($N$253="nulová",$J$253,0)</f>
        <v>0</v>
      </c>
      <c r="BJ253" s="89" t="s">
        <v>21</v>
      </c>
      <c r="BK253" s="147">
        <f>ROUND($I$253*$H$253,2)</f>
        <v>0</v>
      </c>
      <c r="BL253" s="89" t="s">
        <v>163</v>
      </c>
      <c r="BM253" s="89" t="s">
        <v>383</v>
      </c>
    </row>
    <row r="254" spans="2:65" s="6" customFormat="1" ht="16.5" customHeight="1" x14ac:dyDescent="0.3">
      <c r="B254" s="23"/>
      <c r="C254" s="24"/>
      <c r="D254" s="148" t="s">
        <v>164</v>
      </c>
      <c r="E254" s="24"/>
      <c r="F254" s="149" t="s">
        <v>710</v>
      </c>
      <c r="G254" s="24"/>
      <c r="H254" s="24"/>
      <c r="J254" s="24"/>
      <c r="K254" s="24"/>
      <c r="L254" s="43"/>
      <c r="M254" s="56"/>
      <c r="N254" s="24"/>
      <c r="O254" s="24"/>
      <c r="P254" s="24"/>
      <c r="Q254" s="24"/>
      <c r="R254" s="24"/>
      <c r="S254" s="24"/>
      <c r="T254" s="57"/>
      <c r="AT254" s="6" t="s">
        <v>164</v>
      </c>
      <c r="AU254" s="6" t="s">
        <v>21</v>
      </c>
    </row>
    <row r="255" spans="2:65" s="6" customFormat="1" ht="15.75" customHeight="1" x14ac:dyDescent="0.3">
      <c r="B255" s="150"/>
      <c r="C255" s="151"/>
      <c r="D255" s="152" t="s">
        <v>165</v>
      </c>
      <c r="E255" s="151"/>
      <c r="F255" s="153" t="s">
        <v>1177</v>
      </c>
      <c r="G255" s="151"/>
      <c r="H255" s="154">
        <v>1</v>
      </c>
      <c r="J255" s="151"/>
      <c r="K255" s="151"/>
      <c r="L255" s="155"/>
      <c r="M255" s="156"/>
      <c r="N255" s="151"/>
      <c r="O255" s="151"/>
      <c r="P255" s="151"/>
      <c r="Q255" s="151"/>
      <c r="R255" s="151"/>
      <c r="S255" s="151"/>
      <c r="T255" s="157"/>
      <c r="AT255" s="158" t="s">
        <v>165</v>
      </c>
      <c r="AU255" s="158" t="s">
        <v>21</v>
      </c>
      <c r="AV255" s="158" t="s">
        <v>78</v>
      </c>
      <c r="AW255" s="158" t="s">
        <v>121</v>
      </c>
      <c r="AX255" s="158" t="s">
        <v>70</v>
      </c>
      <c r="AY255" s="158" t="s">
        <v>158</v>
      </c>
    </row>
    <row r="256" spans="2:65" s="6" customFormat="1" ht="15.75" customHeight="1" x14ac:dyDescent="0.3">
      <c r="B256" s="159"/>
      <c r="C256" s="160"/>
      <c r="D256" s="152" t="s">
        <v>165</v>
      </c>
      <c r="E256" s="160"/>
      <c r="F256" s="161" t="s">
        <v>170</v>
      </c>
      <c r="G256" s="160"/>
      <c r="H256" s="162">
        <v>1</v>
      </c>
      <c r="J256" s="160"/>
      <c r="K256" s="160"/>
      <c r="L256" s="163"/>
      <c r="M256" s="164"/>
      <c r="N256" s="160"/>
      <c r="O256" s="160"/>
      <c r="P256" s="160"/>
      <c r="Q256" s="160"/>
      <c r="R256" s="160"/>
      <c r="S256" s="160"/>
      <c r="T256" s="165"/>
      <c r="AT256" s="166" t="s">
        <v>165</v>
      </c>
      <c r="AU256" s="166" t="s">
        <v>21</v>
      </c>
      <c r="AV256" s="166" t="s">
        <v>163</v>
      </c>
      <c r="AW256" s="166" t="s">
        <v>121</v>
      </c>
      <c r="AX256" s="166" t="s">
        <v>21</v>
      </c>
      <c r="AY256" s="166" t="s">
        <v>158</v>
      </c>
    </row>
    <row r="257" spans="2:65" s="6" customFormat="1" ht="15.75" customHeight="1" x14ac:dyDescent="0.3">
      <c r="B257" s="23"/>
      <c r="C257" s="136" t="s">
        <v>388</v>
      </c>
      <c r="D257" s="136" t="s">
        <v>159</v>
      </c>
      <c r="E257" s="137" t="s">
        <v>714</v>
      </c>
      <c r="F257" s="138" t="s">
        <v>715</v>
      </c>
      <c r="G257" s="139" t="s">
        <v>191</v>
      </c>
      <c r="H257" s="140">
        <v>1</v>
      </c>
      <c r="I257" s="141"/>
      <c r="J257" s="142">
        <f>ROUND($I$257*$H$257,2)</f>
        <v>0</v>
      </c>
      <c r="K257" s="138"/>
      <c r="L257" s="43"/>
      <c r="M257" s="143"/>
      <c r="N257" s="144" t="s">
        <v>41</v>
      </c>
      <c r="O257" s="24"/>
      <c r="P257" s="145">
        <f>$O$257*$H$257</f>
        <v>0</v>
      </c>
      <c r="Q257" s="145">
        <v>0</v>
      </c>
      <c r="R257" s="145">
        <f>$Q$257*$H$257</f>
        <v>0</v>
      </c>
      <c r="S257" s="145">
        <v>0</v>
      </c>
      <c r="T257" s="146">
        <f>$S$257*$H$257</f>
        <v>0</v>
      </c>
      <c r="AR257" s="89" t="s">
        <v>163</v>
      </c>
      <c r="AT257" s="89" t="s">
        <v>159</v>
      </c>
      <c r="AU257" s="89" t="s">
        <v>21</v>
      </c>
      <c r="AY257" s="6" t="s">
        <v>158</v>
      </c>
      <c r="BE257" s="147">
        <f>IF($N$257="základní",$J$257,0)</f>
        <v>0</v>
      </c>
      <c r="BF257" s="147">
        <f>IF($N$257="snížená",$J$257,0)</f>
        <v>0</v>
      </c>
      <c r="BG257" s="147">
        <f>IF($N$257="zákl. přenesená",$J$257,0)</f>
        <v>0</v>
      </c>
      <c r="BH257" s="147">
        <f>IF($N$257="sníž. přenesená",$J$257,0)</f>
        <v>0</v>
      </c>
      <c r="BI257" s="147">
        <f>IF($N$257="nulová",$J$257,0)</f>
        <v>0</v>
      </c>
      <c r="BJ257" s="89" t="s">
        <v>21</v>
      </c>
      <c r="BK257" s="147">
        <f>ROUND($I$257*$H$257,2)</f>
        <v>0</v>
      </c>
      <c r="BL257" s="89" t="s">
        <v>163</v>
      </c>
      <c r="BM257" s="89" t="s">
        <v>388</v>
      </c>
    </row>
    <row r="258" spans="2:65" s="6" customFormat="1" ht="16.5" customHeight="1" x14ac:dyDescent="0.3">
      <c r="B258" s="23"/>
      <c r="C258" s="24"/>
      <c r="D258" s="148" t="s">
        <v>164</v>
      </c>
      <c r="E258" s="24"/>
      <c r="F258" s="149" t="s">
        <v>715</v>
      </c>
      <c r="G258" s="24"/>
      <c r="H258" s="24"/>
      <c r="J258" s="24"/>
      <c r="K258" s="24"/>
      <c r="L258" s="43"/>
      <c r="M258" s="56"/>
      <c r="N258" s="24"/>
      <c r="O258" s="24"/>
      <c r="P258" s="24"/>
      <c r="Q258" s="24"/>
      <c r="R258" s="24"/>
      <c r="S258" s="24"/>
      <c r="T258" s="57"/>
      <c r="AT258" s="6" t="s">
        <v>164</v>
      </c>
      <c r="AU258" s="6" t="s">
        <v>21</v>
      </c>
    </row>
    <row r="259" spans="2:65" s="6" customFormat="1" ht="15.75" customHeight="1" x14ac:dyDescent="0.3">
      <c r="B259" s="23"/>
      <c r="C259" s="136" t="s">
        <v>395</v>
      </c>
      <c r="D259" s="136" t="s">
        <v>159</v>
      </c>
      <c r="E259" s="137" t="s">
        <v>1178</v>
      </c>
      <c r="F259" s="138" t="s">
        <v>1179</v>
      </c>
      <c r="G259" s="139" t="s">
        <v>191</v>
      </c>
      <c r="H259" s="140">
        <v>2</v>
      </c>
      <c r="I259" s="141"/>
      <c r="J259" s="142">
        <f>ROUND($I$259*$H$259,2)</f>
        <v>0</v>
      </c>
      <c r="K259" s="138"/>
      <c r="L259" s="43"/>
      <c r="M259" s="143"/>
      <c r="N259" s="144" t="s">
        <v>41</v>
      </c>
      <c r="O259" s="24"/>
      <c r="P259" s="145">
        <f>$O$259*$H$259</f>
        <v>0</v>
      </c>
      <c r="Q259" s="145">
        <v>0</v>
      </c>
      <c r="R259" s="145">
        <f>$Q$259*$H$259</f>
        <v>0</v>
      </c>
      <c r="S259" s="145">
        <v>0</v>
      </c>
      <c r="T259" s="146">
        <f>$S$259*$H$259</f>
        <v>0</v>
      </c>
      <c r="AR259" s="89" t="s">
        <v>163</v>
      </c>
      <c r="AT259" s="89" t="s">
        <v>159</v>
      </c>
      <c r="AU259" s="89" t="s">
        <v>21</v>
      </c>
      <c r="AY259" s="6" t="s">
        <v>158</v>
      </c>
      <c r="BE259" s="147">
        <f>IF($N$259="základní",$J$259,0)</f>
        <v>0</v>
      </c>
      <c r="BF259" s="147">
        <f>IF($N$259="snížená",$J$259,0)</f>
        <v>0</v>
      </c>
      <c r="BG259" s="147">
        <f>IF($N$259="zákl. přenesená",$J$259,0)</f>
        <v>0</v>
      </c>
      <c r="BH259" s="147">
        <f>IF($N$259="sníž. přenesená",$J$259,0)</f>
        <v>0</v>
      </c>
      <c r="BI259" s="147">
        <f>IF($N$259="nulová",$J$259,0)</f>
        <v>0</v>
      </c>
      <c r="BJ259" s="89" t="s">
        <v>21</v>
      </c>
      <c r="BK259" s="147">
        <f>ROUND($I$259*$H$259,2)</f>
        <v>0</v>
      </c>
      <c r="BL259" s="89" t="s">
        <v>163</v>
      </c>
      <c r="BM259" s="89" t="s">
        <v>395</v>
      </c>
    </row>
    <row r="260" spans="2:65" s="6" customFormat="1" ht="16.5" customHeight="1" x14ac:dyDescent="0.3">
      <c r="B260" s="23"/>
      <c r="C260" s="24"/>
      <c r="D260" s="148" t="s">
        <v>164</v>
      </c>
      <c r="E260" s="24"/>
      <c r="F260" s="149" t="s">
        <v>1179</v>
      </c>
      <c r="G260" s="24"/>
      <c r="H260" s="24"/>
      <c r="J260" s="24"/>
      <c r="K260" s="24"/>
      <c r="L260" s="43"/>
      <c r="M260" s="56"/>
      <c r="N260" s="24"/>
      <c r="O260" s="24"/>
      <c r="P260" s="24"/>
      <c r="Q260" s="24"/>
      <c r="R260" s="24"/>
      <c r="S260" s="24"/>
      <c r="T260" s="57"/>
      <c r="AT260" s="6" t="s">
        <v>164</v>
      </c>
      <c r="AU260" s="6" t="s">
        <v>21</v>
      </c>
    </row>
    <row r="261" spans="2:65" s="6" customFormat="1" ht="15.75" customHeight="1" x14ac:dyDescent="0.3">
      <c r="B261" s="23"/>
      <c r="C261" s="136" t="s">
        <v>398</v>
      </c>
      <c r="D261" s="136" t="s">
        <v>159</v>
      </c>
      <c r="E261" s="137" t="s">
        <v>1180</v>
      </c>
      <c r="F261" s="138" t="s">
        <v>1181</v>
      </c>
      <c r="G261" s="139" t="s">
        <v>191</v>
      </c>
      <c r="H261" s="140">
        <v>3</v>
      </c>
      <c r="I261" s="141"/>
      <c r="J261" s="142">
        <f>ROUND($I$261*$H$261,2)</f>
        <v>0</v>
      </c>
      <c r="K261" s="138"/>
      <c r="L261" s="43"/>
      <c r="M261" s="143"/>
      <c r="N261" s="144" t="s">
        <v>41</v>
      </c>
      <c r="O261" s="24"/>
      <c r="P261" s="145">
        <f>$O$261*$H$261</f>
        <v>0</v>
      </c>
      <c r="Q261" s="145">
        <v>0</v>
      </c>
      <c r="R261" s="145">
        <f>$Q$261*$H$261</f>
        <v>0</v>
      </c>
      <c r="S261" s="145">
        <v>0</v>
      </c>
      <c r="T261" s="146">
        <f>$S$261*$H$261</f>
        <v>0</v>
      </c>
      <c r="AR261" s="89" t="s">
        <v>163</v>
      </c>
      <c r="AT261" s="89" t="s">
        <v>159</v>
      </c>
      <c r="AU261" s="89" t="s">
        <v>21</v>
      </c>
      <c r="AY261" s="6" t="s">
        <v>158</v>
      </c>
      <c r="BE261" s="147">
        <f>IF($N$261="základní",$J$261,0)</f>
        <v>0</v>
      </c>
      <c r="BF261" s="147">
        <f>IF($N$261="snížená",$J$261,0)</f>
        <v>0</v>
      </c>
      <c r="BG261" s="147">
        <f>IF($N$261="zákl. přenesená",$J$261,0)</f>
        <v>0</v>
      </c>
      <c r="BH261" s="147">
        <f>IF($N$261="sníž. přenesená",$J$261,0)</f>
        <v>0</v>
      </c>
      <c r="BI261" s="147">
        <f>IF($N$261="nulová",$J$261,0)</f>
        <v>0</v>
      </c>
      <c r="BJ261" s="89" t="s">
        <v>21</v>
      </c>
      <c r="BK261" s="147">
        <f>ROUND($I$261*$H$261,2)</f>
        <v>0</v>
      </c>
      <c r="BL261" s="89" t="s">
        <v>163</v>
      </c>
      <c r="BM261" s="89" t="s">
        <v>398</v>
      </c>
    </row>
    <row r="262" spans="2:65" s="6" customFormat="1" ht="16.5" customHeight="1" x14ac:dyDescent="0.3">
      <c r="B262" s="23"/>
      <c r="C262" s="24"/>
      <c r="D262" s="148" t="s">
        <v>164</v>
      </c>
      <c r="E262" s="24"/>
      <c r="F262" s="149" t="s">
        <v>1181</v>
      </c>
      <c r="G262" s="24"/>
      <c r="H262" s="24"/>
      <c r="J262" s="24"/>
      <c r="K262" s="24"/>
      <c r="L262" s="43"/>
      <c r="M262" s="56"/>
      <c r="N262" s="24"/>
      <c r="O262" s="24"/>
      <c r="P262" s="24"/>
      <c r="Q262" s="24"/>
      <c r="R262" s="24"/>
      <c r="S262" s="24"/>
      <c r="T262" s="57"/>
      <c r="AT262" s="6" t="s">
        <v>164</v>
      </c>
      <c r="AU262" s="6" t="s">
        <v>21</v>
      </c>
    </row>
    <row r="263" spans="2:65" s="6" customFormat="1" ht="15.75" customHeight="1" x14ac:dyDescent="0.3">
      <c r="B263" s="150"/>
      <c r="C263" s="151"/>
      <c r="D263" s="152" t="s">
        <v>165</v>
      </c>
      <c r="E263" s="151"/>
      <c r="F263" s="153" t="s">
        <v>78</v>
      </c>
      <c r="G263" s="151"/>
      <c r="H263" s="154">
        <v>2</v>
      </c>
      <c r="J263" s="151"/>
      <c r="K263" s="151"/>
      <c r="L263" s="155"/>
      <c r="M263" s="156"/>
      <c r="N263" s="151"/>
      <c r="O263" s="151"/>
      <c r="P263" s="151"/>
      <c r="Q263" s="151"/>
      <c r="R263" s="151"/>
      <c r="S263" s="151"/>
      <c r="T263" s="157"/>
      <c r="AT263" s="158" t="s">
        <v>165</v>
      </c>
      <c r="AU263" s="158" t="s">
        <v>21</v>
      </c>
      <c r="AV263" s="158" t="s">
        <v>78</v>
      </c>
      <c r="AW263" s="158" t="s">
        <v>121</v>
      </c>
      <c r="AX263" s="158" t="s">
        <v>70</v>
      </c>
      <c r="AY263" s="158" t="s">
        <v>158</v>
      </c>
    </row>
    <row r="264" spans="2:65" s="6" customFormat="1" ht="15.75" customHeight="1" x14ac:dyDescent="0.3">
      <c r="B264" s="150"/>
      <c r="C264" s="151"/>
      <c r="D264" s="152" t="s">
        <v>165</v>
      </c>
      <c r="E264" s="151"/>
      <c r="F264" s="153" t="s">
        <v>21</v>
      </c>
      <c r="G264" s="151"/>
      <c r="H264" s="154">
        <v>1</v>
      </c>
      <c r="J264" s="151"/>
      <c r="K264" s="151"/>
      <c r="L264" s="155"/>
      <c r="M264" s="156"/>
      <c r="N264" s="151"/>
      <c r="O264" s="151"/>
      <c r="P264" s="151"/>
      <c r="Q264" s="151"/>
      <c r="R264" s="151"/>
      <c r="S264" s="151"/>
      <c r="T264" s="157"/>
      <c r="AT264" s="158" t="s">
        <v>165</v>
      </c>
      <c r="AU264" s="158" t="s">
        <v>21</v>
      </c>
      <c r="AV264" s="158" t="s">
        <v>78</v>
      </c>
      <c r="AW264" s="158" t="s">
        <v>121</v>
      </c>
      <c r="AX264" s="158" t="s">
        <v>70</v>
      </c>
      <c r="AY264" s="158" t="s">
        <v>158</v>
      </c>
    </row>
    <row r="265" spans="2:65" s="6" customFormat="1" ht="15.75" customHeight="1" x14ac:dyDescent="0.3">
      <c r="B265" s="159"/>
      <c r="C265" s="160"/>
      <c r="D265" s="152" t="s">
        <v>165</v>
      </c>
      <c r="E265" s="160"/>
      <c r="F265" s="161" t="s">
        <v>170</v>
      </c>
      <c r="G265" s="160"/>
      <c r="H265" s="162">
        <v>3</v>
      </c>
      <c r="J265" s="160"/>
      <c r="K265" s="160"/>
      <c r="L265" s="163"/>
      <c r="M265" s="164"/>
      <c r="N265" s="160"/>
      <c r="O265" s="160"/>
      <c r="P265" s="160"/>
      <c r="Q265" s="160"/>
      <c r="R265" s="160"/>
      <c r="S265" s="160"/>
      <c r="T265" s="165"/>
      <c r="AT265" s="166" t="s">
        <v>165</v>
      </c>
      <c r="AU265" s="166" t="s">
        <v>21</v>
      </c>
      <c r="AV265" s="166" t="s">
        <v>163</v>
      </c>
      <c r="AW265" s="166" t="s">
        <v>121</v>
      </c>
      <c r="AX265" s="166" t="s">
        <v>21</v>
      </c>
      <c r="AY265" s="166" t="s">
        <v>158</v>
      </c>
    </row>
    <row r="266" spans="2:65" s="6" customFormat="1" ht="15.75" customHeight="1" x14ac:dyDescent="0.3">
      <c r="B266" s="23"/>
      <c r="C266" s="136" t="s">
        <v>401</v>
      </c>
      <c r="D266" s="136" t="s">
        <v>159</v>
      </c>
      <c r="E266" s="137" t="s">
        <v>1182</v>
      </c>
      <c r="F266" s="138" t="s">
        <v>1183</v>
      </c>
      <c r="G266" s="139" t="s">
        <v>391</v>
      </c>
      <c r="H266" s="140">
        <v>20</v>
      </c>
      <c r="I266" s="141"/>
      <c r="J266" s="142">
        <f>ROUND($I$266*$H$266,2)</f>
        <v>0</v>
      </c>
      <c r="K266" s="138"/>
      <c r="L266" s="43"/>
      <c r="M266" s="143"/>
      <c r="N266" s="144" t="s">
        <v>41</v>
      </c>
      <c r="O266" s="24"/>
      <c r="P266" s="145">
        <f>$O$266*$H$266</f>
        <v>0</v>
      </c>
      <c r="Q266" s="145">
        <v>0</v>
      </c>
      <c r="R266" s="145">
        <f>$Q$266*$H$266</f>
        <v>0</v>
      </c>
      <c r="S266" s="145">
        <v>0</v>
      </c>
      <c r="T266" s="146">
        <f>$S$266*$H$266</f>
        <v>0</v>
      </c>
      <c r="AR266" s="89" t="s">
        <v>163</v>
      </c>
      <c r="AT266" s="89" t="s">
        <v>159</v>
      </c>
      <c r="AU266" s="89" t="s">
        <v>21</v>
      </c>
      <c r="AY266" s="6" t="s">
        <v>158</v>
      </c>
      <c r="BE266" s="147">
        <f>IF($N$266="základní",$J$266,0)</f>
        <v>0</v>
      </c>
      <c r="BF266" s="147">
        <f>IF($N$266="snížená",$J$266,0)</f>
        <v>0</v>
      </c>
      <c r="BG266" s="147">
        <f>IF($N$266="zákl. přenesená",$J$266,0)</f>
        <v>0</v>
      </c>
      <c r="BH266" s="147">
        <f>IF($N$266="sníž. přenesená",$J$266,0)</f>
        <v>0</v>
      </c>
      <c r="BI266" s="147">
        <f>IF($N$266="nulová",$J$266,0)</f>
        <v>0</v>
      </c>
      <c r="BJ266" s="89" t="s">
        <v>21</v>
      </c>
      <c r="BK266" s="147">
        <f>ROUND($I$266*$H$266,2)</f>
        <v>0</v>
      </c>
      <c r="BL266" s="89" t="s">
        <v>163</v>
      </c>
      <c r="BM266" s="89" t="s">
        <v>401</v>
      </c>
    </row>
    <row r="267" spans="2:65" s="6" customFormat="1" ht="16.5" customHeight="1" x14ac:dyDescent="0.3">
      <c r="B267" s="23"/>
      <c r="C267" s="24"/>
      <c r="D267" s="148" t="s">
        <v>164</v>
      </c>
      <c r="E267" s="24"/>
      <c r="F267" s="149" t="s">
        <v>1183</v>
      </c>
      <c r="G267" s="24"/>
      <c r="H267" s="24"/>
      <c r="J267" s="24"/>
      <c r="K267" s="24"/>
      <c r="L267" s="43"/>
      <c r="M267" s="56"/>
      <c r="N267" s="24"/>
      <c r="O267" s="24"/>
      <c r="P267" s="24"/>
      <c r="Q267" s="24"/>
      <c r="R267" s="24"/>
      <c r="S267" s="24"/>
      <c r="T267" s="57"/>
      <c r="AT267" s="6" t="s">
        <v>164</v>
      </c>
      <c r="AU267" s="6" t="s">
        <v>21</v>
      </c>
    </row>
    <row r="268" spans="2:65" s="6" customFormat="1" ht="15.75" customHeight="1" x14ac:dyDescent="0.3">
      <c r="B268" s="23"/>
      <c r="C268" s="136" t="s">
        <v>404</v>
      </c>
      <c r="D268" s="136" t="s">
        <v>159</v>
      </c>
      <c r="E268" s="137" t="s">
        <v>1184</v>
      </c>
      <c r="F268" s="138" t="s">
        <v>1185</v>
      </c>
      <c r="G268" s="139" t="s">
        <v>191</v>
      </c>
      <c r="H268" s="140">
        <v>1</v>
      </c>
      <c r="I268" s="141"/>
      <c r="J268" s="142">
        <f>ROUND($I$268*$H$268,2)</f>
        <v>0</v>
      </c>
      <c r="K268" s="138"/>
      <c r="L268" s="43"/>
      <c r="M268" s="143"/>
      <c r="N268" s="144" t="s">
        <v>41</v>
      </c>
      <c r="O268" s="24"/>
      <c r="P268" s="145">
        <f>$O$268*$H$268</f>
        <v>0</v>
      </c>
      <c r="Q268" s="145">
        <v>0</v>
      </c>
      <c r="R268" s="145">
        <f>$Q$268*$H$268</f>
        <v>0</v>
      </c>
      <c r="S268" s="145">
        <v>0</v>
      </c>
      <c r="T268" s="146">
        <f>$S$268*$H$268</f>
        <v>0</v>
      </c>
      <c r="AR268" s="89" t="s">
        <v>163</v>
      </c>
      <c r="AT268" s="89" t="s">
        <v>159</v>
      </c>
      <c r="AU268" s="89" t="s">
        <v>21</v>
      </c>
      <c r="AY268" s="6" t="s">
        <v>158</v>
      </c>
      <c r="BE268" s="147">
        <f>IF($N$268="základní",$J$268,0)</f>
        <v>0</v>
      </c>
      <c r="BF268" s="147">
        <f>IF($N$268="snížená",$J$268,0)</f>
        <v>0</v>
      </c>
      <c r="BG268" s="147">
        <f>IF($N$268="zákl. přenesená",$J$268,0)</f>
        <v>0</v>
      </c>
      <c r="BH268" s="147">
        <f>IF($N$268="sníž. přenesená",$J$268,0)</f>
        <v>0</v>
      </c>
      <c r="BI268" s="147">
        <f>IF($N$268="nulová",$J$268,0)</f>
        <v>0</v>
      </c>
      <c r="BJ268" s="89" t="s">
        <v>21</v>
      </c>
      <c r="BK268" s="147">
        <f>ROUND($I$268*$H$268,2)</f>
        <v>0</v>
      </c>
      <c r="BL268" s="89" t="s">
        <v>163</v>
      </c>
      <c r="BM268" s="89" t="s">
        <v>404</v>
      </c>
    </row>
    <row r="269" spans="2:65" s="6" customFormat="1" ht="16.5" customHeight="1" x14ac:dyDescent="0.3">
      <c r="B269" s="23"/>
      <c r="C269" s="24"/>
      <c r="D269" s="148" t="s">
        <v>164</v>
      </c>
      <c r="E269" s="24"/>
      <c r="F269" s="149" t="s">
        <v>1185</v>
      </c>
      <c r="G269" s="24"/>
      <c r="H269" s="24"/>
      <c r="J269" s="24"/>
      <c r="K269" s="24"/>
      <c r="L269" s="43"/>
      <c r="M269" s="56"/>
      <c r="N269" s="24"/>
      <c r="O269" s="24"/>
      <c r="P269" s="24"/>
      <c r="Q269" s="24"/>
      <c r="R269" s="24"/>
      <c r="S269" s="24"/>
      <c r="T269" s="57"/>
      <c r="AT269" s="6" t="s">
        <v>164</v>
      </c>
      <c r="AU269" s="6" t="s">
        <v>21</v>
      </c>
    </row>
    <row r="270" spans="2:65" s="6" customFormat="1" ht="15.75" customHeight="1" x14ac:dyDescent="0.3">
      <c r="B270" s="23"/>
      <c r="C270" s="136" t="s">
        <v>222</v>
      </c>
      <c r="D270" s="136" t="s">
        <v>159</v>
      </c>
      <c r="E270" s="137" t="s">
        <v>1186</v>
      </c>
      <c r="F270" s="138" t="s">
        <v>1187</v>
      </c>
      <c r="G270" s="139" t="s">
        <v>329</v>
      </c>
      <c r="H270" s="140">
        <v>1</v>
      </c>
      <c r="I270" s="141"/>
      <c r="J270" s="142">
        <f>ROUND($I$270*$H$270,2)</f>
        <v>0</v>
      </c>
      <c r="K270" s="138"/>
      <c r="L270" s="43"/>
      <c r="M270" s="143"/>
      <c r="N270" s="144" t="s">
        <v>41</v>
      </c>
      <c r="O270" s="24"/>
      <c r="P270" s="145">
        <f>$O$270*$H$270</f>
        <v>0</v>
      </c>
      <c r="Q270" s="145">
        <v>0</v>
      </c>
      <c r="R270" s="145">
        <f>$Q$270*$H$270</f>
        <v>0</v>
      </c>
      <c r="S270" s="145">
        <v>0</v>
      </c>
      <c r="T270" s="146">
        <f>$S$270*$H$270</f>
        <v>0</v>
      </c>
      <c r="AR270" s="89" t="s">
        <v>163</v>
      </c>
      <c r="AT270" s="89" t="s">
        <v>159</v>
      </c>
      <c r="AU270" s="89" t="s">
        <v>21</v>
      </c>
      <c r="AY270" s="6" t="s">
        <v>158</v>
      </c>
      <c r="BE270" s="147">
        <f>IF($N$270="základní",$J$270,0)</f>
        <v>0</v>
      </c>
      <c r="BF270" s="147">
        <f>IF($N$270="snížená",$J$270,0)</f>
        <v>0</v>
      </c>
      <c r="BG270" s="147">
        <f>IF($N$270="zákl. přenesená",$J$270,0)</f>
        <v>0</v>
      </c>
      <c r="BH270" s="147">
        <f>IF($N$270="sníž. přenesená",$J$270,0)</f>
        <v>0</v>
      </c>
      <c r="BI270" s="147">
        <f>IF($N$270="nulová",$J$270,0)</f>
        <v>0</v>
      </c>
      <c r="BJ270" s="89" t="s">
        <v>21</v>
      </c>
      <c r="BK270" s="147">
        <f>ROUND($I$270*$H$270,2)</f>
        <v>0</v>
      </c>
      <c r="BL270" s="89" t="s">
        <v>163</v>
      </c>
      <c r="BM270" s="89" t="s">
        <v>222</v>
      </c>
    </row>
    <row r="271" spans="2:65" s="6" customFormat="1" ht="16.5" customHeight="1" x14ac:dyDescent="0.3">
      <c r="B271" s="23"/>
      <c r="C271" s="24"/>
      <c r="D271" s="148" t="s">
        <v>164</v>
      </c>
      <c r="E271" s="24"/>
      <c r="F271" s="149" t="s">
        <v>1187</v>
      </c>
      <c r="G271" s="24"/>
      <c r="H271" s="24"/>
      <c r="J271" s="24"/>
      <c r="K271" s="24"/>
      <c r="L271" s="43"/>
      <c r="M271" s="56"/>
      <c r="N271" s="24"/>
      <c r="O271" s="24"/>
      <c r="P271" s="24"/>
      <c r="Q271" s="24"/>
      <c r="R271" s="24"/>
      <c r="S271" s="24"/>
      <c r="T271" s="57"/>
      <c r="AT271" s="6" t="s">
        <v>164</v>
      </c>
      <c r="AU271" s="6" t="s">
        <v>21</v>
      </c>
    </row>
    <row r="272" spans="2:65" s="6" customFormat="1" ht="15.75" customHeight="1" x14ac:dyDescent="0.3">
      <c r="B272" s="23"/>
      <c r="C272" s="136" t="s">
        <v>556</v>
      </c>
      <c r="D272" s="136" t="s">
        <v>159</v>
      </c>
      <c r="E272" s="137" t="s">
        <v>1188</v>
      </c>
      <c r="F272" s="138" t="s">
        <v>1189</v>
      </c>
      <c r="G272" s="139" t="s">
        <v>183</v>
      </c>
      <c r="H272" s="140">
        <v>1.268</v>
      </c>
      <c r="I272" s="141"/>
      <c r="J272" s="142">
        <f>ROUND($I$272*$H$272,2)</f>
        <v>0</v>
      </c>
      <c r="K272" s="138"/>
      <c r="L272" s="43"/>
      <c r="M272" s="143"/>
      <c r="N272" s="144" t="s">
        <v>41</v>
      </c>
      <c r="O272" s="24"/>
      <c r="P272" s="145">
        <f>$O$272*$H$272</f>
        <v>0</v>
      </c>
      <c r="Q272" s="145">
        <v>0</v>
      </c>
      <c r="R272" s="145">
        <f>$Q$272*$H$272</f>
        <v>0</v>
      </c>
      <c r="S272" s="145">
        <v>0</v>
      </c>
      <c r="T272" s="146">
        <f>$S$272*$H$272</f>
        <v>0</v>
      </c>
      <c r="AR272" s="89" t="s">
        <v>163</v>
      </c>
      <c r="AT272" s="89" t="s">
        <v>159</v>
      </c>
      <c r="AU272" s="89" t="s">
        <v>21</v>
      </c>
      <c r="AY272" s="6" t="s">
        <v>158</v>
      </c>
      <c r="BE272" s="147">
        <f>IF($N$272="základní",$J$272,0)</f>
        <v>0</v>
      </c>
      <c r="BF272" s="147">
        <f>IF($N$272="snížená",$J$272,0)</f>
        <v>0</v>
      </c>
      <c r="BG272" s="147">
        <f>IF($N$272="zákl. přenesená",$J$272,0)</f>
        <v>0</v>
      </c>
      <c r="BH272" s="147">
        <f>IF($N$272="sníž. přenesená",$J$272,0)</f>
        <v>0</v>
      </c>
      <c r="BI272" s="147">
        <f>IF($N$272="nulová",$J$272,0)</f>
        <v>0</v>
      </c>
      <c r="BJ272" s="89" t="s">
        <v>21</v>
      </c>
      <c r="BK272" s="147">
        <f>ROUND($I$272*$H$272,2)</f>
        <v>0</v>
      </c>
      <c r="BL272" s="89" t="s">
        <v>163</v>
      </c>
      <c r="BM272" s="89" t="s">
        <v>556</v>
      </c>
    </row>
    <row r="273" spans="2:65" s="6" customFormat="1" ht="16.5" customHeight="1" x14ac:dyDescent="0.3">
      <c r="B273" s="23"/>
      <c r="C273" s="24"/>
      <c r="D273" s="148" t="s">
        <v>164</v>
      </c>
      <c r="E273" s="24"/>
      <c r="F273" s="149" t="s">
        <v>1189</v>
      </c>
      <c r="G273" s="24"/>
      <c r="H273" s="24"/>
      <c r="J273" s="24"/>
      <c r="K273" s="24"/>
      <c r="L273" s="43"/>
      <c r="M273" s="56"/>
      <c r="N273" s="24"/>
      <c r="O273" s="24"/>
      <c r="P273" s="24"/>
      <c r="Q273" s="24"/>
      <c r="R273" s="24"/>
      <c r="S273" s="24"/>
      <c r="T273" s="57"/>
      <c r="AT273" s="6" t="s">
        <v>164</v>
      </c>
      <c r="AU273" s="6" t="s">
        <v>21</v>
      </c>
    </row>
    <row r="274" spans="2:65" s="125" customFormat="1" ht="37.5" customHeight="1" x14ac:dyDescent="0.35">
      <c r="B274" s="126"/>
      <c r="C274" s="127"/>
      <c r="D274" s="127" t="s">
        <v>69</v>
      </c>
      <c r="E274" s="128" t="s">
        <v>321</v>
      </c>
      <c r="F274" s="128" t="s">
        <v>322</v>
      </c>
      <c r="G274" s="127"/>
      <c r="H274" s="127"/>
      <c r="J274" s="129">
        <f>$BK$274</f>
        <v>0</v>
      </c>
      <c r="K274" s="127"/>
      <c r="L274" s="130"/>
      <c r="M274" s="131"/>
      <c r="N274" s="127"/>
      <c r="O274" s="127"/>
      <c r="P274" s="132">
        <f>SUM($P$275:$P$286)</f>
        <v>0</v>
      </c>
      <c r="Q274" s="127"/>
      <c r="R274" s="132">
        <f>SUM($R$275:$R$286)</f>
        <v>0</v>
      </c>
      <c r="S274" s="127"/>
      <c r="T274" s="133">
        <f>SUM($T$275:$T$286)</f>
        <v>0</v>
      </c>
      <c r="AR274" s="134" t="s">
        <v>21</v>
      </c>
      <c r="AT274" s="134" t="s">
        <v>69</v>
      </c>
      <c r="AU274" s="134" t="s">
        <v>70</v>
      </c>
      <c r="AY274" s="134" t="s">
        <v>158</v>
      </c>
      <c r="BK274" s="135">
        <f>SUM($BK$275:$BK$286)</f>
        <v>0</v>
      </c>
    </row>
    <row r="275" spans="2:65" s="6" customFormat="1" ht="15.75" customHeight="1" x14ac:dyDescent="0.3">
      <c r="B275" s="23"/>
      <c r="C275" s="136" t="s">
        <v>227</v>
      </c>
      <c r="D275" s="136" t="s">
        <v>159</v>
      </c>
      <c r="E275" s="137" t="s">
        <v>1190</v>
      </c>
      <c r="F275" s="138" t="s">
        <v>1191</v>
      </c>
      <c r="G275" s="139" t="s">
        <v>329</v>
      </c>
      <c r="H275" s="140">
        <v>3</v>
      </c>
      <c r="I275" s="141"/>
      <c r="J275" s="142">
        <f>ROUND($I$275*$H$275,2)</f>
        <v>0</v>
      </c>
      <c r="K275" s="138"/>
      <c r="L275" s="43"/>
      <c r="M275" s="143"/>
      <c r="N275" s="144" t="s">
        <v>41</v>
      </c>
      <c r="O275" s="24"/>
      <c r="P275" s="145">
        <f>$O$275*$H$275</f>
        <v>0</v>
      </c>
      <c r="Q275" s="145">
        <v>0</v>
      </c>
      <c r="R275" s="145">
        <f>$Q$275*$H$275</f>
        <v>0</v>
      </c>
      <c r="S275" s="145">
        <v>0</v>
      </c>
      <c r="T275" s="146">
        <f>$S$275*$H$275</f>
        <v>0</v>
      </c>
      <c r="AR275" s="89" t="s">
        <v>163</v>
      </c>
      <c r="AT275" s="89" t="s">
        <v>159</v>
      </c>
      <c r="AU275" s="89" t="s">
        <v>21</v>
      </c>
      <c r="AY275" s="6" t="s">
        <v>158</v>
      </c>
      <c r="BE275" s="147">
        <f>IF($N$275="základní",$J$275,0)</f>
        <v>0</v>
      </c>
      <c r="BF275" s="147">
        <f>IF($N$275="snížená",$J$275,0)</f>
        <v>0</v>
      </c>
      <c r="BG275" s="147">
        <f>IF($N$275="zákl. přenesená",$J$275,0)</f>
        <v>0</v>
      </c>
      <c r="BH275" s="147">
        <f>IF($N$275="sníž. přenesená",$J$275,0)</f>
        <v>0</v>
      </c>
      <c r="BI275" s="147">
        <f>IF($N$275="nulová",$J$275,0)</f>
        <v>0</v>
      </c>
      <c r="BJ275" s="89" t="s">
        <v>21</v>
      </c>
      <c r="BK275" s="147">
        <f>ROUND($I$275*$H$275,2)</f>
        <v>0</v>
      </c>
      <c r="BL275" s="89" t="s">
        <v>163</v>
      </c>
      <c r="BM275" s="89" t="s">
        <v>227</v>
      </c>
    </row>
    <row r="276" spans="2:65" s="6" customFormat="1" ht="16.5" customHeight="1" x14ac:dyDescent="0.3">
      <c r="B276" s="23"/>
      <c r="C276" s="24"/>
      <c r="D276" s="148" t="s">
        <v>164</v>
      </c>
      <c r="E276" s="24"/>
      <c r="F276" s="149" t="s">
        <v>1191</v>
      </c>
      <c r="G276" s="24"/>
      <c r="H276" s="24"/>
      <c r="J276" s="24"/>
      <c r="K276" s="24"/>
      <c r="L276" s="43"/>
      <c r="M276" s="56"/>
      <c r="N276" s="24"/>
      <c r="O276" s="24"/>
      <c r="P276" s="24"/>
      <c r="Q276" s="24"/>
      <c r="R276" s="24"/>
      <c r="S276" s="24"/>
      <c r="T276" s="57"/>
      <c r="AT276" s="6" t="s">
        <v>164</v>
      </c>
      <c r="AU276" s="6" t="s">
        <v>21</v>
      </c>
    </row>
    <row r="277" spans="2:65" s="6" customFormat="1" ht="15.75" customHeight="1" x14ac:dyDescent="0.3">
      <c r="B277" s="23"/>
      <c r="C277" s="136" t="s">
        <v>562</v>
      </c>
      <c r="D277" s="136" t="s">
        <v>159</v>
      </c>
      <c r="E277" s="137" t="s">
        <v>1192</v>
      </c>
      <c r="F277" s="138" t="s">
        <v>1193</v>
      </c>
      <c r="G277" s="139" t="s">
        <v>329</v>
      </c>
      <c r="H277" s="140">
        <v>3</v>
      </c>
      <c r="I277" s="141"/>
      <c r="J277" s="142">
        <f>ROUND($I$277*$H$277,2)</f>
        <v>0</v>
      </c>
      <c r="K277" s="138"/>
      <c r="L277" s="43"/>
      <c r="M277" s="143"/>
      <c r="N277" s="144" t="s">
        <v>41</v>
      </c>
      <c r="O277" s="24"/>
      <c r="P277" s="145">
        <f>$O$277*$H$277</f>
        <v>0</v>
      </c>
      <c r="Q277" s="145">
        <v>0</v>
      </c>
      <c r="R277" s="145">
        <f>$Q$277*$H$277</f>
        <v>0</v>
      </c>
      <c r="S277" s="145">
        <v>0</v>
      </c>
      <c r="T277" s="146">
        <f>$S$277*$H$277</f>
        <v>0</v>
      </c>
      <c r="AR277" s="89" t="s">
        <v>163</v>
      </c>
      <c r="AT277" s="89" t="s">
        <v>159</v>
      </c>
      <c r="AU277" s="89" t="s">
        <v>21</v>
      </c>
      <c r="AY277" s="6" t="s">
        <v>158</v>
      </c>
      <c r="BE277" s="147">
        <f>IF($N$277="základní",$J$277,0)</f>
        <v>0</v>
      </c>
      <c r="BF277" s="147">
        <f>IF($N$277="snížená",$J$277,0)</f>
        <v>0</v>
      </c>
      <c r="BG277" s="147">
        <f>IF($N$277="zákl. přenesená",$J$277,0)</f>
        <v>0</v>
      </c>
      <c r="BH277" s="147">
        <f>IF($N$277="sníž. přenesená",$J$277,0)</f>
        <v>0</v>
      </c>
      <c r="BI277" s="147">
        <f>IF($N$277="nulová",$J$277,0)</f>
        <v>0</v>
      </c>
      <c r="BJ277" s="89" t="s">
        <v>21</v>
      </c>
      <c r="BK277" s="147">
        <f>ROUND($I$277*$H$277,2)</f>
        <v>0</v>
      </c>
      <c r="BL277" s="89" t="s">
        <v>163</v>
      </c>
      <c r="BM277" s="89" t="s">
        <v>562</v>
      </c>
    </row>
    <row r="278" spans="2:65" s="6" customFormat="1" ht="16.5" customHeight="1" x14ac:dyDescent="0.3">
      <c r="B278" s="23"/>
      <c r="C278" s="24"/>
      <c r="D278" s="148" t="s">
        <v>164</v>
      </c>
      <c r="E278" s="24"/>
      <c r="F278" s="149" t="s">
        <v>1193</v>
      </c>
      <c r="G278" s="24"/>
      <c r="H278" s="24"/>
      <c r="J278" s="24"/>
      <c r="K278" s="24"/>
      <c r="L278" s="43"/>
      <c r="M278" s="56"/>
      <c r="N278" s="24"/>
      <c r="O278" s="24"/>
      <c r="P278" s="24"/>
      <c r="Q278" s="24"/>
      <c r="R278" s="24"/>
      <c r="S278" s="24"/>
      <c r="T278" s="57"/>
      <c r="AT278" s="6" t="s">
        <v>164</v>
      </c>
      <c r="AU278" s="6" t="s">
        <v>21</v>
      </c>
    </row>
    <row r="279" spans="2:65" s="6" customFormat="1" ht="15.75" customHeight="1" x14ac:dyDescent="0.3">
      <c r="B279" s="23"/>
      <c r="C279" s="136" t="s">
        <v>565</v>
      </c>
      <c r="D279" s="136" t="s">
        <v>159</v>
      </c>
      <c r="E279" s="137" t="s">
        <v>593</v>
      </c>
      <c r="F279" s="138" t="s">
        <v>594</v>
      </c>
      <c r="G279" s="139" t="s">
        <v>342</v>
      </c>
      <c r="H279" s="140">
        <v>46.5</v>
      </c>
      <c r="I279" s="141"/>
      <c r="J279" s="142">
        <f>ROUND($I$279*$H$279,2)</f>
        <v>0</v>
      </c>
      <c r="K279" s="138"/>
      <c r="L279" s="43"/>
      <c r="M279" s="143"/>
      <c r="N279" s="144" t="s">
        <v>41</v>
      </c>
      <c r="O279" s="24"/>
      <c r="P279" s="145">
        <f>$O$279*$H$279</f>
        <v>0</v>
      </c>
      <c r="Q279" s="145">
        <v>0</v>
      </c>
      <c r="R279" s="145">
        <f>$Q$279*$H$279</f>
        <v>0</v>
      </c>
      <c r="S279" s="145">
        <v>0</v>
      </c>
      <c r="T279" s="146">
        <f>$S$279*$H$279</f>
        <v>0</v>
      </c>
      <c r="AR279" s="89" t="s">
        <v>163</v>
      </c>
      <c r="AT279" s="89" t="s">
        <v>159</v>
      </c>
      <c r="AU279" s="89" t="s">
        <v>21</v>
      </c>
      <c r="AY279" s="6" t="s">
        <v>158</v>
      </c>
      <c r="BE279" s="147">
        <f>IF($N$279="základní",$J$279,0)</f>
        <v>0</v>
      </c>
      <c r="BF279" s="147">
        <f>IF($N$279="snížená",$J$279,0)</f>
        <v>0</v>
      </c>
      <c r="BG279" s="147">
        <f>IF($N$279="zákl. přenesená",$J$279,0)</f>
        <v>0</v>
      </c>
      <c r="BH279" s="147">
        <f>IF($N$279="sníž. přenesená",$J$279,0)</f>
        <v>0</v>
      </c>
      <c r="BI279" s="147">
        <f>IF($N$279="nulová",$J$279,0)</f>
        <v>0</v>
      </c>
      <c r="BJ279" s="89" t="s">
        <v>21</v>
      </c>
      <c r="BK279" s="147">
        <f>ROUND($I$279*$H$279,2)</f>
        <v>0</v>
      </c>
      <c r="BL279" s="89" t="s">
        <v>163</v>
      </c>
      <c r="BM279" s="89" t="s">
        <v>565</v>
      </c>
    </row>
    <row r="280" spans="2:65" s="6" customFormat="1" ht="16.5" customHeight="1" x14ac:dyDescent="0.3">
      <c r="B280" s="23"/>
      <c r="C280" s="24"/>
      <c r="D280" s="148" t="s">
        <v>164</v>
      </c>
      <c r="E280" s="24"/>
      <c r="F280" s="149" t="s">
        <v>594</v>
      </c>
      <c r="G280" s="24"/>
      <c r="H280" s="24"/>
      <c r="J280" s="24"/>
      <c r="K280" s="24"/>
      <c r="L280" s="43"/>
      <c r="M280" s="56"/>
      <c r="N280" s="24"/>
      <c r="O280" s="24"/>
      <c r="P280" s="24"/>
      <c r="Q280" s="24"/>
      <c r="R280" s="24"/>
      <c r="S280" s="24"/>
      <c r="T280" s="57"/>
      <c r="AT280" s="6" t="s">
        <v>164</v>
      </c>
      <c r="AU280" s="6" t="s">
        <v>21</v>
      </c>
    </row>
    <row r="281" spans="2:65" s="6" customFormat="1" ht="15.75" customHeight="1" x14ac:dyDescent="0.3">
      <c r="B281" s="150"/>
      <c r="C281" s="151"/>
      <c r="D281" s="152" t="s">
        <v>165</v>
      </c>
      <c r="E281" s="151"/>
      <c r="F281" s="153" t="s">
        <v>1194</v>
      </c>
      <c r="G281" s="151"/>
      <c r="H281" s="154">
        <v>46.5</v>
      </c>
      <c r="J281" s="151"/>
      <c r="K281" s="151"/>
      <c r="L281" s="155"/>
      <c r="M281" s="156"/>
      <c r="N281" s="151"/>
      <c r="O281" s="151"/>
      <c r="P281" s="151"/>
      <c r="Q281" s="151"/>
      <c r="R281" s="151"/>
      <c r="S281" s="151"/>
      <c r="T281" s="157"/>
      <c r="AT281" s="158" t="s">
        <v>165</v>
      </c>
      <c r="AU281" s="158" t="s">
        <v>21</v>
      </c>
      <c r="AV281" s="158" t="s">
        <v>78</v>
      </c>
      <c r="AW281" s="158" t="s">
        <v>121</v>
      </c>
      <c r="AX281" s="158" t="s">
        <v>70</v>
      </c>
      <c r="AY281" s="158" t="s">
        <v>158</v>
      </c>
    </row>
    <row r="282" spans="2:65" s="6" customFormat="1" ht="15.75" customHeight="1" x14ac:dyDescent="0.3">
      <c r="B282" s="159"/>
      <c r="C282" s="160"/>
      <c r="D282" s="152" t="s">
        <v>165</v>
      </c>
      <c r="E282" s="160"/>
      <c r="F282" s="161" t="s">
        <v>170</v>
      </c>
      <c r="G282" s="160"/>
      <c r="H282" s="162">
        <v>46.5</v>
      </c>
      <c r="J282" s="160"/>
      <c r="K282" s="160"/>
      <c r="L282" s="163"/>
      <c r="M282" s="164"/>
      <c r="N282" s="160"/>
      <c r="O282" s="160"/>
      <c r="P282" s="160"/>
      <c r="Q282" s="160"/>
      <c r="R282" s="160"/>
      <c r="S282" s="160"/>
      <c r="T282" s="165"/>
      <c r="AT282" s="166" t="s">
        <v>165</v>
      </c>
      <c r="AU282" s="166" t="s">
        <v>21</v>
      </c>
      <c r="AV282" s="166" t="s">
        <v>163</v>
      </c>
      <c r="AW282" s="166" t="s">
        <v>121</v>
      </c>
      <c r="AX282" s="166" t="s">
        <v>21</v>
      </c>
      <c r="AY282" s="166" t="s">
        <v>158</v>
      </c>
    </row>
    <row r="283" spans="2:65" s="6" customFormat="1" ht="15.75" customHeight="1" x14ac:dyDescent="0.3">
      <c r="B283" s="23"/>
      <c r="C283" s="136" t="s">
        <v>568</v>
      </c>
      <c r="D283" s="136" t="s">
        <v>159</v>
      </c>
      <c r="E283" s="137" t="s">
        <v>598</v>
      </c>
      <c r="F283" s="138" t="s">
        <v>599</v>
      </c>
      <c r="G283" s="139" t="s">
        <v>600</v>
      </c>
      <c r="H283" s="140">
        <v>46.5</v>
      </c>
      <c r="I283" s="141"/>
      <c r="J283" s="142">
        <f>ROUND($I$283*$H$283,2)</f>
        <v>0</v>
      </c>
      <c r="K283" s="138"/>
      <c r="L283" s="43"/>
      <c r="M283" s="143"/>
      <c r="N283" s="144" t="s">
        <v>41</v>
      </c>
      <c r="O283" s="24"/>
      <c r="P283" s="145">
        <f>$O$283*$H$283</f>
        <v>0</v>
      </c>
      <c r="Q283" s="145">
        <v>0</v>
      </c>
      <c r="R283" s="145">
        <f>$Q$283*$H$283</f>
        <v>0</v>
      </c>
      <c r="S283" s="145">
        <v>0</v>
      </c>
      <c r="T283" s="146">
        <f>$S$283*$H$283</f>
        <v>0</v>
      </c>
      <c r="AR283" s="89" t="s">
        <v>163</v>
      </c>
      <c r="AT283" s="89" t="s">
        <v>159</v>
      </c>
      <c r="AU283" s="89" t="s">
        <v>21</v>
      </c>
      <c r="AY283" s="6" t="s">
        <v>158</v>
      </c>
      <c r="BE283" s="147">
        <f>IF($N$283="základní",$J$283,0)</f>
        <v>0</v>
      </c>
      <c r="BF283" s="147">
        <f>IF($N$283="snížená",$J$283,0)</f>
        <v>0</v>
      </c>
      <c r="BG283" s="147">
        <f>IF($N$283="zákl. přenesená",$J$283,0)</f>
        <v>0</v>
      </c>
      <c r="BH283" s="147">
        <f>IF($N$283="sníž. přenesená",$J$283,0)</f>
        <v>0</v>
      </c>
      <c r="BI283" s="147">
        <f>IF($N$283="nulová",$J$283,0)</f>
        <v>0</v>
      </c>
      <c r="BJ283" s="89" t="s">
        <v>21</v>
      </c>
      <c r="BK283" s="147">
        <f>ROUND($I$283*$H$283,2)</f>
        <v>0</v>
      </c>
      <c r="BL283" s="89" t="s">
        <v>163</v>
      </c>
      <c r="BM283" s="89" t="s">
        <v>568</v>
      </c>
    </row>
    <row r="284" spans="2:65" s="6" customFormat="1" ht="16.5" customHeight="1" x14ac:dyDescent="0.3">
      <c r="B284" s="23"/>
      <c r="C284" s="24"/>
      <c r="D284" s="148" t="s">
        <v>164</v>
      </c>
      <c r="E284" s="24"/>
      <c r="F284" s="149" t="s">
        <v>599</v>
      </c>
      <c r="G284" s="24"/>
      <c r="H284" s="24"/>
      <c r="J284" s="24"/>
      <c r="K284" s="24"/>
      <c r="L284" s="43"/>
      <c r="M284" s="56"/>
      <c r="N284" s="24"/>
      <c r="O284" s="24"/>
      <c r="P284" s="24"/>
      <c r="Q284" s="24"/>
      <c r="R284" s="24"/>
      <c r="S284" s="24"/>
      <c r="T284" s="57"/>
      <c r="AT284" s="6" t="s">
        <v>164</v>
      </c>
      <c r="AU284" s="6" t="s">
        <v>21</v>
      </c>
    </row>
    <row r="285" spans="2:65" s="6" customFormat="1" ht="15.75" customHeight="1" x14ac:dyDescent="0.3">
      <c r="B285" s="23"/>
      <c r="C285" s="136" t="s">
        <v>571</v>
      </c>
      <c r="D285" s="136" t="s">
        <v>159</v>
      </c>
      <c r="E285" s="137" t="s">
        <v>361</v>
      </c>
      <c r="F285" s="138" t="s">
        <v>602</v>
      </c>
      <c r="G285" s="139" t="s">
        <v>183</v>
      </c>
      <c r="H285" s="140">
        <v>0.498</v>
      </c>
      <c r="I285" s="141"/>
      <c r="J285" s="142">
        <f>ROUND($I$285*$H$285,2)</f>
        <v>0</v>
      </c>
      <c r="K285" s="138"/>
      <c r="L285" s="43"/>
      <c r="M285" s="143"/>
      <c r="N285" s="144" t="s">
        <v>41</v>
      </c>
      <c r="O285" s="24"/>
      <c r="P285" s="145">
        <f>$O$285*$H$285</f>
        <v>0</v>
      </c>
      <c r="Q285" s="145">
        <v>0</v>
      </c>
      <c r="R285" s="145">
        <f>$Q$285*$H$285</f>
        <v>0</v>
      </c>
      <c r="S285" s="145">
        <v>0</v>
      </c>
      <c r="T285" s="146">
        <f>$S$285*$H$285</f>
        <v>0</v>
      </c>
      <c r="AR285" s="89" t="s">
        <v>163</v>
      </c>
      <c r="AT285" s="89" t="s">
        <v>159</v>
      </c>
      <c r="AU285" s="89" t="s">
        <v>21</v>
      </c>
      <c r="AY285" s="6" t="s">
        <v>158</v>
      </c>
      <c r="BE285" s="147">
        <f>IF($N$285="základní",$J$285,0)</f>
        <v>0</v>
      </c>
      <c r="BF285" s="147">
        <f>IF($N$285="snížená",$J$285,0)</f>
        <v>0</v>
      </c>
      <c r="BG285" s="147">
        <f>IF($N$285="zákl. přenesená",$J$285,0)</f>
        <v>0</v>
      </c>
      <c r="BH285" s="147">
        <f>IF($N$285="sníž. přenesená",$J$285,0)</f>
        <v>0</v>
      </c>
      <c r="BI285" s="147">
        <f>IF($N$285="nulová",$J$285,0)</f>
        <v>0</v>
      </c>
      <c r="BJ285" s="89" t="s">
        <v>21</v>
      </c>
      <c r="BK285" s="147">
        <f>ROUND($I$285*$H$285,2)</f>
        <v>0</v>
      </c>
      <c r="BL285" s="89" t="s">
        <v>163</v>
      </c>
      <c r="BM285" s="89" t="s">
        <v>571</v>
      </c>
    </row>
    <row r="286" spans="2:65" s="6" customFormat="1" ht="16.5" customHeight="1" x14ac:dyDescent="0.3">
      <c r="B286" s="23"/>
      <c r="C286" s="24"/>
      <c r="D286" s="148" t="s">
        <v>164</v>
      </c>
      <c r="E286" s="24"/>
      <c r="F286" s="149" t="s">
        <v>602</v>
      </c>
      <c r="G286" s="24"/>
      <c r="H286" s="24"/>
      <c r="J286" s="24"/>
      <c r="K286" s="24"/>
      <c r="L286" s="43"/>
      <c r="M286" s="56"/>
      <c r="N286" s="24"/>
      <c r="O286" s="24"/>
      <c r="P286" s="24"/>
      <c r="Q286" s="24"/>
      <c r="R286" s="24"/>
      <c r="S286" s="24"/>
      <c r="T286" s="57"/>
      <c r="AT286" s="6" t="s">
        <v>164</v>
      </c>
      <c r="AU286" s="6" t="s">
        <v>21</v>
      </c>
    </row>
    <row r="287" spans="2:65" s="125" customFormat="1" ht="37.5" customHeight="1" x14ac:dyDescent="0.35">
      <c r="B287" s="126"/>
      <c r="C287" s="127"/>
      <c r="D287" s="127" t="s">
        <v>69</v>
      </c>
      <c r="E287" s="128" t="s">
        <v>372</v>
      </c>
      <c r="F287" s="128" t="s">
        <v>373</v>
      </c>
      <c r="G287" s="127"/>
      <c r="H287" s="127"/>
      <c r="J287" s="129">
        <f>$BK$287</f>
        <v>0</v>
      </c>
      <c r="K287" s="127"/>
      <c r="L287" s="130"/>
      <c r="M287" s="131"/>
      <c r="N287" s="127"/>
      <c r="O287" s="127"/>
      <c r="P287" s="132">
        <f>SUM($P$288:$P$296)</f>
        <v>0</v>
      </c>
      <c r="Q287" s="127"/>
      <c r="R287" s="132">
        <f>SUM($R$288:$R$296)</f>
        <v>0</v>
      </c>
      <c r="S287" s="127"/>
      <c r="T287" s="133">
        <f>SUM($T$288:$T$296)</f>
        <v>0</v>
      </c>
      <c r="AR287" s="134" t="s">
        <v>21</v>
      </c>
      <c r="AT287" s="134" t="s">
        <v>69</v>
      </c>
      <c r="AU287" s="134" t="s">
        <v>70</v>
      </c>
      <c r="AY287" s="134" t="s">
        <v>158</v>
      </c>
      <c r="BK287" s="135">
        <f>SUM($BK$288:$BK$296)</f>
        <v>0</v>
      </c>
    </row>
    <row r="288" spans="2:65" s="6" customFormat="1" ht="15.75" customHeight="1" x14ac:dyDescent="0.3">
      <c r="B288" s="23"/>
      <c r="C288" s="136" t="s">
        <v>574</v>
      </c>
      <c r="D288" s="136" t="s">
        <v>159</v>
      </c>
      <c r="E288" s="137" t="s">
        <v>1195</v>
      </c>
      <c r="F288" s="138" t="s">
        <v>1196</v>
      </c>
      <c r="G288" s="139" t="s">
        <v>447</v>
      </c>
      <c r="H288" s="140">
        <v>77.5</v>
      </c>
      <c r="I288" s="141"/>
      <c r="J288" s="142">
        <f>ROUND($I$288*$H$288,2)</f>
        <v>0</v>
      </c>
      <c r="K288" s="138"/>
      <c r="L288" s="43"/>
      <c r="M288" s="143"/>
      <c r="N288" s="144" t="s">
        <v>41</v>
      </c>
      <c r="O288" s="24"/>
      <c r="P288" s="145">
        <f>$O$288*$H$288</f>
        <v>0</v>
      </c>
      <c r="Q288" s="145">
        <v>0</v>
      </c>
      <c r="R288" s="145">
        <f>$Q$288*$H$288</f>
        <v>0</v>
      </c>
      <c r="S288" s="145">
        <v>0</v>
      </c>
      <c r="T288" s="146">
        <f>$S$288*$H$288</f>
        <v>0</v>
      </c>
      <c r="AR288" s="89" t="s">
        <v>163</v>
      </c>
      <c r="AT288" s="89" t="s">
        <v>159</v>
      </c>
      <c r="AU288" s="89" t="s">
        <v>21</v>
      </c>
      <c r="AY288" s="6" t="s">
        <v>158</v>
      </c>
      <c r="BE288" s="147">
        <f>IF($N$288="základní",$J$288,0)</f>
        <v>0</v>
      </c>
      <c r="BF288" s="147">
        <f>IF($N$288="snížená",$J$288,0)</f>
        <v>0</v>
      </c>
      <c r="BG288" s="147">
        <f>IF($N$288="zákl. přenesená",$J$288,0)</f>
        <v>0</v>
      </c>
      <c r="BH288" s="147">
        <f>IF($N$288="sníž. přenesená",$J$288,0)</f>
        <v>0</v>
      </c>
      <c r="BI288" s="147">
        <f>IF($N$288="nulová",$J$288,0)</f>
        <v>0</v>
      </c>
      <c r="BJ288" s="89" t="s">
        <v>21</v>
      </c>
      <c r="BK288" s="147">
        <f>ROUND($I$288*$H$288,2)</f>
        <v>0</v>
      </c>
      <c r="BL288" s="89" t="s">
        <v>163</v>
      </c>
      <c r="BM288" s="89" t="s">
        <v>574</v>
      </c>
    </row>
    <row r="289" spans="2:65" s="6" customFormat="1" ht="16.5" customHeight="1" x14ac:dyDescent="0.3">
      <c r="B289" s="23"/>
      <c r="C289" s="24"/>
      <c r="D289" s="148" t="s">
        <v>164</v>
      </c>
      <c r="E289" s="24"/>
      <c r="F289" s="149" t="s">
        <v>1196</v>
      </c>
      <c r="G289" s="24"/>
      <c r="H289" s="24"/>
      <c r="J289" s="24"/>
      <c r="K289" s="24"/>
      <c r="L289" s="43"/>
      <c r="M289" s="56"/>
      <c r="N289" s="24"/>
      <c r="O289" s="24"/>
      <c r="P289" s="24"/>
      <c r="Q289" s="24"/>
      <c r="R289" s="24"/>
      <c r="S289" s="24"/>
      <c r="T289" s="57"/>
      <c r="AT289" s="6" t="s">
        <v>164</v>
      </c>
      <c r="AU289" s="6" t="s">
        <v>21</v>
      </c>
    </row>
    <row r="290" spans="2:65" s="6" customFormat="1" ht="15.75" customHeight="1" x14ac:dyDescent="0.3">
      <c r="B290" s="150"/>
      <c r="C290" s="151"/>
      <c r="D290" s="152" t="s">
        <v>165</v>
      </c>
      <c r="E290" s="151"/>
      <c r="F290" s="153" t="s">
        <v>1197</v>
      </c>
      <c r="G290" s="151"/>
      <c r="H290" s="154">
        <v>77.5</v>
      </c>
      <c r="J290" s="151"/>
      <c r="K290" s="151"/>
      <c r="L290" s="155"/>
      <c r="M290" s="156"/>
      <c r="N290" s="151"/>
      <c r="O290" s="151"/>
      <c r="P290" s="151"/>
      <c r="Q290" s="151"/>
      <c r="R290" s="151"/>
      <c r="S290" s="151"/>
      <c r="T290" s="157"/>
      <c r="AT290" s="158" t="s">
        <v>165</v>
      </c>
      <c r="AU290" s="158" t="s">
        <v>21</v>
      </c>
      <c r="AV290" s="158" t="s">
        <v>78</v>
      </c>
      <c r="AW290" s="158" t="s">
        <v>121</v>
      </c>
      <c r="AX290" s="158" t="s">
        <v>70</v>
      </c>
      <c r="AY290" s="158" t="s">
        <v>158</v>
      </c>
    </row>
    <row r="291" spans="2:65" s="6" customFormat="1" ht="15.75" customHeight="1" x14ac:dyDescent="0.3">
      <c r="B291" s="159"/>
      <c r="C291" s="160"/>
      <c r="D291" s="152" t="s">
        <v>165</v>
      </c>
      <c r="E291" s="160"/>
      <c r="F291" s="161" t="s">
        <v>170</v>
      </c>
      <c r="G291" s="160"/>
      <c r="H291" s="162">
        <v>77.5</v>
      </c>
      <c r="J291" s="160"/>
      <c r="K291" s="160"/>
      <c r="L291" s="163"/>
      <c r="M291" s="164"/>
      <c r="N291" s="160"/>
      <c r="O291" s="160"/>
      <c r="P291" s="160"/>
      <c r="Q291" s="160"/>
      <c r="R291" s="160"/>
      <c r="S291" s="160"/>
      <c r="T291" s="165"/>
      <c r="AT291" s="166" t="s">
        <v>165</v>
      </c>
      <c r="AU291" s="166" t="s">
        <v>21</v>
      </c>
      <c r="AV291" s="166" t="s">
        <v>163</v>
      </c>
      <c r="AW291" s="166" t="s">
        <v>121</v>
      </c>
      <c r="AX291" s="166" t="s">
        <v>21</v>
      </c>
      <c r="AY291" s="166" t="s">
        <v>158</v>
      </c>
    </row>
    <row r="292" spans="2:65" s="6" customFormat="1" ht="15.75" customHeight="1" x14ac:dyDescent="0.3">
      <c r="B292" s="23"/>
      <c r="C292" s="136" t="s">
        <v>577</v>
      </c>
      <c r="D292" s="136" t="s">
        <v>159</v>
      </c>
      <c r="E292" s="137" t="s">
        <v>375</v>
      </c>
      <c r="F292" s="138" t="s">
        <v>376</v>
      </c>
      <c r="G292" s="139" t="s">
        <v>177</v>
      </c>
      <c r="H292" s="140">
        <v>4.4880000000000004</v>
      </c>
      <c r="I292" s="141"/>
      <c r="J292" s="142">
        <f>ROUND($I$292*$H$292,2)</f>
        <v>0</v>
      </c>
      <c r="K292" s="138"/>
      <c r="L292" s="43"/>
      <c r="M292" s="143"/>
      <c r="N292" s="144" t="s">
        <v>41</v>
      </c>
      <c r="O292" s="24"/>
      <c r="P292" s="145">
        <f>$O$292*$H$292</f>
        <v>0</v>
      </c>
      <c r="Q292" s="145">
        <v>0</v>
      </c>
      <c r="R292" s="145">
        <f>$Q$292*$H$292</f>
        <v>0</v>
      </c>
      <c r="S292" s="145">
        <v>0</v>
      </c>
      <c r="T292" s="146">
        <f>$S$292*$H$292</f>
        <v>0</v>
      </c>
      <c r="AR292" s="89" t="s">
        <v>163</v>
      </c>
      <c r="AT292" s="89" t="s">
        <v>159</v>
      </c>
      <c r="AU292" s="89" t="s">
        <v>21</v>
      </c>
      <c r="AY292" s="6" t="s">
        <v>158</v>
      </c>
      <c r="BE292" s="147">
        <f>IF($N$292="základní",$J$292,0)</f>
        <v>0</v>
      </c>
      <c r="BF292" s="147">
        <f>IF($N$292="snížená",$J$292,0)</f>
        <v>0</v>
      </c>
      <c r="BG292" s="147">
        <f>IF($N$292="zákl. přenesená",$J$292,0)</f>
        <v>0</v>
      </c>
      <c r="BH292" s="147">
        <f>IF($N$292="sníž. přenesená",$J$292,0)</f>
        <v>0</v>
      </c>
      <c r="BI292" s="147">
        <f>IF($N$292="nulová",$J$292,0)</f>
        <v>0</v>
      </c>
      <c r="BJ292" s="89" t="s">
        <v>21</v>
      </c>
      <c r="BK292" s="147">
        <f>ROUND($I$292*$H$292,2)</f>
        <v>0</v>
      </c>
      <c r="BL292" s="89" t="s">
        <v>163</v>
      </c>
      <c r="BM292" s="89" t="s">
        <v>577</v>
      </c>
    </row>
    <row r="293" spans="2:65" s="6" customFormat="1" ht="16.5" customHeight="1" x14ac:dyDescent="0.3">
      <c r="B293" s="23"/>
      <c r="C293" s="24"/>
      <c r="D293" s="148" t="s">
        <v>164</v>
      </c>
      <c r="E293" s="24"/>
      <c r="F293" s="149" t="s">
        <v>376</v>
      </c>
      <c r="G293" s="24"/>
      <c r="H293" s="24"/>
      <c r="J293" s="24"/>
      <c r="K293" s="24"/>
      <c r="L293" s="43"/>
      <c r="M293" s="56"/>
      <c r="N293" s="24"/>
      <c r="O293" s="24"/>
      <c r="P293" s="24"/>
      <c r="Q293" s="24"/>
      <c r="R293" s="24"/>
      <c r="S293" s="24"/>
      <c r="T293" s="57"/>
      <c r="AT293" s="6" t="s">
        <v>164</v>
      </c>
      <c r="AU293" s="6" t="s">
        <v>21</v>
      </c>
    </row>
    <row r="294" spans="2:65" s="6" customFormat="1" ht="15.75" customHeight="1" x14ac:dyDescent="0.3">
      <c r="B294" s="150"/>
      <c r="C294" s="151"/>
      <c r="D294" s="152" t="s">
        <v>165</v>
      </c>
      <c r="E294" s="151"/>
      <c r="F294" s="153" t="s">
        <v>1198</v>
      </c>
      <c r="G294" s="151"/>
      <c r="H294" s="154">
        <v>3.488</v>
      </c>
      <c r="J294" s="151"/>
      <c r="K294" s="151"/>
      <c r="L294" s="155"/>
      <c r="M294" s="156"/>
      <c r="N294" s="151"/>
      <c r="O294" s="151"/>
      <c r="P294" s="151"/>
      <c r="Q294" s="151"/>
      <c r="R294" s="151"/>
      <c r="S294" s="151"/>
      <c r="T294" s="157"/>
      <c r="AT294" s="158" t="s">
        <v>165</v>
      </c>
      <c r="AU294" s="158" t="s">
        <v>21</v>
      </c>
      <c r="AV294" s="158" t="s">
        <v>78</v>
      </c>
      <c r="AW294" s="158" t="s">
        <v>121</v>
      </c>
      <c r="AX294" s="158" t="s">
        <v>70</v>
      </c>
      <c r="AY294" s="158" t="s">
        <v>158</v>
      </c>
    </row>
    <row r="295" spans="2:65" s="6" customFormat="1" ht="15.75" customHeight="1" x14ac:dyDescent="0.3">
      <c r="B295" s="150"/>
      <c r="C295" s="151"/>
      <c r="D295" s="152" t="s">
        <v>165</v>
      </c>
      <c r="E295" s="151"/>
      <c r="F295" s="153" t="s">
        <v>1199</v>
      </c>
      <c r="G295" s="151"/>
      <c r="H295" s="154">
        <v>1</v>
      </c>
      <c r="J295" s="151"/>
      <c r="K295" s="151"/>
      <c r="L295" s="155"/>
      <c r="M295" s="156"/>
      <c r="N295" s="151"/>
      <c r="O295" s="151"/>
      <c r="P295" s="151"/>
      <c r="Q295" s="151"/>
      <c r="R295" s="151"/>
      <c r="S295" s="151"/>
      <c r="T295" s="157"/>
      <c r="AT295" s="158" t="s">
        <v>165</v>
      </c>
      <c r="AU295" s="158" t="s">
        <v>21</v>
      </c>
      <c r="AV295" s="158" t="s">
        <v>78</v>
      </c>
      <c r="AW295" s="158" t="s">
        <v>121</v>
      </c>
      <c r="AX295" s="158" t="s">
        <v>70</v>
      </c>
      <c r="AY295" s="158" t="s">
        <v>158</v>
      </c>
    </row>
    <row r="296" spans="2:65" s="6" customFormat="1" ht="15.75" customHeight="1" x14ac:dyDescent="0.3">
      <c r="B296" s="159"/>
      <c r="C296" s="160"/>
      <c r="D296" s="152" t="s">
        <v>165</v>
      </c>
      <c r="E296" s="160"/>
      <c r="F296" s="161" t="s">
        <v>170</v>
      </c>
      <c r="G296" s="160"/>
      <c r="H296" s="162">
        <v>4.4880000000000004</v>
      </c>
      <c r="J296" s="160"/>
      <c r="K296" s="160"/>
      <c r="L296" s="163"/>
      <c r="M296" s="164"/>
      <c r="N296" s="160"/>
      <c r="O296" s="160"/>
      <c r="P296" s="160"/>
      <c r="Q296" s="160"/>
      <c r="R296" s="160"/>
      <c r="S296" s="160"/>
      <c r="T296" s="165"/>
      <c r="AT296" s="166" t="s">
        <v>165</v>
      </c>
      <c r="AU296" s="166" t="s">
        <v>21</v>
      </c>
      <c r="AV296" s="166" t="s">
        <v>163</v>
      </c>
      <c r="AW296" s="166" t="s">
        <v>121</v>
      </c>
      <c r="AX296" s="166" t="s">
        <v>21</v>
      </c>
      <c r="AY296" s="166" t="s">
        <v>158</v>
      </c>
    </row>
    <row r="297" spans="2:65" s="125" customFormat="1" ht="37.5" customHeight="1" x14ac:dyDescent="0.35">
      <c r="B297" s="126"/>
      <c r="C297" s="127"/>
      <c r="D297" s="127" t="s">
        <v>69</v>
      </c>
      <c r="E297" s="128" t="s">
        <v>1200</v>
      </c>
      <c r="F297" s="128" t="s">
        <v>1201</v>
      </c>
      <c r="G297" s="127"/>
      <c r="H297" s="127"/>
      <c r="J297" s="129">
        <f>$BK$297</f>
        <v>0</v>
      </c>
      <c r="K297" s="127"/>
      <c r="L297" s="130"/>
      <c r="M297" s="131"/>
      <c r="N297" s="127"/>
      <c r="O297" s="127"/>
      <c r="P297" s="132">
        <f>SUM($P$298:$P$301)</f>
        <v>0</v>
      </c>
      <c r="Q297" s="127"/>
      <c r="R297" s="132">
        <f>SUM($R$298:$R$301)</f>
        <v>0</v>
      </c>
      <c r="S297" s="127"/>
      <c r="T297" s="133">
        <f>SUM($T$298:$T$301)</f>
        <v>0</v>
      </c>
      <c r="AR297" s="134" t="s">
        <v>21</v>
      </c>
      <c r="AT297" s="134" t="s">
        <v>69</v>
      </c>
      <c r="AU297" s="134" t="s">
        <v>70</v>
      </c>
      <c r="AY297" s="134" t="s">
        <v>158</v>
      </c>
      <c r="BK297" s="135">
        <f>SUM($BK$298:$BK$301)</f>
        <v>0</v>
      </c>
    </row>
    <row r="298" spans="2:65" s="6" customFormat="1" ht="15.75" customHeight="1" x14ac:dyDescent="0.3">
      <c r="B298" s="23"/>
      <c r="C298" s="136" t="s">
        <v>580</v>
      </c>
      <c r="D298" s="136" t="s">
        <v>159</v>
      </c>
      <c r="E298" s="137" t="s">
        <v>1202</v>
      </c>
      <c r="F298" s="138" t="s">
        <v>1203</v>
      </c>
      <c r="G298" s="139" t="s">
        <v>191</v>
      </c>
      <c r="H298" s="140">
        <v>1</v>
      </c>
      <c r="I298" s="141"/>
      <c r="J298" s="142">
        <f>ROUND($I$298*$H$298,2)</f>
        <v>0</v>
      </c>
      <c r="K298" s="138"/>
      <c r="L298" s="43"/>
      <c r="M298" s="143"/>
      <c r="N298" s="144" t="s">
        <v>41</v>
      </c>
      <c r="O298" s="24"/>
      <c r="P298" s="145">
        <f>$O$298*$H$298</f>
        <v>0</v>
      </c>
      <c r="Q298" s="145">
        <v>0</v>
      </c>
      <c r="R298" s="145">
        <f>$Q$298*$H$298</f>
        <v>0</v>
      </c>
      <c r="S298" s="145">
        <v>0</v>
      </c>
      <c r="T298" s="146">
        <f>$S$298*$H$298</f>
        <v>0</v>
      </c>
      <c r="AR298" s="89" t="s">
        <v>163</v>
      </c>
      <c r="AT298" s="89" t="s">
        <v>159</v>
      </c>
      <c r="AU298" s="89" t="s">
        <v>21</v>
      </c>
      <c r="AY298" s="6" t="s">
        <v>158</v>
      </c>
      <c r="BE298" s="147">
        <f>IF($N$298="základní",$J$298,0)</f>
        <v>0</v>
      </c>
      <c r="BF298" s="147">
        <f>IF($N$298="snížená",$J$298,0)</f>
        <v>0</v>
      </c>
      <c r="BG298" s="147">
        <f>IF($N$298="zákl. přenesená",$J$298,0)</f>
        <v>0</v>
      </c>
      <c r="BH298" s="147">
        <f>IF($N$298="sníž. přenesená",$J$298,0)</f>
        <v>0</v>
      </c>
      <c r="BI298" s="147">
        <f>IF($N$298="nulová",$J$298,0)</f>
        <v>0</v>
      </c>
      <c r="BJ298" s="89" t="s">
        <v>21</v>
      </c>
      <c r="BK298" s="147">
        <f>ROUND($I$298*$H$298,2)</f>
        <v>0</v>
      </c>
      <c r="BL298" s="89" t="s">
        <v>163</v>
      </c>
      <c r="BM298" s="89" t="s">
        <v>580</v>
      </c>
    </row>
    <row r="299" spans="2:65" s="6" customFormat="1" ht="16.5" customHeight="1" x14ac:dyDescent="0.3">
      <c r="B299" s="23"/>
      <c r="C299" s="24"/>
      <c r="D299" s="148" t="s">
        <v>164</v>
      </c>
      <c r="E299" s="24"/>
      <c r="F299" s="149" t="s">
        <v>1203</v>
      </c>
      <c r="G299" s="24"/>
      <c r="H299" s="24"/>
      <c r="J299" s="24"/>
      <c r="K299" s="24"/>
      <c r="L299" s="43"/>
      <c r="M299" s="56"/>
      <c r="N299" s="24"/>
      <c r="O299" s="24"/>
      <c r="P299" s="24"/>
      <c r="Q299" s="24"/>
      <c r="R299" s="24"/>
      <c r="S299" s="24"/>
      <c r="T299" s="57"/>
      <c r="AT299" s="6" t="s">
        <v>164</v>
      </c>
      <c r="AU299" s="6" t="s">
        <v>21</v>
      </c>
    </row>
    <row r="300" spans="2:65" s="6" customFormat="1" ht="15.75" customHeight="1" x14ac:dyDescent="0.3">
      <c r="B300" s="23"/>
      <c r="C300" s="136" t="s">
        <v>583</v>
      </c>
      <c r="D300" s="136" t="s">
        <v>159</v>
      </c>
      <c r="E300" s="137" t="s">
        <v>1204</v>
      </c>
      <c r="F300" s="138" t="s">
        <v>1205</v>
      </c>
      <c r="G300" s="139" t="s">
        <v>329</v>
      </c>
      <c r="H300" s="140">
        <v>1</v>
      </c>
      <c r="I300" s="141"/>
      <c r="J300" s="142">
        <f>ROUND($I$300*$H$300,2)</f>
        <v>0</v>
      </c>
      <c r="K300" s="138"/>
      <c r="L300" s="43"/>
      <c r="M300" s="143"/>
      <c r="N300" s="144" t="s">
        <v>41</v>
      </c>
      <c r="O300" s="24"/>
      <c r="P300" s="145">
        <f>$O$300*$H$300</f>
        <v>0</v>
      </c>
      <c r="Q300" s="145">
        <v>0</v>
      </c>
      <c r="R300" s="145">
        <f>$Q$300*$H$300</f>
        <v>0</v>
      </c>
      <c r="S300" s="145">
        <v>0</v>
      </c>
      <c r="T300" s="146">
        <f>$S$300*$H$300</f>
        <v>0</v>
      </c>
      <c r="AR300" s="89" t="s">
        <v>163</v>
      </c>
      <c r="AT300" s="89" t="s">
        <v>159</v>
      </c>
      <c r="AU300" s="89" t="s">
        <v>21</v>
      </c>
      <c r="AY300" s="6" t="s">
        <v>158</v>
      </c>
      <c r="BE300" s="147">
        <f>IF($N$300="základní",$J$300,0)</f>
        <v>0</v>
      </c>
      <c r="BF300" s="147">
        <f>IF($N$300="snížená",$J$300,0)</f>
        <v>0</v>
      </c>
      <c r="BG300" s="147">
        <f>IF($N$300="zákl. přenesená",$J$300,0)</f>
        <v>0</v>
      </c>
      <c r="BH300" s="147">
        <f>IF($N$300="sníž. přenesená",$J$300,0)</f>
        <v>0</v>
      </c>
      <c r="BI300" s="147">
        <f>IF($N$300="nulová",$J$300,0)</f>
        <v>0</v>
      </c>
      <c r="BJ300" s="89" t="s">
        <v>21</v>
      </c>
      <c r="BK300" s="147">
        <f>ROUND($I$300*$H$300,2)</f>
        <v>0</v>
      </c>
      <c r="BL300" s="89" t="s">
        <v>163</v>
      </c>
      <c r="BM300" s="89" t="s">
        <v>583</v>
      </c>
    </row>
    <row r="301" spans="2:65" s="6" customFormat="1" ht="16.5" customHeight="1" x14ac:dyDescent="0.3">
      <c r="B301" s="23"/>
      <c r="C301" s="24"/>
      <c r="D301" s="148" t="s">
        <v>164</v>
      </c>
      <c r="E301" s="24"/>
      <c r="F301" s="149" t="s">
        <v>1205</v>
      </c>
      <c r="G301" s="24"/>
      <c r="H301" s="24"/>
      <c r="J301" s="24"/>
      <c r="K301" s="24"/>
      <c r="L301" s="43"/>
      <c r="M301" s="174"/>
      <c r="N301" s="175"/>
      <c r="O301" s="175"/>
      <c r="P301" s="175"/>
      <c r="Q301" s="175"/>
      <c r="R301" s="175"/>
      <c r="S301" s="175"/>
      <c r="T301" s="176"/>
      <c r="AT301" s="6" t="s">
        <v>164</v>
      </c>
      <c r="AU301" s="6" t="s">
        <v>21</v>
      </c>
    </row>
    <row r="302" spans="2:65" s="6" customFormat="1" ht="7.5" customHeight="1" x14ac:dyDescent="0.3">
      <c r="B302" s="38"/>
      <c r="C302" s="39"/>
      <c r="D302" s="39"/>
      <c r="E302" s="39"/>
      <c r="F302" s="39"/>
      <c r="G302" s="39"/>
      <c r="H302" s="39"/>
      <c r="I302" s="101"/>
      <c r="J302" s="39"/>
      <c r="K302" s="39"/>
      <c r="L302" s="43"/>
    </row>
    <row r="303" spans="2:65" s="2" customFormat="1" ht="14.25" customHeight="1" x14ac:dyDescent="0.3"/>
  </sheetData>
  <sheetProtection password="CC35" sheet="1" objects="1" scenarios="1" formatColumns="0" formatRows="0" sort="0" autoFilter="0"/>
  <autoFilter ref="C85:K85"/>
  <mergeCells count="9">
    <mergeCell ref="E78:H78"/>
    <mergeCell ref="G1:H1"/>
    <mergeCell ref="L2:V2"/>
    <mergeCell ref="E7:H7"/>
    <mergeCell ref="E9:H9"/>
    <mergeCell ref="E24:H24"/>
    <mergeCell ref="E45:H45"/>
    <mergeCell ref="E47:H47"/>
    <mergeCell ref="E76:H76"/>
  </mergeCells>
  <hyperlinks>
    <hyperlink ref="F1:G1" location="C2" tooltip="Krycí list soupisu" display="1) Krycí list soupisu"/>
    <hyperlink ref="G1:H1" location="C54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95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1206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ROUND($J$93,2)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ROUND(SUM($BE$93:$BE$227),2)</f>
        <v>0</v>
      </c>
      <c r="G30" s="24"/>
      <c r="H30" s="24"/>
      <c r="I30" s="97">
        <v>0.21</v>
      </c>
      <c r="J30" s="96">
        <f>ROUND(ROUND((SUM($BE$93:$BE$227)),2)*$I$30,2)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ROUND(SUM($BF$93:$BF$227),2)</f>
        <v>0</v>
      </c>
      <c r="G31" s="24"/>
      <c r="H31" s="24"/>
      <c r="I31" s="97">
        <v>0.15</v>
      </c>
      <c r="J31" s="96">
        <f>ROUND(ROUND((SUM($BF$93:$BF$227)),2)*$I$31,2)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ROUND(SUM($BG$93:$BG$227),2)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ROUND(SUM($BH$93:$BH$227),2)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ROUND(SUM($BI$93:$BI$227),2)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07 - Stavební část o.č. 002 - Jídelna a kuchyně (statek)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$J$93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122</v>
      </c>
      <c r="E57" s="110"/>
      <c r="F57" s="110"/>
      <c r="G57" s="110"/>
      <c r="H57" s="110"/>
      <c r="I57" s="111"/>
      <c r="J57" s="112">
        <f>$J$94</f>
        <v>0</v>
      </c>
      <c r="K57" s="113"/>
    </row>
    <row r="58" spans="2:47" s="73" customFormat="1" ht="25.5" customHeight="1" x14ac:dyDescent="0.3">
      <c r="B58" s="108"/>
      <c r="C58" s="109"/>
      <c r="D58" s="110" t="s">
        <v>123</v>
      </c>
      <c r="E58" s="110"/>
      <c r="F58" s="110"/>
      <c r="G58" s="110"/>
      <c r="H58" s="110"/>
      <c r="I58" s="111"/>
      <c r="J58" s="112">
        <f>$J$103</f>
        <v>0</v>
      </c>
      <c r="K58" s="113"/>
    </row>
    <row r="59" spans="2:47" s="73" customFormat="1" ht="25.5" customHeight="1" x14ac:dyDescent="0.3">
      <c r="B59" s="108"/>
      <c r="C59" s="109"/>
      <c r="D59" s="110" t="s">
        <v>125</v>
      </c>
      <c r="E59" s="110"/>
      <c r="F59" s="110"/>
      <c r="G59" s="110"/>
      <c r="H59" s="110"/>
      <c r="I59" s="111"/>
      <c r="J59" s="112">
        <f>$J$114</f>
        <v>0</v>
      </c>
      <c r="K59" s="113"/>
    </row>
    <row r="60" spans="2:47" s="73" customFormat="1" ht="25.5" customHeight="1" x14ac:dyDescent="0.3">
      <c r="B60" s="108"/>
      <c r="C60" s="109"/>
      <c r="D60" s="110" t="s">
        <v>126</v>
      </c>
      <c r="E60" s="110"/>
      <c r="F60" s="110"/>
      <c r="G60" s="110"/>
      <c r="H60" s="110"/>
      <c r="I60" s="111"/>
      <c r="J60" s="112">
        <f>$J$131</f>
        <v>0</v>
      </c>
      <c r="K60" s="113"/>
    </row>
    <row r="61" spans="2:47" s="73" customFormat="1" ht="25.5" customHeight="1" x14ac:dyDescent="0.3">
      <c r="B61" s="108"/>
      <c r="C61" s="109"/>
      <c r="D61" s="110" t="s">
        <v>127</v>
      </c>
      <c r="E61" s="110"/>
      <c r="F61" s="110"/>
      <c r="G61" s="110"/>
      <c r="H61" s="110"/>
      <c r="I61" s="111"/>
      <c r="J61" s="112">
        <f>$J$136</f>
        <v>0</v>
      </c>
      <c r="K61" s="113"/>
    </row>
    <row r="62" spans="2:47" s="73" customFormat="1" ht="25.5" customHeight="1" x14ac:dyDescent="0.3">
      <c r="B62" s="108"/>
      <c r="C62" s="109"/>
      <c r="D62" s="110" t="s">
        <v>128</v>
      </c>
      <c r="E62" s="110"/>
      <c r="F62" s="110"/>
      <c r="G62" s="110"/>
      <c r="H62" s="110"/>
      <c r="I62" s="111"/>
      <c r="J62" s="112">
        <f>$J$143</f>
        <v>0</v>
      </c>
      <c r="K62" s="113"/>
    </row>
    <row r="63" spans="2:47" s="73" customFormat="1" ht="25.5" customHeight="1" x14ac:dyDescent="0.3">
      <c r="B63" s="108"/>
      <c r="C63" s="109"/>
      <c r="D63" s="110" t="s">
        <v>129</v>
      </c>
      <c r="E63" s="110"/>
      <c r="F63" s="110"/>
      <c r="G63" s="110"/>
      <c r="H63" s="110"/>
      <c r="I63" s="111"/>
      <c r="J63" s="112">
        <f>$J$148</f>
        <v>0</v>
      </c>
      <c r="K63" s="113"/>
    </row>
    <row r="64" spans="2:47" s="73" customFormat="1" ht="25.5" customHeight="1" x14ac:dyDescent="0.3">
      <c r="B64" s="108"/>
      <c r="C64" s="109"/>
      <c r="D64" s="110" t="s">
        <v>130</v>
      </c>
      <c r="E64" s="110"/>
      <c r="F64" s="110"/>
      <c r="G64" s="110"/>
      <c r="H64" s="110"/>
      <c r="I64" s="111"/>
      <c r="J64" s="112">
        <f>$J$154</f>
        <v>0</v>
      </c>
      <c r="K64" s="113"/>
    </row>
    <row r="65" spans="2:12" s="73" customFormat="1" ht="25.5" customHeight="1" x14ac:dyDescent="0.3">
      <c r="B65" s="108"/>
      <c r="C65" s="109"/>
      <c r="D65" s="110" t="s">
        <v>131</v>
      </c>
      <c r="E65" s="110"/>
      <c r="F65" s="110"/>
      <c r="G65" s="110"/>
      <c r="H65" s="110"/>
      <c r="I65" s="111"/>
      <c r="J65" s="112">
        <f>$J$165</f>
        <v>0</v>
      </c>
      <c r="K65" s="113"/>
    </row>
    <row r="66" spans="2:12" s="73" customFormat="1" ht="25.5" customHeight="1" x14ac:dyDescent="0.3">
      <c r="B66" s="108"/>
      <c r="C66" s="109"/>
      <c r="D66" s="110" t="s">
        <v>132</v>
      </c>
      <c r="E66" s="110"/>
      <c r="F66" s="110"/>
      <c r="G66" s="110"/>
      <c r="H66" s="110"/>
      <c r="I66" s="111"/>
      <c r="J66" s="112">
        <f>$J$168</f>
        <v>0</v>
      </c>
      <c r="K66" s="113"/>
    </row>
    <row r="67" spans="2:12" s="73" customFormat="1" ht="25.5" customHeight="1" x14ac:dyDescent="0.3">
      <c r="B67" s="108"/>
      <c r="C67" s="109"/>
      <c r="D67" s="110" t="s">
        <v>1207</v>
      </c>
      <c r="E67" s="110"/>
      <c r="F67" s="110"/>
      <c r="G67" s="110"/>
      <c r="H67" s="110"/>
      <c r="I67" s="111"/>
      <c r="J67" s="112">
        <f>$J$179</f>
        <v>0</v>
      </c>
      <c r="K67" s="113"/>
    </row>
    <row r="68" spans="2:12" s="73" customFormat="1" ht="25.5" customHeight="1" x14ac:dyDescent="0.3">
      <c r="B68" s="108"/>
      <c r="C68" s="109"/>
      <c r="D68" s="110" t="s">
        <v>136</v>
      </c>
      <c r="E68" s="110"/>
      <c r="F68" s="110"/>
      <c r="G68" s="110"/>
      <c r="H68" s="110"/>
      <c r="I68" s="111"/>
      <c r="J68" s="112">
        <f>$J$184</f>
        <v>0</v>
      </c>
      <c r="K68" s="113"/>
    </row>
    <row r="69" spans="2:12" s="73" customFormat="1" ht="25.5" customHeight="1" x14ac:dyDescent="0.3">
      <c r="B69" s="108"/>
      <c r="C69" s="109"/>
      <c r="D69" s="110" t="s">
        <v>137</v>
      </c>
      <c r="E69" s="110"/>
      <c r="F69" s="110"/>
      <c r="G69" s="110"/>
      <c r="H69" s="110"/>
      <c r="I69" s="111"/>
      <c r="J69" s="112">
        <f>$J$195</f>
        <v>0</v>
      </c>
      <c r="K69" s="113"/>
    </row>
    <row r="70" spans="2:12" s="73" customFormat="1" ht="25.5" customHeight="1" x14ac:dyDescent="0.3">
      <c r="B70" s="108"/>
      <c r="C70" s="109"/>
      <c r="D70" s="110" t="s">
        <v>138</v>
      </c>
      <c r="E70" s="110"/>
      <c r="F70" s="110"/>
      <c r="G70" s="110"/>
      <c r="H70" s="110"/>
      <c r="I70" s="111"/>
      <c r="J70" s="112">
        <f>$J$202</f>
        <v>0</v>
      </c>
      <c r="K70" s="113"/>
    </row>
    <row r="71" spans="2:12" s="73" customFormat="1" ht="25.5" customHeight="1" x14ac:dyDescent="0.3">
      <c r="B71" s="108"/>
      <c r="C71" s="109"/>
      <c r="D71" s="110" t="s">
        <v>139</v>
      </c>
      <c r="E71" s="110"/>
      <c r="F71" s="110"/>
      <c r="G71" s="110"/>
      <c r="H71" s="110"/>
      <c r="I71" s="111"/>
      <c r="J71" s="112">
        <f>$J$209</f>
        <v>0</v>
      </c>
      <c r="K71" s="113"/>
    </row>
    <row r="72" spans="2:12" s="73" customFormat="1" ht="25.5" customHeight="1" x14ac:dyDescent="0.3">
      <c r="B72" s="108"/>
      <c r="C72" s="109"/>
      <c r="D72" s="110" t="s">
        <v>140</v>
      </c>
      <c r="E72" s="110"/>
      <c r="F72" s="110"/>
      <c r="G72" s="110"/>
      <c r="H72" s="110"/>
      <c r="I72" s="111"/>
      <c r="J72" s="112">
        <f>$J$212</f>
        <v>0</v>
      </c>
      <c r="K72" s="113"/>
    </row>
    <row r="73" spans="2:12" s="73" customFormat="1" ht="25.5" customHeight="1" x14ac:dyDescent="0.3">
      <c r="B73" s="108"/>
      <c r="C73" s="109"/>
      <c r="D73" s="110" t="s">
        <v>141</v>
      </c>
      <c r="E73" s="110"/>
      <c r="F73" s="110"/>
      <c r="G73" s="110"/>
      <c r="H73" s="110"/>
      <c r="I73" s="111"/>
      <c r="J73" s="112">
        <f>$J$217</f>
        <v>0</v>
      </c>
      <c r="K73" s="113"/>
    </row>
    <row r="74" spans="2:12" s="6" customFormat="1" ht="22.5" customHeight="1" x14ac:dyDescent="0.3">
      <c r="B74" s="23"/>
      <c r="C74" s="24"/>
      <c r="D74" s="24"/>
      <c r="E74" s="24"/>
      <c r="F74" s="24"/>
      <c r="G74" s="24"/>
      <c r="H74" s="24"/>
      <c r="J74" s="24"/>
      <c r="K74" s="27"/>
    </row>
    <row r="75" spans="2:12" s="6" customFormat="1" ht="7.5" customHeight="1" x14ac:dyDescent="0.3">
      <c r="B75" s="38"/>
      <c r="C75" s="39"/>
      <c r="D75" s="39"/>
      <c r="E75" s="39"/>
      <c r="F75" s="39"/>
      <c r="G75" s="39"/>
      <c r="H75" s="39"/>
      <c r="I75" s="101"/>
      <c r="J75" s="39"/>
      <c r="K75" s="40"/>
    </row>
    <row r="79" spans="2:12" s="6" customFormat="1" ht="7.5" customHeight="1" x14ac:dyDescent="0.3">
      <c r="B79" s="41"/>
      <c r="C79" s="42"/>
      <c r="D79" s="42"/>
      <c r="E79" s="42"/>
      <c r="F79" s="42"/>
      <c r="G79" s="42"/>
      <c r="H79" s="42"/>
      <c r="I79" s="103"/>
      <c r="J79" s="42"/>
      <c r="K79" s="42"/>
      <c r="L79" s="43"/>
    </row>
    <row r="80" spans="2:12" s="6" customFormat="1" ht="37.5" customHeight="1" x14ac:dyDescent="0.3">
      <c r="B80" s="23"/>
      <c r="C80" s="12" t="s">
        <v>142</v>
      </c>
      <c r="D80" s="24"/>
      <c r="E80" s="24"/>
      <c r="F80" s="24"/>
      <c r="G80" s="24"/>
      <c r="H80" s="24"/>
      <c r="J80" s="24"/>
      <c r="K80" s="24"/>
      <c r="L80" s="43"/>
    </row>
    <row r="81" spans="2:65" s="6" customFormat="1" ht="7.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6" customFormat="1" ht="15" customHeight="1" x14ac:dyDescent="0.3">
      <c r="B82" s="23"/>
      <c r="C82" s="19" t="s">
        <v>16</v>
      </c>
      <c r="D82" s="24"/>
      <c r="E82" s="24"/>
      <c r="F82" s="24"/>
      <c r="G82" s="24"/>
      <c r="H82" s="24"/>
      <c r="J82" s="24"/>
      <c r="K82" s="24"/>
      <c r="L82" s="43"/>
    </row>
    <row r="83" spans="2:65" s="6" customFormat="1" ht="16.5" customHeight="1" x14ac:dyDescent="0.3">
      <c r="B83" s="23"/>
      <c r="C83" s="24"/>
      <c r="D83" s="24"/>
      <c r="E83" s="314" t="str">
        <f>$E$7</f>
        <v>Boletice - Podvoří - ekologizace kotleny</v>
      </c>
      <c r="F83" s="294"/>
      <c r="G83" s="294"/>
      <c r="H83" s="294"/>
      <c r="J83" s="24"/>
      <c r="K83" s="24"/>
      <c r="L83" s="43"/>
    </row>
    <row r="84" spans="2:65" s="6" customFormat="1" ht="15" customHeight="1" x14ac:dyDescent="0.3">
      <c r="B84" s="23"/>
      <c r="C84" s="19" t="s">
        <v>115</v>
      </c>
      <c r="D84" s="24"/>
      <c r="E84" s="24"/>
      <c r="F84" s="24"/>
      <c r="G84" s="24"/>
      <c r="H84" s="24"/>
      <c r="J84" s="24"/>
      <c r="K84" s="24"/>
      <c r="L84" s="43"/>
    </row>
    <row r="85" spans="2:65" s="6" customFormat="1" ht="19.5" customHeight="1" x14ac:dyDescent="0.3">
      <c r="B85" s="23"/>
      <c r="C85" s="24"/>
      <c r="D85" s="24"/>
      <c r="E85" s="291" t="str">
        <f>$E$9</f>
        <v>07 - Stavební část o.č. 002 - Jídelna a kuchyně (statek)</v>
      </c>
      <c r="F85" s="294"/>
      <c r="G85" s="294"/>
      <c r="H85" s="294"/>
      <c r="J85" s="24"/>
      <c r="K85" s="24"/>
      <c r="L85" s="43"/>
    </row>
    <row r="86" spans="2:65" s="6" customFormat="1" ht="7.5" customHeight="1" x14ac:dyDescent="0.3">
      <c r="B86" s="23"/>
      <c r="C86" s="24"/>
      <c r="D86" s="24"/>
      <c r="E86" s="24"/>
      <c r="F86" s="24"/>
      <c r="G86" s="24"/>
      <c r="H86" s="24"/>
      <c r="J86" s="24"/>
      <c r="K86" s="24"/>
      <c r="L86" s="43"/>
    </row>
    <row r="87" spans="2:65" s="6" customFormat="1" ht="18.75" customHeight="1" x14ac:dyDescent="0.3">
      <c r="B87" s="23"/>
      <c r="C87" s="19" t="s">
        <v>22</v>
      </c>
      <c r="D87" s="24"/>
      <c r="E87" s="24"/>
      <c r="F87" s="17" t="str">
        <f>$F$12</f>
        <v xml:space="preserve"> </v>
      </c>
      <c r="G87" s="24"/>
      <c r="H87" s="24"/>
      <c r="I87" s="88" t="s">
        <v>24</v>
      </c>
      <c r="J87" s="52" t="str">
        <f>IF($J$12="","",$J$12)</f>
        <v>08.06.2015</v>
      </c>
      <c r="K87" s="24"/>
      <c r="L87" s="43"/>
    </row>
    <row r="88" spans="2:65" s="6" customFormat="1" ht="7.5" customHeight="1" x14ac:dyDescent="0.3">
      <c r="B88" s="23"/>
      <c r="C88" s="24"/>
      <c r="D88" s="24"/>
      <c r="E88" s="24"/>
      <c r="F88" s="24"/>
      <c r="G88" s="24"/>
      <c r="H88" s="24"/>
      <c r="J88" s="24"/>
      <c r="K88" s="24"/>
      <c r="L88" s="43"/>
    </row>
    <row r="89" spans="2:65" s="6" customFormat="1" ht="15.75" customHeight="1" x14ac:dyDescent="0.3">
      <c r="B89" s="23"/>
      <c r="C89" s="19" t="s">
        <v>28</v>
      </c>
      <c r="D89" s="24"/>
      <c r="E89" s="24"/>
      <c r="F89" s="17" t="str">
        <f>$E$15</f>
        <v xml:space="preserve"> </v>
      </c>
      <c r="G89" s="24"/>
      <c r="H89" s="24"/>
      <c r="I89" s="88" t="s">
        <v>33</v>
      </c>
      <c r="J89" s="17" t="str">
        <f>$E$21</f>
        <v xml:space="preserve"> </v>
      </c>
      <c r="K89" s="24"/>
      <c r="L89" s="43"/>
    </row>
    <row r="90" spans="2:65" s="6" customFormat="1" ht="15" customHeight="1" x14ac:dyDescent="0.3">
      <c r="B90" s="23"/>
      <c r="C90" s="19" t="s">
        <v>31</v>
      </c>
      <c r="D90" s="24"/>
      <c r="E90" s="24"/>
      <c r="F90" s="17" t="str">
        <f>IF($E$18="","",$E$18)</f>
        <v/>
      </c>
      <c r="G90" s="24"/>
      <c r="H90" s="24"/>
      <c r="J90" s="24"/>
      <c r="K90" s="24"/>
      <c r="L90" s="43"/>
    </row>
    <row r="91" spans="2:65" s="6" customFormat="1" ht="11.25" customHeight="1" x14ac:dyDescent="0.3">
      <c r="B91" s="23"/>
      <c r="C91" s="24"/>
      <c r="D91" s="24"/>
      <c r="E91" s="24"/>
      <c r="F91" s="24"/>
      <c r="G91" s="24"/>
      <c r="H91" s="24"/>
      <c r="J91" s="24"/>
      <c r="K91" s="24"/>
      <c r="L91" s="43"/>
    </row>
    <row r="92" spans="2:65" s="114" customFormat="1" ht="30" customHeight="1" x14ac:dyDescent="0.3">
      <c r="B92" s="115"/>
      <c r="C92" s="116" t="s">
        <v>143</v>
      </c>
      <c r="D92" s="117" t="s">
        <v>55</v>
      </c>
      <c r="E92" s="117" t="s">
        <v>51</v>
      </c>
      <c r="F92" s="117" t="s">
        <v>144</v>
      </c>
      <c r="G92" s="117" t="s">
        <v>145</v>
      </c>
      <c r="H92" s="117" t="s">
        <v>146</v>
      </c>
      <c r="I92" s="118" t="s">
        <v>147</v>
      </c>
      <c r="J92" s="117" t="s">
        <v>148</v>
      </c>
      <c r="K92" s="119" t="s">
        <v>149</v>
      </c>
      <c r="L92" s="120"/>
      <c r="M92" s="59" t="s">
        <v>150</v>
      </c>
      <c r="N92" s="60" t="s">
        <v>40</v>
      </c>
      <c r="O92" s="60" t="s">
        <v>151</v>
      </c>
      <c r="P92" s="60" t="s">
        <v>152</v>
      </c>
      <c r="Q92" s="60" t="s">
        <v>153</v>
      </c>
      <c r="R92" s="60" t="s">
        <v>154</v>
      </c>
      <c r="S92" s="60" t="s">
        <v>155</v>
      </c>
      <c r="T92" s="61" t="s">
        <v>156</v>
      </c>
    </row>
    <row r="93" spans="2:65" s="6" customFormat="1" ht="30" customHeight="1" x14ac:dyDescent="0.35">
      <c r="B93" s="23"/>
      <c r="C93" s="66" t="s">
        <v>120</v>
      </c>
      <c r="D93" s="24"/>
      <c r="E93" s="24"/>
      <c r="F93" s="24"/>
      <c r="G93" s="24"/>
      <c r="H93" s="24"/>
      <c r="J93" s="121">
        <f>$BK$93</f>
        <v>0</v>
      </c>
      <c r="K93" s="24"/>
      <c r="L93" s="43"/>
      <c r="M93" s="63"/>
      <c r="N93" s="64"/>
      <c r="O93" s="64"/>
      <c r="P93" s="122">
        <f>$P$94+$P$103+$P$114+$P$131+$P$136+$P$143+$P$148+$P$154+$P$165+$P$168+$P$179+$P$184+$P$195+$P$202+$P$209+$P$212+$P$217</f>
        <v>0</v>
      </c>
      <c r="Q93" s="64"/>
      <c r="R93" s="122">
        <f>$R$94+$R$103+$R$114+$R$131+$R$136+$R$143+$R$148+$R$154+$R$165+$R$168+$R$179+$R$184+$R$195+$R$202+$R$209+$R$212+$R$217</f>
        <v>0</v>
      </c>
      <c r="S93" s="64"/>
      <c r="T93" s="123">
        <f>$T$94+$T$103+$T$114+$T$131+$T$136+$T$143+$T$148+$T$154+$T$165+$T$168+$T$179+$T$184+$T$195+$T$202+$T$209+$T$212+$T$217</f>
        <v>0</v>
      </c>
      <c r="AT93" s="6" t="s">
        <v>69</v>
      </c>
      <c r="AU93" s="6" t="s">
        <v>121</v>
      </c>
      <c r="BK93" s="124">
        <f>$BK$94+$BK$103+$BK$114+$BK$131+$BK$136+$BK$143+$BK$148+$BK$154+$BK$165+$BK$168+$BK$179+$BK$184+$BK$195+$BK$202+$BK$209+$BK$212+$BK$217</f>
        <v>0</v>
      </c>
    </row>
    <row r="94" spans="2:65" s="125" customFormat="1" ht="37.5" customHeight="1" x14ac:dyDescent="0.35">
      <c r="B94" s="126"/>
      <c r="C94" s="127"/>
      <c r="D94" s="127" t="s">
        <v>69</v>
      </c>
      <c r="E94" s="128" t="s">
        <v>21</v>
      </c>
      <c r="F94" s="128" t="s">
        <v>157</v>
      </c>
      <c r="G94" s="127"/>
      <c r="H94" s="127"/>
      <c r="J94" s="129">
        <f>$BK$94</f>
        <v>0</v>
      </c>
      <c r="K94" s="127"/>
      <c r="L94" s="130"/>
      <c r="M94" s="131"/>
      <c r="N94" s="127"/>
      <c r="O94" s="127"/>
      <c r="P94" s="132">
        <f>SUM($P$95:$P$102)</f>
        <v>0</v>
      </c>
      <c r="Q94" s="127"/>
      <c r="R94" s="132">
        <f>SUM($R$95:$R$102)</f>
        <v>0</v>
      </c>
      <c r="S94" s="127"/>
      <c r="T94" s="133">
        <f>SUM($T$95:$T$102)</f>
        <v>0</v>
      </c>
      <c r="AR94" s="134" t="s">
        <v>21</v>
      </c>
      <c r="AT94" s="134" t="s">
        <v>69</v>
      </c>
      <c r="AU94" s="134" t="s">
        <v>70</v>
      </c>
      <c r="AY94" s="134" t="s">
        <v>158</v>
      </c>
      <c r="BK94" s="135">
        <f>SUM($BK$95:$BK$102)</f>
        <v>0</v>
      </c>
    </row>
    <row r="95" spans="2:65" s="6" customFormat="1" ht="15.75" customHeight="1" x14ac:dyDescent="0.3">
      <c r="B95" s="23"/>
      <c r="C95" s="136" t="s">
        <v>21</v>
      </c>
      <c r="D95" s="136" t="s">
        <v>159</v>
      </c>
      <c r="E95" s="137" t="s">
        <v>160</v>
      </c>
      <c r="F95" s="138" t="s">
        <v>161</v>
      </c>
      <c r="G95" s="139" t="s">
        <v>162</v>
      </c>
      <c r="H95" s="140">
        <v>6.5540000000000003</v>
      </c>
      <c r="I95" s="141"/>
      <c r="J95" s="142">
        <f>ROUND($I$95*$H$95,2)</f>
        <v>0</v>
      </c>
      <c r="K95" s="138"/>
      <c r="L95" s="43"/>
      <c r="M95" s="143"/>
      <c r="N95" s="144" t="s">
        <v>41</v>
      </c>
      <c r="O95" s="24"/>
      <c r="P95" s="145">
        <f>$O$95*$H$95</f>
        <v>0</v>
      </c>
      <c r="Q95" s="145">
        <v>0</v>
      </c>
      <c r="R95" s="145">
        <f>$Q$95*$H$95</f>
        <v>0</v>
      </c>
      <c r="S95" s="145">
        <v>0</v>
      </c>
      <c r="T95" s="146">
        <f>$S$95*$H$95</f>
        <v>0</v>
      </c>
      <c r="AR95" s="89" t="s">
        <v>163</v>
      </c>
      <c r="AT95" s="89" t="s">
        <v>159</v>
      </c>
      <c r="AU95" s="89" t="s">
        <v>21</v>
      </c>
      <c r="AY95" s="6" t="s">
        <v>158</v>
      </c>
      <c r="BE95" s="147">
        <f>IF($N$95="základní",$J$95,0)</f>
        <v>0</v>
      </c>
      <c r="BF95" s="147">
        <f>IF($N$95="snížená",$J$95,0)</f>
        <v>0</v>
      </c>
      <c r="BG95" s="147">
        <f>IF($N$95="zákl. přenesená",$J$95,0)</f>
        <v>0</v>
      </c>
      <c r="BH95" s="147">
        <f>IF($N$95="sníž. přenesená",$J$95,0)</f>
        <v>0</v>
      </c>
      <c r="BI95" s="147">
        <f>IF($N$95="nulová",$J$95,0)</f>
        <v>0</v>
      </c>
      <c r="BJ95" s="89" t="s">
        <v>21</v>
      </c>
      <c r="BK95" s="147">
        <f>ROUND($I$95*$H$95,2)</f>
        <v>0</v>
      </c>
      <c r="BL95" s="89" t="s">
        <v>163</v>
      </c>
      <c r="BM95" s="89" t="s">
        <v>21</v>
      </c>
    </row>
    <row r="96" spans="2:65" s="6" customFormat="1" ht="16.5" customHeight="1" x14ac:dyDescent="0.3">
      <c r="B96" s="23"/>
      <c r="C96" s="24"/>
      <c r="D96" s="148" t="s">
        <v>164</v>
      </c>
      <c r="E96" s="24"/>
      <c r="F96" s="149" t="s">
        <v>161</v>
      </c>
      <c r="G96" s="24"/>
      <c r="H96" s="24"/>
      <c r="J96" s="24"/>
      <c r="K96" s="24"/>
      <c r="L96" s="43"/>
      <c r="M96" s="56"/>
      <c r="N96" s="24"/>
      <c r="O96" s="24"/>
      <c r="P96" s="24"/>
      <c r="Q96" s="24"/>
      <c r="R96" s="24"/>
      <c r="S96" s="24"/>
      <c r="T96" s="57"/>
      <c r="AT96" s="6" t="s">
        <v>164</v>
      </c>
      <c r="AU96" s="6" t="s">
        <v>21</v>
      </c>
    </row>
    <row r="97" spans="2:65" s="6" customFormat="1" ht="15.75" customHeight="1" x14ac:dyDescent="0.3">
      <c r="B97" s="150"/>
      <c r="C97" s="151"/>
      <c r="D97" s="152" t="s">
        <v>165</v>
      </c>
      <c r="E97" s="151"/>
      <c r="F97" s="153" t="s">
        <v>1208</v>
      </c>
      <c r="G97" s="151"/>
      <c r="H97" s="154">
        <v>1.1870000000000001</v>
      </c>
      <c r="J97" s="151"/>
      <c r="K97" s="151"/>
      <c r="L97" s="155"/>
      <c r="M97" s="156"/>
      <c r="N97" s="151"/>
      <c r="O97" s="151"/>
      <c r="P97" s="151"/>
      <c r="Q97" s="151"/>
      <c r="R97" s="151"/>
      <c r="S97" s="151"/>
      <c r="T97" s="157"/>
      <c r="AT97" s="158" t="s">
        <v>165</v>
      </c>
      <c r="AU97" s="158" t="s">
        <v>21</v>
      </c>
      <c r="AV97" s="158" t="s">
        <v>78</v>
      </c>
      <c r="AW97" s="158" t="s">
        <v>121</v>
      </c>
      <c r="AX97" s="158" t="s">
        <v>70</v>
      </c>
      <c r="AY97" s="158" t="s">
        <v>158</v>
      </c>
    </row>
    <row r="98" spans="2:65" s="6" customFormat="1" ht="15.75" customHeight="1" x14ac:dyDescent="0.3">
      <c r="B98" s="150"/>
      <c r="C98" s="151"/>
      <c r="D98" s="152" t="s">
        <v>165</v>
      </c>
      <c r="E98" s="151"/>
      <c r="F98" s="153" t="s">
        <v>1209</v>
      </c>
      <c r="G98" s="151"/>
      <c r="H98" s="154">
        <v>1.8029999999999999</v>
      </c>
      <c r="J98" s="151"/>
      <c r="K98" s="151"/>
      <c r="L98" s="155"/>
      <c r="M98" s="156"/>
      <c r="N98" s="151"/>
      <c r="O98" s="151"/>
      <c r="P98" s="151"/>
      <c r="Q98" s="151"/>
      <c r="R98" s="151"/>
      <c r="S98" s="151"/>
      <c r="T98" s="157"/>
      <c r="AT98" s="158" t="s">
        <v>165</v>
      </c>
      <c r="AU98" s="158" t="s">
        <v>21</v>
      </c>
      <c r="AV98" s="158" t="s">
        <v>78</v>
      </c>
      <c r="AW98" s="158" t="s">
        <v>121</v>
      </c>
      <c r="AX98" s="158" t="s">
        <v>70</v>
      </c>
      <c r="AY98" s="158" t="s">
        <v>158</v>
      </c>
    </row>
    <row r="99" spans="2:65" s="6" customFormat="1" ht="15.75" customHeight="1" x14ac:dyDescent="0.3">
      <c r="B99" s="150"/>
      <c r="C99" s="151"/>
      <c r="D99" s="152" t="s">
        <v>165</v>
      </c>
      <c r="E99" s="151"/>
      <c r="F99" s="153" t="s">
        <v>1210</v>
      </c>
      <c r="G99" s="151"/>
      <c r="H99" s="154">
        <v>3.5640000000000001</v>
      </c>
      <c r="J99" s="151"/>
      <c r="K99" s="151"/>
      <c r="L99" s="155"/>
      <c r="M99" s="156"/>
      <c r="N99" s="151"/>
      <c r="O99" s="151"/>
      <c r="P99" s="151"/>
      <c r="Q99" s="151"/>
      <c r="R99" s="151"/>
      <c r="S99" s="151"/>
      <c r="T99" s="157"/>
      <c r="AT99" s="158" t="s">
        <v>165</v>
      </c>
      <c r="AU99" s="158" t="s">
        <v>21</v>
      </c>
      <c r="AV99" s="158" t="s">
        <v>78</v>
      </c>
      <c r="AW99" s="158" t="s">
        <v>121</v>
      </c>
      <c r="AX99" s="158" t="s">
        <v>70</v>
      </c>
      <c r="AY99" s="158" t="s">
        <v>158</v>
      </c>
    </row>
    <row r="100" spans="2:65" s="6" customFormat="1" ht="15.75" customHeight="1" x14ac:dyDescent="0.3">
      <c r="B100" s="159"/>
      <c r="C100" s="160"/>
      <c r="D100" s="152" t="s">
        <v>165</v>
      </c>
      <c r="E100" s="160"/>
      <c r="F100" s="161" t="s">
        <v>170</v>
      </c>
      <c r="G100" s="160"/>
      <c r="H100" s="162">
        <v>6.5540000000000003</v>
      </c>
      <c r="J100" s="160"/>
      <c r="K100" s="160"/>
      <c r="L100" s="163"/>
      <c r="M100" s="164"/>
      <c r="N100" s="160"/>
      <c r="O100" s="160"/>
      <c r="P100" s="160"/>
      <c r="Q100" s="160"/>
      <c r="R100" s="160"/>
      <c r="S100" s="160"/>
      <c r="T100" s="165"/>
      <c r="AT100" s="166" t="s">
        <v>165</v>
      </c>
      <c r="AU100" s="166" t="s">
        <v>21</v>
      </c>
      <c r="AV100" s="166" t="s">
        <v>163</v>
      </c>
      <c r="AW100" s="166" t="s">
        <v>121</v>
      </c>
      <c r="AX100" s="166" t="s">
        <v>21</v>
      </c>
      <c r="AY100" s="166" t="s">
        <v>158</v>
      </c>
    </row>
    <row r="101" spans="2:65" s="6" customFormat="1" ht="15.75" customHeight="1" x14ac:dyDescent="0.3">
      <c r="B101" s="23"/>
      <c r="C101" s="136" t="s">
        <v>78</v>
      </c>
      <c r="D101" s="136" t="s">
        <v>159</v>
      </c>
      <c r="E101" s="137" t="s">
        <v>1211</v>
      </c>
      <c r="F101" s="138" t="s">
        <v>1212</v>
      </c>
      <c r="G101" s="139" t="s">
        <v>191</v>
      </c>
      <c r="H101" s="140">
        <v>2</v>
      </c>
      <c r="I101" s="141"/>
      <c r="J101" s="142">
        <f>ROUND($I$101*$H$101,2)</f>
        <v>0</v>
      </c>
      <c r="K101" s="138"/>
      <c r="L101" s="43"/>
      <c r="M101" s="143"/>
      <c r="N101" s="144" t="s">
        <v>41</v>
      </c>
      <c r="O101" s="24"/>
      <c r="P101" s="145">
        <f>$O$101*$H$101</f>
        <v>0</v>
      </c>
      <c r="Q101" s="145">
        <v>0</v>
      </c>
      <c r="R101" s="145">
        <f>$Q$101*$H$101</f>
        <v>0</v>
      </c>
      <c r="S101" s="145">
        <v>0</v>
      </c>
      <c r="T101" s="146">
        <f>$S$101*$H$101</f>
        <v>0</v>
      </c>
      <c r="AR101" s="89" t="s">
        <v>163</v>
      </c>
      <c r="AT101" s="89" t="s">
        <v>159</v>
      </c>
      <c r="AU101" s="89" t="s">
        <v>21</v>
      </c>
      <c r="AY101" s="6" t="s">
        <v>158</v>
      </c>
      <c r="BE101" s="147">
        <f>IF($N$101="základní",$J$101,0)</f>
        <v>0</v>
      </c>
      <c r="BF101" s="147">
        <f>IF($N$101="snížená",$J$101,0)</f>
        <v>0</v>
      </c>
      <c r="BG101" s="147">
        <f>IF($N$101="zákl. přenesená",$J$101,0)</f>
        <v>0</v>
      </c>
      <c r="BH101" s="147">
        <f>IF($N$101="sníž. přenesená",$J$101,0)</f>
        <v>0</v>
      </c>
      <c r="BI101" s="147">
        <f>IF($N$101="nulová",$J$101,0)</f>
        <v>0</v>
      </c>
      <c r="BJ101" s="89" t="s">
        <v>21</v>
      </c>
      <c r="BK101" s="147">
        <f>ROUND($I$101*$H$101,2)</f>
        <v>0</v>
      </c>
      <c r="BL101" s="89" t="s">
        <v>163</v>
      </c>
      <c r="BM101" s="89" t="s">
        <v>78</v>
      </c>
    </row>
    <row r="102" spans="2:65" s="6" customFormat="1" ht="16.5" customHeight="1" x14ac:dyDescent="0.3">
      <c r="B102" s="23"/>
      <c r="C102" s="24"/>
      <c r="D102" s="148" t="s">
        <v>164</v>
      </c>
      <c r="E102" s="24"/>
      <c r="F102" s="149" t="s">
        <v>1212</v>
      </c>
      <c r="G102" s="24"/>
      <c r="H102" s="24"/>
      <c r="J102" s="24"/>
      <c r="K102" s="24"/>
      <c r="L102" s="43"/>
      <c r="M102" s="56"/>
      <c r="N102" s="24"/>
      <c r="O102" s="24"/>
      <c r="P102" s="24"/>
      <c r="Q102" s="24"/>
      <c r="R102" s="24"/>
      <c r="S102" s="24"/>
      <c r="T102" s="57"/>
      <c r="AT102" s="6" t="s">
        <v>164</v>
      </c>
      <c r="AU102" s="6" t="s">
        <v>21</v>
      </c>
    </row>
    <row r="103" spans="2:65" s="125" customFormat="1" ht="37.5" customHeight="1" x14ac:dyDescent="0.35">
      <c r="B103" s="126"/>
      <c r="C103" s="127"/>
      <c r="D103" s="127" t="s">
        <v>69</v>
      </c>
      <c r="E103" s="128" t="s">
        <v>78</v>
      </c>
      <c r="F103" s="128" t="s">
        <v>171</v>
      </c>
      <c r="G103" s="127"/>
      <c r="H103" s="127"/>
      <c r="J103" s="129">
        <f>$BK$103</f>
        <v>0</v>
      </c>
      <c r="K103" s="127"/>
      <c r="L103" s="130"/>
      <c r="M103" s="131"/>
      <c r="N103" s="127"/>
      <c r="O103" s="127"/>
      <c r="P103" s="132">
        <f>SUM($P$104:$P$113)</f>
        <v>0</v>
      </c>
      <c r="Q103" s="127"/>
      <c r="R103" s="132">
        <f>SUM($R$104:$R$113)</f>
        <v>0</v>
      </c>
      <c r="S103" s="127"/>
      <c r="T103" s="133">
        <f>SUM($T$104:$T$113)</f>
        <v>0</v>
      </c>
      <c r="AR103" s="134" t="s">
        <v>21</v>
      </c>
      <c r="AT103" s="134" t="s">
        <v>69</v>
      </c>
      <c r="AU103" s="134" t="s">
        <v>70</v>
      </c>
      <c r="AY103" s="134" t="s">
        <v>158</v>
      </c>
      <c r="BK103" s="135">
        <f>SUM($BK$104:$BK$113)</f>
        <v>0</v>
      </c>
    </row>
    <row r="104" spans="2:65" s="6" customFormat="1" ht="15.75" customHeight="1" x14ac:dyDescent="0.3">
      <c r="B104" s="23"/>
      <c r="C104" s="136" t="s">
        <v>174</v>
      </c>
      <c r="D104" s="136" t="s">
        <v>159</v>
      </c>
      <c r="E104" s="137" t="s">
        <v>172</v>
      </c>
      <c r="F104" s="138" t="s">
        <v>173</v>
      </c>
      <c r="G104" s="139" t="s">
        <v>162</v>
      </c>
      <c r="H104" s="140">
        <v>5.8079999999999998</v>
      </c>
      <c r="I104" s="141"/>
      <c r="J104" s="142">
        <f>ROUND($I$104*$H$104,2)</f>
        <v>0</v>
      </c>
      <c r="K104" s="138"/>
      <c r="L104" s="43"/>
      <c r="M104" s="143"/>
      <c r="N104" s="144" t="s">
        <v>41</v>
      </c>
      <c r="O104" s="24"/>
      <c r="P104" s="145">
        <f>$O$104*$H$104</f>
        <v>0</v>
      </c>
      <c r="Q104" s="145">
        <v>0</v>
      </c>
      <c r="R104" s="145">
        <f>$Q$104*$H$104</f>
        <v>0</v>
      </c>
      <c r="S104" s="145">
        <v>0</v>
      </c>
      <c r="T104" s="146">
        <f>$S$104*$H$104</f>
        <v>0</v>
      </c>
      <c r="AR104" s="89" t="s">
        <v>163</v>
      </c>
      <c r="AT104" s="89" t="s">
        <v>159</v>
      </c>
      <c r="AU104" s="89" t="s">
        <v>21</v>
      </c>
      <c r="AY104" s="6" t="s">
        <v>158</v>
      </c>
      <c r="BE104" s="147">
        <f>IF($N$104="základní",$J$104,0)</f>
        <v>0</v>
      </c>
      <c r="BF104" s="147">
        <f>IF($N$104="snížená",$J$104,0)</f>
        <v>0</v>
      </c>
      <c r="BG104" s="147">
        <f>IF($N$104="zákl. přenesená",$J$104,0)</f>
        <v>0</v>
      </c>
      <c r="BH104" s="147">
        <f>IF($N$104="sníž. přenesená",$J$104,0)</f>
        <v>0</v>
      </c>
      <c r="BI104" s="147">
        <f>IF($N$104="nulová",$J$104,0)</f>
        <v>0</v>
      </c>
      <c r="BJ104" s="89" t="s">
        <v>21</v>
      </c>
      <c r="BK104" s="147">
        <f>ROUND($I$104*$H$104,2)</f>
        <v>0</v>
      </c>
      <c r="BL104" s="89" t="s">
        <v>163</v>
      </c>
      <c r="BM104" s="89" t="s">
        <v>174</v>
      </c>
    </row>
    <row r="105" spans="2:65" s="6" customFormat="1" ht="16.5" customHeight="1" x14ac:dyDescent="0.3">
      <c r="B105" s="23"/>
      <c r="C105" s="24"/>
      <c r="D105" s="148" t="s">
        <v>164</v>
      </c>
      <c r="E105" s="24"/>
      <c r="F105" s="149" t="s">
        <v>173</v>
      </c>
      <c r="G105" s="24"/>
      <c r="H105" s="24"/>
      <c r="J105" s="24"/>
      <c r="K105" s="24"/>
      <c r="L105" s="43"/>
      <c r="M105" s="56"/>
      <c r="N105" s="24"/>
      <c r="O105" s="24"/>
      <c r="P105" s="24"/>
      <c r="Q105" s="24"/>
      <c r="R105" s="24"/>
      <c r="S105" s="24"/>
      <c r="T105" s="57"/>
      <c r="AT105" s="6" t="s">
        <v>164</v>
      </c>
      <c r="AU105" s="6" t="s">
        <v>21</v>
      </c>
    </row>
    <row r="106" spans="2:65" s="6" customFormat="1" ht="15.75" customHeight="1" x14ac:dyDescent="0.3">
      <c r="B106" s="23"/>
      <c r="C106" s="136" t="s">
        <v>163</v>
      </c>
      <c r="D106" s="136" t="s">
        <v>159</v>
      </c>
      <c r="E106" s="137" t="s">
        <v>175</v>
      </c>
      <c r="F106" s="138" t="s">
        <v>176</v>
      </c>
      <c r="G106" s="139" t="s">
        <v>177</v>
      </c>
      <c r="H106" s="140">
        <v>7.84</v>
      </c>
      <c r="I106" s="141"/>
      <c r="J106" s="142">
        <f>ROUND($I$106*$H$106,2)</f>
        <v>0</v>
      </c>
      <c r="K106" s="138"/>
      <c r="L106" s="43"/>
      <c r="M106" s="143"/>
      <c r="N106" s="144" t="s">
        <v>41</v>
      </c>
      <c r="O106" s="24"/>
      <c r="P106" s="145">
        <f>$O$106*$H$106</f>
        <v>0</v>
      </c>
      <c r="Q106" s="145">
        <v>0</v>
      </c>
      <c r="R106" s="145">
        <f>$Q$106*$H$106</f>
        <v>0</v>
      </c>
      <c r="S106" s="145">
        <v>0</v>
      </c>
      <c r="T106" s="146">
        <f>$S$106*$H$106</f>
        <v>0</v>
      </c>
      <c r="AR106" s="89" t="s">
        <v>163</v>
      </c>
      <c r="AT106" s="89" t="s">
        <v>159</v>
      </c>
      <c r="AU106" s="89" t="s">
        <v>21</v>
      </c>
      <c r="AY106" s="6" t="s">
        <v>158</v>
      </c>
      <c r="BE106" s="147">
        <f>IF($N$106="základní",$J$106,0)</f>
        <v>0</v>
      </c>
      <c r="BF106" s="147">
        <f>IF($N$106="snížená",$J$106,0)</f>
        <v>0</v>
      </c>
      <c r="BG106" s="147">
        <f>IF($N$106="zákl. přenesená",$J$106,0)</f>
        <v>0</v>
      </c>
      <c r="BH106" s="147">
        <f>IF($N$106="sníž. přenesená",$J$106,0)</f>
        <v>0</v>
      </c>
      <c r="BI106" s="147">
        <f>IF($N$106="nulová",$J$106,0)</f>
        <v>0</v>
      </c>
      <c r="BJ106" s="89" t="s">
        <v>21</v>
      </c>
      <c r="BK106" s="147">
        <f>ROUND($I$106*$H$106,2)</f>
        <v>0</v>
      </c>
      <c r="BL106" s="89" t="s">
        <v>163</v>
      </c>
      <c r="BM106" s="89" t="s">
        <v>163</v>
      </c>
    </row>
    <row r="107" spans="2:65" s="6" customFormat="1" ht="16.5" customHeight="1" x14ac:dyDescent="0.3">
      <c r="B107" s="23"/>
      <c r="C107" s="24"/>
      <c r="D107" s="148" t="s">
        <v>164</v>
      </c>
      <c r="E107" s="24"/>
      <c r="F107" s="149" t="s">
        <v>176</v>
      </c>
      <c r="G107" s="24"/>
      <c r="H107" s="24"/>
      <c r="J107" s="24"/>
      <c r="K107" s="24"/>
      <c r="L107" s="43"/>
      <c r="M107" s="56"/>
      <c r="N107" s="24"/>
      <c r="O107" s="24"/>
      <c r="P107" s="24"/>
      <c r="Q107" s="24"/>
      <c r="R107" s="24"/>
      <c r="S107" s="24"/>
      <c r="T107" s="57"/>
      <c r="AT107" s="6" t="s">
        <v>164</v>
      </c>
      <c r="AU107" s="6" t="s">
        <v>21</v>
      </c>
    </row>
    <row r="108" spans="2:65" s="6" customFormat="1" ht="15.75" customHeight="1" x14ac:dyDescent="0.3">
      <c r="B108" s="23"/>
      <c r="C108" s="136" t="s">
        <v>180</v>
      </c>
      <c r="D108" s="136" t="s">
        <v>159</v>
      </c>
      <c r="E108" s="137" t="s">
        <v>178</v>
      </c>
      <c r="F108" s="138" t="s">
        <v>179</v>
      </c>
      <c r="G108" s="139" t="s">
        <v>177</v>
      </c>
      <c r="H108" s="140">
        <v>7.84</v>
      </c>
      <c r="I108" s="141"/>
      <c r="J108" s="142">
        <f>ROUND($I$108*$H$108,2)</f>
        <v>0</v>
      </c>
      <c r="K108" s="138"/>
      <c r="L108" s="43"/>
      <c r="M108" s="143"/>
      <c r="N108" s="144" t="s">
        <v>41</v>
      </c>
      <c r="O108" s="24"/>
      <c r="P108" s="145">
        <f>$O$108*$H$108</f>
        <v>0</v>
      </c>
      <c r="Q108" s="145">
        <v>0</v>
      </c>
      <c r="R108" s="145">
        <f>$Q$108*$H$108</f>
        <v>0</v>
      </c>
      <c r="S108" s="145">
        <v>0</v>
      </c>
      <c r="T108" s="146">
        <f>$S$108*$H$108</f>
        <v>0</v>
      </c>
      <c r="AR108" s="89" t="s">
        <v>163</v>
      </c>
      <c r="AT108" s="89" t="s">
        <v>159</v>
      </c>
      <c r="AU108" s="89" t="s">
        <v>21</v>
      </c>
      <c r="AY108" s="6" t="s">
        <v>158</v>
      </c>
      <c r="BE108" s="147">
        <f>IF($N$108="základní",$J$108,0)</f>
        <v>0</v>
      </c>
      <c r="BF108" s="147">
        <f>IF($N$108="snížená",$J$108,0)</f>
        <v>0</v>
      </c>
      <c r="BG108" s="147">
        <f>IF($N$108="zákl. přenesená",$J$108,0)</f>
        <v>0</v>
      </c>
      <c r="BH108" s="147">
        <f>IF($N$108="sníž. přenesená",$J$108,0)</f>
        <v>0</v>
      </c>
      <c r="BI108" s="147">
        <f>IF($N$108="nulová",$J$108,0)</f>
        <v>0</v>
      </c>
      <c r="BJ108" s="89" t="s">
        <v>21</v>
      </c>
      <c r="BK108" s="147">
        <f>ROUND($I$108*$H$108,2)</f>
        <v>0</v>
      </c>
      <c r="BL108" s="89" t="s">
        <v>163</v>
      </c>
      <c r="BM108" s="89" t="s">
        <v>180</v>
      </c>
    </row>
    <row r="109" spans="2:65" s="6" customFormat="1" ht="16.5" customHeight="1" x14ac:dyDescent="0.3">
      <c r="B109" s="23"/>
      <c r="C109" s="24"/>
      <c r="D109" s="148" t="s">
        <v>164</v>
      </c>
      <c r="E109" s="24"/>
      <c r="F109" s="149" t="s">
        <v>179</v>
      </c>
      <c r="G109" s="24"/>
      <c r="H109" s="24"/>
      <c r="J109" s="24"/>
      <c r="K109" s="24"/>
      <c r="L109" s="43"/>
      <c r="M109" s="56"/>
      <c r="N109" s="24"/>
      <c r="O109" s="24"/>
      <c r="P109" s="24"/>
      <c r="Q109" s="24"/>
      <c r="R109" s="24"/>
      <c r="S109" s="24"/>
      <c r="T109" s="57"/>
      <c r="AT109" s="6" t="s">
        <v>164</v>
      </c>
      <c r="AU109" s="6" t="s">
        <v>21</v>
      </c>
    </row>
    <row r="110" spans="2:65" s="6" customFormat="1" ht="15.75" customHeight="1" x14ac:dyDescent="0.3">
      <c r="B110" s="23"/>
      <c r="C110" s="136" t="s">
        <v>184</v>
      </c>
      <c r="D110" s="136" t="s">
        <v>159</v>
      </c>
      <c r="E110" s="137" t="s">
        <v>181</v>
      </c>
      <c r="F110" s="138" t="s">
        <v>182</v>
      </c>
      <c r="G110" s="139" t="s">
        <v>183</v>
      </c>
      <c r="H110" s="140">
        <v>0.2</v>
      </c>
      <c r="I110" s="141"/>
      <c r="J110" s="142">
        <f>ROUND($I$110*$H$110,2)</f>
        <v>0</v>
      </c>
      <c r="K110" s="138"/>
      <c r="L110" s="43"/>
      <c r="M110" s="143"/>
      <c r="N110" s="144" t="s">
        <v>41</v>
      </c>
      <c r="O110" s="24"/>
      <c r="P110" s="145">
        <f>$O$110*$H$110</f>
        <v>0</v>
      </c>
      <c r="Q110" s="145">
        <v>0</v>
      </c>
      <c r="R110" s="145">
        <f>$Q$110*$H$110</f>
        <v>0</v>
      </c>
      <c r="S110" s="145">
        <v>0</v>
      </c>
      <c r="T110" s="146">
        <f>$S$110*$H$110</f>
        <v>0</v>
      </c>
      <c r="AR110" s="89" t="s">
        <v>163</v>
      </c>
      <c r="AT110" s="89" t="s">
        <v>159</v>
      </c>
      <c r="AU110" s="89" t="s">
        <v>21</v>
      </c>
      <c r="AY110" s="6" t="s">
        <v>158</v>
      </c>
      <c r="BE110" s="147">
        <f>IF($N$110="základní",$J$110,0)</f>
        <v>0</v>
      </c>
      <c r="BF110" s="147">
        <f>IF($N$110="snížená",$J$110,0)</f>
        <v>0</v>
      </c>
      <c r="BG110" s="147">
        <f>IF($N$110="zákl. přenesená",$J$110,0)</f>
        <v>0</v>
      </c>
      <c r="BH110" s="147">
        <f>IF($N$110="sníž. přenesená",$J$110,0)</f>
        <v>0</v>
      </c>
      <c r="BI110" s="147">
        <f>IF($N$110="nulová",$J$110,0)</f>
        <v>0</v>
      </c>
      <c r="BJ110" s="89" t="s">
        <v>21</v>
      </c>
      <c r="BK110" s="147">
        <f>ROUND($I$110*$H$110,2)</f>
        <v>0</v>
      </c>
      <c r="BL110" s="89" t="s">
        <v>163</v>
      </c>
      <c r="BM110" s="89" t="s">
        <v>184</v>
      </c>
    </row>
    <row r="111" spans="2:65" s="6" customFormat="1" ht="16.5" customHeight="1" x14ac:dyDescent="0.3">
      <c r="B111" s="23"/>
      <c r="C111" s="24"/>
      <c r="D111" s="148" t="s">
        <v>164</v>
      </c>
      <c r="E111" s="24"/>
      <c r="F111" s="149" t="s">
        <v>182</v>
      </c>
      <c r="G111" s="24"/>
      <c r="H111" s="24"/>
      <c r="J111" s="24"/>
      <c r="K111" s="24"/>
      <c r="L111" s="43"/>
      <c r="M111" s="56"/>
      <c r="N111" s="24"/>
      <c r="O111" s="24"/>
      <c r="P111" s="24"/>
      <c r="Q111" s="24"/>
      <c r="R111" s="24"/>
      <c r="S111" s="24"/>
      <c r="T111" s="57"/>
      <c r="AT111" s="6" t="s">
        <v>164</v>
      </c>
      <c r="AU111" s="6" t="s">
        <v>21</v>
      </c>
    </row>
    <row r="112" spans="2:65" s="6" customFormat="1" ht="15.75" customHeight="1" x14ac:dyDescent="0.3">
      <c r="B112" s="150"/>
      <c r="C112" s="151"/>
      <c r="D112" s="152" t="s">
        <v>165</v>
      </c>
      <c r="E112" s="151"/>
      <c r="F112" s="153" t="s">
        <v>1213</v>
      </c>
      <c r="G112" s="151"/>
      <c r="H112" s="154">
        <v>0.2</v>
      </c>
      <c r="J112" s="151"/>
      <c r="K112" s="151"/>
      <c r="L112" s="155"/>
      <c r="M112" s="156"/>
      <c r="N112" s="151"/>
      <c r="O112" s="151"/>
      <c r="P112" s="151"/>
      <c r="Q112" s="151"/>
      <c r="R112" s="151"/>
      <c r="S112" s="151"/>
      <c r="T112" s="157"/>
      <c r="AT112" s="158" t="s">
        <v>165</v>
      </c>
      <c r="AU112" s="158" t="s">
        <v>21</v>
      </c>
      <c r="AV112" s="158" t="s">
        <v>78</v>
      </c>
      <c r="AW112" s="158" t="s">
        <v>121</v>
      </c>
      <c r="AX112" s="158" t="s">
        <v>70</v>
      </c>
      <c r="AY112" s="158" t="s">
        <v>158</v>
      </c>
    </row>
    <row r="113" spans="2:65" s="6" customFormat="1" ht="15.75" customHeight="1" x14ac:dyDescent="0.3">
      <c r="B113" s="159"/>
      <c r="C113" s="160"/>
      <c r="D113" s="152" t="s">
        <v>165</v>
      </c>
      <c r="E113" s="160"/>
      <c r="F113" s="161" t="s">
        <v>170</v>
      </c>
      <c r="G113" s="160"/>
      <c r="H113" s="162">
        <v>0.2</v>
      </c>
      <c r="J113" s="160"/>
      <c r="K113" s="160"/>
      <c r="L113" s="163"/>
      <c r="M113" s="164"/>
      <c r="N113" s="160"/>
      <c r="O113" s="160"/>
      <c r="P113" s="160"/>
      <c r="Q113" s="160"/>
      <c r="R113" s="160"/>
      <c r="S113" s="160"/>
      <c r="T113" s="165"/>
      <c r="AT113" s="166" t="s">
        <v>165</v>
      </c>
      <c r="AU113" s="166" t="s">
        <v>21</v>
      </c>
      <c r="AV113" s="166" t="s">
        <v>163</v>
      </c>
      <c r="AW113" s="166" t="s">
        <v>121</v>
      </c>
      <c r="AX113" s="166" t="s">
        <v>21</v>
      </c>
      <c r="AY113" s="166" t="s">
        <v>158</v>
      </c>
    </row>
    <row r="114" spans="2:65" s="125" customFormat="1" ht="37.5" customHeight="1" x14ac:dyDescent="0.35">
      <c r="B114" s="126"/>
      <c r="C114" s="127"/>
      <c r="D114" s="127" t="s">
        <v>69</v>
      </c>
      <c r="E114" s="128" t="s">
        <v>180</v>
      </c>
      <c r="F114" s="128" t="s">
        <v>207</v>
      </c>
      <c r="G114" s="127"/>
      <c r="H114" s="127"/>
      <c r="J114" s="129">
        <f>$BK$114</f>
        <v>0</v>
      </c>
      <c r="K114" s="127"/>
      <c r="L114" s="130"/>
      <c r="M114" s="131"/>
      <c r="N114" s="127"/>
      <c r="O114" s="127"/>
      <c r="P114" s="132">
        <f>SUM($P$115:$P$130)</f>
        <v>0</v>
      </c>
      <c r="Q114" s="127"/>
      <c r="R114" s="132">
        <f>SUM($R$115:$R$130)</f>
        <v>0</v>
      </c>
      <c r="S114" s="127"/>
      <c r="T114" s="133">
        <f>SUM($T$115:$T$130)</f>
        <v>0</v>
      </c>
      <c r="AR114" s="134" t="s">
        <v>21</v>
      </c>
      <c r="AT114" s="134" t="s">
        <v>69</v>
      </c>
      <c r="AU114" s="134" t="s">
        <v>70</v>
      </c>
      <c r="AY114" s="134" t="s">
        <v>158</v>
      </c>
      <c r="BK114" s="135">
        <f>SUM($BK$115:$BK$130)</f>
        <v>0</v>
      </c>
    </row>
    <row r="115" spans="2:65" s="6" customFormat="1" ht="15.75" customHeight="1" x14ac:dyDescent="0.3">
      <c r="B115" s="23"/>
      <c r="C115" s="136" t="s">
        <v>188</v>
      </c>
      <c r="D115" s="136" t="s">
        <v>159</v>
      </c>
      <c r="E115" s="137" t="s">
        <v>208</v>
      </c>
      <c r="F115" s="138" t="s">
        <v>209</v>
      </c>
      <c r="G115" s="139" t="s">
        <v>177</v>
      </c>
      <c r="H115" s="140">
        <v>8.1300000000000008</v>
      </c>
      <c r="I115" s="141"/>
      <c r="J115" s="142">
        <f>ROUND($I$115*$H$115,2)</f>
        <v>0</v>
      </c>
      <c r="K115" s="138"/>
      <c r="L115" s="43"/>
      <c r="M115" s="143"/>
      <c r="N115" s="144" t="s">
        <v>41</v>
      </c>
      <c r="O115" s="24"/>
      <c r="P115" s="145">
        <f>$O$115*$H$115</f>
        <v>0</v>
      </c>
      <c r="Q115" s="145">
        <v>0</v>
      </c>
      <c r="R115" s="145">
        <f>$Q$115*$H$115</f>
        <v>0</v>
      </c>
      <c r="S115" s="145">
        <v>0</v>
      </c>
      <c r="T115" s="146">
        <f>$S$115*$H$115</f>
        <v>0</v>
      </c>
      <c r="AR115" s="89" t="s">
        <v>163</v>
      </c>
      <c r="AT115" s="89" t="s">
        <v>159</v>
      </c>
      <c r="AU115" s="89" t="s">
        <v>21</v>
      </c>
      <c r="AY115" s="6" t="s">
        <v>158</v>
      </c>
      <c r="BE115" s="147">
        <f>IF($N$115="základní",$J$115,0)</f>
        <v>0</v>
      </c>
      <c r="BF115" s="147">
        <f>IF($N$115="snížená",$J$115,0)</f>
        <v>0</v>
      </c>
      <c r="BG115" s="147">
        <f>IF($N$115="zákl. přenesená",$J$115,0)</f>
        <v>0</v>
      </c>
      <c r="BH115" s="147">
        <f>IF($N$115="sníž. přenesená",$J$115,0)</f>
        <v>0</v>
      </c>
      <c r="BI115" s="147">
        <f>IF($N$115="nulová",$J$115,0)</f>
        <v>0</v>
      </c>
      <c r="BJ115" s="89" t="s">
        <v>21</v>
      </c>
      <c r="BK115" s="147">
        <f>ROUND($I$115*$H$115,2)</f>
        <v>0</v>
      </c>
      <c r="BL115" s="89" t="s">
        <v>163</v>
      </c>
      <c r="BM115" s="89" t="s">
        <v>188</v>
      </c>
    </row>
    <row r="116" spans="2:65" s="6" customFormat="1" ht="16.5" customHeight="1" x14ac:dyDescent="0.3">
      <c r="B116" s="23"/>
      <c r="C116" s="24"/>
      <c r="D116" s="148" t="s">
        <v>164</v>
      </c>
      <c r="E116" s="24"/>
      <c r="F116" s="149" t="s">
        <v>209</v>
      </c>
      <c r="G116" s="24"/>
      <c r="H116" s="24"/>
      <c r="J116" s="24"/>
      <c r="K116" s="24"/>
      <c r="L116" s="43"/>
      <c r="M116" s="56"/>
      <c r="N116" s="24"/>
      <c r="O116" s="24"/>
      <c r="P116" s="24"/>
      <c r="Q116" s="24"/>
      <c r="R116" s="24"/>
      <c r="S116" s="24"/>
      <c r="T116" s="57"/>
      <c r="AT116" s="6" t="s">
        <v>164</v>
      </c>
      <c r="AU116" s="6" t="s">
        <v>21</v>
      </c>
    </row>
    <row r="117" spans="2:65" s="6" customFormat="1" ht="15.75" customHeight="1" x14ac:dyDescent="0.3">
      <c r="B117" s="23"/>
      <c r="C117" s="136" t="s">
        <v>192</v>
      </c>
      <c r="D117" s="136" t="s">
        <v>159</v>
      </c>
      <c r="E117" s="137" t="s">
        <v>211</v>
      </c>
      <c r="F117" s="138" t="s">
        <v>212</v>
      </c>
      <c r="G117" s="139" t="s">
        <v>177</v>
      </c>
      <c r="H117" s="140">
        <v>8.1300000000000008</v>
      </c>
      <c r="I117" s="141"/>
      <c r="J117" s="142">
        <f>ROUND($I$117*$H$117,2)</f>
        <v>0</v>
      </c>
      <c r="K117" s="138"/>
      <c r="L117" s="43"/>
      <c r="M117" s="143"/>
      <c r="N117" s="144" t="s">
        <v>41</v>
      </c>
      <c r="O117" s="24"/>
      <c r="P117" s="145">
        <f>$O$117*$H$117</f>
        <v>0</v>
      </c>
      <c r="Q117" s="145">
        <v>0</v>
      </c>
      <c r="R117" s="145">
        <f>$Q$117*$H$117</f>
        <v>0</v>
      </c>
      <c r="S117" s="145">
        <v>0</v>
      </c>
      <c r="T117" s="146">
        <f>$S$117*$H$117</f>
        <v>0</v>
      </c>
      <c r="AR117" s="89" t="s">
        <v>163</v>
      </c>
      <c r="AT117" s="89" t="s">
        <v>159</v>
      </c>
      <c r="AU117" s="89" t="s">
        <v>21</v>
      </c>
      <c r="AY117" s="6" t="s">
        <v>158</v>
      </c>
      <c r="BE117" s="147">
        <f>IF($N$117="základní",$J$117,0)</f>
        <v>0</v>
      </c>
      <c r="BF117" s="147">
        <f>IF($N$117="snížená",$J$117,0)</f>
        <v>0</v>
      </c>
      <c r="BG117" s="147">
        <f>IF($N$117="zákl. přenesená",$J$117,0)</f>
        <v>0</v>
      </c>
      <c r="BH117" s="147">
        <f>IF($N$117="sníž. přenesená",$J$117,0)</f>
        <v>0</v>
      </c>
      <c r="BI117" s="147">
        <f>IF($N$117="nulová",$J$117,0)</f>
        <v>0</v>
      </c>
      <c r="BJ117" s="89" t="s">
        <v>21</v>
      </c>
      <c r="BK117" s="147">
        <f>ROUND($I$117*$H$117,2)</f>
        <v>0</v>
      </c>
      <c r="BL117" s="89" t="s">
        <v>163</v>
      </c>
      <c r="BM117" s="89" t="s">
        <v>192</v>
      </c>
    </row>
    <row r="118" spans="2:65" s="6" customFormat="1" ht="16.5" customHeight="1" x14ac:dyDescent="0.3">
      <c r="B118" s="23"/>
      <c r="C118" s="24"/>
      <c r="D118" s="148" t="s">
        <v>164</v>
      </c>
      <c r="E118" s="24"/>
      <c r="F118" s="149" t="s">
        <v>212</v>
      </c>
      <c r="G118" s="24"/>
      <c r="H118" s="24"/>
      <c r="J118" s="24"/>
      <c r="K118" s="24"/>
      <c r="L118" s="43"/>
      <c r="M118" s="56"/>
      <c r="N118" s="24"/>
      <c r="O118" s="24"/>
      <c r="P118" s="24"/>
      <c r="Q118" s="24"/>
      <c r="R118" s="24"/>
      <c r="S118" s="24"/>
      <c r="T118" s="57"/>
      <c r="AT118" s="6" t="s">
        <v>164</v>
      </c>
      <c r="AU118" s="6" t="s">
        <v>21</v>
      </c>
    </row>
    <row r="119" spans="2:65" s="6" customFormat="1" ht="15.75" customHeight="1" x14ac:dyDescent="0.3">
      <c r="B119" s="150"/>
      <c r="C119" s="151"/>
      <c r="D119" s="152" t="s">
        <v>165</v>
      </c>
      <c r="E119" s="151"/>
      <c r="F119" s="153" t="s">
        <v>1214</v>
      </c>
      <c r="G119" s="151"/>
      <c r="H119" s="154">
        <v>8.1300000000000008</v>
      </c>
      <c r="J119" s="151"/>
      <c r="K119" s="151"/>
      <c r="L119" s="155"/>
      <c r="M119" s="156"/>
      <c r="N119" s="151"/>
      <c r="O119" s="151"/>
      <c r="P119" s="151"/>
      <c r="Q119" s="151"/>
      <c r="R119" s="151"/>
      <c r="S119" s="151"/>
      <c r="T119" s="157"/>
      <c r="AT119" s="158" t="s">
        <v>165</v>
      </c>
      <c r="AU119" s="158" t="s">
        <v>21</v>
      </c>
      <c r="AV119" s="158" t="s">
        <v>78</v>
      </c>
      <c r="AW119" s="158" t="s">
        <v>121</v>
      </c>
      <c r="AX119" s="158" t="s">
        <v>70</v>
      </c>
      <c r="AY119" s="158" t="s">
        <v>158</v>
      </c>
    </row>
    <row r="120" spans="2:65" s="6" customFormat="1" ht="15.75" customHeight="1" x14ac:dyDescent="0.3">
      <c r="B120" s="159"/>
      <c r="C120" s="160"/>
      <c r="D120" s="152" t="s">
        <v>165</v>
      </c>
      <c r="E120" s="160"/>
      <c r="F120" s="161" t="s">
        <v>170</v>
      </c>
      <c r="G120" s="160"/>
      <c r="H120" s="162">
        <v>8.1300000000000008</v>
      </c>
      <c r="J120" s="160"/>
      <c r="K120" s="160"/>
      <c r="L120" s="163"/>
      <c r="M120" s="164"/>
      <c r="N120" s="160"/>
      <c r="O120" s="160"/>
      <c r="P120" s="160"/>
      <c r="Q120" s="160"/>
      <c r="R120" s="160"/>
      <c r="S120" s="160"/>
      <c r="T120" s="165"/>
      <c r="AT120" s="166" t="s">
        <v>165</v>
      </c>
      <c r="AU120" s="166" t="s">
        <v>21</v>
      </c>
      <c r="AV120" s="166" t="s">
        <v>163</v>
      </c>
      <c r="AW120" s="166" t="s">
        <v>121</v>
      </c>
      <c r="AX120" s="166" t="s">
        <v>21</v>
      </c>
      <c r="AY120" s="166" t="s">
        <v>158</v>
      </c>
    </row>
    <row r="121" spans="2:65" s="6" customFormat="1" ht="15.75" customHeight="1" x14ac:dyDescent="0.3">
      <c r="B121" s="23"/>
      <c r="C121" s="136" t="s">
        <v>195</v>
      </c>
      <c r="D121" s="136" t="s">
        <v>159</v>
      </c>
      <c r="E121" s="137" t="s">
        <v>213</v>
      </c>
      <c r="F121" s="138" t="s">
        <v>214</v>
      </c>
      <c r="G121" s="139" t="s">
        <v>177</v>
      </c>
      <c r="H121" s="140">
        <v>8.1300000000000008</v>
      </c>
      <c r="I121" s="141"/>
      <c r="J121" s="142">
        <f>ROUND($I$121*$H$121,2)</f>
        <v>0</v>
      </c>
      <c r="K121" s="138"/>
      <c r="L121" s="43"/>
      <c r="M121" s="143"/>
      <c r="N121" s="144" t="s">
        <v>41</v>
      </c>
      <c r="O121" s="24"/>
      <c r="P121" s="145">
        <f>$O$121*$H$121</f>
        <v>0</v>
      </c>
      <c r="Q121" s="145">
        <v>0</v>
      </c>
      <c r="R121" s="145">
        <f>$Q$121*$H$121</f>
        <v>0</v>
      </c>
      <c r="S121" s="145">
        <v>0</v>
      </c>
      <c r="T121" s="146">
        <f>$S$121*$H$121</f>
        <v>0</v>
      </c>
      <c r="AR121" s="89" t="s">
        <v>163</v>
      </c>
      <c r="AT121" s="89" t="s">
        <v>159</v>
      </c>
      <c r="AU121" s="89" t="s">
        <v>21</v>
      </c>
      <c r="AY121" s="6" t="s">
        <v>158</v>
      </c>
      <c r="BE121" s="147">
        <f>IF($N$121="základní",$J$121,0)</f>
        <v>0</v>
      </c>
      <c r="BF121" s="147">
        <f>IF($N$121="snížená",$J$121,0)</f>
        <v>0</v>
      </c>
      <c r="BG121" s="147">
        <f>IF($N$121="zákl. přenesená",$J$121,0)</f>
        <v>0</v>
      </c>
      <c r="BH121" s="147">
        <f>IF($N$121="sníž. přenesená",$J$121,0)</f>
        <v>0</v>
      </c>
      <c r="BI121" s="147">
        <f>IF($N$121="nulová",$J$121,0)</f>
        <v>0</v>
      </c>
      <c r="BJ121" s="89" t="s">
        <v>21</v>
      </c>
      <c r="BK121" s="147">
        <f>ROUND($I$121*$H$121,2)</f>
        <v>0</v>
      </c>
      <c r="BL121" s="89" t="s">
        <v>163</v>
      </c>
      <c r="BM121" s="89" t="s">
        <v>195</v>
      </c>
    </row>
    <row r="122" spans="2:65" s="6" customFormat="1" ht="16.5" customHeight="1" x14ac:dyDescent="0.3">
      <c r="B122" s="23"/>
      <c r="C122" s="24"/>
      <c r="D122" s="148" t="s">
        <v>164</v>
      </c>
      <c r="E122" s="24"/>
      <c r="F122" s="149" t="s">
        <v>214</v>
      </c>
      <c r="G122" s="24"/>
      <c r="H122" s="24"/>
      <c r="J122" s="24"/>
      <c r="K122" s="24"/>
      <c r="L122" s="43"/>
      <c r="M122" s="56"/>
      <c r="N122" s="24"/>
      <c r="O122" s="24"/>
      <c r="P122" s="24"/>
      <c r="Q122" s="24"/>
      <c r="R122" s="24"/>
      <c r="S122" s="24"/>
      <c r="T122" s="57"/>
      <c r="AT122" s="6" t="s">
        <v>164</v>
      </c>
      <c r="AU122" s="6" t="s">
        <v>21</v>
      </c>
    </row>
    <row r="123" spans="2:65" s="6" customFormat="1" ht="15.75" customHeight="1" x14ac:dyDescent="0.3">
      <c r="B123" s="150"/>
      <c r="C123" s="151"/>
      <c r="D123" s="152" t="s">
        <v>165</v>
      </c>
      <c r="E123" s="151"/>
      <c r="F123" s="153" t="s">
        <v>1214</v>
      </c>
      <c r="G123" s="151"/>
      <c r="H123" s="154">
        <v>8.1300000000000008</v>
      </c>
      <c r="J123" s="151"/>
      <c r="K123" s="151"/>
      <c r="L123" s="155"/>
      <c r="M123" s="156"/>
      <c r="N123" s="151"/>
      <c r="O123" s="151"/>
      <c r="P123" s="151"/>
      <c r="Q123" s="151"/>
      <c r="R123" s="151"/>
      <c r="S123" s="151"/>
      <c r="T123" s="157"/>
      <c r="AT123" s="158" t="s">
        <v>165</v>
      </c>
      <c r="AU123" s="158" t="s">
        <v>21</v>
      </c>
      <c r="AV123" s="158" t="s">
        <v>78</v>
      </c>
      <c r="AW123" s="158" t="s">
        <v>121</v>
      </c>
      <c r="AX123" s="158" t="s">
        <v>70</v>
      </c>
      <c r="AY123" s="158" t="s">
        <v>158</v>
      </c>
    </row>
    <row r="124" spans="2:65" s="6" customFormat="1" ht="15.75" customHeight="1" x14ac:dyDescent="0.3">
      <c r="B124" s="159"/>
      <c r="C124" s="160"/>
      <c r="D124" s="152" t="s">
        <v>165</v>
      </c>
      <c r="E124" s="160"/>
      <c r="F124" s="161" t="s">
        <v>170</v>
      </c>
      <c r="G124" s="160"/>
      <c r="H124" s="162">
        <v>8.1300000000000008</v>
      </c>
      <c r="J124" s="160"/>
      <c r="K124" s="160"/>
      <c r="L124" s="163"/>
      <c r="M124" s="164"/>
      <c r="N124" s="160"/>
      <c r="O124" s="160"/>
      <c r="P124" s="160"/>
      <c r="Q124" s="160"/>
      <c r="R124" s="160"/>
      <c r="S124" s="160"/>
      <c r="T124" s="165"/>
      <c r="AT124" s="166" t="s">
        <v>165</v>
      </c>
      <c r="AU124" s="166" t="s">
        <v>21</v>
      </c>
      <c r="AV124" s="166" t="s">
        <v>163</v>
      </c>
      <c r="AW124" s="166" t="s">
        <v>121</v>
      </c>
      <c r="AX124" s="166" t="s">
        <v>21</v>
      </c>
      <c r="AY124" s="166" t="s">
        <v>158</v>
      </c>
    </row>
    <row r="125" spans="2:65" s="6" customFormat="1" ht="15.75" customHeight="1" x14ac:dyDescent="0.3">
      <c r="B125" s="23"/>
      <c r="C125" s="136" t="s">
        <v>26</v>
      </c>
      <c r="D125" s="136" t="s">
        <v>159</v>
      </c>
      <c r="E125" s="137" t="s">
        <v>216</v>
      </c>
      <c r="F125" s="138" t="s">
        <v>217</v>
      </c>
      <c r="G125" s="139" t="s">
        <v>177</v>
      </c>
      <c r="H125" s="140">
        <v>22.4</v>
      </c>
      <c r="I125" s="141"/>
      <c r="J125" s="142">
        <f>ROUND($I$125*$H$125,2)</f>
        <v>0</v>
      </c>
      <c r="K125" s="138"/>
      <c r="L125" s="43"/>
      <c r="M125" s="143"/>
      <c r="N125" s="144" t="s">
        <v>41</v>
      </c>
      <c r="O125" s="24"/>
      <c r="P125" s="145">
        <f>$O$125*$H$125</f>
        <v>0</v>
      </c>
      <c r="Q125" s="145">
        <v>0</v>
      </c>
      <c r="R125" s="145">
        <f>$Q$125*$H$125</f>
        <v>0</v>
      </c>
      <c r="S125" s="145">
        <v>0</v>
      </c>
      <c r="T125" s="146">
        <f>$S$125*$H$125</f>
        <v>0</v>
      </c>
      <c r="AR125" s="89" t="s">
        <v>163</v>
      </c>
      <c r="AT125" s="89" t="s">
        <v>159</v>
      </c>
      <c r="AU125" s="89" t="s">
        <v>21</v>
      </c>
      <c r="AY125" s="6" t="s">
        <v>158</v>
      </c>
      <c r="BE125" s="147">
        <f>IF($N$125="základní",$J$125,0)</f>
        <v>0</v>
      </c>
      <c r="BF125" s="147">
        <f>IF($N$125="snížená",$J$125,0)</f>
        <v>0</v>
      </c>
      <c r="BG125" s="147">
        <f>IF($N$125="zákl. přenesená",$J$125,0)</f>
        <v>0</v>
      </c>
      <c r="BH125" s="147">
        <f>IF($N$125="sníž. přenesená",$J$125,0)</f>
        <v>0</v>
      </c>
      <c r="BI125" s="147">
        <f>IF($N$125="nulová",$J$125,0)</f>
        <v>0</v>
      </c>
      <c r="BJ125" s="89" t="s">
        <v>21</v>
      </c>
      <c r="BK125" s="147">
        <f>ROUND($I$125*$H$125,2)</f>
        <v>0</v>
      </c>
      <c r="BL125" s="89" t="s">
        <v>163</v>
      </c>
      <c r="BM125" s="89" t="s">
        <v>26</v>
      </c>
    </row>
    <row r="126" spans="2:65" s="6" customFormat="1" ht="16.5" customHeight="1" x14ac:dyDescent="0.3">
      <c r="B126" s="23"/>
      <c r="C126" s="24"/>
      <c r="D126" s="148" t="s">
        <v>164</v>
      </c>
      <c r="E126" s="24"/>
      <c r="F126" s="149" t="s">
        <v>217</v>
      </c>
      <c r="G126" s="24"/>
      <c r="H126" s="24"/>
      <c r="J126" s="24"/>
      <c r="K126" s="24"/>
      <c r="L126" s="43"/>
      <c r="M126" s="56"/>
      <c r="N126" s="24"/>
      <c r="O126" s="24"/>
      <c r="P126" s="24"/>
      <c r="Q126" s="24"/>
      <c r="R126" s="24"/>
      <c r="S126" s="24"/>
      <c r="T126" s="57"/>
      <c r="AT126" s="6" t="s">
        <v>164</v>
      </c>
      <c r="AU126" s="6" t="s">
        <v>21</v>
      </c>
    </row>
    <row r="127" spans="2:65" s="6" customFormat="1" ht="15.75" customHeight="1" x14ac:dyDescent="0.3">
      <c r="B127" s="150"/>
      <c r="C127" s="151"/>
      <c r="D127" s="152" t="s">
        <v>165</v>
      </c>
      <c r="E127" s="151"/>
      <c r="F127" s="153" t="s">
        <v>1215</v>
      </c>
      <c r="G127" s="151"/>
      <c r="H127" s="154">
        <v>22.4</v>
      </c>
      <c r="J127" s="151"/>
      <c r="K127" s="151"/>
      <c r="L127" s="155"/>
      <c r="M127" s="156"/>
      <c r="N127" s="151"/>
      <c r="O127" s="151"/>
      <c r="P127" s="151"/>
      <c r="Q127" s="151"/>
      <c r="R127" s="151"/>
      <c r="S127" s="151"/>
      <c r="T127" s="157"/>
      <c r="AT127" s="158" t="s">
        <v>165</v>
      </c>
      <c r="AU127" s="158" t="s">
        <v>21</v>
      </c>
      <c r="AV127" s="158" t="s">
        <v>78</v>
      </c>
      <c r="AW127" s="158" t="s">
        <v>121</v>
      </c>
      <c r="AX127" s="158" t="s">
        <v>70</v>
      </c>
      <c r="AY127" s="158" t="s">
        <v>158</v>
      </c>
    </row>
    <row r="128" spans="2:65" s="6" customFormat="1" ht="15.75" customHeight="1" x14ac:dyDescent="0.3">
      <c r="B128" s="159"/>
      <c r="C128" s="160"/>
      <c r="D128" s="152" t="s">
        <v>165</v>
      </c>
      <c r="E128" s="160"/>
      <c r="F128" s="161" t="s">
        <v>170</v>
      </c>
      <c r="G128" s="160"/>
      <c r="H128" s="162">
        <v>22.4</v>
      </c>
      <c r="J128" s="160"/>
      <c r="K128" s="160"/>
      <c r="L128" s="163"/>
      <c r="M128" s="164"/>
      <c r="N128" s="160"/>
      <c r="O128" s="160"/>
      <c r="P128" s="160"/>
      <c r="Q128" s="160"/>
      <c r="R128" s="160"/>
      <c r="S128" s="160"/>
      <c r="T128" s="165"/>
      <c r="AT128" s="166" t="s">
        <v>165</v>
      </c>
      <c r="AU128" s="166" t="s">
        <v>21</v>
      </c>
      <c r="AV128" s="166" t="s">
        <v>163</v>
      </c>
      <c r="AW128" s="166" t="s">
        <v>121</v>
      </c>
      <c r="AX128" s="166" t="s">
        <v>21</v>
      </c>
      <c r="AY128" s="166" t="s">
        <v>158</v>
      </c>
    </row>
    <row r="129" spans="2:65" s="6" customFormat="1" ht="15.75" customHeight="1" x14ac:dyDescent="0.3">
      <c r="B129" s="23"/>
      <c r="C129" s="136" t="s">
        <v>104</v>
      </c>
      <c r="D129" s="136" t="s">
        <v>159</v>
      </c>
      <c r="E129" s="137" t="s">
        <v>220</v>
      </c>
      <c r="F129" s="138" t="s">
        <v>221</v>
      </c>
      <c r="G129" s="139" t="s">
        <v>177</v>
      </c>
      <c r="H129" s="140">
        <v>8.1300000000000008</v>
      </c>
      <c r="I129" s="141"/>
      <c r="J129" s="142">
        <f>ROUND($I$129*$H$129,2)</f>
        <v>0</v>
      </c>
      <c r="K129" s="138"/>
      <c r="L129" s="43"/>
      <c r="M129" s="143"/>
      <c r="N129" s="144" t="s">
        <v>41</v>
      </c>
      <c r="O129" s="24"/>
      <c r="P129" s="145">
        <f>$O$129*$H$129</f>
        <v>0</v>
      </c>
      <c r="Q129" s="145">
        <v>0</v>
      </c>
      <c r="R129" s="145">
        <f>$Q$129*$H$129</f>
        <v>0</v>
      </c>
      <c r="S129" s="145">
        <v>0</v>
      </c>
      <c r="T129" s="146">
        <f>$S$129*$H$129</f>
        <v>0</v>
      </c>
      <c r="AR129" s="89" t="s">
        <v>163</v>
      </c>
      <c r="AT129" s="89" t="s">
        <v>159</v>
      </c>
      <c r="AU129" s="89" t="s">
        <v>21</v>
      </c>
      <c r="AY129" s="6" t="s">
        <v>158</v>
      </c>
      <c r="BE129" s="147">
        <f>IF($N$129="základní",$J$129,0)</f>
        <v>0</v>
      </c>
      <c r="BF129" s="147">
        <f>IF($N$129="snížená",$J$129,0)</f>
        <v>0</v>
      </c>
      <c r="BG129" s="147">
        <f>IF($N$129="zákl. přenesená",$J$129,0)</f>
        <v>0</v>
      </c>
      <c r="BH129" s="147">
        <f>IF($N$129="sníž. přenesená",$J$129,0)</f>
        <v>0</v>
      </c>
      <c r="BI129" s="147">
        <f>IF($N$129="nulová",$J$129,0)</f>
        <v>0</v>
      </c>
      <c r="BJ129" s="89" t="s">
        <v>21</v>
      </c>
      <c r="BK129" s="147">
        <f>ROUND($I$129*$H$129,2)</f>
        <v>0</v>
      </c>
      <c r="BL129" s="89" t="s">
        <v>163</v>
      </c>
      <c r="BM129" s="89" t="s">
        <v>104</v>
      </c>
    </row>
    <row r="130" spans="2:65" s="6" customFormat="1" ht="16.5" customHeight="1" x14ac:dyDescent="0.3">
      <c r="B130" s="23"/>
      <c r="C130" s="24"/>
      <c r="D130" s="148" t="s">
        <v>164</v>
      </c>
      <c r="E130" s="24"/>
      <c r="F130" s="149" t="s">
        <v>221</v>
      </c>
      <c r="G130" s="24"/>
      <c r="H130" s="24"/>
      <c r="J130" s="24"/>
      <c r="K130" s="24"/>
      <c r="L130" s="43"/>
      <c r="M130" s="56"/>
      <c r="N130" s="24"/>
      <c r="O130" s="24"/>
      <c r="P130" s="24"/>
      <c r="Q130" s="24"/>
      <c r="R130" s="24"/>
      <c r="S130" s="24"/>
      <c r="T130" s="57"/>
      <c r="AT130" s="6" t="s">
        <v>164</v>
      </c>
      <c r="AU130" s="6" t="s">
        <v>21</v>
      </c>
    </row>
    <row r="131" spans="2:65" s="125" customFormat="1" ht="37.5" customHeight="1" x14ac:dyDescent="0.35">
      <c r="B131" s="126"/>
      <c r="C131" s="127"/>
      <c r="D131" s="127" t="s">
        <v>69</v>
      </c>
      <c r="E131" s="128" t="s">
        <v>222</v>
      </c>
      <c r="F131" s="128" t="s">
        <v>223</v>
      </c>
      <c r="G131" s="127"/>
      <c r="H131" s="127"/>
      <c r="J131" s="129">
        <f>$BK$131</f>
        <v>0</v>
      </c>
      <c r="K131" s="127"/>
      <c r="L131" s="130"/>
      <c r="M131" s="131"/>
      <c r="N131" s="127"/>
      <c r="O131" s="127"/>
      <c r="P131" s="132">
        <f>SUM($P$132:$P$135)</f>
        <v>0</v>
      </c>
      <c r="Q131" s="127"/>
      <c r="R131" s="132">
        <f>SUM($R$132:$R$135)</f>
        <v>0</v>
      </c>
      <c r="S131" s="127"/>
      <c r="T131" s="133">
        <f>SUM($T$132:$T$135)</f>
        <v>0</v>
      </c>
      <c r="AR131" s="134" t="s">
        <v>21</v>
      </c>
      <c r="AT131" s="134" t="s">
        <v>69</v>
      </c>
      <c r="AU131" s="134" t="s">
        <v>70</v>
      </c>
      <c r="AY131" s="134" t="s">
        <v>158</v>
      </c>
      <c r="BK131" s="135">
        <f>SUM($BK$132:$BK$135)</f>
        <v>0</v>
      </c>
    </row>
    <row r="132" spans="2:65" s="6" customFormat="1" ht="15.75" customHeight="1" x14ac:dyDescent="0.3">
      <c r="B132" s="23"/>
      <c r="C132" s="136" t="s">
        <v>107</v>
      </c>
      <c r="D132" s="136" t="s">
        <v>159</v>
      </c>
      <c r="E132" s="137" t="s">
        <v>1216</v>
      </c>
      <c r="F132" s="138" t="s">
        <v>1217</v>
      </c>
      <c r="G132" s="139" t="s">
        <v>177</v>
      </c>
      <c r="H132" s="140">
        <v>12.791</v>
      </c>
      <c r="I132" s="141"/>
      <c r="J132" s="142">
        <f>ROUND($I$132*$H$132,2)</f>
        <v>0</v>
      </c>
      <c r="K132" s="138"/>
      <c r="L132" s="43"/>
      <c r="M132" s="143"/>
      <c r="N132" s="144" t="s">
        <v>41</v>
      </c>
      <c r="O132" s="24"/>
      <c r="P132" s="145">
        <f>$O$132*$H$132</f>
        <v>0</v>
      </c>
      <c r="Q132" s="145">
        <v>0</v>
      </c>
      <c r="R132" s="145">
        <f>$Q$132*$H$132</f>
        <v>0</v>
      </c>
      <c r="S132" s="145">
        <v>0</v>
      </c>
      <c r="T132" s="146">
        <f>$S$132*$H$132</f>
        <v>0</v>
      </c>
      <c r="AR132" s="89" t="s">
        <v>163</v>
      </c>
      <c r="AT132" s="89" t="s">
        <v>159</v>
      </c>
      <c r="AU132" s="89" t="s">
        <v>21</v>
      </c>
      <c r="AY132" s="6" t="s">
        <v>158</v>
      </c>
      <c r="BE132" s="147">
        <f>IF($N$132="základní",$J$132,0)</f>
        <v>0</v>
      </c>
      <c r="BF132" s="147">
        <f>IF($N$132="snížená",$J$132,0)</f>
        <v>0</v>
      </c>
      <c r="BG132" s="147">
        <f>IF($N$132="zákl. přenesená",$J$132,0)</f>
        <v>0</v>
      </c>
      <c r="BH132" s="147">
        <f>IF($N$132="sníž. přenesená",$J$132,0)</f>
        <v>0</v>
      </c>
      <c r="BI132" s="147">
        <f>IF($N$132="nulová",$J$132,0)</f>
        <v>0</v>
      </c>
      <c r="BJ132" s="89" t="s">
        <v>21</v>
      </c>
      <c r="BK132" s="147">
        <f>ROUND($I$132*$H$132,2)</f>
        <v>0</v>
      </c>
      <c r="BL132" s="89" t="s">
        <v>163</v>
      </c>
      <c r="BM132" s="89" t="s">
        <v>107</v>
      </c>
    </row>
    <row r="133" spans="2:65" s="6" customFormat="1" ht="16.5" customHeight="1" x14ac:dyDescent="0.3">
      <c r="B133" s="23"/>
      <c r="C133" s="24"/>
      <c r="D133" s="148" t="s">
        <v>164</v>
      </c>
      <c r="E133" s="24"/>
      <c r="F133" s="149" t="s">
        <v>1217</v>
      </c>
      <c r="G133" s="24"/>
      <c r="H133" s="24"/>
      <c r="J133" s="24"/>
      <c r="K133" s="24"/>
      <c r="L133" s="43"/>
      <c r="M133" s="56"/>
      <c r="N133" s="24"/>
      <c r="O133" s="24"/>
      <c r="P133" s="24"/>
      <c r="Q133" s="24"/>
      <c r="R133" s="24"/>
      <c r="S133" s="24"/>
      <c r="T133" s="57"/>
      <c r="AT133" s="6" t="s">
        <v>164</v>
      </c>
      <c r="AU133" s="6" t="s">
        <v>21</v>
      </c>
    </row>
    <row r="134" spans="2:65" s="6" customFormat="1" ht="15.75" customHeight="1" x14ac:dyDescent="0.3">
      <c r="B134" s="23"/>
      <c r="C134" s="136" t="s">
        <v>110</v>
      </c>
      <c r="D134" s="136" t="s">
        <v>159</v>
      </c>
      <c r="E134" s="137" t="s">
        <v>225</v>
      </c>
      <c r="F134" s="138" t="s">
        <v>226</v>
      </c>
      <c r="G134" s="139" t="s">
        <v>177</v>
      </c>
      <c r="H134" s="140">
        <v>35.927</v>
      </c>
      <c r="I134" s="141"/>
      <c r="J134" s="142">
        <f>ROUND($I$134*$H$134,2)</f>
        <v>0</v>
      </c>
      <c r="K134" s="138"/>
      <c r="L134" s="43"/>
      <c r="M134" s="143"/>
      <c r="N134" s="144" t="s">
        <v>41</v>
      </c>
      <c r="O134" s="24"/>
      <c r="P134" s="145">
        <f>$O$134*$H$134</f>
        <v>0</v>
      </c>
      <c r="Q134" s="145">
        <v>0</v>
      </c>
      <c r="R134" s="145">
        <f>$Q$134*$H$134</f>
        <v>0</v>
      </c>
      <c r="S134" s="145">
        <v>0</v>
      </c>
      <c r="T134" s="146">
        <f>$S$134*$H$134</f>
        <v>0</v>
      </c>
      <c r="AR134" s="89" t="s">
        <v>163</v>
      </c>
      <c r="AT134" s="89" t="s">
        <v>159</v>
      </c>
      <c r="AU134" s="89" t="s">
        <v>21</v>
      </c>
      <c r="AY134" s="6" t="s">
        <v>158</v>
      </c>
      <c r="BE134" s="147">
        <f>IF($N$134="základní",$J$134,0)</f>
        <v>0</v>
      </c>
      <c r="BF134" s="147">
        <f>IF($N$134="snížená",$J$134,0)</f>
        <v>0</v>
      </c>
      <c r="BG134" s="147">
        <f>IF($N$134="zákl. přenesená",$J$134,0)</f>
        <v>0</v>
      </c>
      <c r="BH134" s="147">
        <f>IF($N$134="sníž. přenesená",$J$134,0)</f>
        <v>0</v>
      </c>
      <c r="BI134" s="147">
        <f>IF($N$134="nulová",$J$134,0)</f>
        <v>0</v>
      </c>
      <c r="BJ134" s="89" t="s">
        <v>21</v>
      </c>
      <c r="BK134" s="147">
        <f>ROUND($I$134*$H$134,2)</f>
        <v>0</v>
      </c>
      <c r="BL134" s="89" t="s">
        <v>163</v>
      </c>
      <c r="BM134" s="89" t="s">
        <v>110</v>
      </c>
    </row>
    <row r="135" spans="2:65" s="6" customFormat="1" ht="16.5" customHeight="1" x14ac:dyDescent="0.3">
      <c r="B135" s="23"/>
      <c r="C135" s="24"/>
      <c r="D135" s="148" t="s">
        <v>164</v>
      </c>
      <c r="E135" s="24"/>
      <c r="F135" s="149" t="s">
        <v>226</v>
      </c>
      <c r="G135" s="24"/>
      <c r="H135" s="24"/>
      <c r="J135" s="24"/>
      <c r="K135" s="24"/>
      <c r="L135" s="43"/>
      <c r="M135" s="56"/>
      <c r="N135" s="24"/>
      <c r="O135" s="24"/>
      <c r="P135" s="24"/>
      <c r="Q135" s="24"/>
      <c r="R135" s="24"/>
      <c r="S135" s="24"/>
      <c r="T135" s="57"/>
      <c r="AT135" s="6" t="s">
        <v>164</v>
      </c>
      <c r="AU135" s="6" t="s">
        <v>21</v>
      </c>
    </row>
    <row r="136" spans="2:65" s="125" customFormat="1" ht="37.5" customHeight="1" x14ac:dyDescent="0.35">
      <c r="B136" s="126"/>
      <c r="C136" s="127"/>
      <c r="D136" s="127" t="s">
        <v>69</v>
      </c>
      <c r="E136" s="128" t="s">
        <v>227</v>
      </c>
      <c r="F136" s="128" t="s">
        <v>228</v>
      </c>
      <c r="G136" s="127"/>
      <c r="H136" s="127"/>
      <c r="J136" s="129">
        <f>$BK$136</f>
        <v>0</v>
      </c>
      <c r="K136" s="127"/>
      <c r="L136" s="130"/>
      <c r="M136" s="131"/>
      <c r="N136" s="127"/>
      <c r="O136" s="127"/>
      <c r="P136" s="132">
        <f>SUM($P$137:$P$142)</f>
        <v>0</v>
      </c>
      <c r="Q136" s="127"/>
      <c r="R136" s="132">
        <f>SUM($R$137:$R$142)</f>
        <v>0</v>
      </c>
      <c r="S136" s="127"/>
      <c r="T136" s="133">
        <f>SUM($T$137:$T$142)</f>
        <v>0</v>
      </c>
      <c r="AR136" s="134" t="s">
        <v>21</v>
      </c>
      <c r="AT136" s="134" t="s">
        <v>69</v>
      </c>
      <c r="AU136" s="134" t="s">
        <v>70</v>
      </c>
      <c r="AY136" s="134" t="s">
        <v>158</v>
      </c>
      <c r="BK136" s="135">
        <f>SUM($BK$137:$BK$142)</f>
        <v>0</v>
      </c>
    </row>
    <row r="137" spans="2:65" s="6" customFormat="1" ht="15.75" customHeight="1" x14ac:dyDescent="0.3">
      <c r="B137" s="23"/>
      <c r="C137" s="136" t="s">
        <v>210</v>
      </c>
      <c r="D137" s="136" t="s">
        <v>159</v>
      </c>
      <c r="E137" s="137" t="s">
        <v>230</v>
      </c>
      <c r="F137" s="138" t="s">
        <v>231</v>
      </c>
      <c r="G137" s="139" t="s">
        <v>162</v>
      </c>
      <c r="H137" s="140">
        <v>0.11700000000000001</v>
      </c>
      <c r="I137" s="141"/>
      <c r="J137" s="142">
        <f>ROUND($I$137*$H$137,2)</f>
        <v>0</v>
      </c>
      <c r="K137" s="138"/>
      <c r="L137" s="43"/>
      <c r="M137" s="143"/>
      <c r="N137" s="144" t="s">
        <v>41</v>
      </c>
      <c r="O137" s="24"/>
      <c r="P137" s="145">
        <f>$O$137*$H$137</f>
        <v>0</v>
      </c>
      <c r="Q137" s="145">
        <v>0</v>
      </c>
      <c r="R137" s="145">
        <f>$Q$137*$H$137</f>
        <v>0</v>
      </c>
      <c r="S137" s="145">
        <v>0</v>
      </c>
      <c r="T137" s="146">
        <f>$S$137*$H$137</f>
        <v>0</v>
      </c>
      <c r="AR137" s="89" t="s">
        <v>163</v>
      </c>
      <c r="AT137" s="89" t="s">
        <v>159</v>
      </c>
      <c r="AU137" s="89" t="s">
        <v>21</v>
      </c>
      <c r="AY137" s="6" t="s">
        <v>158</v>
      </c>
      <c r="BE137" s="147">
        <f>IF($N$137="základní",$J$137,0)</f>
        <v>0</v>
      </c>
      <c r="BF137" s="147">
        <f>IF($N$137="snížená",$J$137,0)</f>
        <v>0</v>
      </c>
      <c r="BG137" s="147">
        <f>IF($N$137="zákl. přenesená",$J$137,0)</f>
        <v>0</v>
      </c>
      <c r="BH137" s="147">
        <f>IF($N$137="sníž. přenesená",$J$137,0)</f>
        <v>0</v>
      </c>
      <c r="BI137" s="147">
        <f>IF($N$137="nulová",$J$137,0)</f>
        <v>0</v>
      </c>
      <c r="BJ137" s="89" t="s">
        <v>21</v>
      </c>
      <c r="BK137" s="147">
        <f>ROUND($I$137*$H$137,2)</f>
        <v>0</v>
      </c>
      <c r="BL137" s="89" t="s">
        <v>163</v>
      </c>
      <c r="BM137" s="89" t="s">
        <v>210</v>
      </c>
    </row>
    <row r="138" spans="2:65" s="6" customFormat="1" ht="16.5" customHeight="1" x14ac:dyDescent="0.3">
      <c r="B138" s="23"/>
      <c r="C138" s="24"/>
      <c r="D138" s="148" t="s">
        <v>164</v>
      </c>
      <c r="E138" s="24"/>
      <c r="F138" s="149" t="s">
        <v>231</v>
      </c>
      <c r="G138" s="24"/>
      <c r="H138" s="24"/>
      <c r="J138" s="24"/>
      <c r="K138" s="24"/>
      <c r="L138" s="43"/>
      <c r="M138" s="56"/>
      <c r="N138" s="24"/>
      <c r="O138" s="24"/>
      <c r="P138" s="24"/>
      <c r="Q138" s="24"/>
      <c r="R138" s="24"/>
      <c r="S138" s="24"/>
      <c r="T138" s="57"/>
      <c r="AT138" s="6" t="s">
        <v>164</v>
      </c>
      <c r="AU138" s="6" t="s">
        <v>21</v>
      </c>
    </row>
    <row r="139" spans="2:65" s="6" customFormat="1" ht="15.75" customHeight="1" x14ac:dyDescent="0.3">
      <c r="B139" s="23"/>
      <c r="C139" s="136" t="s">
        <v>8</v>
      </c>
      <c r="D139" s="136" t="s">
        <v>159</v>
      </c>
      <c r="E139" s="137" t="s">
        <v>233</v>
      </c>
      <c r="F139" s="138" t="s">
        <v>1218</v>
      </c>
      <c r="G139" s="139" t="s">
        <v>177</v>
      </c>
      <c r="H139" s="140">
        <v>12.791</v>
      </c>
      <c r="I139" s="141"/>
      <c r="J139" s="142">
        <f>ROUND($I$139*$H$139,2)</f>
        <v>0</v>
      </c>
      <c r="K139" s="138"/>
      <c r="L139" s="43"/>
      <c r="M139" s="143"/>
      <c r="N139" s="144" t="s">
        <v>41</v>
      </c>
      <c r="O139" s="24"/>
      <c r="P139" s="145">
        <f>$O$139*$H$139</f>
        <v>0</v>
      </c>
      <c r="Q139" s="145">
        <v>0</v>
      </c>
      <c r="R139" s="145">
        <f>$Q$139*$H$139</f>
        <v>0</v>
      </c>
      <c r="S139" s="145">
        <v>0</v>
      </c>
      <c r="T139" s="146">
        <f>$S$139*$H$139</f>
        <v>0</v>
      </c>
      <c r="AR139" s="89" t="s">
        <v>163</v>
      </c>
      <c r="AT139" s="89" t="s">
        <v>159</v>
      </c>
      <c r="AU139" s="89" t="s">
        <v>21</v>
      </c>
      <c r="AY139" s="6" t="s">
        <v>158</v>
      </c>
      <c r="BE139" s="147">
        <f>IF($N$139="základní",$J$139,0)</f>
        <v>0</v>
      </c>
      <c r="BF139" s="147">
        <f>IF($N$139="snížená",$J$139,0)</f>
        <v>0</v>
      </c>
      <c r="BG139" s="147">
        <f>IF($N$139="zákl. přenesená",$J$139,0)</f>
        <v>0</v>
      </c>
      <c r="BH139" s="147">
        <f>IF($N$139="sníž. přenesená",$J$139,0)</f>
        <v>0</v>
      </c>
      <c r="BI139" s="147">
        <f>IF($N$139="nulová",$J$139,0)</f>
        <v>0</v>
      </c>
      <c r="BJ139" s="89" t="s">
        <v>21</v>
      </c>
      <c r="BK139" s="147">
        <f>ROUND($I$139*$H$139,2)</f>
        <v>0</v>
      </c>
      <c r="BL139" s="89" t="s">
        <v>163</v>
      </c>
      <c r="BM139" s="89" t="s">
        <v>8</v>
      </c>
    </row>
    <row r="140" spans="2:65" s="6" customFormat="1" ht="16.5" customHeight="1" x14ac:dyDescent="0.3">
      <c r="B140" s="23"/>
      <c r="C140" s="24"/>
      <c r="D140" s="148" t="s">
        <v>164</v>
      </c>
      <c r="E140" s="24"/>
      <c r="F140" s="149" t="s">
        <v>1218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164</v>
      </c>
      <c r="AU140" s="6" t="s">
        <v>21</v>
      </c>
    </row>
    <row r="141" spans="2:65" s="6" customFormat="1" ht="15.75" customHeight="1" x14ac:dyDescent="0.3">
      <c r="B141" s="150"/>
      <c r="C141" s="151"/>
      <c r="D141" s="152" t="s">
        <v>165</v>
      </c>
      <c r="E141" s="151"/>
      <c r="F141" s="153" t="s">
        <v>1219</v>
      </c>
      <c r="G141" s="151"/>
      <c r="H141" s="154">
        <v>12.791</v>
      </c>
      <c r="J141" s="151"/>
      <c r="K141" s="151"/>
      <c r="L141" s="155"/>
      <c r="M141" s="156"/>
      <c r="N141" s="151"/>
      <c r="O141" s="151"/>
      <c r="P141" s="151"/>
      <c r="Q141" s="151"/>
      <c r="R141" s="151"/>
      <c r="S141" s="151"/>
      <c r="T141" s="157"/>
      <c r="AT141" s="158" t="s">
        <v>165</v>
      </c>
      <c r="AU141" s="158" t="s">
        <v>21</v>
      </c>
      <c r="AV141" s="158" t="s">
        <v>78</v>
      </c>
      <c r="AW141" s="158" t="s">
        <v>121</v>
      </c>
      <c r="AX141" s="158" t="s">
        <v>70</v>
      </c>
      <c r="AY141" s="158" t="s">
        <v>158</v>
      </c>
    </row>
    <row r="142" spans="2:65" s="6" customFormat="1" ht="15.75" customHeight="1" x14ac:dyDescent="0.3">
      <c r="B142" s="159"/>
      <c r="C142" s="160"/>
      <c r="D142" s="152" t="s">
        <v>165</v>
      </c>
      <c r="E142" s="160"/>
      <c r="F142" s="161" t="s">
        <v>170</v>
      </c>
      <c r="G142" s="160"/>
      <c r="H142" s="162">
        <v>12.791</v>
      </c>
      <c r="J142" s="160"/>
      <c r="K142" s="160"/>
      <c r="L142" s="163"/>
      <c r="M142" s="164"/>
      <c r="N142" s="160"/>
      <c r="O142" s="160"/>
      <c r="P142" s="160"/>
      <c r="Q142" s="160"/>
      <c r="R142" s="160"/>
      <c r="S142" s="160"/>
      <c r="T142" s="165"/>
      <c r="AT142" s="166" t="s">
        <v>165</v>
      </c>
      <c r="AU142" s="166" t="s">
        <v>21</v>
      </c>
      <c r="AV142" s="166" t="s">
        <v>163</v>
      </c>
      <c r="AW142" s="166" t="s">
        <v>121</v>
      </c>
      <c r="AX142" s="166" t="s">
        <v>21</v>
      </c>
      <c r="AY142" s="166" t="s">
        <v>158</v>
      </c>
    </row>
    <row r="143" spans="2:65" s="125" customFormat="1" ht="37.5" customHeight="1" x14ac:dyDescent="0.35">
      <c r="B143" s="126"/>
      <c r="C143" s="127"/>
      <c r="D143" s="127" t="s">
        <v>69</v>
      </c>
      <c r="E143" s="128" t="s">
        <v>235</v>
      </c>
      <c r="F143" s="128" t="s">
        <v>236</v>
      </c>
      <c r="G143" s="127"/>
      <c r="H143" s="127"/>
      <c r="J143" s="129">
        <f>$BK$143</f>
        <v>0</v>
      </c>
      <c r="K143" s="127"/>
      <c r="L143" s="130"/>
      <c r="M143" s="131"/>
      <c r="N143" s="127"/>
      <c r="O143" s="127"/>
      <c r="P143" s="132">
        <f>SUM($P$144:$P$147)</f>
        <v>0</v>
      </c>
      <c r="Q143" s="127"/>
      <c r="R143" s="132">
        <f>SUM($R$144:$R$147)</f>
        <v>0</v>
      </c>
      <c r="S143" s="127"/>
      <c r="T143" s="133">
        <f>SUM($T$144:$T$147)</f>
        <v>0</v>
      </c>
      <c r="AR143" s="134" t="s">
        <v>21</v>
      </c>
      <c r="AT143" s="134" t="s">
        <v>69</v>
      </c>
      <c r="AU143" s="134" t="s">
        <v>70</v>
      </c>
      <c r="AY143" s="134" t="s">
        <v>158</v>
      </c>
      <c r="BK143" s="135">
        <f>SUM($BK$144:$BK$147)</f>
        <v>0</v>
      </c>
    </row>
    <row r="144" spans="2:65" s="6" customFormat="1" ht="15.75" customHeight="1" x14ac:dyDescent="0.3">
      <c r="B144" s="23"/>
      <c r="C144" s="136" t="s">
        <v>215</v>
      </c>
      <c r="D144" s="136" t="s">
        <v>159</v>
      </c>
      <c r="E144" s="137" t="s">
        <v>237</v>
      </c>
      <c r="F144" s="138" t="s">
        <v>238</v>
      </c>
      <c r="G144" s="139" t="s">
        <v>177</v>
      </c>
      <c r="H144" s="140">
        <v>12.791</v>
      </c>
      <c r="I144" s="141"/>
      <c r="J144" s="142">
        <f>ROUND($I$144*$H$144,2)</f>
        <v>0</v>
      </c>
      <c r="K144" s="138"/>
      <c r="L144" s="43"/>
      <c r="M144" s="143"/>
      <c r="N144" s="144" t="s">
        <v>41</v>
      </c>
      <c r="O144" s="24"/>
      <c r="P144" s="145">
        <f>$O$144*$H$144</f>
        <v>0</v>
      </c>
      <c r="Q144" s="145">
        <v>0</v>
      </c>
      <c r="R144" s="145">
        <f>$Q$144*$H$144</f>
        <v>0</v>
      </c>
      <c r="S144" s="145">
        <v>0</v>
      </c>
      <c r="T144" s="146">
        <f>$S$144*$H$144</f>
        <v>0</v>
      </c>
      <c r="AR144" s="89" t="s">
        <v>163</v>
      </c>
      <c r="AT144" s="89" t="s">
        <v>159</v>
      </c>
      <c r="AU144" s="89" t="s">
        <v>21</v>
      </c>
      <c r="AY144" s="6" t="s">
        <v>158</v>
      </c>
      <c r="BE144" s="147">
        <f>IF($N$144="základní",$J$144,0)</f>
        <v>0</v>
      </c>
      <c r="BF144" s="147">
        <f>IF($N$144="snížená",$J$144,0)</f>
        <v>0</v>
      </c>
      <c r="BG144" s="147">
        <f>IF($N$144="zákl. přenesená",$J$144,0)</f>
        <v>0</v>
      </c>
      <c r="BH144" s="147">
        <f>IF($N$144="sníž. přenesená",$J$144,0)</f>
        <v>0</v>
      </c>
      <c r="BI144" s="147">
        <f>IF($N$144="nulová",$J$144,0)</f>
        <v>0</v>
      </c>
      <c r="BJ144" s="89" t="s">
        <v>21</v>
      </c>
      <c r="BK144" s="147">
        <f>ROUND($I$144*$H$144,2)</f>
        <v>0</v>
      </c>
      <c r="BL144" s="89" t="s">
        <v>163</v>
      </c>
      <c r="BM144" s="89" t="s">
        <v>215</v>
      </c>
    </row>
    <row r="145" spans="2:65" s="6" customFormat="1" ht="16.5" customHeight="1" x14ac:dyDescent="0.3">
      <c r="B145" s="23"/>
      <c r="C145" s="24"/>
      <c r="D145" s="148" t="s">
        <v>164</v>
      </c>
      <c r="E145" s="24"/>
      <c r="F145" s="149" t="s">
        <v>238</v>
      </c>
      <c r="G145" s="24"/>
      <c r="H145" s="24"/>
      <c r="J145" s="24"/>
      <c r="K145" s="24"/>
      <c r="L145" s="43"/>
      <c r="M145" s="56"/>
      <c r="N145" s="24"/>
      <c r="O145" s="24"/>
      <c r="P145" s="24"/>
      <c r="Q145" s="24"/>
      <c r="R145" s="24"/>
      <c r="S145" s="24"/>
      <c r="T145" s="57"/>
      <c r="AT145" s="6" t="s">
        <v>164</v>
      </c>
      <c r="AU145" s="6" t="s">
        <v>21</v>
      </c>
    </row>
    <row r="146" spans="2:65" s="6" customFormat="1" ht="15.75" customHeight="1" x14ac:dyDescent="0.3">
      <c r="B146" s="150"/>
      <c r="C146" s="151"/>
      <c r="D146" s="152" t="s">
        <v>165</v>
      </c>
      <c r="E146" s="151"/>
      <c r="F146" s="153" t="s">
        <v>1220</v>
      </c>
      <c r="G146" s="151"/>
      <c r="H146" s="154">
        <v>12.791</v>
      </c>
      <c r="J146" s="151"/>
      <c r="K146" s="151"/>
      <c r="L146" s="155"/>
      <c r="M146" s="156"/>
      <c r="N146" s="151"/>
      <c r="O146" s="151"/>
      <c r="P146" s="151"/>
      <c r="Q146" s="151"/>
      <c r="R146" s="151"/>
      <c r="S146" s="151"/>
      <c r="T146" s="157"/>
      <c r="AT146" s="158" t="s">
        <v>165</v>
      </c>
      <c r="AU146" s="158" t="s">
        <v>21</v>
      </c>
      <c r="AV146" s="158" t="s">
        <v>78</v>
      </c>
      <c r="AW146" s="158" t="s">
        <v>121</v>
      </c>
      <c r="AX146" s="158" t="s">
        <v>70</v>
      </c>
      <c r="AY146" s="158" t="s">
        <v>158</v>
      </c>
    </row>
    <row r="147" spans="2:65" s="6" customFormat="1" ht="15.75" customHeight="1" x14ac:dyDescent="0.3">
      <c r="B147" s="159"/>
      <c r="C147" s="160"/>
      <c r="D147" s="152" t="s">
        <v>165</v>
      </c>
      <c r="E147" s="160"/>
      <c r="F147" s="161" t="s">
        <v>170</v>
      </c>
      <c r="G147" s="160"/>
      <c r="H147" s="162">
        <v>12.791</v>
      </c>
      <c r="J147" s="160"/>
      <c r="K147" s="160"/>
      <c r="L147" s="163"/>
      <c r="M147" s="164"/>
      <c r="N147" s="160"/>
      <c r="O147" s="160"/>
      <c r="P147" s="160"/>
      <c r="Q147" s="160"/>
      <c r="R147" s="160"/>
      <c r="S147" s="160"/>
      <c r="T147" s="165"/>
      <c r="AT147" s="166" t="s">
        <v>165</v>
      </c>
      <c r="AU147" s="166" t="s">
        <v>21</v>
      </c>
      <c r="AV147" s="166" t="s">
        <v>163</v>
      </c>
      <c r="AW147" s="166" t="s">
        <v>121</v>
      </c>
      <c r="AX147" s="166" t="s">
        <v>21</v>
      </c>
      <c r="AY147" s="166" t="s">
        <v>158</v>
      </c>
    </row>
    <row r="148" spans="2:65" s="125" customFormat="1" ht="37.5" customHeight="1" x14ac:dyDescent="0.35">
      <c r="B148" s="126"/>
      <c r="C148" s="127"/>
      <c r="D148" s="127" t="s">
        <v>69</v>
      </c>
      <c r="E148" s="128" t="s">
        <v>240</v>
      </c>
      <c r="F148" s="128" t="s">
        <v>241</v>
      </c>
      <c r="G148" s="127"/>
      <c r="H148" s="127"/>
      <c r="J148" s="129">
        <f>$BK$148</f>
        <v>0</v>
      </c>
      <c r="K148" s="127"/>
      <c r="L148" s="130"/>
      <c r="M148" s="131"/>
      <c r="N148" s="127"/>
      <c r="O148" s="127"/>
      <c r="P148" s="132">
        <f>SUM($P$149:$P$153)</f>
        <v>0</v>
      </c>
      <c r="Q148" s="127"/>
      <c r="R148" s="132">
        <f>SUM($R$149:$R$153)</f>
        <v>0</v>
      </c>
      <c r="S148" s="127"/>
      <c r="T148" s="133">
        <f>SUM($T$149:$T$153)</f>
        <v>0</v>
      </c>
      <c r="AR148" s="134" t="s">
        <v>21</v>
      </c>
      <c r="AT148" s="134" t="s">
        <v>69</v>
      </c>
      <c r="AU148" s="134" t="s">
        <v>70</v>
      </c>
      <c r="AY148" s="134" t="s">
        <v>158</v>
      </c>
      <c r="BK148" s="135">
        <f>SUM($BK$149:$BK$153)</f>
        <v>0</v>
      </c>
    </row>
    <row r="149" spans="2:65" s="6" customFormat="1" ht="15.75" customHeight="1" x14ac:dyDescent="0.3">
      <c r="B149" s="23"/>
      <c r="C149" s="136" t="s">
        <v>219</v>
      </c>
      <c r="D149" s="136" t="s">
        <v>159</v>
      </c>
      <c r="E149" s="137" t="s">
        <v>251</v>
      </c>
      <c r="F149" s="138" t="s">
        <v>252</v>
      </c>
      <c r="G149" s="139" t="s">
        <v>162</v>
      </c>
      <c r="H149" s="140">
        <v>0.11700000000000001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163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163</v>
      </c>
      <c r="BM149" s="89" t="s">
        <v>219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252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6" customFormat="1" ht="15.75" customHeight="1" x14ac:dyDescent="0.3">
      <c r="B151" s="150"/>
      <c r="C151" s="151"/>
      <c r="D151" s="152" t="s">
        <v>165</v>
      </c>
      <c r="E151" s="151"/>
      <c r="F151" s="153" t="s">
        <v>1221</v>
      </c>
      <c r="G151" s="151"/>
      <c r="H151" s="154">
        <v>7.1999999999999995E-2</v>
      </c>
      <c r="J151" s="151"/>
      <c r="K151" s="151"/>
      <c r="L151" s="155"/>
      <c r="M151" s="156"/>
      <c r="N151" s="151"/>
      <c r="O151" s="151"/>
      <c r="P151" s="151"/>
      <c r="Q151" s="151"/>
      <c r="R151" s="151"/>
      <c r="S151" s="151"/>
      <c r="T151" s="157"/>
      <c r="AT151" s="158" t="s">
        <v>165</v>
      </c>
      <c r="AU151" s="158" t="s">
        <v>21</v>
      </c>
      <c r="AV151" s="158" t="s">
        <v>78</v>
      </c>
      <c r="AW151" s="158" t="s">
        <v>121</v>
      </c>
      <c r="AX151" s="158" t="s">
        <v>70</v>
      </c>
      <c r="AY151" s="158" t="s">
        <v>158</v>
      </c>
    </row>
    <row r="152" spans="2:65" s="6" customFormat="1" ht="15.75" customHeight="1" x14ac:dyDescent="0.3">
      <c r="B152" s="150"/>
      <c r="C152" s="151"/>
      <c r="D152" s="152" t="s">
        <v>165</v>
      </c>
      <c r="E152" s="151"/>
      <c r="F152" s="153" t="s">
        <v>1222</v>
      </c>
      <c r="G152" s="151"/>
      <c r="H152" s="154">
        <v>4.4999999999999998E-2</v>
      </c>
      <c r="J152" s="151"/>
      <c r="K152" s="151"/>
      <c r="L152" s="155"/>
      <c r="M152" s="156"/>
      <c r="N152" s="151"/>
      <c r="O152" s="151"/>
      <c r="P152" s="151"/>
      <c r="Q152" s="151"/>
      <c r="R152" s="151"/>
      <c r="S152" s="151"/>
      <c r="T152" s="157"/>
      <c r="AT152" s="158" t="s">
        <v>165</v>
      </c>
      <c r="AU152" s="158" t="s">
        <v>21</v>
      </c>
      <c r="AV152" s="158" t="s">
        <v>78</v>
      </c>
      <c r="AW152" s="158" t="s">
        <v>121</v>
      </c>
      <c r="AX152" s="158" t="s">
        <v>70</v>
      </c>
      <c r="AY152" s="158" t="s">
        <v>158</v>
      </c>
    </row>
    <row r="153" spans="2:65" s="6" customFormat="1" ht="15.75" customHeight="1" x14ac:dyDescent="0.3">
      <c r="B153" s="159"/>
      <c r="C153" s="160"/>
      <c r="D153" s="152" t="s">
        <v>165</v>
      </c>
      <c r="E153" s="160"/>
      <c r="F153" s="161" t="s">
        <v>170</v>
      </c>
      <c r="G153" s="160"/>
      <c r="H153" s="162">
        <v>0.11700000000000001</v>
      </c>
      <c r="J153" s="160"/>
      <c r="K153" s="160"/>
      <c r="L153" s="163"/>
      <c r="M153" s="164"/>
      <c r="N153" s="160"/>
      <c r="O153" s="160"/>
      <c r="P153" s="160"/>
      <c r="Q153" s="160"/>
      <c r="R153" s="160"/>
      <c r="S153" s="160"/>
      <c r="T153" s="165"/>
      <c r="AT153" s="166" t="s">
        <v>165</v>
      </c>
      <c r="AU153" s="166" t="s">
        <v>21</v>
      </c>
      <c r="AV153" s="166" t="s">
        <v>163</v>
      </c>
      <c r="AW153" s="166" t="s">
        <v>121</v>
      </c>
      <c r="AX153" s="166" t="s">
        <v>21</v>
      </c>
      <c r="AY153" s="166" t="s">
        <v>158</v>
      </c>
    </row>
    <row r="154" spans="2:65" s="125" customFormat="1" ht="37.5" customHeight="1" x14ac:dyDescent="0.35">
      <c r="B154" s="126"/>
      <c r="C154" s="127"/>
      <c r="D154" s="127" t="s">
        <v>69</v>
      </c>
      <c r="E154" s="128" t="s">
        <v>257</v>
      </c>
      <c r="F154" s="128" t="s">
        <v>258</v>
      </c>
      <c r="G154" s="127"/>
      <c r="H154" s="127"/>
      <c r="J154" s="129">
        <f>$BK$154</f>
        <v>0</v>
      </c>
      <c r="K154" s="127"/>
      <c r="L154" s="130"/>
      <c r="M154" s="131"/>
      <c r="N154" s="127"/>
      <c r="O154" s="127"/>
      <c r="P154" s="132">
        <f>SUM($P$155:$P$164)</f>
        <v>0</v>
      </c>
      <c r="Q154" s="127"/>
      <c r="R154" s="132">
        <f>SUM($R$155:$R$164)</f>
        <v>0</v>
      </c>
      <c r="S154" s="127"/>
      <c r="T154" s="133">
        <f>SUM($T$155:$T$164)</f>
        <v>0</v>
      </c>
      <c r="AR154" s="134" t="s">
        <v>21</v>
      </c>
      <c r="AT154" s="134" t="s">
        <v>69</v>
      </c>
      <c r="AU154" s="134" t="s">
        <v>70</v>
      </c>
      <c r="AY154" s="134" t="s">
        <v>158</v>
      </c>
      <c r="BK154" s="135">
        <f>SUM($BK$155:$BK$164)</f>
        <v>0</v>
      </c>
    </row>
    <row r="155" spans="2:65" s="6" customFormat="1" ht="15.75" customHeight="1" x14ac:dyDescent="0.3">
      <c r="B155" s="23"/>
      <c r="C155" s="136" t="s">
        <v>224</v>
      </c>
      <c r="D155" s="136" t="s">
        <v>159</v>
      </c>
      <c r="E155" s="137" t="s">
        <v>1223</v>
      </c>
      <c r="F155" s="138" t="s">
        <v>1224</v>
      </c>
      <c r="G155" s="139" t="s">
        <v>183</v>
      </c>
      <c r="H155" s="140">
        <v>4.8000000000000001E-2</v>
      </c>
      <c r="I155" s="141"/>
      <c r="J155" s="142">
        <f>ROUND($I$155*$H$155,2)</f>
        <v>0</v>
      </c>
      <c r="K155" s="138"/>
      <c r="L155" s="43"/>
      <c r="M155" s="143"/>
      <c r="N155" s="144" t="s">
        <v>41</v>
      </c>
      <c r="O155" s="24"/>
      <c r="P155" s="145">
        <f>$O$155*$H$155</f>
        <v>0</v>
      </c>
      <c r="Q155" s="145">
        <v>0</v>
      </c>
      <c r="R155" s="145">
        <f>$Q$155*$H$155</f>
        <v>0</v>
      </c>
      <c r="S155" s="145">
        <v>0</v>
      </c>
      <c r="T155" s="146">
        <f>$S$155*$H$155</f>
        <v>0</v>
      </c>
      <c r="AR155" s="89" t="s">
        <v>163</v>
      </c>
      <c r="AT155" s="89" t="s">
        <v>159</v>
      </c>
      <c r="AU155" s="89" t="s">
        <v>21</v>
      </c>
      <c r="AY155" s="6" t="s">
        <v>158</v>
      </c>
      <c r="BE155" s="147">
        <f>IF($N$155="základní",$J$155,0)</f>
        <v>0</v>
      </c>
      <c r="BF155" s="147">
        <f>IF($N$155="snížená",$J$155,0)</f>
        <v>0</v>
      </c>
      <c r="BG155" s="147">
        <f>IF($N$155="zákl. přenesená",$J$155,0)</f>
        <v>0</v>
      </c>
      <c r="BH155" s="147">
        <f>IF($N$155="sníž. přenesená",$J$155,0)</f>
        <v>0</v>
      </c>
      <c r="BI155" s="147">
        <f>IF($N$155="nulová",$J$155,0)</f>
        <v>0</v>
      </c>
      <c r="BJ155" s="89" t="s">
        <v>21</v>
      </c>
      <c r="BK155" s="147">
        <f>ROUND($I$155*$H$155,2)</f>
        <v>0</v>
      </c>
      <c r="BL155" s="89" t="s">
        <v>163</v>
      </c>
      <c r="BM155" s="89" t="s">
        <v>224</v>
      </c>
    </row>
    <row r="156" spans="2:65" s="6" customFormat="1" ht="16.5" customHeight="1" x14ac:dyDescent="0.3">
      <c r="B156" s="23"/>
      <c r="C156" s="24"/>
      <c r="D156" s="148" t="s">
        <v>164</v>
      </c>
      <c r="E156" s="24"/>
      <c r="F156" s="149" t="s">
        <v>1224</v>
      </c>
      <c r="G156" s="24"/>
      <c r="H156" s="24"/>
      <c r="J156" s="24"/>
      <c r="K156" s="24"/>
      <c r="L156" s="43"/>
      <c r="M156" s="56"/>
      <c r="N156" s="24"/>
      <c r="O156" s="24"/>
      <c r="P156" s="24"/>
      <c r="Q156" s="24"/>
      <c r="R156" s="24"/>
      <c r="S156" s="24"/>
      <c r="T156" s="57"/>
      <c r="AT156" s="6" t="s">
        <v>164</v>
      </c>
      <c r="AU156" s="6" t="s">
        <v>21</v>
      </c>
    </row>
    <row r="157" spans="2:65" s="6" customFormat="1" ht="15.75" customHeight="1" x14ac:dyDescent="0.3">
      <c r="B157" s="150"/>
      <c r="C157" s="151"/>
      <c r="D157" s="152" t="s">
        <v>165</v>
      </c>
      <c r="E157" s="151"/>
      <c r="F157" s="153" t="s">
        <v>1225</v>
      </c>
      <c r="G157" s="151"/>
      <c r="H157" s="154">
        <v>4.8000000000000001E-2</v>
      </c>
      <c r="J157" s="151"/>
      <c r="K157" s="151"/>
      <c r="L157" s="155"/>
      <c r="M157" s="156"/>
      <c r="N157" s="151"/>
      <c r="O157" s="151"/>
      <c r="P157" s="151"/>
      <c r="Q157" s="151"/>
      <c r="R157" s="151"/>
      <c r="S157" s="151"/>
      <c r="T157" s="157"/>
      <c r="AT157" s="158" t="s">
        <v>165</v>
      </c>
      <c r="AU157" s="158" t="s">
        <v>21</v>
      </c>
      <c r="AV157" s="158" t="s">
        <v>78</v>
      </c>
      <c r="AW157" s="158" t="s">
        <v>121</v>
      </c>
      <c r="AX157" s="158" t="s">
        <v>70</v>
      </c>
      <c r="AY157" s="158" t="s">
        <v>158</v>
      </c>
    </row>
    <row r="158" spans="2:65" s="6" customFormat="1" ht="15.75" customHeight="1" x14ac:dyDescent="0.3">
      <c r="B158" s="159"/>
      <c r="C158" s="160"/>
      <c r="D158" s="152" t="s">
        <v>165</v>
      </c>
      <c r="E158" s="160"/>
      <c r="F158" s="161" t="s">
        <v>170</v>
      </c>
      <c r="G158" s="160"/>
      <c r="H158" s="162">
        <v>4.8000000000000001E-2</v>
      </c>
      <c r="J158" s="160"/>
      <c r="K158" s="160"/>
      <c r="L158" s="163"/>
      <c r="M158" s="164"/>
      <c r="N158" s="160"/>
      <c r="O158" s="160"/>
      <c r="P158" s="160"/>
      <c r="Q158" s="160"/>
      <c r="R158" s="160"/>
      <c r="S158" s="160"/>
      <c r="T158" s="165"/>
      <c r="AT158" s="166" t="s">
        <v>165</v>
      </c>
      <c r="AU158" s="166" t="s">
        <v>21</v>
      </c>
      <c r="AV158" s="166" t="s">
        <v>163</v>
      </c>
      <c r="AW158" s="166" t="s">
        <v>121</v>
      </c>
      <c r="AX158" s="166" t="s">
        <v>21</v>
      </c>
      <c r="AY158" s="166" t="s">
        <v>158</v>
      </c>
    </row>
    <row r="159" spans="2:65" s="6" customFormat="1" ht="15.75" customHeight="1" x14ac:dyDescent="0.3">
      <c r="B159" s="23"/>
      <c r="C159" s="136" t="s">
        <v>229</v>
      </c>
      <c r="D159" s="136" t="s">
        <v>159</v>
      </c>
      <c r="E159" s="137" t="s">
        <v>1226</v>
      </c>
      <c r="F159" s="138" t="s">
        <v>1227</v>
      </c>
      <c r="G159" s="139" t="s">
        <v>177</v>
      </c>
      <c r="H159" s="140">
        <v>12.791</v>
      </c>
      <c r="I159" s="141"/>
      <c r="J159" s="142">
        <f>ROUND($I$159*$H$159,2)</f>
        <v>0</v>
      </c>
      <c r="K159" s="138"/>
      <c r="L159" s="43"/>
      <c r="M159" s="143"/>
      <c r="N159" s="144" t="s">
        <v>41</v>
      </c>
      <c r="O159" s="24"/>
      <c r="P159" s="145">
        <f>$O$159*$H$159</f>
        <v>0</v>
      </c>
      <c r="Q159" s="145">
        <v>0</v>
      </c>
      <c r="R159" s="145">
        <f>$Q$159*$H$159</f>
        <v>0</v>
      </c>
      <c r="S159" s="145">
        <v>0</v>
      </c>
      <c r="T159" s="146">
        <f>$S$159*$H$159</f>
        <v>0</v>
      </c>
      <c r="AR159" s="89" t="s">
        <v>163</v>
      </c>
      <c r="AT159" s="89" t="s">
        <v>159</v>
      </c>
      <c r="AU159" s="89" t="s">
        <v>21</v>
      </c>
      <c r="AY159" s="6" t="s">
        <v>158</v>
      </c>
      <c r="BE159" s="147">
        <f>IF($N$159="základní",$J$159,0)</f>
        <v>0</v>
      </c>
      <c r="BF159" s="147">
        <f>IF($N$159="snížená",$J$159,0)</f>
        <v>0</v>
      </c>
      <c r="BG159" s="147">
        <f>IF($N$159="zákl. přenesená",$J$159,0)</f>
        <v>0</v>
      </c>
      <c r="BH159" s="147">
        <f>IF($N$159="sníž. přenesená",$J$159,0)</f>
        <v>0</v>
      </c>
      <c r="BI159" s="147">
        <f>IF($N$159="nulová",$J$159,0)</f>
        <v>0</v>
      </c>
      <c r="BJ159" s="89" t="s">
        <v>21</v>
      </c>
      <c r="BK159" s="147">
        <f>ROUND($I$159*$H$159,2)</f>
        <v>0</v>
      </c>
      <c r="BL159" s="89" t="s">
        <v>163</v>
      </c>
      <c r="BM159" s="89" t="s">
        <v>229</v>
      </c>
    </row>
    <row r="160" spans="2:65" s="6" customFormat="1" ht="16.5" customHeight="1" x14ac:dyDescent="0.3">
      <c r="B160" s="23"/>
      <c r="C160" s="24"/>
      <c r="D160" s="148" t="s">
        <v>164</v>
      </c>
      <c r="E160" s="24"/>
      <c r="F160" s="149" t="s">
        <v>1227</v>
      </c>
      <c r="G160" s="24"/>
      <c r="H160" s="24"/>
      <c r="J160" s="24"/>
      <c r="K160" s="24"/>
      <c r="L160" s="43"/>
      <c r="M160" s="56"/>
      <c r="N160" s="24"/>
      <c r="O160" s="24"/>
      <c r="P160" s="24"/>
      <c r="Q160" s="24"/>
      <c r="R160" s="24"/>
      <c r="S160" s="24"/>
      <c r="T160" s="57"/>
      <c r="AT160" s="6" t="s">
        <v>164</v>
      </c>
      <c r="AU160" s="6" t="s">
        <v>21</v>
      </c>
    </row>
    <row r="161" spans="2:65" s="6" customFormat="1" ht="15.75" customHeight="1" x14ac:dyDescent="0.3">
      <c r="B161" s="23"/>
      <c r="C161" s="136" t="s">
        <v>232</v>
      </c>
      <c r="D161" s="136" t="s">
        <v>159</v>
      </c>
      <c r="E161" s="137" t="s">
        <v>272</v>
      </c>
      <c r="F161" s="138" t="s">
        <v>273</v>
      </c>
      <c r="G161" s="139" t="s">
        <v>177</v>
      </c>
      <c r="H161" s="140">
        <v>30.927</v>
      </c>
      <c r="I161" s="141"/>
      <c r="J161" s="142">
        <f>ROUND($I$161*$H$161,2)</f>
        <v>0</v>
      </c>
      <c r="K161" s="138"/>
      <c r="L161" s="43"/>
      <c r="M161" s="143"/>
      <c r="N161" s="144" t="s">
        <v>41</v>
      </c>
      <c r="O161" s="24"/>
      <c r="P161" s="145">
        <f>$O$161*$H$161</f>
        <v>0</v>
      </c>
      <c r="Q161" s="145">
        <v>0</v>
      </c>
      <c r="R161" s="145">
        <f>$Q$161*$H$161</f>
        <v>0</v>
      </c>
      <c r="S161" s="145">
        <v>0</v>
      </c>
      <c r="T161" s="146">
        <f>$S$161*$H$161</f>
        <v>0</v>
      </c>
      <c r="AR161" s="89" t="s">
        <v>163</v>
      </c>
      <c r="AT161" s="89" t="s">
        <v>159</v>
      </c>
      <c r="AU161" s="89" t="s">
        <v>21</v>
      </c>
      <c r="AY161" s="6" t="s">
        <v>158</v>
      </c>
      <c r="BE161" s="147">
        <f>IF($N$161="základní",$J$161,0)</f>
        <v>0</v>
      </c>
      <c r="BF161" s="147">
        <f>IF($N$161="snížená",$J$161,0)</f>
        <v>0</v>
      </c>
      <c r="BG161" s="147">
        <f>IF($N$161="zákl. přenesená",$J$161,0)</f>
        <v>0</v>
      </c>
      <c r="BH161" s="147">
        <f>IF($N$161="sníž. přenesená",$J$161,0)</f>
        <v>0</v>
      </c>
      <c r="BI161" s="147">
        <f>IF($N$161="nulová",$J$161,0)</f>
        <v>0</v>
      </c>
      <c r="BJ161" s="89" t="s">
        <v>21</v>
      </c>
      <c r="BK161" s="147">
        <f>ROUND($I$161*$H$161,2)</f>
        <v>0</v>
      </c>
      <c r="BL161" s="89" t="s">
        <v>163</v>
      </c>
      <c r="BM161" s="89" t="s">
        <v>232</v>
      </c>
    </row>
    <row r="162" spans="2:65" s="6" customFormat="1" ht="16.5" customHeight="1" x14ac:dyDescent="0.3">
      <c r="B162" s="23"/>
      <c r="C162" s="24"/>
      <c r="D162" s="148" t="s">
        <v>164</v>
      </c>
      <c r="E162" s="24"/>
      <c r="F162" s="149" t="s">
        <v>273</v>
      </c>
      <c r="G162" s="24"/>
      <c r="H162" s="24"/>
      <c r="J162" s="24"/>
      <c r="K162" s="24"/>
      <c r="L162" s="43"/>
      <c r="M162" s="56"/>
      <c r="N162" s="24"/>
      <c r="O162" s="24"/>
      <c r="P162" s="24"/>
      <c r="Q162" s="24"/>
      <c r="R162" s="24"/>
      <c r="S162" s="24"/>
      <c r="T162" s="57"/>
      <c r="AT162" s="6" t="s">
        <v>164</v>
      </c>
      <c r="AU162" s="6" t="s">
        <v>21</v>
      </c>
    </row>
    <row r="163" spans="2:65" s="6" customFormat="1" ht="15.75" customHeight="1" x14ac:dyDescent="0.3">
      <c r="B163" s="150"/>
      <c r="C163" s="151"/>
      <c r="D163" s="152" t="s">
        <v>165</v>
      </c>
      <c r="E163" s="151"/>
      <c r="F163" s="153" t="s">
        <v>1228</v>
      </c>
      <c r="G163" s="151"/>
      <c r="H163" s="154">
        <v>30.927</v>
      </c>
      <c r="J163" s="151"/>
      <c r="K163" s="151"/>
      <c r="L163" s="155"/>
      <c r="M163" s="156"/>
      <c r="N163" s="151"/>
      <c r="O163" s="151"/>
      <c r="P163" s="151"/>
      <c r="Q163" s="151"/>
      <c r="R163" s="151"/>
      <c r="S163" s="151"/>
      <c r="T163" s="157"/>
      <c r="AT163" s="158" t="s">
        <v>165</v>
      </c>
      <c r="AU163" s="158" t="s">
        <v>21</v>
      </c>
      <c r="AV163" s="158" t="s">
        <v>78</v>
      </c>
      <c r="AW163" s="158" t="s">
        <v>121</v>
      </c>
      <c r="AX163" s="158" t="s">
        <v>70</v>
      </c>
      <c r="AY163" s="158" t="s">
        <v>158</v>
      </c>
    </row>
    <row r="164" spans="2:65" s="6" customFormat="1" ht="15.75" customHeight="1" x14ac:dyDescent="0.3">
      <c r="B164" s="159"/>
      <c r="C164" s="160"/>
      <c r="D164" s="152" t="s">
        <v>165</v>
      </c>
      <c r="E164" s="160"/>
      <c r="F164" s="161" t="s">
        <v>170</v>
      </c>
      <c r="G164" s="160"/>
      <c r="H164" s="162">
        <v>30.927</v>
      </c>
      <c r="J164" s="160"/>
      <c r="K164" s="160"/>
      <c r="L164" s="163"/>
      <c r="M164" s="164"/>
      <c r="N164" s="160"/>
      <c r="O164" s="160"/>
      <c r="P164" s="160"/>
      <c r="Q164" s="160"/>
      <c r="R164" s="160"/>
      <c r="S164" s="160"/>
      <c r="T164" s="165"/>
      <c r="AT164" s="166" t="s">
        <v>165</v>
      </c>
      <c r="AU164" s="166" t="s">
        <v>21</v>
      </c>
      <c r="AV164" s="166" t="s">
        <v>163</v>
      </c>
      <c r="AW164" s="166" t="s">
        <v>121</v>
      </c>
      <c r="AX164" s="166" t="s">
        <v>21</v>
      </c>
      <c r="AY164" s="166" t="s">
        <v>158</v>
      </c>
    </row>
    <row r="165" spans="2:65" s="125" customFormat="1" ht="37.5" customHeight="1" x14ac:dyDescent="0.35">
      <c r="B165" s="126"/>
      <c r="C165" s="127"/>
      <c r="D165" s="127" t="s">
        <v>69</v>
      </c>
      <c r="E165" s="128" t="s">
        <v>275</v>
      </c>
      <c r="F165" s="128" t="s">
        <v>276</v>
      </c>
      <c r="G165" s="127"/>
      <c r="H165" s="127"/>
      <c r="J165" s="129">
        <f>$BK$165</f>
        <v>0</v>
      </c>
      <c r="K165" s="127"/>
      <c r="L165" s="130"/>
      <c r="M165" s="131"/>
      <c r="N165" s="127"/>
      <c r="O165" s="127"/>
      <c r="P165" s="132">
        <f>SUM($P$166:$P$167)</f>
        <v>0</v>
      </c>
      <c r="Q165" s="127"/>
      <c r="R165" s="132">
        <f>SUM($R$166:$R$167)</f>
        <v>0</v>
      </c>
      <c r="S165" s="127"/>
      <c r="T165" s="133">
        <f>SUM($T$166:$T$167)</f>
        <v>0</v>
      </c>
      <c r="AR165" s="134" t="s">
        <v>21</v>
      </c>
      <c r="AT165" s="134" t="s">
        <v>69</v>
      </c>
      <c r="AU165" s="134" t="s">
        <v>70</v>
      </c>
      <c r="AY165" s="134" t="s">
        <v>158</v>
      </c>
      <c r="BK165" s="135">
        <f>SUM($BK$166:$BK$167)</f>
        <v>0</v>
      </c>
    </row>
    <row r="166" spans="2:65" s="6" customFormat="1" ht="15.75" customHeight="1" x14ac:dyDescent="0.3">
      <c r="B166" s="23"/>
      <c r="C166" s="136" t="s">
        <v>7</v>
      </c>
      <c r="D166" s="136" t="s">
        <v>159</v>
      </c>
      <c r="E166" s="137" t="s">
        <v>278</v>
      </c>
      <c r="F166" s="138" t="s">
        <v>279</v>
      </c>
      <c r="G166" s="139" t="s">
        <v>183</v>
      </c>
      <c r="H166" s="140">
        <v>26.972000000000001</v>
      </c>
      <c r="I166" s="141"/>
      <c r="J166" s="142">
        <f>ROUND($I$166*$H$166,2)</f>
        <v>0</v>
      </c>
      <c r="K166" s="138"/>
      <c r="L166" s="43"/>
      <c r="M166" s="143"/>
      <c r="N166" s="144" t="s">
        <v>41</v>
      </c>
      <c r="O166" s="24"/>
      <c r="P166" s="145">
        <f>$O$166*$H$166</f>
        <v>0</v>
      </c>
      <c r="Q166" s="145">
        <v>0</v>
      </c>
      <c r="R166" s="145">
        <f>$Q$166*$H$166</f>
        <v>0</v>
      </c>
      <c r="S166" s="145">
        <v>0</v>
      </c>
      <c r="T166" s="146">
        <f>$S$166*$H$166</f>
        <v>0</v>
      </c>
      <c r="AR166" s="89" t="s">
        <v>163</v>
      </c>
      <c r="AT166" s="89" t="s">
        <v>159</v>
      </c>
      <c r="AU166" s="89" t="s">
        <v>21</v>
      </c>
      <c r="AY166" s="6" t="s">
        <v>158</v>
      </c>
      <c r="BE166" s="147">
        <f>IF($N$166="základní",$J$166,0)</f>
        <v>0</v>
      </c>
      <c r="BF166" s="147">
        <f>IF($N$166="snížená",$J$166,0)</f>
        <v>0</v>
      </c>
      <c r="BG166" s="147">
        <f>IF($N$166="zákl. přenesená",$J$166,0)</f>
        <v>0</v>
      </c>
      <c r="BH166" s="147">
        <f>IF($N$166="sníž. přenesená",$J$166,0)</f>
        <v>0</v>
      </c>
      <c r="BI166" s="147">
        <f>IF($N$166="nulová",$J$166,0)</f>
        <v>0</v>
      </c>
      <c r="BJ166" s="89" t="s">
        <v>21</v>
      </c>
      <c r="BK166" s="147">
        <f>ROUND($I$166*$H$166,2)</f>
        <v>0</v>
      </c>
      <c r="BL166" s="89" t="s">
        <v>163</v>
      </c>
      <c r="BM166" s="89" t="s">
        <v>7</v>
      </c>
    </row>
    <row r="167" spans="2:65" s="6" customFormat="1" ht="16.5" customHeight="1" x14ac:dyDescent="0.3">
      <c r="B167" s="23"/>
      <c r="C167" s="24"/>
      <c r="D167" s="148" t="s">
        <v>164</v>
      </c>
      <c r="E167" s="24"/>
      <c r="F167" s="149" t="s">
        <v>279</v>
      </c>
      <c r="G167" s="24"/>
      <c r="H167" s="24"/>
      <c r="J167" s="24"/>
      <c r="K167" s="24"/>
      <c r="L167" s="43"/>
      <c r="M167" s="56"/>
      <c r="N167" s="24"/>
      <c r="O167" s="24"/>
      <c r="P167" s="24"/>
      <c r="Q167" s="24"/>
      <c r="R167" s="24"/>
      <c r="S167" s="24"/>
      <c r="T167" s="57"/>
      <c r="AT167" s="6" t="s">
        <v>164</v>
      </c>
      <c r="AU167" s="6" t="s">
        <v>21</v>
      </c>
    </row>
    <row r="168" spans="2:65" s="125" customFormat="1" ht="37.5" customHeight="1" x14ac:dyDescent="0.35">
      <c r="B168" s="126"/>
      <c r="C168" s="127"/>
      <c r="D168" s="127" t="s">
        <v>69</v>
      </c>
      <c r="E168" s="128" t="s">
        <v>280</v>
      </c>
      <c r="F168" s="128" t="s">
        <v>281</v>
      </c>
      <c r="G168" s="127"/>
      <c r="H168" s="127"/>
      <c r="J168" s="129">
        <f>$BK$168</f>
        <v>0</v>
      </c>
      <c r="K168" s="127"/>
      <c r="L168" s="130"/>
      <c r="M168" s="131"/>
      <c r="N168" s="127"/>
      <c r="O168" s="127"/>
      <c r="P168" s="132">
        <f>SUM($P$169:$P$178)</f>
        <v>0</v>
      </c>
      <c r="Q168" s="127"/>
      <c r="R168" s="132">
        <f>SUM($R$169:$R$178)</f>
        <v>0</v>
      </c>
      <c r="S168" s="127"/>
      <c r="T168" s="133">
        <f>SUM($T$169:$T$178)</f>
        <v>0</v>
      </c>
      <c r="AR168" s="134" t="s">
        <v>21</v>
      </c>
      <c r="AT168" s="134" t="s">
        <v>69</v>
      </c>
      <c r="AU168" s="134" t="s">
        <v>70</v>
      </c>
      <c r="AY168" s="134" t="s">
        <v>158</v>
      </c>
      <c r="BK168" s="135">
        <f>SUM($BK$169:$BK$178)</f>
        <v>0</v>
      </c>
    </row>
    <row r="169" spans="2:65" s="6" customFormat="1" ht="15.75" customHeight="1" x14ac:dyDescent="0.3">
      <c r="B169" s="23"/>
      <c r="C169" s="136" t="s">
        <v>242</v>
      </c>
      <c r="D169" s="136" t="s">
        <v>159</v>
      </c>
      <c r="E169" s="137" t="s">
        <v>283</v>
      </c>
      <c r="F169" s="138" t="s">
        <v>284</v>
      </c>
      <c r="G169" s="139" t="s">
        <v>177</v>
      </c>
      <c r="H169" s="140">
        <v>0.56799999999999995</v>
      </c>
      <c r="I169" s="141"/>
      <c r="J169" s="142">
        <f>ROUND($I$169*$H$169,2)</f>
        <v>0</v>
      </c>
      <c r="K169" s="138"/>
      <c r="L169" s="43"/>
      <c r="M169" s="143"/>
      <c r="N169" s="144" t="s">
        <v>41</v>
      </c>
      <c r="O169" s="24"/>
      <c r="P169" s="145">
        <f>$O$169*$H$169</f>
        <v>0</v>
      </c>
      <c r="Q169" s="145">
        <v>0</v>
      </c>
      <c r="R169" s="145">
        <f>$Q$169*$H$169</f>
        <v>0</v>
      </c>
      <c r="S169" s="145">
        <v>0</v>
      </c>
      <c r="T169" s="146">
        <f>$S$169*$H$169</f>
        <v>0</v>
      </c>
      <c r="AR169" s="89" t="s">
        <v>163</v>
      </c>
      <c r="AT169" s="89" t="s">
        <v>159</v>
      </c>
      <c r="AU169" s="89" t="s">
        <v>21</v>
      </c>
      <c r="AY169" s="6" t="s">
        <v>158</v>
      </c>
      <c r="BE169" s="147">
        <f>IF($N$169="základní",$J$169,0)</f>
        <v>0</v>
      </c>
      <c r="BF169" s="147">
        <f>IF($N$169="snížená",$J$169,0)</f>
        <v>0</v>
      </c>
      <c r="BG169" s="147">
        <f>IF($N$169="zákl. přenesená",$J$169,0)</f>
        <v>0</v>
      </c>
      <c r="BH169" s="147">
        <f>IF($N$169="sníž. přenesená",$J$169,0)</f>
        <v>0</v>
      </c>
      <c r="BI169" s="147">
        <f>IF($N$169="nulová",$J$169,0)</f>
        <v>0</v>
      </c>
      <c r="BJ169" s="89" t="s">
        <v>21</v>
      </c>
      <c r="BK169" s="147">
        <f>ROUND($I$169*$H$169,2)</f>
        <v>0</v>
      </c>
      <c r="BL169" s="89" t="s">
        <v>163</v>
      </c>
      <c r="BM169" s="89" t="s">
        <v>242</v>
      </c>
    </row>
    <row r="170" spans="2:65" s="6" customFormat="1" ht="16.5" customHeight="1" x14ac:dyDescent="0.3">
      <c r="B170" s="23"/>
      <c r="C170" s="24"/>
      <c r="D170" s="148" t="s">
        <v>164</v>
      </c>
      <c r="E170" s="24"/>
      <c r="F170" s="149" t="s">
        <v>284</v>
      </c>
      <c r="G170" s="24"/>
      <c r="H170" s="24"/>
      <c r="J170" s="24"/>
      <c r="K170" s="24"/>
      <c r="L170" s="43"/>
      <c r="M170" s="56"/>
      <c r="N170" s="24"/>
      <c r="O170" s="24"/>
      <c r="P170" s="24"/>
      <c r="Q170" s="24"/>
      <c r="R170" s="24"/>
      <c r="S170" s="24"/>
      <c r="T170" s="57"/>
      <c r="AT170" s="6" t="s">
        <v>164</v>
      </c>
      <c r="AU170" s="6" t="s">
        <v>21</v>
      </c>
    </row>
    <row r="171" spans="2:65" s="6" customFormat="1" ht="15.75" customHeight="1" x14ac:dyDescent="0.3">
      <c r="B171" s="150"/>
      <c r="C171" s="151"/>
      <c r="D171" s="152" t="s">
        <v>165</v>
      </c>
      <c r="E171" s="151"/>
      <c r="F171" s="153" t="s">
        <v>1229</v>
      </c>
      <c r="G171" s="151"/>
      <c r="H171" s="154">
        <v>0.56799999999999995</v>
      </c>
      <c r="J171" s="151"/>
      <c r="K171" s="151"/>
      <c r="L171" s="155"/>
      <c r="M171" s="156"/>
      <c r="N171" s="151"/>
      <c r="O171" s="151"/>
      <c r="P171" s="151"/>
      <c r="Q171" s="151"/>
      <c r="R171" s="151"/>
      <c r="S171" s="151"/>
      <c r="T171" s="157"/>
      <c r="AT171" s="158" t="s">
        <v>165</v>
      </c>
      <c r="AU171" s="158" t="s">
        <v>21</v>
      </c>
      <c r="AV171" s="158" t="s">
        <v>78</v>
      </c>
      <c r="AW171" s="158" t="s">
        <v>121</v>
      </c>
      <c r="AX171" s="158" t="s">
        <v>70</v>
      </c>
      <c r="AY171" s="158" t="s">
        <v>158</v>
      </c>
    </row>
    <row r="172" spans="2:65" s="6" customFormat="1" ht="15.75" customHeight="1" x14ac:dyDescent="0.3">
      <c r="B172" s="159"/>
      <c r="C172" s="160"/>
      <c r="D172" s="152" t="s">
        <v>165</v>
      </c>
      <c r="E172" s="160"/>
      <c r="F172" s="161" t="s">
        <v>170</v>
      </c>
      <c r="G172" s="160"/>
      <c r="H172" s="162">
        <v>0.56799999999999995</v>
      </c>
      <c r="J172" s="160"/>
      <c r="K172" s="160"/>
      <c r="L172" s="163"/>
      <c r="M172" s="164"/>
      <c r="N172" s="160"/>
      <c r="O172" s="160"/>
      <c r="P172" s="160"/>
      <c r="Q172" s="160"/>
      <c r="R172" s="160"/>
      <c r="S172" s="160"/>
      <c r="T172" s="165"/>
      <c r="AT172" s="166" t="s">
        <v>165</v>
      </c>
      <c r="AU172" s="166" t="s">
        <v>21</v>
      </c>
      <c r="AV172" s="166" t="s">
        <v>163</v>
      </c>
      <c r="AW172" s="166" t="s">
        <v>121</v>
      </c>
      <c r="AX172" s="166" t="s">
        <v>21</v>
      </c>
      <c r="AY172" s="166" t="s">
        <v>158</v>
      </c>
    </row>
    <row r="173" spans="2:65" s="6" customFormat="1" ht="15.75" customHeight="1" x14ac:dyDescent="0.3">
      <c r="B173" s="23"/>
      <c r="C173" s="136" t="s">
        <v>246</v>
      </c>
      <c r="D173" s="136" t="s">
        <v>159</v>
      </c>
      <c r="E173" s="137" t="s">
        <v>293</v>
      </c>
      <c r="F173" s="138" t="s">
        <v>294</v>
      </c>
      <c r="G173" s="139" t="s">
        <v>177</v>
      </c>
      <c r="H173" s="140">
        <v>12.791</v>
      </c>
      <c r="I173" s="141"/>
      <c r="J173" s="142">
        <f>ROUND($I$173*$H$173,2)</f>
        <v>0</v>
      </c>
      <c r="K173" s="138"/>
      <c r="L173" s="43"/>
      <c r="M173" s="143"/>
      <c r="N173" s="144" t="s">
        <v>41</v>
      </c>
      <c r="O173" s="24"/>
      <c r="P173" s="145">
        <f>$O$173*$H$173</f>
        <v>0</v>
      </c>
      <c r="Q173" s="145">
        <v>0</v>
      </c>
      <c r="R173" s="145">
        <f>$Q$173*$H$173</f>
        <v>0</v>
      </c>
      <c r="S173" s="145">
        <v>0</v>
      </c>
      <c r="T173" s="146">
        <f>$S$173*$H$173</f>
        <v>0</v>
      </c>
      <c r="AR173" s="89" t="s">
        <v>163</v>
      </c>
      <c r="AT173" s="89" t="s">
        <v>159</v>
      </c>
      <c r="AU173" s="89" t="s">
        <v>21</v>
      </c>
      <c r="AY173" s="6" t="s">
        <v>158</v>
      </c>
      <c r="BE173" s="147">
        <f>IF($N$173="základní",$J$173,0)</f>
        <v>0</v>
      </c>
      <c r="BF173" s="147">
        <f>IF($N$173="snížená",$J$173,0)</f>
        <v>0</v>
      </c>
      <c r="BG173" s="147">
        <f>IF($N$173="zákl. přenesená",$J$173,0)</f>
        <v>0</v>
      </c>
      <c r="BH173" s="147">
        <f>IF($N$173="sníž. přenesená",$J$173,0)</f>
        <v>0</v>
      </c>
      <c r="BI173" s="147">
        <f>IF($N$173="nulová",$J$173,0)</f>
        <v>0</v>
      </c>
      <c r="BJ173" s="89" t="s">
        <v>21</v>
      </c>
      <c r="BK173" s="147">
        <f>ROUND($I$173*$H$173,2)</f>
        <v>0</v>
      </c>
      <c r="BL173" s="89" t="s">
        <v>163</v>
      </c>
      <c r="BM173" s="89" t="s">
        <v>246</v>
      </c>
    </row>
    <row r="174" spans="2:65" s="6" customFormat="1" ht="16.5" customHeight="1" x14ac:dyDescent="0.3">
      <c r="B174" s="23"/>
      <c r="C174" s="24"/>
      <c r="D174" s="148" t="s">
        <v>164</v>
      </c>
      <c r="E174" s="24"/>
      <c r="F174" s="149" t="s">
        <v>294</v>
      </c>
      <c r="G174" s="24"/>
      <c r="H174" s="24"/>
      <c r="J174" s="24"/>
      <c r="K174" s="24"/>
      <c r="L174" s="43"/>
      <c r="M174" s="56"/>
      <c r="N174" s="24"/>
      <c r="O174" s="24"/>
      <c r="P174" s="24"/>
      <c r="Q174" s="24"/>
      <c r="R174" s="24"/>
      <c r="S174" s="24"/>
      <c r="T174" s="57"/>
      <c r="AT174" s="6" t="s">
        <v>164</v>
      </c>
      <c r="AU174" s="6" t="s">
        <v>21</v>
      </c>
    </row>
    <row r="175" spans="2:65" s="6" customFormat="1" ht="15.75" customHeight="1" x14ac:dyDescent="0.3">
      <c r="B175" s="150"/>
      <c r="C175" s="151"/>
      <c r="D175" s="152" t="s">
        <v>165</v>
      </c>
      <c r="E175" s="151"/>
      <c r="F175" s="153" t="s">
        <v>1219</v>
      </c>
      <c r="G175" s="151"/>
      <c r="H175" s="154">
        <v>12.791</v>
      </c>
      <c r="J175" s="151"/>
      <c r="K175" s="151"/>
      <c r="L175" s="155"/>
      <c r="M175" s="156"/>
      <c r="N175" s="151"/>
      <c r="O175" s="151"/>
      <c r="P175" s="151"/>
      <c r="Q175" s="151"/>
      <c r="R175" s="151"/>
      <c r="S175" s="151"/>
      <c r="T175" s="157"/>
      <c r="AT175" s="158" t="s">
        <v>165</v>
      </c>
      <c r="AU175" s="158" t="s">
        <v>21</v>
      </c>
      <c r="AV175" s="158" t="s">
        <v>78</v>
      </c>
      <c r="AW175" s="158" t="s">
        <v>121</v>
      </c>
      <c r="AX175" s="158" t="s">
        <v>70</v>
      </c>
      <c r="AY175" s="158" t="s">
        <v>158</v>
      </c>
    </row>
    <row r="176" spans="2:65" s="6" customFormat="1" ht="15.75" customHeight="1" x14ac:dyDescent="0.3">
      <c r="B176" s="159"/>
      <c r="C176" s="160"/>
      <c r="D176" s="152" t="s">
        <v>165</v>
      </c>
      <c r="E176" s="160"/>
      <c r="F176" s="161" t="s">
        <v>170</v>
      </c>
      <c r="G176" s="160"/>
      <c r="H176" s="162">
        <v>12.791</v>
      </c>
      <c r="J176" s="160"/>
      <c r="K176" s="160"/>
      <c r="L176" s="163"/>
      <c r="M176" s="164"/>
      <c r="N176" s="160"/>
      <c r="O176" s="160"/>
      <c r="P176" s="160"/>
      <c r="Q176" s="160"/>
      <c r="R176" s="160"/>
      <c r="S176" s="160"/>
      <c r="T176" s="165"/>
      <c r="AT176" s="166" t="s">
        <v>165</v>
      </c>
      <c r="AU176" s="166" t="s">
        <v>21</v>
      </c>
      <c r="AV176" s="166" t="s">
        <v>163</v>
      </c>
      <c r="AW176" s="166" t="s">
        <v>121</v>
      </c>
      <c r="AX176" s="166" t="s">
        <v>21</v>
      </c>
      <c r="AY176" s="166" t="s">
        <v>158</v>
      </c>
    </row>
    <row r="177" spans="2:65" s="6" customFormat="1" ht="15.75" customHeight="1" x14ac:dyDescent="0.3">
      <c r="B177" s="23"/>
      <c r="C177" s="136" t="s">
        <v>250</v>
      </c>
      <c r="D177" s="136" t="s">
        <v>159</v>
      </c>
      <c r="E177" s="137" t="s">
        <v>296</v>
      </c>
      <c r="F177" s="138" t="s">
        <v>297</v>
      </c>
      <c r="G177" s="139" t="s">
        <v>183</v>
      </c>
      <c r="H177" s="140">
        <v>3.0000000000000001E-3</v>
      </c>
      <c r="I177" s="141"/>
      <c r="J177" s="142">
        <f>ROUND($I$177*$H$177,2)</f>
        <v>0</v>
      </c>
      <c r="K177" s="138"/>
      <c r="L177" s="43"/>
      <c r="M177" s="143"/>
      <c r="N177" s="144" t="s">
        <v>41</v>
      </c>
      <c r="O177" s="24"/>
      <c r="P177" s="145">
        <f>$O$177*$H$177</f>
        <v>0</v>
      </c>
      <c r="Q177" s="145">
        <v>0</v>
      </c>
      <c r="R177" s="145">
        <f>$Q$177*$H$177</f>
        <v>0</v>
      </c>
      <c r="S177" s="145">
        <v>0</v>
      </c>
      <c r="T177" s="146">
        <f>$S$177*$H$177</f>
        <v>0</v>
      </c>
      <c r="AR177" s="89" t="s">
        <v>163</v>
      </c>
      <c r="AT177" s="89" t="s">
        <v>159</v>
      </c>
      <c r="AU177" s="89" t="s">
        <v>21</v>
      </c>
      <c r="AY177" s="6" t="s">
        <v>158</v>
      </c>
      <c r="BE177" s="147">
        <f>IF($N$177="základní",$J$177,0)</f>
        <v>0</v>
      </c>
      <c r="BF177" s="147">
        <f>IF($N$177="snížená",$J$177,0)</f>
        <v>0</v>
      </c>
      <c r="BG177" s="147">
        <f>IF($N$177="zákl. přenesená",$J$177,0)</f>
        <v>0</v>
      </c>
      <c r="BH177" s="147">
        <f>IF($N$177="sníž. přenesená",$J$177,0)</f>
        <v>0</v>
      </c>
      <c r="BI177" s="147">
        <f>IF($N$177="nulová",$J$177,0)</f>
        <v>0</v>
      </c>
      <c r="BJ177" s="89" t="s">
        <v>21</v>
      </c>
      <c r="BK177" s="147">
        <f>ROUND($I$177*$H$177,2)</f>
        <v>0</v>
      </c>
      <c r="BL177" s="89" t="s">
        <v>163</v>
      </c>
      <c r="BM177" s="89" t="s">
        <v>250</v>
      </c>
    </row>
    <row r="178" spans="2:65" s="6" customFormat="1" ht="16.5" customHeight="1" x14ac:dyDescent="0.3">
      <c r="B178" s="23"/>
      <c r="C178" s="24"/>
      <c r="D178" s="148" t="s">
        <v>164</v>
      </c>
      <c r="E178" s="24"/>
      <c r="F178" s="149" t="s">
        <v>297</v>
      </c>
      <c r="G178" s="24"/>
      <c r="H178" s="24"/>
      <c r="J178" s="24"/>
      <c r="K178" s="24"/>
      <c r="L178" s="43"/>
      <c r="M178" s="56"/>
      <c r="N178" s="24"/>
      <c r="O178" s="24"/>
      <c r="P178" s="24"/>
      <c r="Q178" s="24"/>
      <c r="R178" s="24"/>
      <c r="S178" s="24"/>
      <c r="T178" s="57"/>
      <c r="AT178" s="6" t="s">
        <v>164</v>
      </c>
      <c r="AU178" s="6" t="s">
        <v>21</v>
      </c>
    </row>
    <row r="179" spans="2:65" s="125" customFormat="1" ht="37.5" customHeight="1" x14ac:dyDescent="0.35">
      <c r="B179" s="126"/>
      <c r="C179" s="127"/>
      <c r="D179" s="127" t="s">
        <v>69</v>
      </c>
      <c r="E179" s="128" t="s">
        <v>1230</v>
      </c>
      <c r="F179" s="128" t="s">
        <v>1231</v>
      </c>
      <c r="G179" s="127"/>
      <c r="H179" s="127"/>
      <c r="J179" s="129">
        <f>$BK$179</f>
        <v>0</v>
      </c>
      <c r="K179" s="127"/>
      <c r="L179" s="130"/>
      <c r="M179" s="131"/>
      <c r="N179" s="127"/>
      <c r="O179" s="127"/>
      <c r="P179" s="132">
        <f>SUM($P$180:$P$183)</f>
        <v>0</v>
      </c>
      <c r="Q179" s="127"/>
      <c r="R179" s="132">
        <f>SUM($R$180:$R$183)</f>
        <v>0</v>
      </c>
      <c r="S179" s="127"/>
      <c r="T179" s="133">
        <f>SUM($T$180:$T$183)</f>
        <v>0</v>
      </c>
      <c r="AR179" s="134" t="s">
        <v>21</v>
      </c>
      <c r="AT179" s="134" t="s">
        <v>69</v>
      </c>
      <c r="AU179" s="134" t="s">
        <v>70</v>
      </c>
      <c r="AY179" s="134" t="s">
        <v>158</v>
      </c>
      <c r="BK179" s="135">
        <f>SUM($BK$180:$BK$183)</f>
        <v>0</v>
      </c>
    </row>
    <row r="180" spans="2:65" s="6" customFormat="1" ht="15.75" customHeight="1" x14ac:dyDescent="0.3">
      <c r="B180" s="23"/>
      <c r="C180" s="136" t="s">
        <v>259</v>
      </c>
      <c r="D180" s="136" t="s">
        <v>159</v>
      </c>
      <c r="E180" s="137" t="s">
        <v>1232</v>
      </c>
      <c r="F180" s="138" t="s">
        <v>1233</v>
      </c>
      <c r="G180" s="139" t="s">
        <v>191</v>
      </c>
      <c r="H180" s="140">
        <v>1</v>
      </c>
      <c r="I180" s="141"/>
      <c r="J180" s="142">
        <f>ROUND($I$180*$H$180,2)</f>
        <v>0</v>
      </c>
      <c r="K180" s="138"/>
      <c r="L180" s="43"/>
      <c r="M180" s="143"/>
      <c r="N180" s="144" t="s">
        <v>41</v>
      </c>
      <c r="O180" s="24"/>
      <c r="P180" s="145">
        <f>$O$180*$H$180</f>
        <v>0</v>
      </c>
      <c r="Q180" s="145">
        <v>0</v>
      </c>
      <c r="R180" s="145">
        <f>$Q$180*$H$180</f>
        <v>0</v>
      </c>
      <c r="S180" s="145">
        <v>0</v>
      </c>
      <c r="T180" s="146">
        <f>$S$180*$H$180</f>
        <v>0</v>
      </c>
      <c r="AR180" s="89" t="s">
        <v>163</v>
      </c>
      <c r="AT180" s="89" t="s">
        <v>159</v>
      </c>
      <c r="AU180" s="89" t="s">
        <v>21</v>
      </c>
      <c r="AY180" s="6" t="s">
        <v>158</v>
      </c>
      <c r="BE180" s="147">
        <f>IF($N$180="základní",$J$180,0)</f>
        <v>0</v>
      </c>
      <c r="BF180" s="147">
        <f>IF($N$180="snížená",$J$180,0)</f>
        <v>0</v>
      </c>
      <c r="BG180" s="147">
        <f>IF($N$180="zákl. přenesená",$J$180,0)</f>
        <v>0</v>
      </c>
      <c r="BH180" s="147">
        <f>IF($N$180="sníž. přenesená",$J$180,0)</f>
        <v>0</v>
      </c>
      <c r="BI180" s="147">
        <f>IF($N$180="nulová",$J$180,0)</f>
        <v>0</v>
      </c>
      <c r="BJ180" s="89" t="s">
        <v>21</v>
      </c>
      <c r="BK180" s="147">
        <f>ROUND($I$180*$H$180,2)</f>
        <v>0</v>
      </c>
      <c r="BL180" s="89" t="s">
        <v>163</v>
      </c>
      <c r="BM180" s="89" t="s">
        <v>259</v>
      </c>
    </row>
    <row r="181" spans="2:65" s="6" customFormat="1" ht="16.5" customHeight="1" x14ac:dyDescent="0.3">
      <c r="B181" s="23"/>
      <c r="C181" s="24"/>
      <c r="D181" s="148" t="s">
        <v>164</v>
      </c>
      <c r="E181" s="24"/>
      <c r="F181" s="149" t="s">
        <v>1233</v>
      </c>
      <c r="G181" s="24"/>
      <c r="H181" s="24"/>
      <c r="J181" s="24"/>
      <c r="K181" s="24"/>
      <c r="L181" s="43"/>
      <c r="M181" s="56"/>
      <c r="N181" s="24"/>
      <c r="O181" s="24"/>
      <c r="P181" s="24"/>
      <c r="Q181" s="24"/>
      <c r="R181" s="24"/>
      <c r="S181" s="24"/>
      <c r="T181" s="57"/>
      <c r="AT181" s="6" t="s">
        <v>164</v>
      </c>
      <c r="AU181" s="6" t="s">
        <v>21</v>
      </c>
    </row>
    <row r="182" spans="2:65" s="6" customFormat="1" ht="15.75" customHeight="1" x14ac:dyDescent="0.3">
      <c r="B182" s="150"/>
      <c r="C182" s="151"/>
      <c r="D182" s="152" t="s">
        <v>165</v>
      </c>
      <c r="E182" s="151"/>
      <c r="F182" s="153" t="s">
        <v>315</v>
      </c>
      <c r="G182" s="151"/>
      <c r="H182" s="154">
        <v>1</v>
      </c>
      <c r="J182" s="151"/>
      <c r="K182" s="151"/>
      <c r="L182" s="155"/>
      <c r="M182" s="156"/>
      <c r="N182" s="151"/>
      <c r="O182" s="151"/>
      <c r="P182" s="151"/>
      <c r="Q182" s="151"/>
      <c r="R182" s="151"/>
      <c r="S182" s="151"/>
      <c r="T182" s="157"/>
      <c r="AT182" s="158" t="s">
        <v>165</v>
      </c>
      <c r="AU182" s="158" t="s">
        <v>21</v>
      </c>
      <c r="AV182" s="158" t="s">
        <v>78</v>
      </c>
      <c r="AW182" s="158" t="s">
        <v>121</v>
      </c>
      <c r="AX182" s="158" t="s">
        <v>70</v>
      </c>
      <c r="AY182" s="158" t="s">
        <v>158</v>
      </c>
    </row>
    <row r="183" spans="2:65" s="6" customFormat="1" ht="15.75" customHeight="1" x14ac:dyDescent="0.3">
      <c r="B183" s="159"/>
      <c r="C183" s="160"/>
      <c r="D183" s="152" t="s">
        <v>165</v>
      </c>
      <c r="E183" s="160"/>
      <c r="F183" s="161" t="s">
        <v>170</v>
      </c>
      <c r="G183" s="160"/>
      <c r="H183" s="162">
        <v>1</v>
      </c>
      <c r="J183" s="160"/>
      <c r="K183" s="160"/>
      <c r="L183" s="163"/>
      <c r="M183" s="164"/>
      <c r="N183" s="160"/>
      <c r="O183" s="160"/>
      <c r="P183" s="160"/>
      <c r="Q183" s="160"/>
      <c r="R183" s="160"/>
      <c r="S183" s="160"/>
      <c r="T183" s="165"/>
      <c r="AT183" s="166" t="s">
        <v>165</v>
      </c>
      <c r="AU183" s="166" t="s">
        <v>21</v>
      </c>
      <c r="AV183" s="166" t="s">
        <v>163</v>
      </c>
      <c r="AW183" s="166" t="s">
        <v>121</v>
      </c>
      <c r="AX183" s="166" t="s">
        <v>21</v>
      </c>
      <c r="AY183" s="166" t="s">
        <v>158</v>
      </c>
    </row>
    <row r="184" spans="2:65" s="125" customFormat="1" ht="37.5" customHeight="1" x14ac:dyDescent="0.35">
      <c r="B184" s="126"/>
      <c r="C184" s="127"/>
      <c r="D184" s="127" t="s">
        <v>69</v>
      </c>
      <c r="E184" s="128" t="s">
        <v>321</v>
      </c>
      <c r="F184" s="128" t="s">
        <v>322</v>
      </c>
      <c r="G184" s="127"/>
      <c r="H184" s="127"/>
      <c r="J184" s="129">
        <f>$BK$184</f>
        <v>0</v>
      </c>
      <c r="K184" s="127"/>
      <c r="L184" s="130"/>
      <c r="M184" s="131"/>
      <c r="N184" s="127"/>
      <c r="O184" s="127"/>
      <c r="P184" s="132">
        <f>SUM($P$185:$P$194)</f>
        <v>0</v>
      </c>
      <c r="Q184" s="127"/>
      <c r="R184" s="132">
        <f>SUM($R$185:$R$194)</f>
        <v>0</v>
      </c>
      <c r="S184" s="127"/>
      <c r="T184" s="133">
        <f>SUM($T$185:$T$194)</f>
        <v>0</v>
      </c>
      <c r="AR184" s="134" t="s">
        <v>21</v>
      </c>
      <c r="AT184" s="134" t="s">
        <v>69</v>
      </c>
      <c r="AU184" s="134" t="s">
        <v>70</v>
      </c>
      <c r="AY184" s="134" t="s">
        <v>158</v>
      </c>
      <c r="BK184" s="135">
        <f>SUM($BK$185:$BK$194)</f>
        <v>0</v>
      </c>
    </row>
    <row r="185" spans="2:65" s="6" customFormat="1" ht="27" customHeight="1" x14ac:dyDescent="0.3">
      <c r="B185" s="23"/>
      <c r="C185" s="136" t="s">
        <v>263</v>
      </c>
      <c r="D185" s="136" t="s">
        <v>159</v>
      </c>
      <c r="E185" s="137" t="s">
        <v>324</v>
      </c>
      <c r="F185" s="138" t="s">
        <v>1234</v>
      </c>
      <c r="G185" s="139" t="s">
        <v>177</v>
      </c>
      <c r="H185" s="140">
        <v>52.16</v>
      </c>
      <c r="I185" s="141"/>
      <c r="J185" s="142">
        <f>ROUND($I$185*$H$185,2)</f>
        <v>0</v>
      </c>
      <c r="K185" s="138"/>
      <c r="L185" s="43"/>
      <c r="M185" s="143"/>
      <c r="N185" s="144" t="s">
        <v>41</v>
      </c>
      <c r="O185" s="24"/>
      <c r="P185" s="145">
        <f>$O$185*$H$185</f>
        <v>0</v>
      </c>
      <c r="Q185" s="145">
        <v>0</v>
      </c>
      <c r="R185" s="145">
        <f>$Q$185*$H$185</f>
        <v>0</v>
      </c>
      <c r="S185" s="145">
        <v>0</v>
      </c>
      <c r="T185" s="146">
        <f>$S$185*$H$185</f>
        <v>0</v>
      </c>
      <c r="AR185" s="89" t="s">
        <v>163</v>
      </c>
      <c r="AT185" s="89" t="s">
        <v>159</v>
      </c>
      <c r="AU185" s="89" t="s">
        <v>21</v>
      </c>
      <c r="AY185" s="6" t="s">
        <v>158</v>
      </c>
      <c r="BE185" s="147">
        <f>IF($N$185="základní",$J$185,0)</f>
        <v>0</v>
      </c>
      <c r="BF185" s="147">
        <f>IF($N$185="snížená",$J$185,0)</f>
        <v>0</v>
      </c>
      <c r="BG185" s="147">
        <f>IF($N$185="zákl. přenesená",$J$185,0)</f>
        <v>0</v>
      </c>
      <c r="BH185" s="147">
        <f>IF($N$185="sníž. přenesená",$J$185,0)</f>
        <v>0</v>
      </c>
      <c r="BI185" s="147">
        <f>IF($N$185="nulová",$J$185,0)</f>
        <v>0</v>
      </c>
      <c r="BJ185" s="89" t="s">
        <v>21</v>
      </c>
      <c r="BK185" s="147">
        <f>ROUND($I$185*$H$185,2)</f>
        <v>0</v>
      </c>
      <c r="BL185" s="89" t="s">
        <v>163</v>
      </c>
      <c r="BM185" s="89" t="s">
        <v>263</v>
      </c>
    </row>
    <row r="186" spans="2:65" s="6" customFormat="1" ht="16.5" customHeight="1" x14ac:dyDescent="0.3">
      <c r="B186" s="23"/>
      <c r="C186" s="24"/>
      <c r="D186" s="148" t="s">
        <v>164</v>
      </c>
      <c r="E186" s="24"/>
      <c r="F186" s="149" t="s">
        <v>1234</v>
      </c>
      <c r="G186" s="24"/>
      <c r="H186" s="24"/>
      <c r="J186" s="24"/>
      <c r="K186" s="24"/>
      <c r="L186" s="43"/>
      <c r="M186" s="56"/>
      <c r="N186" s="24"/>
      <c r="O186" s="24"/>
      <c r="P186" s="24"/>
      <c r="Q186" s="24"/>
      <c r="R186" s="24"/>
      <c r="S186" s="24"/>
      <c r="T186" s="57"/>
      <c r="AT186" s="6" t="s">
        <v>164</v>
      </c>
      <c r="AU186" s="6" t="s">
        <v>21</v>
      </c>
    </row>
    <row r="187" spans="2:65" s="6" customFormat="1" ht="15.75" customHeight="1" x14ac:dyDescent="0.3">
      <c r="B187" s="150"/>
      <c r="C187" s="151"/>
      <c r="D187" s="152" t="s">
        <v>165</v>
      </c>
      <c r="E187" s="151"/>
      <c r="F187" s="153" t="s">
        <v>1235</v>
      </c>
      <c r="G187" s="151"/>
      <c r="H187" s="154">
        <v>52.16</v>
      </c>
      <c r="J187" s="151"/>
      <c r="K187" s="151"/>
      <c r="L187" s="155"/>
      <c r="M187" s="156"/>
      <c r="N187" s="151"/>
      <c r="O187" s="151"/>
      <c r="P187" s="151"/>
      <c r="Q187" s="151"/>
      <c r="R187" s="151"/>
      <c r="S187" s="151"/>
      <c r="T187" s="157"/>
      <c r="AT187" s="158" t="s">
        <v>165</v>
      </c>
      <c r="AU187" s="158" t="s">
        <v>21</v>
      </c>
      <c r="AV187" s="158" t="s">
        <v>78</v>
      </c>
      <c r="AW187" s="158" t="s">
        <v>121</v>
      </c>
      <c r="AX187" s="158" t="s">
        <v>70</v>
      </c>
      <c r="AY187" s="158" t="s">
        <v>158</v>
      </c>
    </row>
    <row r="188" spans="2:65" s="6" customFormat="1" ht="15.75" customHeight="1" x14ac:dyDescent="0.3">
      <c r="B188" s="159"/>
      <c r="C188" s="160"/>
      <c r="D188" s="152" t="s">
        <v>165</v>
      </c>
      <c r="E188" s="160"/>
      <c r="F188" s="161" t="s">
        <v>170</v>
      </c>
      <c r="G188" s="160"/>
      <c r="H188" s="162">
        <v>52.16</v>
      </c>
      <c r="J188" s="160"/>
      <c r="K188" s="160"/>
      <c r="L188" s="163"/>
      <c r="M188" s="164"/>
      <c r="N188" s="160"/>
      <c r="O188" s="160"/>
      <c r="P188" s="160"/>
      <c r="Q188" s="160"/>
      <c r="R188" s="160"/>
      <c r="S188" s="160"/>
      <c r="T188" s="165"/>
      <c r="AT188" s="166" t="s">
        <v>165</v>
      </c>
      <c r="AU188" s="166" t="s">
        <v>21</v>
      </c>
      <c r="AV188" s="166" t="s">
        <v>163</v>
      </c>
      <c r="AW188" s="166" t="s">
        <v>121</v>
      </c>
      <c r="AX188" s="166" t="s">
        <v>21</v>
      </c>
      <c r="AY188" s="166" t="s">
        <v>158</v>
      </c>
    </row>
    <row r="189" spans="2:65" s="6" customFormat="1" ht="15.75" customHeight="1" x14ac:dyDescent="0.3">
      <c r="B189" s="23"/>
      <c r="C189" s="136" t="s">
        <v>267</v>
      </c>
      <c r="D189" s="136" t="s">
        <v>159</v>
      </c>
      <c r="E189" s="137" t="s">
        <v>327</v>
      </c>
      <c r="F189" s="138" t="s">
        <v>328</v>
      </c>
      <c r="G189" s="139" t="s">
        <v>329</v>
      </c>
      <c r="H189" s="140">
        <v>1</v>
      </c>
      <c r="I189" s="141"/>
      <c r="J189" s="142">
        <f>ROUND($I$189*$H$189,2)</f>
        <v>0</v>
      </c>
      <c r="K189" s="138"/>
      <c r="L189" s="43"/>
      <c r="M189" s="143"/>
      <c r="N189" s="144" t="s">
        <v>41</v>
      </c>
      <c r="O189" s="24"/>
      <c r="P189" s="145">
        <f>$O$189*$H$189</f>
        <v>0</v>
      </c>
      <c r="Q189" s="145">
        <v>0</v>
      </c>
      <c r="R189" s="145">
        <f>$Q$189*$H$189</f>
        <v>0</v>
      </c>
      <c r="S189" s="145">
        <v>0</v>
      </c>
      <c r="T189" s="146">
        <f>$S$189*$H$189</f>
        <v>0</v>
      </c>
      <c r="AR189" s="89" t="s">
        <v>163</v>
      </c>
      <c r="AT189" s="89" t="s">
        <v>159</v>
      </c>
      <c r="AU189" s="89" t="s">
        <v>21</v>
      </c>
      <c r="AY189" s="6" t="s">
        <v>158</v>
      </c>
      <c r="BE189" s="147">
        <f>IF($N$189="základní",$J$189,0)</f>
        <v>0</v>
      </c>
      <c r="BF189" s="147">
        <f>IF($N$189="snížená",$J$189,0)</f>
        <v>0</v>
      </c>
      <c r="BG189" s="147">
        <f>IF($N$189="zákl. přenesená",$J$189,0)</f>
        <v>0</v>
      </c>
      <c r="BH189" s="147">
        <f>IF($N$189="sníž. přenesená",$J$189,0)</f>
        <v>0</v>
      </c>
      <c r="BI189" s="147">
        <f>IF($N$189="nulová",$J$189,0)</f>
        <v>0</v>
      </c>
      <c r="BJ189" s="89" t="s">
        <v>21</v>
      </c>
      <c r="BK189" s="147">
        <f>ROUND($I$189*$H$189,2)</f>
        <v>0</v>
      </c>
      <c r="BL189" s="89" t="s">
        <v>163</v>
      </c>
      <c r="BM189" s="89" t="s">
        <v>267</v>
      </c>
    </row>
    <row r="190" spans="2:65" s="6" customFormat="1" ht="16.5" customHeight="1" x14ac:dyDescent="0.3">
      <c r="B190" s="23"/>
      <c r="C190" s="24"/>
      <c r="D190" s="148" t="s">
        <v>164</v>
      </c>
      <c r="E190" s="24"/>
      <c r="F190" s="149" t="s">
        <v>328</v>
      </c>
      <c r="G190" s="24"/>
      <c r="H190" s="24"/>
      <c r="J190" s="24"/>
      <c r="K190" s="24"/>
      <c r="L190" s="43"/>
      <c r="M190" s="56"/>
      <c r="N190" s="24"/>
      <c r="O190" s="24"/>
      <c r="P190" s="24"/>
      <c r="Q190" s="24"/>
      <c r="R190" s="24"/>
      <c r="S190" s="24"/>
      <c r="T190" s="57"/>
      <c r="AT190" s="6" t="s">
        <v>164</v>
      </c>
      <c r="AU190" s="6" t="s">
        <v>21</v>
      </c>
    </row>
    <row r="191" spans="2:65" s="6" customFormat="1" ht="15.75" customHeight="1" x14ac:dyDescent="0.3">
      <c r="B191" s="23"/>
      <c r="C191" s="136" t="s">
        <v>271</v>
      </c>
      <c r="D191" s="136" t="s">
        <v>159</v>
      </c>
      <c r="E191" s="137" t="s">
        <v>334</v>
      </c>
      <c r="F191" s="138" t="s">
        <v>335</v>
      </c>
      <c r="G191" s="139" t="s">
        <v>329</v>
      </c>
      <c r="H191" s="140">
        <v>1</v>
      </c>
      <c r="I191" s="141"/>
      <c r="J191" s="142">
        <f>ROUND($I$191*$H$191,2)</f>
        <v>0</v>
      </c>
      <c r="K191" s="138"/>
      <c r="L191" s="43"/>
      <c r="M191" s="143"/>
      <c r="N191" s="144" t="s">
        <v>41</v>
      </c>
      <c r="O191" s="24"/>
      <c r="P191" s="145">
        <f>$O$191*$H$191</f>
        <v>0</v>
      </c>
      <c r="Q191" s="145">
        <v>0</v>
      </c>
      <c r="R191" s="145">
        <f>$Q$191*$H$191</f>
        <v>0</v>
      </c>
      <c r="S191" s="145">
        <v>0</v>
      </c>
      <c r="T191" s="146">
        <f>$S$191*$H$191</f>
        <v>0</v>
      </c>
      <c r="AR191" s="89" t="s">
        <v>163</v>
      </c>
      <c r="AT191" s="89" t="s">
        <v>159</v>
      </c>
      <c r="AU191" s="89" t="s">
        <v>21</v>
      </c>
      <c r="AY191" s="6" t="s">
        <v>158</v>
      </c>
      <c r="BE191" s="147">
        <f>IF($N$191="základní",$J$191,0)</f>
        <v>0</v>
      </c>
      <c r="BF191" s="147">
        <f>IF($N$191="snížená",$J$191,0)</f>
        <v>0</v>
      </c>
      <c r="BG191" s="147">
        <f>IF($N$191="zákl. přenesená",$J$191,0)</f>
        <v>0</v>
      </c>
      <c r="BH191" s="147">
        <f>IF($N$191="sníž. přenesená",$J$191,0)</f>
        <v>0</v>
      </c>
      <c r="BI191" s="147">
        <f>IF($N$191="nulová",$J$191,0)</f>
        <v>0</v>
      </c>
      <c r="BJ191" s="89" t="s">
        <v>21</v>
      </c>
      <c r="BK191" s="147">
        <f>ROUND($I$191*$H$191,2)</f>
        <v>0</v>
      </c>
      <c r="BL191" s="89" t="s">
        <v>163</v>
      </c>
      <c r="BM191" s="89" t="s">
        <v>271</v>
      </c>
    </row>
    <row r="192" spans="2:65" s="6" customFormat="1" ht="16.5" customHeight="1" x14ac:dyDescent="0.3">
      <c r="B192" s="23"/>
      <c r="C192" s="24"/>
      <c r="D192" s="148" t="s">
        <v>164</v>
      </c>
      <c r="E192" s="24"/>
      <c r="F192" s="149" t="s">
        <v>335</v>
      </c>
      <c r="G192" s="24"/>
      <c r="H192" s="24"/>
      <c r="J192" s="24"/>
      <c r="K192" s="24"/>
      <c r="L192" s="43"/>
      <c r="M192" s="56"/>
      <c r="N192" s="24"/>
      <c r="O192" s="24"/>
      <c r="P192" s="24"/>
      <c r="Q192" s="24"/>
      <c r="R192" s="24"/>
      <c r="S192" s="24"/>
      <c r="T192" s="57"/>
      <c r="AT192" s="6" t="s">
        <v>164</v>
      </c>
      <c r="AU192" s="6" t="s">
        <v>21</v>
      </c>
    </row>
    <row r="193" spans="2:65" s="6" customFormat="1" ht="15.75" customHeight="1" x14ac:dyDescent="0.3">
      <c r="B193" s="23"/>
      <c r="C193" s="136" t="s">
        <v>277</v>
      </c>
      <c r="D193" s="136" t="s">
        <v>159</v>
      </c>
      <c r="E193" s="137" t="s">
        <v>1236</v>
      </c>
      <c r="F193" s="138" t="s">
        <v>362</v>
      </c>
      <c r="G193" s="139" t="s">
        <v>183</v>
      </c>
      <c r="H193" s="140">
        <v>0.79700000000000004</v>
      </c>
      <c r="I193" s="141"/>
      <c r="J193" s="142">
        <f>ROUND($I$193*$H$193,2)</f>
        <v>0</v>
      </c>
      <c r="K193" s="138"/>
      <c r="L193" s="43"/>
      <c r="M193" s="143"/>
      <c r="N193" s="144" t="s">
        <v>41</v>
      </c>
      <c r="O193" s="24"/>
      <c r="P193" s="145">
        <f>$O$193*$H$193</f>
        <v>0</v>
      </c>
      <c r="Q193" s="145">
        <v>0</v>
      </c>
      <c r="R193" s="145">
        <f>$Q$193*$H$193</f>
        <v>0</v>
      </c>
      <c r="S193" s="145">
        <v>0</v>
      </c>
      <c r="T193" s="146">
        <f>$S$193*$H$193</f>
        <v>0</v>
      </c>
      <c r="AR193" s="89" t="s">
        <v>163</v>
      </c>
      <c r="AT193" s="89" t="s">
        <v>159</v>
      </c>
      <c r="AU193" s="89" t="s">
        <v>21</v>
      </c>
      <c r="AY193" s="6" t="s">
        <v>158</v>
      </c>
      <c r="BE193" s="147">
        <f>IF($N$193="základní",$J$193,0)</f>
        <v>0</v>
      </c>
      <c r="BF193" s="147">
        <f>IF($N$193="snížená",$J$193,0)</f>
        <v>0</v>
      </c>
      <c r="BG193" s="147">
        <f>IF($N$193="zákl. přenesená",$J$193,0)</f>
        <v>0</v>
      </c>
      <c r="BH193" s="147">
        <f>IF($N$193="sníž. přenesená",$J$193,0)</f>
        <v>0</v>
      </c>
      <c r="BI193" s="147">
        <f>IF($N$193="nulová",$J$193,0)</f>
        <v>0</v>
      </c>
      <c r="BJ193" s="89" t="s">
        <v>21</v>
      </c>
      <c r="BK193" s="147">
        <f>ROUND($I$193*$H$193,2)</f>
        <v>0</v>
      </c>
      <c r="BL193" s="89" t="s">
        <v>163</v>
      </c>
      <c r="BM193" s="89" t="s">
        <v>277</v>
      </c>
    </row>
    <row r="194" spans="2:65" s="6" customFormat="1" ht="16.5" customHeight="1" x14ac:dyDescent="0.3">
      <c r="B194" s="23"/>
      <c r="C194" s="24"/>
      <c r="D194" s="148" t="s">
        <v>164</v>
      </c>
      <c r="E194" s="24"/>
      <c r="F194" s="149" t="s">
        <v>362</v>
      </c>
      <c r="G194" s="24"/>
      <c r="H194" s="24"/>
      <c r="J194" s="24"/>
      <c r="K194" s="24"/>
      <c r="L194" s="43"/>
      <c r="M194" s="56"/>
      <c r="N194" s="24"/>
      <c r="O194" s="24"/>
      <c r="P194" s="24"/>
      <c r="Q194" s="24"/>
      <c r="R194" s="24"/>
      <c r="S194" s="24"/>
      <c r="T194" s="57"/>
      <c r="AT194" s="6" t="s">
        <v>164</v>
      </c>
      <c r="AU194" s="6" t="s">
        <v>21</v>
      </c>
    </row>
    <row r="195" spans="2:65" s="125" customFormat="1" ht="37.5" customHeight="1" x14ac:dyDescent="0.35">
      <c r="B195" s="126"/>
      <c r="C195" s="127"/>
      <c r="D195" s="127" t="s">
        <v>69</v>
      </c>
      <c r="E195" s="128" t="s">
        <v>363</v>
      </c>
      <c r="F195" s="128" t="s">
        <v>364</v>
      </c>
      <c r="G195" s="127"/>
      <c r="H195" s="127"/>
      <c r="J195" s="129">
        <f>$BK$195</f>
        <v>0</v>
      </c>
      <c r="K195" s="127"/>
      <c r="L195" s="130"/>
      <c r="M195" s="131"/>
      <c r="N195" s="127"/>
      <c r="O195" s="127"/>
      <c r="P195" s="132">
        <f>SUM($P$196:$P$201)</f>
        <v>0</v>
      </c>
      <c r="Q195" s="127"/>
      <c r="R195" s="132">
        <f>SUM($R$196:$R$201)</f>
        <v>0</v>
      </c>
      <c r="S195" s="127"/>
      <c r="T195" s="133">
        <f>SUM($T$196:$T$201)</f>
        <v>0</v>
      </c>
      <c r="AR195" s="134" t="s">
        <v>21</v>
      </c>
      <c r="AT195" s="134" t="s">
        <v>69</v>
      </c>
      <c r="AU195" s="134" t="s">
        <v>70</v>
      </c>
      <c r="AY195" s="134" t="s">
        <v>158</v>
      </c>
      <c r="BK195" s="135">
        <f>SUM($BK$196:$BK$201)</f>
        <v>0</v>
      </c>
    </row>
    <row r="196" spans="2:65" s="6" customFormat="1" ht="15.75" customHeight="1" x14ac:dyDescent="0.3">
      <c r="B196" s="23"/>
      <c r="C196" s="136" t="s">
        <v>282</v>
      </c>
      <c r="D196" s="136" t="s">
        <v>159</v>
      </c>
      <c r="E196" s="137" t="s">
        <v>366</v>
      </c>
      <c r="F196" s="138" t="s">
        <v>367</v>
      </c>
      <c r="G196" s="139" t="s">
        <v>177</v>
      </c>
      <c r="H196" s="140">
        <v>12.791</v>
      </c>
      <c r="I196" s="141"/>
      <c r="J196" s="142">
        <f>ROUND($I$196*$H$196,2)</f>
        <v>0</v>
      </c>
      <c r="K196" s="138"/>
      <c r="L196" s="43"/>
      <c r="M196" s="143"/>
      <c r="N196" s="144" t="s">
        <v>41</v>
      </c>
      <c r="O196" s="24"/>
      <c r="P196" s="145">
        <f>$O$196*$H$196</f>
        <v>0</v>
      </c>
      <c r="Q196" s="145">
        <v>0</v>
      </c>
      <c r="R196" s="145">
        <f>$Q$196*$H$196</f>
        <v>0</v>
      </c>
      <c r="S196" s="145">
        <v>0</v>
      </c>
      <c r="T196" s="146">
        <f>$S$196*$H$196</f>
        <v>0</v>
      </c>
      <c r="AR196" s="89" t="s">
        <v>163</v>
      </c>
      <c r="AT196" s="89" t="s">
        <v>159</v>
      </c>
      <c r="AU196" s="89" t="s">
        <v>21</v>
      </c>
      <c r="AY196" s="6" t="s">
        <v>158</v>
      </c>
      <c r="BE196" s="147">
        <f>IF($N$196="základní",$J$196,0)</f>
        <v>0</v>
      </c>
      <c r="BF196" s="147">
        <f>IF($N$196="snížená",$J$196,0)</f>
        <v>0</v>
      </c>
      <c r="BG196" s="147">
        <f>IF($N$196="zákl. přenesená",$J$196,0)</f>
        <v>0</v>
      </c>
      <c r="BH196" s="147">
        <f>IF($N$196="sníž. přenesená",$J$196,0)</f>
        <v>0</v>
      </c>
      <c r="BI196" s="147">
        <f>IF($N$196="nulová",$J$196,0)</f>
        <v>0</v>
      </c>
      <c r="BJ196" s="89" t="s">
        <v>21</v>
      </c>
      <c r="BK196" s="147">
        <f>ROUND($I$196*$H$196,2)</f>
        <v>0</v>
      </c>
      <c r="BL196" s="89" t="s">
        <v>163</v>
      </c>
      <c r="BM196" s="89" t="s">
        <v>282</v>
      </c>
    </row>
    <row r="197" spans="2:65" s="6" customFormat="1" ht="16.5" customHeight="1" x14ac:dyDescent="0.3">
      <c r="B197" s="23"/>
      <c r="C197" s="24"/>
      <c r="D197" s="148" t="s">
        <v>164</v>
      </c>
      <c r="E197" s="24"/>
      <c r="F197" s="149" t="s">
        <v>367</v>
      </c>
      <c r="G197" s="24"/>
      <c r="H197" s="24"/>
      <c r="J197" s="24"/>
      <c r="K197" s="24"/>
      <c r="L197" s="43"/>
      <c r="M197" s="56"/>
      <c r="N197" s="24"/>
      <c r="O197" s="24"/>
      <c r="P197" s="24"/>
      <c r="Q197" s="24"/>
      <c r="R197" s="24"/>
      <c r="S197" s="24"/>
      <c r="T197" s="57"/>
      <c r="AT197" s="6" t="s">
        <v>164</v>
      </c>
      <c r="AU197" s="6" t="s">
        <v>21</v>
      </c>
    </row>
    <row r="198" spans="2:65" s="6" customFormat="1" ht="15.75" customHeight="1" x14ac:dyDescent="0.3">
      <c r="B198" s="150"/>
      <c r="C198" s="151"/>
      <c r="D198" s="152" t="s">
        <v>165</v>
      </c>
      <c r="E198" s="151"/>
      <c r="F198" s="153" t="s">
        <v>1219</v>
      </c>
      <c r="G198" s="151"/>
      <c r="H198" s="154">
        <v>12.791</v>
      </c>
      <c r="J198" s="151"/>
      <c r="K198" s="151"/>
      <c r="L198" s="155"/>
      <c r="M198" s="156"/>
      <c r="N198" s="151"/>
      <c r="O198" s="151"/>
      <c r="P198" s="151"/>
      <c r="Q198" s="151"/>
      <c r="R198" s="151"/>
      <c r="S198" s="151"/>
      <c r="T198" s="157"/>
      <c r="AT198" s="158" t="s">
        <v>165</v>
      </c>
      <c r="AU198" s="158" t="s">
        <v>21</v>
      </c>
      <c r="AV198" s="158" t="s">
        <v>78</v>
      </c>
      <c r="AW198" s="158" t="s">
        <v>121</v>
      </c>
      <c r="AX198" s="158" t="s">
        <v>70</v>
      </c>
      <c r="AY198" s="158" t="s">
        <v>158</v>
      </c>
    </row>
    <row r="199" spans="2:65" s="6" customFormat="1" ht="15.75" customHeight="1" x14ac:dyDescent="0.3">
      <c r="B199" s="159"/>
      <c r="C199" s="160"/>
      <c r="D199" s="152" t="s">
        <v>165</v>
      </c>
      <c r="E199" s="160"/>
      <c r="F199" s="161" t="s">
        <v>170</v>
      </c>
      <c r="G199" s="160"/>
      <c r="H199" s="162">
        <v>12.791</v>
      </c>
      <c r="J199" s="160"/>
      <c r="K199" s="160"/>
      <c r="L199" s="163"/>
      <c r="M199" s="164"/>
      <c r="N199" s="160"/>
      <c r="O199" s="160"/>
      <c r="P199" s="160"/>
      <c r="Q199" s="160"/>
      <c r="R199" s="160"/>
      <c r="S199" s="160"/>
      <c r="T199" s="165"/>
      <c r="AT199" s="166" t="s">
        <v>165</v>
      </c>
      <c r="AU199" s="166" t="s">
        <v>21</v>
      </c>
      <c r="AV199" s="166" t="s">
        <v>163</v>
      </c>
      <c r="AW199" s="166" t="s">
        <v>121</v>
      </c>
      <c r="AX199" s="166" t="s">
        <v>21</v>
      </c>
      <c r="AY199" s="166" t="s">
        <v>158</v>
      </c>
    </row>
    <row r="200" spans="2:65" s="6" customFormat="1" ht="15.75" customHeight="1" x14ac:dyDescent="0.3">
      <c r="B200" s="23"/>
      <c r="C200" s="136" t="s">
        <v>286</v>
      </c>
      <c r="D200" s="136" t="s">
        <v>159</v>
      </c>
      <c r="E200" s="137" t="s">
        <v>370</v>
      </c>
      <c r="F200" s="138" t="s">
        <v>371</v>
      </c>
      <c r="G200" s="139" t="s">
        <v>183</v>
      </c>
      <c r="H200" s="140">
        <v>8.9999999999999993E-3</v>
      </c>
      <c r="I200" s="141"/>
      <c r="J200" s="142">
        <f>ROUND($I$200*$H$200,2)</f>
        <v>0</v>
      </c>
      <c r="K200" s="138"/>
      <c r="L200" s="43"/>
      <c r="M200" s="143"/>
      <c r="N200" s="144" t="s">
        <v>41</v>
      </c>
      <c r="O200" s="24"/>
      <c r="P200" s="145">
        <f>$O$200*$H$200</f>
        <v>0</v>
      </c>
      <c r="Q200" s="145">
        <v>0</v>
      </c>
      <c r="R200" s="145">
        <f>$Q$200*$H$200</f>
        <v>0</v>
      </c>
      <c r="S200" s="145">
        <v>0</v>
      </c>
      <c r="T200" s="146">
        <f>$S$200*$H$200</f>
        <v>0</v>
      </c>
      <c r="AR200" s="89" t="s">
        <v>163</v>
      </c>
      <c r="AT200" s="89" t="s">
        <v>159</v>
      </c>
      <c r="AU200" s="89" t="s">
        <v>21</v>
      </c>
      <c r="AY200" s="6" t="s">
        <v>158</v>
      </c>
      <c r="BE200" s="147">
        <f>IF($N$200="základní",$J$200,0)</f>
        <v>0</v>
      </c>
      <c r="BF200" s="147">
        <f>IF($N$200="snížená",$J$200,0)</f>
        <v>0</v>
      </c>
      <c r="BG200" s="147">
        <f>IF($N$200="zákl. přenesená",$J$200,0)</f>
        <v>0</v>
      </c>
      <c r="BH200" s="147">
        <f>IF($N$200="sníž. přenesená",$J$200,0)</f>
        <v>0</v>
      </c>
      <c r="BI200" s="147">
        <f>IF($N$200="nulová",$J$200,0)</f>
        <v>0</v>
      </c>
      <c r="BJ200" s="89" t="s">
        <v>21</v>
      </c>
      <c r="BK200" s="147">
        <f>ROUND($I$200*$H$200,2)</f>
        <v>0</v>
      </c>
      <c r="BL200" s="89" t="s">
        <v>163</v>
      </c>
      <c r="BM200" s="89" t="s">
        <v>286</v>
      </c>
    </row>
    <row r="201" spans="2:65" s="6" customFormat="1" ht="16.5" customHeight="1" x14ac:dyDescent="0.3">
      <c r="B201" s="23"/>
      <c r="C201" s="24"/>
      <c r="D201" s="148" t="s">
        <v>164</v>
      </c>
      <c r="E201" s="24"/>
      <c r="F201" s="149" t="s">
        <v>371</v>
      </c>
      <c r="G201" s="24"/>
      <c r="H201" s="24"/>
      <c r="J201" s="24"/>
      <c r="K201" s="24"/>
      <c r="L201" s="43"/>
      <c r="M201" s="56"/>
      <c r="N201" s="24"/>
      <c r="O201" s="24"/>
      <c r="P201" s="24"/>
      <c r="Q201" s="24"/>
      <c r="R201" s="24"/>
      <c r="S201" s="24"/>
      <c r="T201" s="57"/>
      <c r="AT201" s="6" t="s">
        <v>164</v>
      </c>
      <c r="AU201" s="6" t="s">
        <v>21</v>
      </c>
    </row>
    <row r="202" spans="2:65" s="125" customFormat="1" ht="37.5" customHeight="1" x14ac:dyDescent="0.35">
      <c r="B202" s="126"/>
      <c r="C202" s="127"/>
      <c r="D202" s="127" t="s">
        <v>69</v>
      </c>
      <c r="E202" s="128" t="s">
        <v>372</v>
      </c>
      <c r="F202" s="128" t="s">
        <v>373</v>
      </c>
      <c r="G202" s="127"/>
      <c r="H202" s="127"/>
      <c r="J202" s="129">
        <f>$BK$202</f>
        <v>0</v>
      </c>
      <c r="K202" s="127"/>
      <c r="L202" s="130"/>
      <c r="M202" s="131"/>
      <c r="N202" s="127"/>
      <c r="O202" s="127"/>
      <c r="P202" s="132">
        <f>SUM($P$203:$P$208)</f>
        <v>0</v>
      </c>
      <c r="Q202" s="127"/>
      <c r="R202" s="132">
        <f>SUM($R$203:$R$208)</f>
        <v>0</v>
      </c>
      <c r="S202" s="127"/>
      <c r="T202" s="133">
        <f>SUM($T$203:$T$208)</f>
        <v>0</v>
      </c>
      <c r="AR202" s="134" t="s">
        <v>21</v>
      </c>
      <c r="AT202" s="134" t="s">
        <v>69</v>
      </c>
      <c r="AU202" s="134" t="s">
        <v>70</v>
      </c>
      <c r="AY202" s="134" t="s">
        <v>158</v>
      </c>
      <c r="BK202" s="135">
        <f>SUM($BK$203:$BK$208)</f>
        <v>0</v>
      </c>
    </row>
    <row r="203" spans="2:65" s="6" customFormat="1" ht="15.75" customHeight="1" x14ac:dyDescent="0.3">
      <c r="B203" s="23"/>
      <c r="C203" s="136" t="s">
        <v>289</v>
      </c>
      <c r="D203" s="136" t="s">
        <v>159</v>
      </c>
      <c r="E203" s="137" t="s">
        <v>1237</v>
      </c>
      <c r="F203" s="138" t="s">
        <v>1238</v>
      </c>
      <c r="G203" s="139" t="s">
        <v>177</v>
      </c>
      <c r="H203" s="140">
        <v>5.7450000000000001</v>
      </c>
      <c r="I203" s="141"/>
      <c r="J203" s="142">
        <f>ROUND($I$203*$H$203,2)</f>
        <v>0</v>
      </c>
      <c r="K203" s="138"/>
      <c r="L203" s="43"/>
      <c r="M203" s="143"/>
      <c r="N203" s="144" t="s">
        <v>41</v>
      </c>
      <c r="O203" s="24"/>
      <c r="P203" s="145">
        <f>$O$203*$H$203</f>
        <v>0</v>
      </c>
      <c r="Q203" s="145">
        <v>0</v>
      </c>
      <c r="R203" s="145">
        <f>$Q$203*$H$203</f>
        <v>0</v>
      </c>
      <c r="S203" s="145">
        <v>0</v>
      </c>
      <c r="T203" s="146">
        <f>$S$203*$H$203</f>
        <v>0</v>
      </c>
      <c r="AR203" s="89" t="s">
        <v>163</v>
      </c>
      <c r="AT203" s="89" t="s">
        <v>159</v>
      </c>
      <c r="AU203" s="89" t="s">
        <v>21</v>
      </c>
      <c r="AY203" s="6" t="s">
        <v>158</v>
      </c>
      <c r="BE203" s="147">
        <f>IF($N$203="základní",$J$203,0)</f>
        <v>0</v>
      </c>
      <c r="BF203" s="147">
        <f>IF($N$203="snížená",$J$203,0)</f>
        <v>0</v>
      </c>
      <c r="BG203" s="147">
        <f>IF($N$203="zákl. přenesená",$J$203,0)</f>
        <v>0</v>
      </c>
      <c r="BH203" s="147">
        <f>IF($N$203="sníž. přenesená",$J$203,0)</f>
        <v>0</v>
      </c>
      <c r="BI203" s="147">
        <f>IF($N$203="nulová",$J$203,0)</f>
        <v>0</v>
      </c>
      <c r="BJ203" s="89" t="s">
        <v>21</v>
      </c>
      <c r="BK203" s="147">
        <f>ROUND($I$203*$H$203,2)</f>
        <v>0</v>
      </c>
      <c r="BL203" s="89" t="s">
        <v>163</v>
      </c>
      <c r="BM203" s="89" t="s">
        <v>289</v>
      </c>
    </row>
    <row r="204" spans="2:65" s="6" customFormat="1" ht="16.5" customHeight="1" x14ac:dyDescent="0.3">
      <c r="B204" s="23"/>
      <c r="C204" s="24"/>
      <c r="D204" s="148" t="s">
        <v>164</v>
      </c>
      <c r="E204" s="24"/>
      <c r="F204" s="149" t="s">
        <v>1238</v>
      </c>
      <c r="G204" s="24"/>
      <c r="H204" s="24"/>
      <c r="J204" s="24"/>
      <c r="K204" s="24"/>
      <c r="L204" s="43"/>
      <c r="M204" s="56"/>
      <c r="N204" s="24"/>
      <c r="O204" s="24"/>
      <c r="P204" s="24"/>
      <c r="Q204" s="24"/>
      <c r="R204" s="24"/>
      <c r="S204" s="24"/>
      <c r="T204" s="57"/>
      <c r="AT204" s="6" t="s">
        <v>164</v>
      </c>
      <c r="AU204" s="6" t="s">
        <v>21</v>
      </c>
    </row>
    <row r="205" spans="2:65" s="6" customFormat="1" ht="15.75" customHeight="1" x14ac:dyDescent="0.3">
      <c r="B205" s="23"/>
      <c r="C205" s="136" t="s">
        <v>292</v>
      </c>
      <c r="D205" s="136" t="s">
        <v>159</v>
      </c>
      <c r="E205" s="137" t="s">
        <v>379</v>
      </c>
      <c r="F205" s="138" t="s">
        <v>380</v>
      </c>
      <c r="G205" s="139" t="s">
        <v>177</v>
      </c>
      <c r="H205" s="140">
        <v>12.791</v>
      </c>
      <c r="I205" s="141"/>
      <c r="J205" s="142">
        <f>ROUND($I$205*$H$205,2)</f>
        <v>0</v>
      </c>
      <c r="K205" s="138"/>
      <c r="L205" s="43"/>
      <c r="M205" s="143"/>
      <c r="N205" s="144" t="s">
        <v>41</v>
      </c>
      <c r="O205" s="24"/>
      <c r="P205" s="145">
        <f>$O$205*$H$205</f>
        <v>0</v>
      </c>
      <c r="Q205" s="145">
        <v>0</v>
      </c>
      <c r="R205" s="145">
        <f>$Q$205*$H$205</f>
        <v>0</v>
      </c>
      <c r="S205" s="145">
        <v>0</v>
      </c>
      <c r="T205" s="146">
        <f>$S$205*$H$205</f>
        <v>0</v>
      </c>
      <c r="AR205" s="89" t="s">
        <v>163</v>
      </c>
      <c r="AT205" s="89" t="s">
        <v>159</v>
      </c>
      <c r="AU205" s="89" t="s">
        <v>21</v>
      </c>
      <c r="AY205" s="6" t="s">
        <v>158</v>
      </c>
      <c r="BE205" s="147">
        <f>IF($N$205="základní",$J$205,0)</f>
        <v>0</v>
      </c>
      <c r="BF205" s="147">
        <f>IF($N$205="snížená",$J$205,0)</f>
        <v>0</v>
      </c>
      <c r="BG205" s="147">
        <f>IF($N$205="zákl. přenesená",$J$205,0)</f>
        <v>0</v>
      </c>
      <c r="BH205" s="147">
        <f>IF($N$205="sníž. přenesená",$J$205,0)</f>
        <v>0</v>
      </c>
      <c r="BI205" s="147">
        <f>IF($N$205="nulová",$J$205,0)</f>
        <v>0</v>
      </c>
      <c r="BJ205" s="89" t="s">
        <v>21</v>
      </c>
      <c r="BK205" s="147">
        <f>ROUND($I$205*$H$205,2)</f>
        <v>0</v>
      </c>
      <c r="BL205" s="89" t="s">
        <v>163</v>
      </c>
      <c r="BM205" s="89" t="s">
        <v>292</v>
      </c>
    </row>
    <row r="206" spans="2:65" s="6" customFormat="1" ht="16.5" customHeight="1" x14ac:dyDescent="0.3">
      <c r="B206" s="23"/>
      <c r="C206" s="24"/>
      <c r="D206" s="148" t="s">
        <v>164</v>
      </c>
      <c r="E206" s="24"/>
      <c r="F206" s="149" t="s">
        <v>380</v>
      </c>
      <c r="G206" s="24"/>
      <c r="H206" s="24"/>
      <c r="J206" s="24"/>
      <c r="K206" s="24"/>
      <c r="L206" s="43"/>
      <c r="M206" s="56"/>
      <c r="N206" s="24"/>
      <c r="O206" s="24"/>
      <c r="P206" s="24"/>
      <c r="Q206" s="24"/>
      <c r="R206" s="24"/>
      <c r="S206" s="24"/>
      <c r="T206" s="57"/>
      <c r="AT206" s="6" t="s">
        <v>164</v>
      </c>
      <c r="AU206" s="6" t="s">
        <v>21</v>
      </c>
    </row>
    <row r="207" spans="2:65" s="6" customFormat="1" ht="15.75" customHeight="1" x14ac:dyDescent="0.3">
      <c r="B207" s="150"/>
      <c r="C207" s="151"/>
      <c r="D207" s="152" t="s">
        <v>165</v>
      </c>
      <c r="E207" s="151"/>
      <c r="F207" s="153" t="s">
        <v>1219</v>
      </c>
      <c r="G207" s="151"/>
      <c r="H207" s="154">
        <v>12.791</v>
      </c>
      <c r="J207" s="151"/>
      <c r="K207" s="151"/>
      <c r="L207" s="155"/>
      <c r="M207" s="156"/>
      <c r="N207" s="151"/>
      <c r="O207" s="151"/>
      <c r="P207" s="151"/>
      <c r="Q207" s="151"/>
      <c r="R207" s="151"/>
      <c r="S207" s="151"/>
      <c r="T207" s="157"/>
      <c r="AT207" s="158" t="s">
        <v>165</v>
      </c>
      <c r="AU207" s="158" t="s">
        <v>21</v>
      </c>
      <c r="AV207" s="158" t="s">
        <v>78</v>
      </c>
      <c r="AW207" s="158" t="s">
        <v>121</v>
      </c>
      <c r="AX207" s="158" t="s">
        <v>70</v>
      </c>
      <c r="AY207" s="158" t="s">
        <v>158</v>
      </c>
    </row>
    <row r="208" spans="2:65" s="6" customFormat="1" ht="15.75" customHeight="1" x14ac:dyDescent="0.3">
      <c r="B208" s="159"/>
      <c r="C208" s="160"/>
      <c r="D208" s="152" t="s">
        <v>165</v>
      </c>
      <c r="E208" s="160"/>
      <c r="F208" s="161" t="s">
        <v>170</v>
      </c>
      <c r="G208" s="160"/>
      <c r="H208" s="162">
        <v>12.791</v>
      </c>
      <c r="J208" s="160"/>
      <c r="K208" s="160"/>
      <c r="L208" s="163"/>
      <c r="M208" s="164"/>
      <c r="N208" s="160"/>
      <c r="O208" s="160"/>
      <c r="P208" s="160"/>
      <c r="Q208" s="160"/>
      <c r="R208" s="160"/>
      <c r="S208" s="160"/>
      <c r="T208" s="165"/>
      <c r="AT208" s="166" t="s">
        <v>165</v>
      </c>
      <c r="AU208" s="166" t="s">
        <v>21</v>
      </c>
      <c r="AV208" s="166" t="s">
        <v>163</v>
      </c>
      <c r="AW208" s="166" t="s">
        <v>121</v>
      </c>
      <c r="AX208" s="166" t="s">
        <v>21</v>
      </c>
      <c r="AY208" s="166" t="s">
        <v>158</v>
      </c>
    </row>
    <row r="209" spans="2:65" s="125" customFormat="1" ht="37.5" customHeight="1" x14ac:dyDescent="0.35">
      <c r="B209" s="126"/>
      <c r="C209" s="127"/>
      <c r="D209" s="127" t="s">
        <v>69</v>
      </c>
      <c r="E209" s="128" t="s">
        <v>381</v>
      </c>
      <c r="F209" s="128" t="s">
        <v>382</v>
      </c>
      <c r="G209" s="127"/>
      <c r="H209" s="127"/>
      <c r="J209" s="129">
        <f>$BK$209</f>
        <v>0</v>
      </c>
      <c r="K209" s="127"/>
      <c r="L209" s="130"/>
      <c r="M209" s="131"/>
      <c r="N209" s="127"/>
      <c r="O209" s="127"/>
      <c r="P209" s="132">
        <f>SUM($P$210:$P$211)</f>
        <v>0</v>
      </c>
      <c r="Q209" s="127"/>
      <c r="R209" s="132">
        <f>SUM($R$210:$R$211)</f>
        <v>0</v>
      </c>
      <c r="S209" s="127"/>
      <c r="T209" s="133">
        <f>SUM($T$210:$T$211)</f>
        <v>0</v>
      </c>
      <c r="AR209" s="134" t="s">
        <v>21</v>
      </c>
      <c r="AT209" s="134" t="s">
        <v>69</v>
      </c>
      <c r="AU209" s="134" t="s">
        <v>70</v>
      </c>
      <c r="AY209" s="134" t="s">
        <v>158</v>
      </c>
      <c r="BK209" s="135">
        <f>SUM($BK$210:$BK$211)</f>
        <v>0</v>
      </c>
    </row>
    <row r="210" spans="2:65" s="6" customFormat="1" ht="15.75" customHeight="1" x14ac:dyDescent="0.3">
      <c r="B210" s="23"/>
      <c r="C210" s="136" t="s">
        <v>295</v>
      </c>
      <c r="D210" s="136" t="s">
        <v>159</v>
      </c>
      <c r="E210" s="137" t="s">
        <v>384</v>
      </c>
      <c r="F210" s="138" t="s">
        <v>385</v>
      </c>
      <c r="G210" s="139" t="s">
        <v>177</v>
      </c>
      <c r="H210" s="140">
        <v>48.718000000000004</v>
      </c>
      <c r="I210" s="141"/>
      <c r="J210" s="142">
        <f>ROUND($I$210*$H$210,2)</f>
        <v>0</v>
      </c>
      <c r="K210" s="138"/>
      <c r="L210" s="43"/>
      <c r="M210" s="143"/>
      <c r="N210" s="144" t="s">
        <v>41</v>
      </c>
      <c r="O210" s="24"/>
      <c r="P210" s="145">
        <f>$O$210*$H$210</f>
        <v>0</v>
      </c>
      <c r="Q210" s="145">
        <v>0</v>
      </c>
      <c r="R210" s="145">
        <f>$Q$210*$H$210</f>
        <v>0</v>
      </c>
      <c r="S210" s="145">
        <v>0</v>
      </c>
      <c r="T210" s="146">
        <f>$S$210*$H$210</f>
        <v>0</v>
      </c>
      <c r="AR210" s="89" t="s">
        <v>163</v>
      </c>
      <c r="AT210" s="89" t="s">
        <v>159</v>
      </c>
      <c r="AU210" s="89" t="s">
        <v>21</v>
      </c>
      <c r="AY210" s="6" t="s">
        <v>158</v>
      </c>
      <c r="BE210" s="147">
        <f>IF($N$210="základní",$J$210,0)</f>
        <v>0</v>
      </c>
      <c r="BF210" s="147">
        <f>IF($N$210="snížená",$J$210,0)</f>
        <v>0</v>
      </c>
      <c r="BG210" s="147">
        <f>IF($N$210="zákl. přenesená",$J$210,0)</f>
        <v>0</v>
      </c>
      <c r="BH210" s="147">
        <f>IF($N$210="sníž. přenesená",$J$210,0)</f>
        <v>0</v>
      </c>
      <c r="BI210" s="147">
        <f>IF($N$210="nulová",$J$210,0)</f>
        <v>0</v>
      </c>
      <c r="BJ210" s="89" t="s">
        <v>21</v>
      </c>
      <c r="BK210" s="147">
        <f>ROUND($I$210*$H$210,2)</f>
        <v>0</v>
      </c>
      <c r="BL210" s="89" t="s">
        <v>163</v>
      </c>
      <c r="BM210" s="89" t="s">
        <v>295</v>
      </c>
    </row>
    <row r="211" spans="2:65" s="6" customFormat="1" ht="16.5" customHeight="1" x14ac:dyDescent="0.3">
      <c r="B211" s="23"/>
      <c r="C211" s="24"/>
      <c r="D211" s="148" t="s">
        <v>164</v>
      </c>
      <c r="E211" s="24"/>
      <c r="F211" s="149" t="s">
        <v>385</v>
      </c>
      <c r="G211" s="24"/>
      <c r="H211" s="24"/>
      <c r="J211" s="24"/>
      <c r="K211" s="24"/>
      <c r="L211" s="43"/>
      <c r="M211" s="56"/>
      <c r="N211" s="24"/>
      <c r="O211" s="24"/>
      <c r="P211" s="24"/>
      <c r="Q211" s="24"/>
      <c r="R211" s="24"/>
      <c r="S211" s="24"/>
      <c r="T211" s="57"/>
      <c r="AT211" s="6" t="s">
        <v>164</v>
      </c>
      <c r="AU211" s="6" t="s">
        <v>21</v>
      </c>
    </row>
    <row r="212" spans="2:65" s="125" customFormat="1" ht="37.5" customHeight="1" x14ac:dyDescent="0.35">
      <c r="B212" s="126"/>
      <c r="C212" s="127"/>
      <c r="D212" s="127" t="s">
        <v>69</v>
      </c>
      <c r="E212" s="128" t="s">
        <v>386</v>
      </c>
      <c r="F212" s="128" t="s">
        <v>387</v>
      </c>
      <c r="G212" s="127"/>
      <c r="H212" s="127"/>
      <c r="J212" s="129">
        <f>$BK$212</f>
        <v>0</v>
      </c>
      <c r="K212" s="127"/>
      <c r="L212" s="130"/>
      <c r="M212" s="131"/>
      <c r="N212" s="127"/>
      <c r="O212" s="127"/>
      <c r="P212" s="132">
        <f>SUM($P$213:$P$216)</f>
        <v>0</v>
      </c>
      <c r="Q212" s="127"/>
      <c r="R212" s="132">
        <f>SUM($R$213:$R$216)</f>
        <v>0</v>
      </c>
      <c r="S212" s="127"/>
      <c r="T212" s="133">
        <f>SUM($T$213:$T$216)</f>
        <v>0</v>
      </c>
      <c r="AR212" s="134" t="s">
        <v>21</v>
      </c>
      <c r="AT212" s="134" t="s">
        <v>69</v>
      </c>
      <c r="AU212" s="134" t="s">
        <v>70</v>
      </c>
      <c r="AY212" s="134" t="s">
        <v>158</v>
      </c>
      <c r="BK212" s="135">
        <f>SUM($BK$213:$BK$216)</f>
        <v>0</v>
      </c>
    </row>
    <row r="213" spans="2:65" s="6" customFormat="1" ht="15.75" customHeight="1" x14ac:dyDescent="0.3">
      <c r="B213" s="23"/>
      <c r="C213" s="136" t="s">
        <v>300</v>
      </c>
      <c r="D213" s="136" t="s">
        <v>159</v>
      </c>
      <c r="E213" s="137" t="s">
        <v>389</v>
      </c>
      <c r="F213" s="138" t="s">
        <v>390</v>
      </c>
      <c r="G213" s="139" t="s">
        <v>391</v>
      </c>
      <c r="H213" s="140">
        <v>10</v>
      </c>
      <c r="I213" s="141"/>
      <c r="J213" s="142">
        <f>ROUND($I$213*$H$213,2)</f>
        <v>0</v>
      </c>
      <c r="K213" s="138"/>
      <c r="L213" s="43"/>
      <c r="M213" s="143"/>
      <c r="N213" s="144" t="s">
        <v>41</v>
      </c>
      <c r="O213" s="24"/>
      <c r="P213" s="145">
        <f>$O$213*$H$213</f>
        <v>0</v>
      </c>
      <c r="Q213" s="145">
        <v>0</v>
      </c>
      <c r="R213" s="145">
        <f>$Q$213*$H$213</f>
        <v>0</v>
      </c>
      <c r="S213" s="145">
        <v>0</v>
      </c>
      <c r="T213" s="146">
        <f>$S$213*$H$213</f>
        <v>0</v>
      </c>
      <c r="AR213" s="89" t="s">
        <v>163</v>
      </c>
      <c r="AT213" s="89" t="s">
        <v>159</v>
      </c>
      <c r="AU213" s="89" t="s">
        <v>21</v>
      </c>
      <c r="AY213" s="6" t="s">
        <v>158</v>
      </c>
      <c r="BE213" s="147">
        <f>IF($N$213="základní",$J$213,0)</f>
        <v>0</v>
      </c>
      <c r="BF213" s="147">
        <f>IF($N$213="snížená",$J$213,0)</f>
        <v>0</v>
      </c>
      <c r="BG213" s="147">
        <f>IF($N$213="zákl. přenesená",$J$213,0)</f>
        <v>0</v>
      </c>
      <c r="BH213" s="147">
        <f>IF($N$213="sníž. přenesená",$J$213,0)</f>
        <v>0</v>
      </c>
      <c r="BI213" s="147">
        <f>IF($N$213="nulová",$J$213,0)</f>
        <v>0</v>
      </c>
      <c r="BJ213" s="89" t="s">
        <v>21</v>
      </c>
      <c r="BK213" s="147">
        <f>ROUND($I$213*$H$213,2)</f>
        <v>0</v>
      </c>
      <c r="BL213" s="89" t="s">
        <v>163</v>
      </c>
      <c r="BM213" s="89" t="s">
        <v>300</v>
      </c>
    </row>
    <row r="214" spans="2:65" s="6" customFormat="1" ht="16.5" customHeight="1" x14ac:dyDescent="0.3">
      <c r="B214" s="23"/>
      <c r="C214" s="24"/>
      <c r="D214" s="148" t="s">
        <v>164</v>
      </c>
      <c r="E214" s="24"/>
      <c r="F214" s="149" t="s">
        <v>390</v>
      </c>
      <c r="G214" s="24"/>
      <c r="H214" s="24"/>
      <c r="J214" s="24"/>
      <c r="K214" s="24"/>
      <c r="L214" s="43"/>
      <c r="M214" s="56"/>
      <c r="N214" s="24"/>
      <c r="O214" s="24"/>
      <c r="P214" s="24"/>
      <c r="Q214" s="24"/>
      <c r="R214" s="24"/>
      <c r="S214" s="24"/>
      <c r="T214" s="57"/>
      <c r="AT214" s="6" t="s">
        <v>164</v>
      </c>
      <c r="AU214" s="6" t="s">
        <v>21</v>
      </c>
    </row>
    <row r="215" spans="2:65" s="6" customFormat="1" ht="15.75" customHeight="1" x14ac:dyDescent="0.3">
      <c r="B215" s="150"/>
      <c r="C215" s="151"/>
      <c r="D215" s="152" t="s">
        <v>165</v>
      </c>
      <c r="E215" s="151"/>
      <c r="F215" s="153" t="s">
        <v>1239</v>
      </c>
      <c r="G215" s="151"/>
      <c r="H215" s="154">
        <v>10</v>
      </c>
      <c r="J215" s="151"/>
      <c r="K215" s="151"/>
      <c r="L215" s="155"/>
      <c r="M215" s="156"/>
      <c r="N215" s="151"/>
      <c r="O215" s="151"/>
      <c r="P215" s="151"/>
      <c r="Q215" s="151"/>
      <c r="R215" s="151"/>
      <c r="S215" s="151"/>
      <c r="T215" s="157"/>
      <c r="AT215" s="158" t="s">
        <v>165</v>
      </c>
      <c r="AU215" s="158" t="s">
        <v>21</v>
      </c>
      <c r="AV215" s="158" t="s">
        <v>78</v>
      </c>
      <c r="AW215" s="158" t="s">
        <v>121</v>
      </c>
      <c r="AX215" s="158" t="s">
        <v>70</v>
      </c>
      <c r="AY215" s="158" t="s">
        <v>158</v>
      </c>
    </row>
    <row r="216" spans="2:65" s="6" customFormat="1" ht="15.75" customHeight="1" x14ac:dyDescent="0.3">
      <c r="B216" s="159"/>
      <c r="C216" s="160"/>
      <c r="D216" s="152" t="s">
        <v>165</v>
      </c>
      <c r="E216" s="160"/>
      <c r="F216" s="161" t="s">
        <v>170</v>
      </c>
      <c r="G216" s="160"/>
      <c r="H216" s="162">
        <v>10</v>
      </c>
      <c r="J216" s="160"/>
      <c r="K216" s="160"/>
      <c r="L216" s="163"/>
      <c r="M216" s="164"/>
      <c r="N216" s="160"/>
      <c r="O216" s="160"/>
      <c r="P216" s="160"/>
      <c r="Q216" s="160"/>
      <c r="R216" s="160"/>
      <c r="S216" s="160"/>
      <c r="T216" s="165"/>
      <c r="AT216" s="166" t="s">
        <v>165</v>
      </c>
      <c r="AU216" s="166" t="s">
        <v>21</v>
      </c>
      <c r="AV216" s="166" t="s">
        <v>163</v>
      </c>
      <c r="AW216" s="166" t="s">
        <v>121</v>
      </c>
      <c r="AX216" s="166" t="s">
        <v>21</v>
      </c>
      <c r="AY216" s="166" t="s">
        <v>158</v>
      </c>
    </row>
    <row r="217" spans="2:65" s="125" customFormat="1" ht="37.5" customHeight="1" x14ac:dyDescent="0.35">
      <c r="B217" s="126"/>
      <c r="C217" s="127"/>
      <c r="D217" s="127" t="s">
        <v>69</v>
      </c>
      <c r="E217" s="128" t="s">
        <v>393</v>
      </c>
      <c r="F217" s="128" t="s">
        <v>394</v>
      </c>
      <c r="G217" s="127"/>
      <c r="H217" s="127"/>
      <c r="J217" s="129">
        <f>$BK$217</f>
        <v>0</v>
      </c>
      <c r="K217" s="127"/>
      <c r="L217" s="130"/>
      <c r="M217" s="131"/>
      <c r="N217" s="127"/>
      <c r="O217" s="127"/>
      <c r="P217" s="132">
        <f>SUM($P$218:$P$227)</f>
        <v>0</v>
      </c>
      <c r="Q217" s="127"/>
      <c r="R217" s="132">
        <f>SUM($R$218:$R$227)</f>
        <v>0</v>
      </c>
      <c r="S217" s="127"/>
      <c r="T217" s="133">
        <f>SUM($T$218:$T$227)</f>
        <v>0</v>
      </c>
      <c r="AR217" s="134" t="s">
        <v>21</v>
      </c>
      <c r="AT217" s="134" t="s">
        <v>69</v>
      </c>
      <c r="AU217" s="134" t="s">
        <v>70</v>
      </c>
      <c r="AY217" s="134" t="s">
        <v>158</v>
      </c>
      <c r="BK217" s="135">
        <f>SUM($BK$218:$BK$227)</f>
        <v>0</v>
      </c>
    </row>
    <row r="218" spans="2:65" s="6" customFormat="1" ht="15.75" customHeight="1" x14ac:dyDescent="0.3">
      <c r="B218" s="23"/>
      <c r="C218" s="136" t="s">
        <v>303</v>
      </c>
      <c r="D218" s="136" t="s">
        <v>159</v>
      </c>
      <c r="E218" s="137" t="s">
        <v>396</v>
      </c>
      <c r="F218" s="138" t="s">
        <v>397</v>
      </c>
      <c r="G218" s="139" t="s">
        <v>183</v>
      </c>
      <c r="H218" s="140">
        <v>2.3969999999999998</v>
      </c>
      <c r="I218" s="141"/>
      <c r="J218" s="142">
        <f>ROUND($I$218*$H$218,2)</f>
        <v>0</v>
      </c>
      <c r="K218" s="138"/>
      <c r="L218" s="43"/>
      <c r="M218" s="143"/>
      <c r="N218" s="144" t="s">
        <v>41</v>
      </c>
      <c r="O218" s="24"/>
      <c r="P218" s="145">
        <f>$O$218*$H$218</f>
        <v>0</v>
      </c>
      <c r="Q218" s="145">
        <v>0</v>
      </c>
      <c r="R218" s="145">
        <f>$Q$218*$H$218</f>
        <v>0</v>
      </c>
      <c r="S218" s="145">
        <v>0</v>
      </c>
      <c r="T218" s="146">
        <f>$S$218*$H$218</f>
        <v>0</v>
      </c>
      <c r="AR218" s="89" t="s">
        <v>163</v>
      </c>
      <c r="AT218" s="89" t="s">
        <v>159</v>
      </c>
      <c r="AU218" s="89" t="s">
        <v>21</v>
      </c>
      <c r="AY218" s="6" t="s">
        <v>158</v>
      </c>
      <c r="BE218" s="147">
        <f>IF($N$218="základní",$J$218,0)</f>
        <v>0</v>
      </c>
      <c r="BF218" s="147">
        <f>IF($N$218="snížená",$J$218,0)</f>
        <v>0</v>
      </c>
      <c r="BG218" s="147">
        <f>IF($N$218="zákl. přenesená",$J$218,0)</f>
        <v>0</v>
      </c>
      <c r="BH218" s="147">
        <f>IF($N$218="sníž. přenesená",$J$218,0)</f>
        <v>0</v>
      </c>
      <c r="BI218" s="147">
        <f>IF($N$218="nulová",$J$218,0)</f>
        <v>0</v>
      </c>
      <c r="BJ218" s="89" t="s">
        <v>21</v>
      </c>
      <c r="BK218" s="147">
        <f>ROUND($I$218*$H$218,2)</f>
        <v>0</v>
      </c>
      <c r="BL218" s="89" t="s">
        <v>163</v>
      </c>
      <c r="BM218" s="89" t="s">
        <v>303</v>
      </c>
    </row>
    <row r="219" spans="2:65" s="6" customFormat="1" ht="16.5" customHeight="1" x14ac:dyDescent="0.3">
      <c r="B219" s="23"/>
      <c r="C219" s="24"/>
      <c r="D219" s="148" t="s">
        <v>164</v>
      </c>
      <c r="E219" s="24"/>
      <c r="F219" s="149" t="s">
        <v>397</v>
      </c>
      <c r="G219" s="24"/>
      <c r="H219" s="24"/>
      <c r="J219" s="24"/>
      <c r="K219" s="24"/>
      <c r="L219" s="43"/>
      <c r="M219" s="56"/>
      <c r="N219" s="24"/>
      <c r="O219" s="24"/>
      <c r="P219" s="24"/>
      <c r="Q219" s="24"/>
      <c r="R219" s="24"/>
      <c r="S219" s="24"/>
      <c r="T219" s="57"/>
      <c r="AT219" s="6" t="s">
        <v>164</v>
      </c>
      <c r="AU219" s="6" t="s">
        <v>21</v>
      </c>
    </row>
    <row r="220" spans="2:65" s="6" customFormat="1" ht="15.75" customHeight="1" x14ac:dyDescent="0.3">
      <c r="B220" s="23"/>
      <c r="C220" s="136" t="s">
        <v>307</v>
      </c>
      <c r="D220" s="136" t="s">
        <v>159</v>
      </c>
      <c r="E220" s="137" t="s">
        <v>399</v>
      </c>
      <c r="F220" s="138" t="s">
        <v>400</v>
      </c>
      <c r="G220" s="139" t="s">
        <v>183</v>
      </c>
      <c r="H220" s="140">
        <v>43.140999999999998</v>
      </c>
      <c r="I220" s="141"/>
      <c r="J220" s="142">
        <f>ROUND($I$220*$H$220,2)</f>
        <v>0</v>
      </c>
      <c r="K220" s="138"/>
      <c r="L220" s="43"/>
      <c r="M220" s="143"/>
      <c r="N220" s="144" t="s">
        <v>41</v>
      </c>
      <c r="O220" s="24"/>
      <c r="P220" s="145">
        <f>$O$220*$H$220</f>
        <v>0</v>
      </c>
      <c r="Q220" s="145">
        <v>0</v>
      </c>
      <c r="R220" s="145">
        <f>$Q$220*$H$220</f>
        <v>0</v>
      </c>
      <c r="S220" s="145">
        <v>0</v>
      </c>
      <c r="T220" s="146">
        <f>$S$220*$H$220</f>
        <v>0</v>
      </c>
      <c r="AR220" s="89" t="s">
        <v>163</v>
      </c>
      <c r="AT220" s="89" t="s">
        <v>159</v>
      </c>
      <c r="AU220" s="89" t="s">
        <v>21</v>
      </c>
      <c r="AY220" s="6" t="s">
        <v>158</v>
      </c>
      <c r="BE220" s="147">
        <f>IF($N$220="základní",$J$220,0)</f>
        <v>0</v>
      </c>
      <c r="BF220" s="147">
        <f>IF($N$220="snížená",$J$220,0)</f>
        <v>0</v>
      </c>
      <c r="BG220" s="147">
        <f>IF($N$220="zákl. přenesená",$J$220,0)</f>
        <v>0</v>
      </c>
      <c r="BH220" s="147">
        <f>IF($N$220="sníž. přenesená",$J$220,0)</f>
        <v>0</v>
      </c>
      <c r="BI220" s="147">
        <f>IF($N$220="nulová",$J$220,0)</f>
        <v>0</v>
      </c>
      <c r="BJ220" s="89" t="s">
        <v>21</v>
      </c>
      <c r="BK220" s="147">
        <f>ROUND($I$220*$H$220,2)</f>
        <v>0</v>
      </c>
      <c r="BL220" s="89" t="s">
        <v>163</v>
      </c>
      <c r="BM220" s="89" t="s">
        <v>307</v>
      </c>
    </row>
    <row r="221" spans="2:65" s="6" customFormat="1" ht="16.5" customHeight="1" x14ac:dyDescent="0.3">
      <c r="B221" s="23"/>
      <c r="C221" s="24"/>
      <c r="D221" s="148" t="s">
        <v>164</v>
      </c>
      <c r="E221" s="24"/>
      <c r="F221" s="149" t="s">
        <v>400</v>
      </c>
      <c r="G221" s="24"/>
      <c r="H221" s="24"/>
      <c r="J221" s="24"/>
      <c r="K221" s="24"/>
      <c r="L221" s="43"/>
      <c r="M221" s="56"/>
      <c r="N221" s="24"/>
      <c r="O221" s="24"/>
      <c r="P221" s="24"/>
      <c r="Q221" s="24"/>
      <c r="R221" s="24"/>
      <c r="S221" s="24"/>
      <c r="T221" s="57"/>
      <c r="AT221" s="6" t="s">
        <v>164</v>
      </c>
      <c r="AU221" s="6" t="s">
        <v>21</v>
      </c>
    </row>
    <row r="222" spans="2:65" s="6" customFormat="1" ht="15.75" customHeight="1" x14ac:dyDescent="0.3">
      <c r="B222" s="23"/>
      <c r="C222" s="136" t="s">
        <v>312</v>
      </c>
      <c r="D222" s="136" t="s">
        <v>159</v>
      </c>
      <c r="E222" s="137" t="s">
        <v>402</v>
      </c>
      <c r="F222" s="138" t="s">
        <v>403</v>
      </c>
      <c r="G222" s="139" t="s">
        <v>183</v>
      </c>
      <c r="H222" s="140">
        <v>2.3969999999999998</v>
      </c>
      <c r="I222" s="141"/>
      <c r="J222" s="142">
        <f>ROUND($I$222*$H$222,2)</f>
        <v>0</v>
      </c>
      <c r="K222" s="138"/>
      <c r="L222" s="43"/>
      <c r="M222" s="143"/>
      <c r="N222" s="144" t="s">
        <v>41</v>
      </c>
      <c r="O222" s="24"/>
      <c r="P222" s="145">
        <f>$O$222*$H$222</f>
        <v>0</v>
      </c>
      <c r="Q222" s="145">
        <v>0</v>
      </c>
      <c r="R222" s="145">
        <f>$Q$222*$H$222</f>
        <v>0</v>
      </c>
      <c r="S222" s="145">
        <v>0</v>
      </c>
      <c r="T222" s="146">
        <f>$S$222*$H$222</f>
        <v>0</v>
      </c>
      <c r="AR222" s="89" t="s">
        <v>163</v>
      </c>
      <c r="AT222" s="89" t="s">
        <v>159</v>
      </c>
      <c r="AU222" s="89" t="s">
        <v>21</v>
      </c>
      <c r="AY222" s="6" t="s">
        <v>158</v>
      </c>
      <c r="BE222" s="147">
        <f>IF($N$222="základní",$J$222,0)</f>
        <v>0</v>
      </c>
      <c r="BF222" s="147">
        <f>IF($N$222="snížená",$J$222,0)</f>
        <v>0</v>
      </c>
      <c r="BG222" s="147">
        <f>IF($N$222="zákl. přenesená",$J$222,0)</f>
        <v>0</v>
      </c>
      <c r="BH222" s="147">
        <f>IF($N$222="sníž. přenesená",$J$222,0)</f>
        <v>0</v>
      </c>
      <c r="BI222" s="147">
        <f>IF($N$222="nulová",$J$222,0)</f>
        <v>0</v>
      </c>
      <c r="BJ222" s="89" t="s">
        <v>21</v>
      </c>
      <c r="BK222" s="147">
        <f>ROUND($I$222*$H$222,2)</f>
        <v>0</v>
      </c>
      <c r="BL222" s="89" t="s">
        <v>163</v>
      </c>
      <c r="BM222" s="89" t="s">
        <v>312</v>
      </c>
    </row>
    <row r="223" spans="2:65" s="6" customFormat="1" ht="16.5" customHeight="1" x14ac:dyDescent="0.3">
      <c r="B223" s="23"/>
      <c r="C223" s="24"/>
      <c r="D223" s="148" t="s">
        <v>164</v>
      </c>
      <c r="E223" s="24"/>
      <c r="F223" s="149" t="s">
        <v>403</v>
      </c>
      <c r="G223" s="24"/>
      <c r="H223" s="24"/>
      <c r="J223" s="24"/>
      <c r="K223" s="24"/>
      <c r="L223" s="43"/>
      <c r="M223" s="56"/>
      <c r="N223" s="24"/>
      <c r="O223" s="24"/>
      <c r="P223" s="24"/>
      <c r="Q223" s="24"/>
      <c r="R223" s="24"/>
      <c r="S223" s="24"/>
      <c r="T223" s="57"/>
      <c r="AT223" s="6" t="s">
        <v>164</v>
      </c>
      <c r="AU223" s="6" t="s">
        <v>21</v>
      </c>
    </row>
    <row r="224" spans="2:65" s="6" customFormat="1" ht="15.75" customHeight="1" x14ac:dyDescent="0.3">
      <c r="B224" s="23"/>
      <c r="C224" s="136" t="s">
        <v>318</v>
      </c>
      <c r="D224" s="136" t="s">
        <v>159</v>
      </c>
      <c r="E224" s="137" t="s">
        <v>405</v>
      </c>
      <c r="F224" s="138" t="s">
        <v>406</v>
      </c>
      <c r="G224" s="139" t="s">
        <v>183</v>
      </c>
      <c r="H224" s="140">
        <v>45.537999999999997</v>
      </c>
      <c r="I224" s="141"/>
      <c r="J224" s="142">
        <f>ROUND($I$224*$H$224,2)</f>
        <v>0</v>
      </c>
      <c r="K224" s="138"/>
      <c r="L224" s="43"/>
      <c r="M224" s="143"/>
      <c r="N224" s="144" t="s">
        <v>41</v>
      </c>
      <c r="O224" s="24"/>
      <c r="P224" s="145">
        <f>$O$224*$H$224</f>
        <v>0</v>
      </c>
      <c r="Q224" s="145">
        <v>0</v>
      </c>
      <c r="R224" s="145">
        <f>$Q$224*$H$224</f>
        <v>0</v>
      </c>
      <c r="S224" s="145">
        <v>0</v>
      </c>
      <c r="T224" s="146">
        <f>$S$224*$H$224</f>
        <v>0</v>
      </c>
      <c r="AR224" s="89" t="s">
        <v>163</v>
      </c>
      <c r="AT224" s="89" t="s">
        <v>159</v>
      </c>
      <c r="AU224" s="89" t="s">
        <v>21</v>
      </c>
      <c r="AY224" s="6" t="s">
        <v>158</v>
      </c>
      <c r="BE224" s="147">
        <f>IF($N$224="základní",$J$224,0)</f>
        <v>0</v>
      </c>
      <c r="BF224" s="147">
        <f>IF($N$224="snížená",$J$224,0)</f>
        <v>0</v>
      </c>
      <c r="BG224" s="147">
        <f>IF($N$224="zákl. přenesená",$J$224,0)</f>
        <v>0</v>
      </c>
      <c r="BH224" s="147">
        <f>IF($N$224="sníž. přenesená",$J$224,0)</f>
        <v>0</v>
      </c>
      <c r="BI224" s="147">
        <f>IF($N$224="nulová",$J$224,0)</f>
        <v>0</v>
      </c>
      <c r="BJ224" s="89" t="s">
        <v>21</v>
      </c>
      <c r="BK224" s="147">
        <f>ROUND($I$224*$H$224,2)</f>
        <v>0</v>
      </c>
      <c r="BL224" s="89" t="s">
        <v>163</v>
      </c>
      <c r="BM224" s="89" t="s">
        <v>318</v>
      </c>
    </row>
    <row r="225" spans="2:65" s="6" customFormat="1" ht="16.5" customHeight="1" x14ac:dyDescent="0.3">
      <c r="B225" s="23"/>
      <c r="C225" s="24"/>
      <c r="D225" s="148" t="s">
        <v>164</v>
      </c>
      <c r="E225" s="24"/>
      <c r="F225" s="149" t="s">
        <v>406</v>
      </c>
      <c r="G225" s="24"/>
      <c r="H225" s="24"/>
      <c r="J225" s="24"/>
      <c r="K225" s="24"/>
      <c r="L225" s="43"/>
      <c r="M225" s="56"/>
      <c r="N225" s="24"/>
      <c r="O225" s="24"/>
      <c r="P225" s="24"/>
      <c r="Q225" s="24"/>
      <c r="R225" s="24"/>
      <c r="S225" s="24"/>
      <c r="T225" s="57"/>
      <c r="AT225" s="6" t="s">
        <v>164</v>
      </c>
      <c r="AU225" s="6" t="s">
        <v>21</v>
      </c>
    </row>
    <row r="226" spans="2:65" s="6" customFormat="1" ht="15.75" customHeight="1" x14ac:dyDescent="0.3">
      <c r="B226" s="23"/>
      <c r="C226" s="136" t="s">
        <v>323</v>
      </c>
      <c r="D226" s="136" t="s">
        <v>159</v>
      </c>
      <c r="E226" s="137" t="s">
        <v>407</v>
      </c>
      <c r="F226" s="138" t="s">
        <v>408</v>
      </c>
      <c r="G226" s="139" t="s">
        <v>183</v>
      </c>
      <c r="H226" s="140">
        <v>2.3969999999999998</v>
      </c>
      <c r="I226" s="141"/>
      <c r="J226" s="142">
        <f>ROUND($I$226*$H$226,2)</f>
        <v>0</v>
      </c>
      <c r="K226" s="138"/>
      <c r="L226" s="43"/>
      <c r="M226" s="143"/>
      <c r="N226" s="144" t="s">
        <v>41</v>
      </c>
      <c r="O226" s="24"/>
      <c r="P226" s="145">
        <f>$O$226*$H$226</f>
        <v>0</v>
      </c>
      <c r="Q226" s="145">
        <v>0</v>
      </c>
      <c r="R226" s="145">
        <f>$Q$226*$H$226</f>
        <v>0</v>
      </c>
      <c r="S226" s="145">
        <v>0</v>
      </c>
      <c r="T226" s="146">
        <f>$S$226*$H$226</f>
        <v>0</v>
      </c>
      <c r="AR226" s="89" t="s">
        <v>163</v>
      </c>
      <c r="AT226" s="89" t="s">
        <v>159</v>
      </c>
      <c r="AU226" s="89" t="s">
        <v>21</v>
      </c>
      <c r="AY226" s="6" t="s">
        <v>158</v>
      </c>
      <c r="BE226" s="147">
        <f>IF($N$226="základní",$J$226,0)</f>
        <v>0</v>
      </c>
      <c r="BF226" s="147">
        <f>IF($N$226="snížená",$J$226,0)</f>
        <v>0</v>
      </c>
      <c r="BG226" s="147">
        <f>IF($N$226="zákl. přenesená",$J$226,0)</f>
        <v>0</v>
      </c>
      <c r="BH226" s="147">
        <f>IF($N$226="sníž. přenesená",$J$226,0)</f>
        <v>0</v>
      </c>
      <c r="BI226" s="147">
        <f>IF($N$226="nulová",$J$226,0)</f>
        <v>0</v>
      </c>
      <c r="BJ226" s="89" t="s">
        <v>21</v>
      </c>
      <c r="BK226" s="147">
        <f>ROUND($I$226*$H$226,2)</f>
        <v>0</v>
      </c>
      <c r="BL226" s="89" t="s">
        <v>163</v>
      </c>
      <c r="BM226" s="89" t="s">
        <v>323</v>
      </c>
    </row>
    <row r="227" spans="2:65" s="6" customFormat="1" ht="16.5" customHeight="1" x14ac:dyDescent="0.3">
      <c r="B227" s="23"/>
      <c r="C227" s="24"/>
      <c r="D227" s="148" t="s">
        <v>164</v>
      </c>
      <c r="E227" s="24"/>
      <c r="F227" s="149" t="s">
        <v>408</v>
      </c>
      <c r="G227" s="24"/>
      <c r="H227" s="24"/>
      <c r="J227" s="24"/>
      <c r="K227" s="24"/>
      <c r="L227" s="43"/>
      <c r="M227" s="174"/>
      <c r="N227" s="175"/>
      <c r="O227" s="175"/>
      <c r="P227" s="175"/>
      <c r="Q227" s="175"/>
      <c r="R227" s="175"/>
      <c r="S227" s="175"/>
      <c r="T227" s="176"/>
      <c r="AT227" s="6" t="s">
        <v>164</v>
      </c>
      <c r="AU227" s="6" t="s">
        <v>21</v>
      </c>
    </row>
    <row r="228" spans="2:65" s="6" customFormat="1" ht="7.5" customHeight="1" x14ac:dyDescent="0.3">
      <c r="B228" s="38"/>
      <c r="C228" s="39"/>
      <c r="D228" s="39"/>
      <c r="E228" s="39"/>
      <c r="F228" s="39"/>
      <c r="G228" s="39"/>
      <c r="H228" s="39"/>
      <c r="I228" s="101"/>
      <c r="J228" s="39"/>
      <c r="K228" s="39"/>
      <c r="L228" s="43"/>
    </row>
    <row r="303" s="2" customFormat="1" ht="14.25" customHeight="1" x14ac:dyDescent="0.3"/>
  </sheetData>
  <sheetProtection password="CC35" sheet="1" objects="1" scenarios="1" formatColumns="0" formatRows="0" sort="0" autoFilter="0"/>
  <autoFilter ref="C92:K92"/>
  <mergeCells count="9">
    <mergeCell ref="E85:H85"/>
    <mergeCell ref="G1:H1"/>
    <mergeCell ref="L2:V2"/>
    <mergeCell ref="E7:H7"/>
    <mergeCell ref="E9:H9"/>
    <mergeCell ref="E24:H24"/>
    <mergeCell ref="E45:H45"/>
    <mergeCell ref="E47:H47"/>
    <mergeCell ref="E83:H83"/>
  </mergeCells>
  <hyperlinks>
    <hyperlink ref="F1:G1" location="C2" tooltip="Krycí list soupisu" display="1) Krycí list soupisu"/>
    <hyperlink ref="G1:H1" location="C54" tooltip="Rekapitulace" display="2) Rekapitulace"/>
    <hyperlink ref="J1" location="C92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3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8" width="10.5" style="1" customWidth="1"/>
    <col min="19" max="19" width="8.1640625" style="2" customWidth="1"/>
    <col min="20" max="20" width="29.6640625" style="2" customWidth="1"/>
    <col min="21" max="21" width="16.33203125" style="2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89"/>
      <c r="C1" s="189"/>
      <c r="D1" s="188" t="s">
        <v>1</v>
      </c>
      <c r="E1" s="189"/>
      <c r="F1" s="190" t="s">
        <v>1523</v>
      </c>
      <c r="G1" s="313" t="s">
        <v>1524</v>
      </c>
      <c r="H1" s="313"/>
      <c r="I1" s="189"/>
      <c r="J1" s="190" t="s">
        <v>1525</v>
      </c>
      <c r="K1" s="188" t="s">
        <v>113</v>
      </c>
      <c r="L1" s="190" t="s">
        <v>1526</v>
      </c>
      <c r="M1" s="190"/>
      <c r="N1" s="190"/>
      <c r="O1" s="190"/>
      <c r="P1" s="190"/>
      <c r="Q1" s="190"/>
      <c r="R1" s="190"/>
      <c r="S1" s="190"/>
      <c r="T1" s="190"/>
      <c r="U1" s="186"/>
      <c r="V1" s="18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2" t="s">
        <v>98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7"/>
      <c r="J3" s="8"/>
      <c r="K3" s="9"/>
      <c r="AT3" s="2" t="s">
        <v>78</v>
      </c>
    </row>
    <row r="4" spans="1:256" s="2" customFormat="1" ht="37.5" customHeight="1" x14ac:dyDescent="0.3">
      <c r="B4" s="10"/>
      <c r="C4" s="11"/>
      <c r="D4" s="12" t="s">
        <v>114</v>
      </c>
      <c r="E4" s="11"/>
      <c r="F4" s="11"/>
      <c r="G4" s="11"/>
      <c r="H4" s="11"/>
      <c r="J4" s="11"/>
      <c r="K4" s="13"/>
      <c r="M4" s="14" t="s">
        <v>10</v>
      </c>
      <c r="AT4" s="2" t="s">
        <v>4</v>
      </c>
    </row>
    <row r="5" spans="1:256" s="2" customFormat="1" ht="7.5" customHeight="1" x14ac:dyDescent="0.3">
      <c r="B5" s="10"/>
      <c r="C5" s="11"/>
      <c r="D5" s="11"/>
      <c r="E5" s="11"/>
      <c r="F5" s="11"/>
      <c r="G5" s="11"/>
      <c r="H5" s="11"/>
      <c r="J5" s="11"/>
      <c r="K5" s="13"/>
    </row>
    <row r="6" spans="1:256" s="2" customFormat="1" ht="15.75" customHeight="1" x14ac:dyDescent="0.3">
      <c r="B6" s="10"/>
      <c r="C6" s="11"/>
      <c r="D6" s="19" t="s">
        <v>16</v>
      </c>
      <c r="E6" s="11"/>
      <c r="F6" s="11"/>
      <c r="G6" s="11"/>
      <c r="H6" s="11"/>
      <c r="J6" s="11"/>
      <c r="K6" s="13"/>
    </row>
    <row r="7" spans="1:256" s="2" customFormat="1" ht="15.75" customHeight="1" x14ac:dyDescent="0.3">
      <c r="B7" s="10"/>
      <c r="C7" s="11"/>
      <c r="D7" s="11"/>
      <c r="E7" s="314" t="str">
        <f>'Rekapitulace stavby'!$K$6</f>
        <v>Boletice - Podvoří - ekologizace kotleny</v>
      </c>
      <c r="F7" s="306"/>
      <c r="G7" s="306"/>
      <c r="H7" s="306"/>
      <c r="J7" s="11"/>
      <c r="K7" s="13"/>
    </row>
    <row r="8" spans="1:256" s="6" customFormat="1" ht="15.75" customHeight="1" x14ac:dyDescent="0.3">
      <c r="B8" s="23"/>
      <c r="C8" s="24"/>
      <c r="D8" s="19" t="s">
        <v>115</v>
      </c>
      <c r="E8" s="24"/>
      <c r="F8" s="24"/>
      <c r="G8" s="24"/>
      <c r="H8" s="24"/>
      <c r="J8" s="24"/>
      <c r="K8" s="27"/>
    </row>
    <row r="9" spans="1:256" s="6" customFormat="1" ht="37.5" customHeight="1" x14ac:dyDescent="0.3">
      <c r="B9" s="23"/>
      <c r="C9" s="24"/>
      <c r="D9" s="24"/>
      <c r="E9" s="291" t="s">
        <v>1240</v>
      </c>
      <c r="F9" s="294"/>
      <c r="G9" s="294"/>
      <c r="H9" s="294"/>
      <c r="J9" s="24"/>
      <c r="K9" s="27"/>
    </row>
    <row r="10" spans="1:256" s="6" customFormat="1" ht="14.25" customHeight="1" x14ac:dyDescent="0.3">
      <c r="B10" s="23"/>
      <c r="C10" s="24"/>
      <c r="D10" s="24"/>
      <c r="E10" s="24"/>
      <c r="F10" s="24"/>
      <c r="G10" s="24"/>
      <c r="H10" s="24"/>
      <c r="J10" s="24"/>
      <c r="K10" s="27"/>
    </row>
    <row r="11" spans="1:256" s="6" customFormat="1" ht="15" customHeight="1" x14ac:dyDescent="0.3">
      <c r="B11" s="23"/>
      <c r="C11" s="24"/>
      <c r="D11" s="19" t="s">
        <v>19</v>
      </c>
      <c r="E11" s="24"/>
      <c r="F11" s="17"/>
      <c r="G11" s="24"/>
      <c r="H11" s="24"/>
      <c r="I11" s="88" t="s">
        <v>20</v>
      </c>
      <c r="J11" s="17"/>
      <c r="K11" s="27"/>
    </row>
    <row r="12" spans="1:256" s="6" customFormat="1" ht="15" customHeight="1" x14ac:dyDescent="0.3">
      <c r="B12" s="23"/>
      <c r="C12" s="24"/>
      <c r="D12" s="19" t="s">
        <v>22</v>
      </c>
      <c r="E12" s="24"/>
      <c r="F12" s="17" t="s">
        <v>23</v>
      </c>
      <c r="G12" s="24"/>
      <c r="H12" s="24"/>
      <c r="I12" s="88" t="s">
        <v>24</v>
      </c>
      <c r="J12" s="52" t="str">
        <f>'Rekapitulace stavby'!$AN$8</f>
        <v>08.06.2015</v>
      </c>
      <c r="K12" s="27"/>
    </row>
    <row r="13" spans="1:256" s="6" customFormat="1" ht="12" customHeight="1" x14ac:dyDescent="0.3">
      <c r="B13" s="23"/>
      <c r="C13" s="24"/>
      <c r="D13" s="24"/>
      <c r="E13" s="24"/>
      <c r="F13" s="24"/>
      <c r="G13" s="24"/>
      <c r="H13" s="24"/>
      <c r="J13" s="24"/>
      <c r="K13" s="27"/>
    </row>
    <row r="14" spans="1:256" s="6" customFormat="1" ht="15" customHeight="1" x14ac:dyDescent="0.3">
      <c r="B14" s="23"/>
      <c r="C14" s="24"/>
      <c r="D14" s="19" t="s">
        <v>28</v>
      </c>
      <c r="E14" s="24"/>
      <c r="F14" s="24"/>
      <c r="G14" s="24"/>
      <c r="H14" s="24"/>
      <c r="I14" s="88" t="s">
        <v>29</v>
      </c>
      <c r="J14" s="17" t="str">
        <f>IF('Rekapitulace stavby'!$AN$10="","",'Rekapitulace stavby'!$AN$10)</f>
        <v/>
      </c>
      <c r="K14" s="27"/>
    </row>
    <row r="15" spans="1:256" s="6" customFormat="1" ht="18.75" customHeight="1" x14ac:dyDescent="0.3">
      <c r="B15" s="23"/>
      <c r="C15" s="24"/>
      <c r="D15" s="24"/>
      <c r="E15" s="17" t="str">
        <f>IF('Rekapitulace stavby'!$E$11="","",'Rekapitulace stavby'!$E$11)</f>
        <v xml:space="preserve"> </v>
      </c>
      <c r="F15" s="24"/>
      <c r="G15" s="24"/>
      <c r="H15" s="24"/>
      <c r="I15" s="88" t="s">
        <v>30</v>
      </c>
      <c r="J15" s="17" t="str">
        <f>IF('Rekapitulace stavby'!$AN$11="","",'Rekapitulace stavby'!$AN$11)</f>
        <v/>
      </c>
      <c r="K15" s="27"/>
    </row>
    <row r="16" spans="1:256" s="6" customFormat="1" ht="7.5" customHeight="1" x14ac:dyDescent="0.3">
      <c r="B16" s="23"/>
      <c r="C16" s="24"/>
      <c r="D16" s="24"/>
      <c r="E16" s="24"/>
      <c r="F16" s="24"/>
      <c r="G16" s="24"/>
      <c r="H16" s="24"/>
      <c r="J16" s="24"/>
      <c r="K16" s="27"/>
    </row>
    <row r="17" spans="2:11" s="6" customFormat="1" ht="15" customHeight="1" x14ac:dyDescent="0.3">
      <c r="B17" s="23"/>
      <c r="C17" s="24"/>
      <c r="D17" s="19" t="s">
        <v>31</v>
      </c>
      <c r="E17" s="24"/>
      <c r="F17" s="24"/>
      <c r="G17" s="24"/>
      <c r="H17" s="24"/>
      <c r="I17" s="88" t="s">
        <v>29</v>
      </c>
      <c r="J17" s="17" t="str">
        <f>IF('Rekapitulace stavby'!$AN$13="Vyplň údaj","",IF('Rekapitulace stavby'!$AN$13="","",'Rekapitulace stavby'!$AN$13))</f>
        <v/>
      </c>
      <c r="K17" s="27"/>
    </row>
    <row r="18" spans="2:11" s="6" customFormat="1" ht="18.75" customHeight="1" x14ac:dyDescent="0.3">
      <c r="B18" s="23"/>
      <c r="C18" s="24"/>
      <c r="D18" s="24"/>
      <c r="E18" s="17" t="str">
        <f>IF('Rekapitulace stavby'!$E$14="Vyplň údaj","",IF('Rekapitulace stavby'!$E$14="","",'Rekapitulace stavby'!$E$14))</f>
        <v/>
      </c>
      <c r="F18" s="24"/>
      <c r="G18" s="24"/>
      <c r="H18" s="24"/>
      <c r="I18" s="88" t="s">
        <v>30</v>
      </c>
      <c r="J18" s="17" t="str">
        <f>IF('Rekapitulace stavby'!$AN$14="Vyplň údaj","",IF('Rekapitulace stavby'!$AN$14="","",'Rekapitulace stavby'!$AN$14))</f>
        <v/>
      </c>
      <c r="K18" s="27"/>
    </row>
    <row r="19" spans="2:11" s="6" customFormat="1" ht="7.5" customHeight="1" x14ac:dyDescent="0.3">
      <c r="B19" s="23"/>
      <c r="C19" s="24"/>
      <c r="D19" s="24"/>
      <c r="E19" s="24"/>
      <c r="F19" s="24"/>
      <c r="G19" s="24"/>
      <c r="H19" s="24"/>
      <c r="J19" s="24"/>
      <c r="K19" s="27"/>
    </row>
    <row r="20" spans="2:11" s="6" customFormat="1" ht="15" customHeight="1" x14ac:dyDescent="0.3">
      <c r="B20" s="23"/>
      <c r="C20" s="24"/>
      <c r="D20" s="19" t="s">
        <v>33</v>
      </c>
      <c r="E20" s="24"/>
      <c r="F20" s="24"/>
      <c r="G20" s="24"/>
      <c r="H20" s="24"/>
      <c r="I20" s="88" t="s">
        <v>29</v>
      </c>
      <c r="J20" s="17" t="str">
        <f>IF('Rekapitulace stavby'!$AN$16="","",'Rekapitulace stavby'!$AN$16)</f>
        <v/>
      </c>
      <c r="K20" s="27"/>
    </row>
    <row r="21" spans="2:11" s="6" customFormat="1" ht="18.75" customHeight="1" x14ac:dyDescent="0.3">
      <c r="B21" s="23"/>
      <c r="C21" s="24"/>
      <c r="D21" s="24"/>
      <c r="E21" s="17" t="str">
        <f>IF('Rekapitulace stavby'!$E$17="","",'Rekapitulace stavby'!$E$17)</f>
        <v xml:space="preserve"> </v>
      </c>
      <c r="F21" s="24"/>
      <c r="G21" s="24"/>
      <c r="H21" s="24"/>
      <c r="I21" s="88" t="s">
        <v>30</v>
      </c>
      <c r="J21" s="17" t="str">
        <f>IF('Rekapitulace stavby'!$AN$17="","",'Rekapitulace stavby'!$AN$17)</f>
        <v/>
      </c>
      <c r="K21" s="27"/>
    </row>
    <row r="22" spans="2:11" s="6" customFormat="1" ht="7.5" customHeight="1" x14ac:dyDescent="0.3">
      <c r="B22" s="23"/>
      <c r="C22" s="24"/>
      <c r="D22" s="24"/>
      <c r="E22" s="24"/>
      <c r="F22" s="24"/>
      <c r="G22" s="24"/>
      <c r="H22" s="24"/>
      <c r="J22" s="24"/>
      <c r="K22" s="27"/>
    </row>
    <row r="23" spans="2:11" s="6" customFormat="1" ht="15" customHeight="1" x14ac:dyDescent="0.3">
      <c r="B23" s="23"/>
      <c r="C23" s="24"/>
      <c r="D23" s="19" t="s">
        <v>35</v>
      </c>
      <c r="E23" s="24"/>
      <c r="F23" s="24"/>
      <c r="G23" s="24"/>
      <c r="H23" s="24"/>
      <c r="J23" s="24"/>
      <c r="K23" s="27"/>
    </row>
    <row r="24" spans="2:11" s="89" customFormat="1" ht="15.75" customHeight="1" x14ac:dyDescent="0.3">
      <c r="B24" s="90"/>
      <c r="C24" s="91"/>
      <c r="D24" s="91"/>
      <c r="E24" s="309"/>
      <c r="F24" s="315"/>
      <c r="G24" s="315"/>
      <c r="H24" s="315"/>
      <c r="J24" s="91"/>
      <c r="K24" s="92"/>
    </row>
    <row r="25" spans="2:11" s="6" customFormat="1" ht="7.5" customHeight="1" x14ac:dyDescent="0.3">
      <c r="B25" s="23"/>
      <c r="C25" s="24"/>
      <c r="D25" s="24"/>
      <c r="E25" s="24"/>
      <c r="F25" s="24"/>
      <c r="G25" s="24"/>
      <c r="H25" s="24"/>
      <c r="J25" s="24"/>
      <c r="K25" s="27"/>
    </row>
    <row r="26" spans="2:11" s="6" customFormat="1" ht="7.5" customHeight="1" x14ac:dyDescent="0.3">
      <c r="B26" s="23"/>
      <c r="C26" s="24"/>
      <c r="D26" s="64"/>
      <c r="E26" s="64"/>
      <c r="F26" s="64"/>
      <c r="G26" s="64"/>
      <c r="H26" s="64"/>
      <c r="I26" s="53"/>
      <c r="J26" s="64"/>
      <c r="K26" s="93"/>
    </row>
    <row r="27" spans="2:11" s="6" customFormat="1" ht="26.25" customHeight="1" x14ac:dyDescent="0.3">
      <c r="B27" s="23"/>
      <c r="C27" s="24"/>
      <c r="D27" s="94" t="s">
        <v>36</v>
      </c>
      <c r="E27" s="24"/>
      <c r="F27" s="24"/>
      <c r="G27" s="24"/>
      <c r="H27" s="24"/>
      <c r="J27" s="67">
        <f>ROUND($J$86,2)</f>
        <v>0</v>
      </c>
      <c r="K27" s="27"/>
    </row>
    <row r="28" spans="2:11" s="6" customFormat="1" ht="7.5" customHeight="1" x14ac:dyDescent="0.3">
      <c r="B28" s="23"/>
      <c r="C28" s="24"/>
      <c r="D28" s="64"/>
      <c r="E28" s="64"/>
      <c r="F28" s="64"/>
      <c r="G28" s="64"/>
      <c r="H28" s="64"/>
      <c r="I28" s="53"/>
      <c r="J28" s="64"/>
      <c r="K28" s="93"/>
    </row>
    <row r="29" spans="2:11" s="6" customFormat="1" ht="15" customHeight="1" x14ac:dyDescent="0.3">
      <c r="B29" s="23"/>
      <c r="C29" s="24"/>
      <c r="D29" s="24"/>
      <c r="E29" s="24"/>
      <c r="F29" s="28" t="s">
        <v>38</v>
      </c>
      <c r="G29" s="24"/>
      <c r="H29" s="24"/>
      <c r="I29" s="95" t="s">
        <v>37</v>
      </c>
      <c r="J29" s="28" t="s">
        <v>39</v>
      </c>
      <c r="K29" s="27"/>
    </row>
    <row r="30" spans="2:11" s="6" customFormat="1" ht="15" customHeight="1" x14ac:dyDescent="0.3">
      <c r="B30" s="23"/>
      <c r="C30" s="24"/>
      <c r="D30" s="30" t="s">
        <v>40</v>
      </c>
      <c r="E30" s="30" t="s">
        <v>41</v>
      </c>
      <c r="F30" s="96">
        <f>ROUND(SUM($BE$86:$BE$254),2)</f>
        <v>0</v>
      </c>
      <c r="G30" s="24"/>
      <c r="H30" s="24"/>
      <c r="I30" s="97">
        <v>0.21</v>
      </c>
      <c r="J30" s="96">
        <f>ROUND(ROUND((SUM($BE$86:$BE$254)),2)*$I$30,2)</f>
        <v>0</v>
      </c>
      <c r="K30" s="27"/>
    </row>
    <row r="31" spans="2:11" s="6" customFormat="1" ht="15" customHeight="1" x14ac:dyDescent="0.3">
      <c r="B31" s="23"/>
      <c r="C31" s="24"/>
      <c r="D31" s="24"/>
      <c r="E31" s="30" t="s">
        <v>42</v>
      </c>
      <c r="F31" s="96">
        <f>ROUND(SUM($BF$86:$BF$254),2)</f>
        <v>0</v>
      </c>
      <c r="G31" s="24"/>
      <c r="H31" s="24"/>
      <c r="I31" s="97">
        <v>0.15</v>
      </c>
      <c r="J31" s="96">
        <f>ROUND(ROUND((SUM($BF$86:$BF$254)),2)*$I$31,2)</f>
        <v>0</v>
      </c>
      <c r="K31" s="27"/>
    </row>
    <row r="32" spans="2:11" s="6" customFormat="1" ht="15" hidden="1" customHeight="1" x14ac:dyDescent="0.3">
      <c r="B32" s="23"/>
      <c r="C32" s="24"/>
      <c r="D32" s="24"/>
      <c r="E32" s="30" t="s">
        <v>43</v>
      </c>
      <c r="F32" s="96">
        <f>ROUND(SUM($BG$86:$BG$254),2)</f>
        <v>0</v>
      </c>
      <c r="G32" s="24"/>
      <c r="H32" s="24"/>
      <c r="I32" s="97">
        <v>0.21</v>
      </c>
      <c r="J32" s="96">
        <v>0</v>
      </c>
      <c r="K32" s="27"/>
    </row>
    <row r="33" spans="2:11" s="6" customFormat="1" ht="15" hidden="1" customHeight="1" x14ac:dyDescent="0.3">
      <c r="B33" s="23"/>
      <c r="C33" s="24"/>
      <c r="D33" s="24"/>
      <c r="E33" s="30" t="s">
        <v>44</v>
      </c>
      <c r="F33" s="96">
        <f>ROUND(SUM($BH$86:$BH$254),2)</f>
        <v>0</v>
      </c>
      <c r="G33" s="24"/>
      <c r="H33" s="24"/>
      <c r="I33" s="97">
        <v>0.15</v>
      </c>
      <c r="J33" s="96">
        <v>0</v>
      </c>
      <c r="K33" s="27"/>
    </row>
    <row r="34" spans="2:11" s="6" customFormat="1" ht="15" hidden="1" customHeight="1" x14ac:dyDescent="0.3">
      <c r="B34" s="23"/>
      <c r="C34" s="24"/>
      <c r="D34" s="24"/>
      <c r="E34" s="30" t="s">
        <v>45</v>
      </c>
      <c r="F34" s="96">
        <f>ROUND(SUM($BI$86:$BI$254),2)</f>
        <v>0</v>
      </c>
      <c r="G34" s="24"/>
      <c r="H34" s="24"/>
      <c r="I34" s="97">
        <v>0</v>
      </c>
      <c r="J34" s="96">
        <v>0</v>
      </c>
      <c r="K34" s="27"/>
    </row>
    <row r="35" spans="2:11" s="6" customFormat="1" ht="7.5" customHeight="1" x14ac:dyDescent="0.3">
      <c r="B35" s="23"/>
      <c r="C35" s="24"/>
      <c r="D35" s="24"/>
      <c r="E35" s="24"/>
      <c r="F35" s="24"/>
      <c r="G35" s="24"/>
      <c r="H35" s="24"/>
      <c r="J35" s="24"/>
      <c r="K35" s="27"/>
    </row>
    <row r="36" spans="2:11" s="6" customFormat="1" ht="26.25" customHeight="1" x14ac:dyDescent="0.3">
      <c r="B36" s="23"/>
      <c r="C36" s="32"/>
      <c r="D36" s="33" t="s">
        <v>46</v>
      </c>
      <c r="E36" s="34"/>
      <c r="F36" s="34"/>
      <c r="G36" s="98" t="s">
        <v>47</v>
      </c>
      <c r="H36" s="35" t="s">
        <v>48</v>
      </c>
      <c r="I36" s="99"/>
      <c r="J36" s="36">
        <f>SUM($J$27:$J$34)</f>
        <v>0</v>
      </c>
      <c r="K36" s="100"/>
    </row>
    <row r="37" spans="2:11" s="6" customFormat="1" ht="15" customHeight="1" x14ac:dyDescent="0.3">
      <c r="B37" s="38"/>
      <c r="C37" s="39"/>
      <c r="D37" s="39"/>
      <c r="E37" s="39"/>
      <c r="F37" s="39"/>
      <c r="G37" s="39"/>
      <c r="H37" s="39"/>
      <c r="I37" s="101"/>
      <c r="J37" s="39"/>
      <c r="K37" s="40"/>
    </row>
    <row r="41" spans="2:11" s="6" customFormat="1" ht="7.5" customHeight="1" x14ac:dyDescent="0.3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s="6" customFormat="1" ht="37.5" customHeight="1" x14ac:dyDescent="0.3">
      <c r="B42" s="23"/>
      <c r="C42" s="12" t="s">
        <v>117</v>
      </c>
      <c r="D42" s="24"/>
      <c r="E42" s="24"/>
      <c r="F42" s="24"/>
      <c r="G42" s="24"/>
      <c r="H42" s="24"/>
      <c r="J42" s="24"/>
      <c r="K42" s="27"/>
    </row>
    <row r="43" spans="2:11" s="6" customFormat="1" ht="7.5" customHeight="1" x14ac:dyDescent="0.3">
      <c r="B43" s="23"/>
      <c r="C43" s="24"/>
      <c r="D43" s="24"/>
      <c r="E43" s="24"/>
      <c r="F43" s="24"/>
      <c r="G43" s="24"/>
      <c r="H43" s="24"/>
      <c r="J43" s="24"/>
      <c r="K43" s="27"/>
    </row>
    <row r="44" spans="2:11" s="6" customFormat="1" ht="15" customHeight="1" x14ac:dyDescent="0.3">
      <c r="B44" s="23"/>
      <c r="C44" s="19" t="s">
        <v>16</v>
      </c>
      <c r="D44" s="24"/>
      <c r="E44" s="24"/>
      <c r="F44" s="24"/>
      <c r="G44" s="24"/>
      <c r="H44" s="24"/>
      <c r="J44" s="24"/>
      <c r="K44" s="27"/>
    </row>
    <row r="45" spans="2:11" s="6" customFormat="1" ht="16.5" customHeight="1" x14ac:dyDescent="0.3">
      <c r="B45" s="23"/>
      <c r="C45" s="24"/>
      <c r="D45" s="24"/>
      <c r="E45" s="314" t="str">
        <f>$E$7</f>
        <v>Boletice - Podvoří - ekologizace kotleny</v>
      </c>
      <c r="F45" s="294"/>
      <c r="G45" s="294"/>
      <c r="H45" s="294"/>
      <c r="J45" s="24"/>
      <c r="K45" s="27"/>
    </row>
    <row r="46" spans="2:11" s="6" customFormat="1" ht="15" customHeight="1" x14ac:dyDescent="0.3">
      <c r="B46" s="23"/>
      <c r="C46" s="19" t="s">
        <v>115</v>
      </c>
      <c r="D46" s="24"/>
      <c r="E46" s="24"/>
      <c r="F46" s="24"/>
      <c r="G46" s="24"/>
      <c r="H46" s="24"/>
      <c r="J46" s="24"/>
      <c r="K46" s="27"/>
    </row>
    <row r="47" spans="2:11" s="6" customFormat="1" ht="19.5" customHeight="1" x14ac:dyDescent="0.3">
      <c r="B47" s="23"/>
      <c r="C47" s="24"/>
      <c r="D47" s="24"/>
      <c r="E47" s="291" t="str">
        <f>$E$9</f>
        <v>08 - Vytápění o.č. 002 - Jídelna a kuchyně (statek)</v>
      </c>
      <c r="F47" s="294"/>
      <c r="G47" s="294"/>
      <c r="H47" s="294"/>
      <c r="J47" s="24"/>
      <c r="K47" s="27"/>
    </row>
    <row r="48" spans="2:11" s="6" customFormat="1" ht="7.5" customHeight="1" x14ac:dyDescent="0.3">
      <c r="B48" s="23"/>
      <c r="C48" s="24"/>
      <c r="D48" s="24"/>
      <c r="E48" s="24"/>
      <c r="F48" s="24"/>
      <c r="G48" s="24"/>
      <c r="H48" s="24"/>
      <c r="J48" s="24"/>
      <c r="K48" s="27"/>
    </row>
    <row r="49" spans="2:47" s="6" customFormat="1" ht="18.75" customHeight="1" x14ac:dyDescent="0.3">
      <c r="B49" s="23"/>
      <c r="C49" s="19" t="s">
        <v>22</v>
      </c>
      <c r="D49" s="24"/>
      <c r="E49" s="24"/>
      <c r="F49" s="17" t="str">
        <f>$F$12</f>
        <v xml:space="preserve"> </v>
      </c>
      <c r="G49" s="24"/>
      <c r="H49" s="24"/>
      <c r="I49" s="88" t="s">
        <v>24</v>
      </c>
      <c r="J49" s="52" t="str">
        <f>IF($J$12="","",$J$12)</f>
        <v>08.06.2015</v>
      </c>
      <c r="K49" s="27"/>
    </row>
    <row r="50" spans="2:47" s="6" customFormat="1" ht="7.5" customHeight="1" x14ac:dyDescent="0.3">
      <c r="B50" s="23"/>
      <c r="C50" s="24"/>
      <c r="D50" s="24"/>
      <c r="E50" s="24"/>
      <c r="F50" s="24"/>
      <c r="G50" s="24"/>
      <c r="H50" s="24"/>
      <c r="J50" s="24"/>
      <c r="K50" s="27"/>
    </row>
    <row r="51" spans="2:47" s="6" customFormat="1" ht="15.75" customHeight="1" x14ac:dyDescent="0.3">
      <c r="B51" s="23"/>
      <c r="C51" s="19" t="s">
        <v>28</v>
      </c>
      <c r="D51" s="24"/>
      <c r="E51" s="24"/>
      <c r="F51" s="17" t="str">
        <f>$E$15</f>
        <v xml:space="preserve"> </v>
      </c>
      <c r="G51" s="24"/>
      <c r="H51" s="24"/>
      <c r="I51" s="88" t="s">
        <v>33</v>
      </c>
      <c r="J51" s="17" t="str">
        <f>$E$21</f>
        <v xml:space="preserve"> </v>
      </c>
      <c r="K51" s="27"/>
    </row>
    <row r="52" spans="2:47" s="6" customFormat="1" ht="15" customHeight="1" x14ac:dyDescent="0.3">
      <c r="B52" s="23"/>
      <c r="C52" s="19" t="s">
        <v>31</v>
      </c>
      <c r="D52" s="24"/>
      <c r="E52" s="24"/>
      <c r="F52" s="17" t="str">
        <f>IF($E$18="","",$E$18)</f>
        <v/>
      </c>
      <c r="G52" s="24"/>
      <c r="H52" s="24"/>
      <c r="J52" s="24"/>
      <c r="K52" s="27"/>
    </row>
    <row r="53" spans="2:47" s="6" customFormat="1" ht="11.25" customHeight="1" x14ac:dyDescent="0.3">
      <c r="B53" s="23"/>
      <c r="C53" s="24"/>
      <c r="D53" s="24"/>
      <c r="E53" s="24"/>
      <c r="F53" s="24"/>
      <c r="G53" s="24"/>
      <c r="H53" s="24"/>
      <c r="J53" s="24"/>
      <c r="K53" s="27"/>
    </row>
    <row r="54" spans="2:47" s="6" customFormat="1" ht="30" customHeight="1" x14ac:dyDescent="0.3">
      <c r="B54" s="23"/>
      <c r="C54" s="105" t="s">
        <v>118</v>
      </c>
      <c r="D54" s="32"/>
      <c r="E54" s="32"/>
      <c r="F54" s="32"/>
      <c r="G54" s="32"/>
      <c r="H54" s="32"/>
      <c r="I54" s="106"/>
      <c r="J54" s="107" t="s">
        <v>119</v>
      </c>
      <c r="K54" s="37"/>
    </row>
    <row r="55" spans="2:47" s="6" customFormat="1" ht="11.25" customHeight="1" x14ac:dyDescent="0.3">
      <c r="B55" s="23"/>
      <c r="C55" s="24"/>
      <c r="D55" s="24"/>
      <c r="E55" s="24"/>
      <c r="F55" s="24"/>
      <c r="G55" s="24"/>
      <c r="H55" s="24"/>
      <c r="J55" s="24"/>
      <c r="K55" s="27"/>
    </row>
    <row r="56" spans="2:47" s="6" customFormat="1" ht="30" customHeight="1" x14ac:dyDescent="0.3">
      <c r="B56" s="23"/>
      <c r="C56" s="66" t="s">
        <v>120</v>
      </c>
      <c r="D56" s="24"/>
      <c r="E56" s="24"/>
      <c r="F56" s="24"/>
      <c r="G56" s="24"/>
      <c r="H56" s="24"/>
      <c r="J56" s="67">
        <f>$J$86</f>
        <v>0</v>
      </c>
      <c r="K56" s="27"/>
      <c r="AU56" s="6" t="s">
        <v>121</v>
      </c>
    </row>
    <row r="57" spans="2:47" s="73" customFormat="1" ht="25.5" customHeight="1" x14ac:dyDescent="0.3">
      <c r="B57" s="108"/>
      <c r="C57" s="109"/>
      <c r="D57" s="110" t="s">
        <v>133</v>
      </c>
      <c r="E57" s="110"/>
      <c r="F57" s="110"/>
      <c r="G57" s="110"/>
      <c r="H57" s="110"/>
      <c r="I57" s="111"/>
      <c r="J57" s="112">
        <f>$J$87</f>
        <v>0</v>
      </c>
      <c r="K57" s="113"/>
    </row>
    <row r="58" spans="2:47" s="73" customFormat="1" ht="25.5" customHeight="1" x14ac:dyDescent="0.3">
      <c r="B58" s="108"/>
      <c r="C58" s="109"/>
      <c r="D58" s="110" t="s">
        <v>410</v>
      </c>
      <c r="E58" s="110"/>
      <c r="F58" s="110"/>
      <c r="G58" s="110"/>
      <c r="H58" s="110"/>
      <c r="I58" s="111"/>
      <c r="J58" s="112">
        <f>$J$95</f>
        <v>0</v>
      </c>
      <c r="K58" s="113"/>
    </row>
    <row r="59" spans="2:47" s="73" customFormat="1" ht="25.5" customHeight="1" x14ac:dyDescent="0.3">
      <c r="B59" s="108"/>
      <c r="C59" s="109"/>
      <c r="D59" s="110" t="s">
        <v>411</v>
      </c>
      <c r="E59" s="110"/>
      <c r="F59" s="110"/>
      <c r="G59" s="110"/>
      <c r="H59" s="110"/>
      <c r="I59" s="111"/>
      <c r="J59" s="112">
        <f>$J$100</f>
        <v>0</v>
      </c>
      <c r="K59" s="113"/>
    </row>
    <row r="60" spans="2:47" s="73" customFormat="1" ht="25.5" customHeight="1" x14ac:dyDescent="0.3">
      <c r="B60" s="108"/>
      <c r="C60" s="109"/>
      <c r="D60" s="110" t="s">
        <v>412</v>
      </c>
      <c r="E60" s="110"/>
      <c r="F60" s="110"/>
      <c r="G60" s="110"/>
      <c r="H60" s="110"/>
      <c r="I60" s="111"/>
      <c r="J60" s="112">
        <f>$J$111</f>
        <v>0</v>
      </c>
      <c r="K60" s="113"/>
    </row>
    <row r="61" spans="2:47" s="73" customFormat="1" ht="25.5" customHeight="1" x14ac:dyDescent="0.3">
      <c r="B61" s="108"/>
      <c r="C61" s="109"/>
      <c r="D61" s="110" t="s">
        <v>413</v>
      </c>
      <c r="E61" s="110"/>
      <c r="F61" s="110"/>
      <c r="G61" s="110"/>
      <c r="H61" s="110"/>
      <c r="I61" s="111"/>
      <c r="J61" s="112">
        <f>$J$153</f>
        <v>0</v>
      </c>
      <c r="K61" s="113"/>
    </row>
    <row r="62" spans="2:47" s="73" customFormat="1" ht="25.5" customHeight="1" x14ac:dyDescent="0.3">
      <c r="B62" s="108"/>
      <c r="C62" s="109"/>
      <c r="D62" s="110" t="s">
        <v>414</v>
      </c>
      <c r="E62" s="110"/>
      <c r="F62" s="110"/>
      <c r="G62" s="110"/>
      <c r="H62" s="110"/>
      <c r="I62" s="111"/>
      <c r="J62" s="112">
        <f>$J$182</f>
        <v>0</v>
      </c>
      <c r="K62" s="113"/>
    </row>
    <row r="63" spans="2:47" s="73" customFormat="1" ht="25.5" customHeight="1" x14ac:dyDescent="0.3">
      <c r="B63" s="108"/>
      <c r="C63" s="109"/>
      <c r="D63" s="110" t="s">
        <v>1241</v>
      </c>
      <c r="E63" s="110"/>
      <c r="F63" s="110"/>
      <c r="G63" s="110"/>
      <c r="H63" s="110"/>
      <c r="I63" s="111"/>
      <c r="J63" s="112">
        <f>$J$225</f>
        <v>0</v>
      </c>
      <c r="K63" s="113"/>
    </row>
    <row r="64" spans="2:47" s="73" customFormat="1" ht="25.5" customHeight="1" x14ac:dyDescent="0.3">
      <c r="B64" s="108"/>
      <c r="C64" s="109"/>
      <c r="D64" s="110" t="s">
        <v>136</v>
      </c>
      <c r="E64" s="110"/>
      <c r="F64" s="110"/>
      <c r="G64" s="110"/>
      <c r="H64" s="110"/>
      <c r="I64" s="111"/>
      <c r="J64" s="112">
        <f>$J$230</f>
        <v>0</v>
      </c>
      <c r="K64" s="113"/>
    </row>
    <row r="65" spans="2:12" s="73" customFormat="1" ht="25.5" customHeight="1" x14ac:dyDescent="0.3">
      <c r="B65" s="108"/>
      <c r="C65" s="109"/>
      <c r="D65" s="110" t="s">
        <v>138</v>
      </c>
      <c r="E65" s="110"/>
      <c r="F65" s="110"/>
      <c r="G65" s="110"/>
      <c r="H65" s="110"/>
      <c r="I65" s="111"/>
      <c r="J65" s="112">
        <f>$J$237</f>
        <v>0</v>
      </c>
      <c r="K65" s="113"/>
    </row>
    <row r="66" spans="2:12" s="73" customFormat="1" ht="25.5" customHeight="1" x14ac:dyDescent="0.3">
      <c r="B66" s="108"/>
      <c r="C66" s="109"/>
      <c r="D66" s="110" t="s">
        <v>141</v>
      </c>
      <c r="E66" s="110"/>
      <c r="F66" s="110"/>
      <c r="G66" s="110"/>
      <c r="H66" s="110"/>
      <c r="I66" s="111"/>
      <c r="J66" s="112">
        <f>$J$248</f>
        <v>0</v>
      </c>
      <c r="K66" s="113"/>
    </row>
    <row r="67" spans="2:12" s="6" customFormat="1" ht="22.5" customHeight="1" x14ac:dyDescent="0.3">
      <c r="B67" s="23"/>
      <c r="C67" s="24"/>
      <c r="D67" s="24"/>
      <c r="E67" s="24"/>
      <c r="F67" s="24"/>
      <c r="G67" s="24"/>
      <c r="H67" s="24"/>
      <c r="J67" s="24"/>
      <c r="K67" s="27"/>
    </row>
    <row r="68" spans="2:12" s="6" customFormat="1" ht="7.5" customHeight="1" x14ac:dyDescent="0.3">
      <c r="B68" s="38"/>
      <c r="C68" s="39"/>
      <c r="D68" s="39"/>
      <c r="E68" s="39"/>
      <c r="F68" s="39"/>
      <c r="G68" s="39"/>
      <c r="H68" s="39"/>
      <c r="I68" s="101"/>
      <c r="J68" s="39"/>
      <c r="K68" s="40"/>
    </row>
    <row r="72" spans="2:12" s="6" customFormat="1" ht="7.5" customHeight="1" x14ac:dyDescent="0.3">
      <c r="B72" s="41"/>
      <c r="C72" s="42"/>
      <c r="D72" s="42"/>
      <c r="E72" s="42"/>
      <c r="F72" s="42"/>
      <c r="G72" s="42"/>
      <c r="H72" s="42"/>
      <c r="I72" s="103"/>
      <c r="J72" s="42"/>
      <c r="K72" s="42"/>
      <c r="L72" s="43"/>
    </row>
    <row r="73" spans="2:12" s="6" customFormat="1" ht="37.5" customHeight="1" x14ac:dyDescent="0.3">
      <c r="B73" s="23"/>
      <c r="C73" s="12" t="s">
        <v>142</v>
      </c>
      <c r="D73" s="24"/>
      <c r="E73" s="24"/>
      <c r="F73" s="24"/>
      <c r="G73" s="24"/>
      <c r="H73" s="24"/>
      <c r="J73" s="24"/>
      <c r="K73" s="24"/>
      <c r="L73" s="43"/>
    </row>
    <row r="74" spans="2:12" s="6" customFormat="1" ht="7.5" customHeight="1" x14ac:dyDescent="0.3">
      <c r="B74" s="23"/>
      <c r="C74" s="24"/>
      <c r="D74" s="24"/>
      <c r="E74" s="24"/>
      <c r="F74" s="24"/>
      <c r="G74" s="24"/>
      <c r="H74" s="24"/>
      <c r="J74" s="24"/>
      <c r="K74" s="24"/>
      <c r="L74" s="43"/>
    </row>
    <row r="75" spans="2:12" s="6" customFormat="1" ht="15" customHeight="1" x14ac:dyDescent="0.3">
      <c r="B75" s="23"/>
      <c r="C75" s="19" t="s">
        <v>16</v>
      </c>
      <c r="D75" s="24"/>
      <c r="E75" s="24"/>
      <c r="F75" s="24"/>
      <c r="G75" s="24"/>
      <c r="H75" s="24"/>
      <c r="J75" s="24"/>
      <c r="K75" s="24"/>
      <c r="L75" s="43"/>
    </row>
    <row r="76" spans="2:12" s="6" customFormat="1" ht="16.5" customHeight="1" x14ac:dyDescent="0.3">
      <c r="B76" s="23"/>
      <c r="C76" s="24"/>
      <c r="D76" s="24"/>
      <c r="E76" s="314" t="str">
        <f>$E$7</f>
        <v>Boletice - Podvoří - ekologizace kotleny</v>
      </c>
      <c r="F76" s="294"/>
      <c r="G76" s="294"/>
      <c r="H76" s="294"/>
      <c r="J76" s="24"/>
      <c r="K76" s="24"/>
      <c r="L76" s="43"/>
    </row>
    <row r="77" spans="2:12" s="6" customFormat="1" ht="15" customHeight="1" x14ac:dyDescent="0.3">
      <c r="B77" s="23"/>
      <c r="C77" s="19" t="s">
        <v>115</v>
      </c>
      <c r="D77" s="24"/>
      <c r="E77" s="24"/>
      <c r="F77" s="24"/>
      <c r="G77" s="24"/>
      <c r="H77" s="24"/>
      <c r="J77" s="24"/>
      <c r="K77" s="24"/>
      <c r="L77" s="43"/>
    </row>
    <row r="78" spans="2:12" s="6" customFormat="1" ht="19.5" customHeight="1" x14ac:dyDescent="0.3">
      <c r="B78" s="23"/>
      <c r="C78" s="24"/>
      <c r="D78" s="24"/>
      <c r="E78" s="291" t="str">
        <f>$E$9</f>
        <v>08 - Vytápění o.č. 002 - Jídelna a kuchyně (statek)</v>
      </c>
      <c r="F78" s="294"/>
      <c r="G78" s="294"/>
      <c r="H78" s="294"/>
      <c r="J78" s="24"/>
      <c r="K78" s="24"/>
      <c r="L78" s="43"/>
    </row>
    <row r="79" spans="2:12" s="6" customFormat="1" ht="7.5" customHeight="1" x14ac:dyDescent="0.3">
      <c r="B79" s="23"/>
      <c r="C79" s="24"/>
      <c r="D79" s="24"/>
      <c r="E79" s="24"/>
      <c r="F79" s="24"/>
      <c r="G79" s="24"/>
      <c r="H79" s="24"/>
      <c r="J79" s="24"/>
      <c r="K79" s="24"/>
      <c r="L79" s="43"/>
    </row>
    <row r="80" spans="2:12" s="6" customFormat="1" ht="18.75" customHeight="1" x14ac:dyDescent="0.3">
      <c r="B80" s="23"/>
      <c r="C80" s="19" t="s">
        <v>22</v>
      </c>
      <c r="D80" s="24"/>
      <c r="E80" s="24"/>
      <c r="F80" s="17" t="str">
        <f>$F$12</f>
        <v xml:space="preserve"> </v>
      </c>
      <c r="G80" s="24"/>
      <c r="H80" s="24"/>
      <c r="I80" s="88" t="s">
        <v>24</v>
      </c>
      <c r="J80" s="52" t="str">
        <f>IF($J$12="","",$J$12)</f>
        <v>08.06.2015</v>
      </c>
      <c r="K80" s="24"/>
      <c r="L80" s="43"/>
    </row>
    <row r="81" spans="2:65" s="6" customFormat="1" ht="7.5" customHeight="1" x14ac:dyDescent="0.3">
      <c r="B81" s="23"/>
      <c r="C81" s="24"/>
      <c r="D81" s="24"/>
      <c r="E81" s="24"/>
      <c r="F81" s="24"/>
      <c r="G81" s="24"/>
      <c r="H81" s="24"/>
      <c r="J81" s="24"/>
      <c r="K81" s="24"/>
      <c r="L81" s="43"/>
    </row>
    <row r="82" spans="2:65" s="6" customFormat="1" ht="15.75" customHeight="1" x14ac:dyDescent="0.3">
      <c r="B82" s="23"/>
      <c r="C82" s="19" t="s">
        <v>28</v>
      </c>
      <c r="D82" s="24"/>
      <c r="E82" s="24"/>
      <c r="F82" s="17" t="str">
        <f>$E$15</f>
        <v xml:space="preserve"> </v>
      </c>
      <c r="G82" s="24"/>
      <c r="H82" s="24"/>
      <c r="I82" s="88" t="s">
        <v>33</v>
      </c>
      <c r="J82" s="17" t="str">
        <f>$E$21</f>
        <v xml:space="preserve"> </v>
      </c>
      <c r="K82" s="24"/>
      <c r="L82" s="43"/>
    </row>
    <row r="83" spans="2:65" s="6" customFormat="1" ht="15" customHeight="1" x14ac:dyDescent="0.3">
      <c r="B83" s="23"/>
      <c r="C83" s="19" t="s">
        <v>31</v>
      </c>
      <c r="D83" s="24"/>
      <c r="E83" s="24"/>
      <c r="F83" s="17" t="str">
        <f>IF($E$18="","",$E$18)</f>
        <v/>
      </c>
      <c r="G83" s="24"/>
      <c r="H83" s="24"/>
      <c r="J83" s="24"/>
      <c r="K83" s="24"/>
      <c r="L83" s="43"/>
    </row>
    <row r="84" spans="2:65" s="6" customFormat="1" ht="11.25" customHeight="1" x14ac:dyDescent="0.3">
      <c r="B84" s="23"/>
      <c r="C84" s="24"/>
      <c r="D84" s="24"/>
      <c r="E84" s="24"/>
      <c r="F84" s="24"/>
      <c r="G84" s="24"/>
      <c r="H84" s="24"/>
      <c r="J84" s="24"/>
      <c r="K84" s="24"/>
      <c r="L84" s="43"/>
    </row>
    <row r="85" spans="2:65" s="114" customFormat="1" ht="30" customHeight="1" x14ac:dyDescent="0.3">
      <c r="B85" s="115"/>
      <c r="C85" s="116" t="s">
        <v>143</v>
      </c>
      <c r="D85" s="117" t="s">
        <v>55</v>
      </c>
      <c r="E85" s="117" t="s">
        <v>51</v>
      </c>
      <c r="F85" s="117" t="s">
        <v>144</v>
      </c>
      <c r="G85" s="117" t="s">
        <v>145</v>
      </c>
      <c r="H85" s="117" t="s">
        <v>146</v>
      </c>
      <c r="I85" s="118" t="s">
        <v>147</v>
      </c>
      <c r="J85" s="117" t="s">
        <v>148</v>
      </c>
      <c r="K85" s="119" t="s">
        <v>149</v>
      </c>
      <c r="L85" s="120"/>
      <c r="M85" s="59" t="s">
        <v>150</v>
      </c>
      <c r="N85" s="60" t="s">
        <v>40</v>
      </c>
      <c r="O85" s="60" t="s">
        <v>151</v>
      </c>
      <c r="P85" s="60" t="s">
        <v>152</v>
      </c>
      <c r="Q85" s="60" t="s">
        <v>153</v>
      </c>
      <c r="R85" s="60" t="s">
        <v>154</v>
      </c>
      <c r="S85" s="60" t="s">
        <v>155</v>
      </c>
      <c r="T85" s="61" t="s">
        <v>156</v>
      </c>
    </row>
    <row r="86" spans="2:65" s="6" customFormat="1" ht="30" customHeight="1" x14ac:dyDescent="0.35">
      <c r="B86" s="23"/>
      <c r="C86" s="66" t="s">
        <v>120</v>
      </c>
      <c r="D86" s="24"/>
      <c r="E86" s="24"/>
      <c r="F86" s="24"/>
      <c r="G86" s="24"/>
      <c r="H86" s="24"/>
      <c r="J86" s="121">
        <f>$BK$86</f>
        <v>0</v>
      </c>
      <c r="K86" s="24"/>
      <c r="L86" s="43"/>
      <c r="M86" s="63"/>
      <c r="N86" s="64"/>
      <c r="O86" s="64"/>
      <c r="P86" s="122">
        <f>$P$87+$P$95+$P$100+$P$111+$P$153+$P$182+$P$225+$P$230+$P$237+$P$248</f>
        <v>0</v>
      </c>
      <c r="Q86" s="64"/>
      <c r="R86" s="122">
        <f>$R$87+$R$95+$R$100+$R$111+$R$153+$R$182+$R$225+$R$230+$R$237+$R$248</f>
        <v>0</v>
      </c>
      <c r="S86" s="64"/>
      <c r="T86" s="123">
        <f>$T$87+$T$95+$T$100+$T$111+$T$153+$T$182+$T$225+$T$230+$T$237+$T$248</f>
        <v>0</v>
      </c>
      <c r="AT86" s="6" t="s">
        <v>69</v>
      </c>
      <c r="AU86" s="6" t="s">
        <v>121</v>
      </c>
      <c r="BK86" s="124">
        <f>$BK$87+$BK$95+$BK$100+$BK$111+$BK$153+$BK$182+$BK$225+$BK$230+$BK$237+$BK$248</f>
        <v>0</v>
      </c>
    </row>
    <row r="87" spans="2:65" s="125" customFormat="1" ht="37.5" customHeight="1" x14ac:dyDescent="0.35">
      <c r="B87" s="126"/>
      <c r="C87" s="127"/>
      <c r="D87" s="127" t="s">
        <v>69</v>
      </c>
      <c r="E87" s="128" t="s">
        <v>298</v>
      </c>
      <c r="F87" s="128" t="s">
        <v>299</v>
      </c>
      <c r="G87" s="127"/>
      <c r="H87" s="127"/>
      <c r="J87" s="129">
        <f>$BK$87</f>
        <v>0</v>
      </c>
      <c r="K87" s="127"/>
      <c r="L87" s="130"/>
      <c r="M87" s="131"/>
      <c r="N87" s="127"/>
      <c r="O87" s="127"/>
      <c r="P87" s="132">
        <f>SUM($P$88:$P$94)</f>
        <v>0</v>
      </c>
      <c r="Q87" s="127"/>
      <c r="R87" s="132">
        <f>SUM($R$88:$R$94)</f>
        <v>0</v>
      </c>
      <c r="S87" s="127"/>
      <c r="T87" s="133">
        <f>SUM($T$88:$T$94)</f>
        <v>0</v>
      </c>
      <c r="AR87" s="134" t="s">
        <v>21</v>
      </c>
      <c r="AT87" s="134" t="s">
        <v>69</v>
      </c>
      <c r="AU87" s="134" t="s">
        <v>70</v>
      </c>
      <c r="AY87" s="134" t="s">
        <v>158</v>
      </c>
      <c r="BK87" s="135">
        <f>SUM($BK$88:$BK$94)</f>
        <v>0</v>
      </c>
    </row>
    <row r="88" spans="2:65" s="6" customFormat="1" ht="15.75" customHeight="1" x14ac:dyDescent="0.3">
      <c r="B88" s="23"/>
      <c r="C88" s="136" t="s">
        <v>21</v>
      </c>
      <c r="D88" s="136" t="s">
        <v>159</v>
      </c>
      <c r="E88" s="137" t="s">
        <v>415</v>
      </c>
      <c r="F88" s="138" t="s">
        <v>416</v>
      </c>
      <c r="G88" s="139" t="s">
        <v>177</v>
      </c>
      <c r="H88" s="140">
        <v>8</v>
      </c>
      <c r="I88" s="141"/>
      <c r="J88" s="142">
        <f>ROUND($I$88*$H$88,2)</f>
        <v>0</v>
      </c>
      <c r="K88" s="138"/>
      <c r="L88" s="43"/>
      <c r="M88" s="143"/>
      <c r="N88" s="144" t="s">
        <v>41</v>
      </c>
      <c r="O88" s="24"/>
      <c r="P88" s="145">
        <f>$O$88*$H$88</f>
        <v>0</v>
      </c>
      <c r="Q88" s="145">
        <v>0</v>
      </c>
      <c r="R88" s="145">
        <f>$Q$88*$H$88</f>
        <v>0</v>
      </c>
      <c r="S88" s="145">
        <v>0</v>
      </c>
      <c r="T88" s="146">
        <f>$S$88*$H$88</f>
        <v>0</v>
      </c>
      <c r="AR88" s="89" t="s">
        <v>163</v>
      </c>
      <c r="AT88" s="89" t="s">
        <v>159</v>
      </c>
      <c r="AU88" s="89" t="s">
        <v>21</v>
      </c>
      <c r="AY88" s="6" t="s">
        <v>158</v>
      </c>
      <c r="BE88" s="147">
        <f>IF($N$88="základní",$J$88,0)</f>
        <v>0</v>
      </c>
      <c r="BF88" s="147">
        <f>IF($N$88="snížená",$J$88,0)</f>
        <v>0</v>
      </c>
      <c r="BG88" s="147">
        <f>IF($N$88="zákl. přenesená",$J$88,0)</f>
        <v>0</v>
      </c>
      <c r="BH88" s="147">
        <f>IF($N$88="sníž. přenesená",$J$88,0)</f>
        <v>0</v>
      </c>
      <c r="BI88" s="147">
        <f>IF($N$88="nulová",$J$88,0)</f>
        <v>0</v>
      </c>
      <c r="BJ88" s="89" t="s">
        <v>21</v>
      </c>
      <c r="BK88" s="147">
        <f>ROUND($I$88*$H$88,2)</f>
        <v>0</v>
      </c>
      <c r="BL88" s="89" t="s">
        <v>163</v>
      </c>
      <c r="BM88" s="89" t="s">
        <v>21</v>
      </c>
    </row>
    <row r="89" spans="2:65" s="6" customFormat="1" ht="16.5" customHeight="1" x14ac:dyDescent="0.3">
      <c r="B89" s="23"/>
      <c r="C89" s="24"/>
      <c r="D89" s="148" t="s">
        <v>164</v>
      </c>
      <c r="E89" s="24"/>
      <c r="F89" s="149" t="s">
        <v>416</v>
      </c>
      <c r="G89" s="24"/>
      <c r="H89" s="24"/>
      <c r="J89" s="24"/>
      <c r="K89" s="24"/>
      <c r="L89" s="43"/>
      <c r="M89" s="56"/>
      <c r="N89" s="24"/>
      <c r="O89" s="24"/>
      <c r="P89" s="24"/>
      <c r="Q89" s="24"/>
      <c r="R89" s="24"/>
      <c r="S89" s="24"/>
      <c r="T89" s="57"/>
      <c r="AT89" s="6" t="s">
        <v>164</v>
      </c>
      <c r="AU89" s="6" t="s">
        <v>21</v>
      </c>
    </row>
    <row r="90" spans="2:65" s="6" customFormat="1" ht="15.75" customHeight="1" x14ac:dyDescent="0.3">
      <c r="B90" s="150"/>
      <c r="C90" s="151"/>
      <c r="D90" s="152" t="s">
        <v>165</v>
      </c>
      <c r="E90" s="151"/>
      <c r="F90" s="153" t="s">
        <v>1242</v>
      </c>
      <c r="G90" s="151"/>
      <c r="H90" s="154">
        <v>7.9130000000000003</v>
      </c>
      <c r="J90" s="151"/>
      <c r="K90" s="151"/>
      <c r="L90" s="155"/>
      <c r="M90" s="156"/>
      <c r="N90" s="151"/>
      <c r="O90" s="151"/>
      <c r="P90" s="151"/>
      <c r="Q90" s="151"/>
      <c r="R90" s="151"/>
      <c r="S90" s="151"/>
      <c r="T90" s="157"/>
      <c r="AT90" s="158" t="s">
        <v>165</v>
      </c>
      <c r="AU90" s="158" t="s">
        <v>21</v>
      </c>
      <c r="AV90" s="158" t="s">
        <v>78</v>
      </c>
      <c r="AW90" s="158" t="s">
        <v>121</v>
      </c>
      <c r="AX90" s="158" t="s">
        <v>70</v>
      </c>
      <c r="AY90" s="158" t="s">
        <v>158</v>
      </c>
    </row>
    <row r="91" spans="2:65" s="6" customFormat="1" ht="15.75" customHeight="1" x14ac:dyDescent="0.3">
      <c r="B91" s="150"/>
      <c r="C91" s="151"/>
      <c r="D91" s="152" t="s">
        <v>165</v>
      </c>
      <c r="E91" s="151"/>
      <c r="F91" s="153" t="s">
        <v>1243</v>
      </c>
      <c r="G91" s="151"/>
      <c r="H91" s="154">
        <v>8.6999999999999994E-2</v>
      </c>
      <c r="J91" s="151"/>
      <c r="K91" s="151"/>
      <c r="L91" s="155"/>
      <c r="M91" s="156"/>
      <c r="N91" s="151"/>
      <c r="O91" s="151"/>
      <c r="P91" s="151"/>
      <c r="Q91" s="151"/>
      <c r="R91" s="151"/>
      <c r="S91" s="151"/>
      <c r="T91" s="157"/>
      <c r="AT91" s="158" t="s">
        <v>165</v>
      </c>
      <c r="AU91" s="158" t="s">
        <v>21</v>
      </c>
      <c r="AV91" s="158" t="s">
        <v>78</v>
      </c>
      <c r="AW91" s="158" t="s">
        <v>121</v>
      </c>
      <c r="AX91" s="158" t="s">
        <v>70</v>
      </c>
      <c r="AY91" s="158" t="s">
        <v>158</v>
      </c>
    </row>
    <row r="92" spans="2:65" s="6" customFormat="1" ht="15.75" customHeight="1" x14ac:dyDescent="0.3">
      <c r="B92" s="159"/>
      <c r="C92" s="160"/>
      <c r="D92" s="152" t="s">
        <v>165</v>
      </c>
      <c r="E92" s="160"/>
      <c r="F92" s="161" t="s">
        <v>170</v>
      </c>
      <c r="G92" s="160"/>
      <c r="H92" s="162">
        <v>8</v>
      </c>
      <c r="J92" s="160"/>
      <c r="K92" s="160"/>
      <c r="L92" s="163"/>
      <c r="M92" s="164"/>
      <c r="N92" s="160"/>
      <c r="O92" s="160"/>
      <c r="P92" s="160"/>
      <c r="Q92" s="160"/>
      <c r="R92" s="160"/>
      <c r="S92" s="160"/>
      <c r="T92" s="165"/>
      <c r="AT92" s="166" t="s">
        <v>165</v>
      </c>
      <c r="AU92" s="166" t="s">
        <v>21</v>
      </c>
      <c r="AV92" s="166" t="s">
        <v>163</v>
      </c>
      <c r="AW92" s="166" t="s">
        <v>121</v>
      </c>
      <c r="AX92" s="166" t="s">
        <v>21</v>
      </c>
      <c r="AY92" s="166" t="s">
        <v>158</v>
      </c>
    </row>
    <row r="93" spans="2:65" s="6" customFormat="1" ht="15.75" customHeight="1" x14ac:dyDescent="0.3">
      <c r="B93" s="23"/>
      <c r="C93" s="136" t="s">
        <v>78</v>
      </c>
      <c r="D93" s="136" t="s">
        <v>159</v>
      </c>
      <c r="E93" s="137" t="s">
        <v>419</v>
      </c>
      <c r="F93" s="138" t="s">
        <v>309</v>
      </c>
      <c r="G93" s="139" t="s">
        <v>420</v>
      </c>
      <c r="H93" s="177"/>
      <c r="I93" s="141"/>
      <c r="J93" s="142">
        <f>ROUND($I$93*$H$93,2)</f>
        <v>0</v>
      </c>
      <c r="K93" s="138"/>
      <c r="L93" s="43"/>
      <c r="M93" s="143"/>
      <c r="N93" s="144" t="s">
        <v>41</v>
      </c>
      <c r="O93" s="24"/>
      <c r="P93" s="145">
        <f>$O$93*$H$93</f>
        <v>0</v>
      </c>
      <c r="Q93" s="145">
        <v>0</v>
      </c>
      <c r="R93" s="145">
        <f>$Q$93*$H$93</f>
        <v>0</v>
      </c>
      <c r="S93" s="145">
        <v>0</v>
      </c>
      <c r="T93" s="146">
        <f>$S$93*$H$93</f>
        <v>0</v>
      </c>
      <c r="AR93" s="89" t="s">
        <v>163</v>
      </c>
      <c r="AT93" s="89" t="s">
        <v>159</v>
      </c>
      <c r="AU93" s="89" t="s">
        <v>21</v>
      </c>
      <c r="AY93" s="6" t="s">
        <v>158</v>
      </c>
      <c r="BE93" s="147">
        <f>IF($N$93="základní",$J$93,0)</f>
        <v>0</v>
      </c>
      <c r="BF93" s="147">
        <f>IF($N$93="snížená",$J$93,0)</f>
        <v>0</v>
      </c>
      <c r="BG93" s="147">
        <f>IF($N$93="zákl. přenesená",$J$93,0)</f>
        <v>0</v>
      </c>
      <c r="BH93" s="147">
        <f>IF($N$93="sníž. přenesená",$J$93,0)</f>
        <v>0</v>
      </c>
      <c r="BI93" s="147">
        <f>IF($N$93="nulová",$J$93,0)</f>
        <v>0</v>
      </c>
      <c r="BJ93" s="89" t="s">
        <v>21</v>
      </c>
      <c r="BK93" s="147">
        <f>ROUND($I$93*$H$93,2)</f>
        <v>0</v>
      </c>
      <c r="BL93" s="89" t="s">
        <v>163</v>
      </c>
      <c r="BM93" s="89" t="s">
        <v>78</v>
      </c>
    </row>
    <row r="94" spans="2:65" s="6" customFormat="1" ht="16.5" customHeight="1" x14ac:dyDescent="0.3">
      <c r="B94" s="23"/>
      <c r="C94" s="24"/>
      <c r="D94" s="148" t="s">
        <v>164</v>
      </c>
      <c r="E94" s="24"/>
      <c r="F94" s="149" t="s">
        <v>309</v>
      </c>
      <c r="G94" s="24"/>
      <c r="H94" s="24"/>
      <c r="J94" s="24"/>
      <c r="K94" s="24"/>
      <c r="L94" s="43"/>
      <c r="M94" s="56"/>
      <c r="N94" s="24"/>
      <c r="O94" s="24"/>
      <c r="P94" s="24"/>
      <c r="Q94" s="24"/>
      <c r="R94" s="24"/>
      <c r="S94" s="24"/>
      <c r="T94" s="57"/>
      <c r="AT94" s="6" t="s">
        <v>164</v>
      </c>
      <c r="AU94" s="6" t="s">
        <v>21</v>
      </c>
    </row>
    <row r="95" spans="2:65" s="125" customFormat="1" ht="37.5" customHeight="1" x14ac:dyDescent="0.35">
      <c r="B95" s="126"/>
      <c r="C95" s="127"/>
      <c r="D95" s="127" t="s">
        <v>69</v>
      </c>
      <c r="E95" s="128" t="s">
        <v>421</v>
      </c>
      <c r="F95" s="128" t="s">
        <v>422</v>
      </c>
      <c r="G95" s="127"/>
      <c r="H95" s="127"/>
      <c r="J95" s="129">
        <f>$BK$95</f>
        <v>0</v>
      </c>
      <c r="K95" s="127"/>
      <c r="L95" s="130"/>
      <c r="M95" s="131"/>
      <c r="N95" s="127"/>
      <c r="O95" s="127"/>
      <c r="P95" s="132">
        <f>SUM($P$96:$P$99)</f>
        <v>0</v>
      </c>
      <c r="Q95" s="127"/>
      <c r="R95" s="132">
        <f>SUM($R$96:$R$99)</f>
        <v>0</v>
      </c>
      <c r="S95" s="127"/>
      <c r="T95" s="133">
        <f>SUM($T$96:$T$99)</f>
        <v>0</v>
      </c>
      <c r="AR95" s="134" t="s">
        <v>21</v>
      </c>
      <c r="AT95" s="134" t="s">
        <v>69</v>
      </c>
      <c r="AU95" s="134" t="s">
        <v>70</v>
      </c>
      <c r="AY95" s="134" t="s">
        <v>158</v>
      </c>
      <c r="BK95" s="135">
        <f>SUM($BK$96:$BK$99)</f>
        <v>0</v>
      </c>
    </row>
    <row r="96" spans="2:65" s="6" customFormat="1" ht="15.75" customHeight="1" x14ac:dyDescent="0.3">
      <c r="B96" s="23"/>
      <c r="C96" s="136" t="s">
        <v>174</v>
      </c>
      <c r="D96" s="136" t="s">
        <v>159</v>
      </c>
      <c r="E96" s="137" t="s">
        <v>423</v>
      </c>
      <c r="F96" s="138" t="s">
        <v>1244</v>
      </c>
      <c r="G96" s="139" t="s">
        <v>391</v>
      </c>
      <c r="H96" s="140">
        <v>16</v>
      </c>
      <c r="I96" s="141"/>
      <c r="J96" s="142">
        <f>ROUND($I$96*$H$96,2)</f>
        <v>0</v>
      </c>
      <c r="K96" s="138"/>
      <c r="L96" s="43"/>
      <c r="M96" s="143"/>
      <c r="N96" s="144" t="s">
        <v>41</v>
      </c>
      <c r="O96" s="24"/>
      <c r="P96" s="145">
        <f>$O$96*$H$96</f>
        <v>0</v>
      </c>
      <c r="Q96" s="145">
        <v>0</v>
      </c>
      <c r="R96" s="145">
        <f>$Q$96*$H$96</f>
        <v>0</v>
      </c>
      <c r="S96" s="145">
        <v>0</v>
      </c>
      <c r="T96" s="146">
        <f>$S$96*$H$96</f>
        <v>0</v>
      </c>
      <c r="AR96" s="89" t="s">
        <v>163</v>
      </c>
      <c r="AT96" s="89" t="s">
        <v>159</v>
      </c>
      <c r="AU96" s="89" t="s">
        <v>21</v>
      </c>
      <c r="AY96" s="6" t="s">
        <v>158</v>
      </c>
      <c r="BE96" s="147">
        <f>IF($N$96="základní",$J$96,0)</f>
        <v>0</v>
      </c>
      <c r="BF96" s="147">
        <f>IF($N$96="snížená",$J$96,0)</f>
        <v>0</v>
      </c>
      <c r="BG96" s="147">
        <f>IF($N$96="zákl. přenesená",$J$96,0)</f>
        <v>0</v>
      </c>
      <c r="BH96" s="147">
        <f>IF($N$96="sníž. přenesená",$J$96,0)</f>
        <v>0</v>
      </c>
      <c r="BI96" s="147">
        <f>IF($N$96="nulová",$J$96,0)</f>
        <v>0</v>
      </c>
      <c r="BJ96" s="89" t="s">
        <v>21</v>
      </c>
      <c r="BK96" s="147">
        <f>ROUND($I$96*$H$96,2)</f>
        <v>0</v>
      </c>
      <c r="BL96" s="89" t="s">
        <v>163</v>
      </c>
      <c r="BM96" s="89" t="s">
        <v>174</v>
      </c>
    </row>
    <row r="97" spans="2:65" s="6" customFormat="1" ht="16.5" customHeight="1" x14ac:dyDescent="0.3">
      <c r="B97" s="23"/>
      <c r="C97" s="24"/>
      <c r="D97" s="148" t="s">
        <v>164</v>
      </c>
      <c r="E97" s="24"/>
      <c r="F97" s="149" t="s">
        <v>1244</v>
      </c>
      <c r="G97" s="24"/>
      <c r="H97" s="24"/>
      <c r="J97" s="24"/>
      <c r="K97" s="24"/>
      <c r="L97" s="43"/>
      <c r="M97" s="56"/>
      <c r="N97" s="24"/>
      <c r="O97" s="24"/>
      <c r="P97" s="24"/>
      <c r="Q97" s="24"/>
      <c r="R97" s="24"/>
      <c r="S97" s="24"/>
      <c r="T97" s="57"/>
      <c r="AT97" s="6" t="s">
        <v>164</v>
      </c>
      <c r="AU97" s="6" t="s">
        <v>21</v>
      </c>
    </row>
    <row r="98" spans="2:65" s="6" customFormat="1" ht="15.75" customHeight="1" x14ac:dyDescent="0.3">
      <c r="B98" s="23"/>
      <c r="C98" s="136" t="s">
        <v>163</v>
      </c>
      <c r="D98" s="136" t="s">
        <v>159</v>
      </c>
      <c r="E98" s="137" t="s">
        <v>425</v>
      </c>
      <c r="F98" s="138" t="s">
        <v>426</v>
      </c>
      <c r="G98" s="139" t="s">
        <v>391</v>
      </c>
      <c r="H98" s="140">
        <v>48</v>
      </c>
      <c r="I98" s="141"/>
      <c r="J98" s="142">
        <f>ROUND($I$98*$H$98,2)</f>
        <v>0</v>
      </c>
      <c r="K98" s="138"/>
      <c r="L98" s="43"/>
      <c r="M98" s="143"/>
      <c r="N98" s="144" t="s">
        <v>41</v>
      </c>
      <c r="O98" s="24"/>
      <c r="P98" s="145">
        <f>$O$98*$H$98</f>
        <v>0</v>
      </c>
      <c r="Q98" s="145">
        <v>0</v>
      </c>
      <c r="R98" s="145">
        <f>$Q$98*$H$98</f>
        <v>0</v>
      </c>
      <c r="S98" s="145">
        <v>0</v>
      </c>
      <c r="T98" s="146">
        <f>$S$98*$H$98</f>
        <v>0</v>
      </c>
      <c r="AR98" s="89" t="s">
        <v>163</v>
      </c>
      <c r="AT98" s="89" t="s">
        <v>159</v>
      </c>
      <c r="AU98" s="89" t="s">
        <v>21</v>
      </c>
      <c r="AY98" s="6" t="s">
        <v>158</v>
      </c>
      <c r="BE98" s="147">
        <f>IF($N$98="základní",$J$98,0)</f>
        <v>0</v>
      </c>
      <c r="BF98" s="147">
        <f>IF($N$98="snížená",$J$98,0)</f>
        <v>0</v>
      </c>
      <c r="BG98" s="147">
        <f>IF($N$98="zákl. přenesená",$J$98,0)</f>
        <v>0</v>
      </c>
      <c r="BH98" s="147">
        <f>IF($N$98="sníž. přenesená",$J$98,0)</f>
        <v>0</v>
      </c>
      <c r="BI98" s="147">
        <f>IF($N$98="nulová",$J$98,0)</f>
        <v>0</v>
      </c>
      <c r="BJ98" s="89" t="s">
        <v>21</v>
      </c>
      <c r="BK98" s="147">
        <f>ROUND($I$98*$H$98,2)</f>
        <v>0</v>
      </c>
      <c r="BL98" s="89" t="s">
        <v>163</v>
      </c>
      <c r="BM98" s="89" t="s">
        <v>163</v>
      </c>
    </row>
    <row r="99" spans="2:65" s="6" customFormat="1" ht="16.5" customHeight="1" x14ac:dyDescent="0.3">
      <c r="B99" s="23"/>
      <c r="C99" s="24"/>
      <c r="D99" s="148" t="s">
        <v>164</v>
      </c>
      <c r="E99" s="24"/>
      <c r="F99" s="149" t="s">
        <v>426</v>
      </c>
      <c r="G99" s="24"/>
      <c r="H99" s="24"/>
      <c r="J99" s="24"/>
      <c r="K99" s="24"/>
      <c r="L99" s="43"/>
      <c r="M99" s="56"/>
      <c r="N99" s="24"/>
      <c r="O99" s="24"/>
      <c r="P99" s="24"/>
      <c r="Q99" s="24"/>
      <c r="R99" s="24"/>
      <c r="S99" s="24"/>
      <c r="T99" s="57"/>
      <c r="AT99" s="6" t="s">
        <v>164</v>
      </c>
      <c r="AU99" s="6" t="s">
        <v>21</v>
      </c>
    </row>
    <row r="100" spans="2:65" s="125" customFormat="1" ht="37.5" customHeight="1" x14ac:dyDescent="0.35">
      <c r="B100" s="126"/>
      <c r="C100" s="127"/>
      <c r="D100" s="127" t="s">
        <v>69</v>
      </c>
      <c r="E100" s="128" t="s">
        <v>427</v>
      </c>
      <c r="F100" s="128" t="s">
        <v>428</v>
      </c>
      <c r="G100" s="127"/>
      <c r="H100" s="127"/>
      <c r="J100" s="129">
        <f>$BK$100</f>
        <v>0</v>
      </c>
      <c r="K100" s="127"/>
      <c r="L100" s="130"/>
      <c r="M100" s="131"/>
      <c r="N100" s="127"/>
      <c r="O100" s="127"/>
      <c r="P100" s="132">
        <f>SUM($P$101:$P$110)</f>
        <v>0</v>
      </c>
      <c r="Q100" s="127"/>
      <c r="R100" s="132">
        <f>SUM($R$101:$R$110)</f>
        <v>0</v>
      </c>
      <c r="S100" s="127"/>
      <c r="T100" s="133">
        <f>SUM($T$101:$T$110)</f>
        <v>0</v>
      </c>
      <c r="AR100" s="134" t="s">
        <v>21</v>
      </c>
      <c r="AT100" s="134" t="s">
        <v>69</v>
      </c>
      <c r="AU100" s="134" t="s">
        <v>70</v>
      </c>
      <c r="AY100" s="134" t="s">
        <v>158</v>
      </c>
      <c r="BK100" s="135">
        <f>SUM($BK$101:$BK$110)</f>
        <v>0</v>
      </c>
    </row>
    <row r="101" spans="2:65" s="6" customFormat="1" ht="15.75" customHeight="1" x14ac:dyDescent="0.3">
      <c r="B101" s="23"/>
      <c r="C101" s="136" t="s">
        <v>180</v>
      </c>
      <c r="D101" s="136" t="s">
        <v>159</v>
      </c>
      <c r="E101" s="137" t="s">
        <v>1245</v>
      </c>
      <c r="F101" s="138" t="s">
        <v>1246</v>
      </c>
      <c r="G101" s="139" t="s">
        <v>191</v>
      </c>
      <c r="H101" s="140">
        <v>1</v>
      </c>
      <c r="I101" s="141"/>
      <c r="J101" s="142">
        <f>ROUND($I$101*$H$101,2)</f>
        <v>0</v>
      </c>
      <c r="K101" s="138"/>
      <c r="L101" s="43"/>
      <c r="M101" s="143"/>
      <c r="N101" s="144" t="s">
        <v>41</v>
      </c>
      <c r="O101" s="24"/>
      <c r="P101" s="145">
        <f>$O$101*$H$101</f>
        <v>0</v>
      </c>
      <c r="Q101" s="145">
        <v>0</v>
      </c>
      <c r="R101" s="145">
        <f>$Q$101*$H$101</f>
        <v>0</v>
      </c>
      <c r="S101" s="145">
        <v>0</v>
      </c>
      <c r="T101" s="146">
        <f>$S$101*$H$101</f>
        <v>0</v>
      </c>
      <c r="AR101" s="89" t="s">
        <v>163</v>
      </c>
      <c r="AT101" s="89" t="s">
        <v>159</v>
      </c>
      <c r="AU101" s="89" t="s">
        <v>21</v>
      </c>
      <c r="AY101" s="6" t="s">
        <v>158</v>
      </c>
      <c r="BE101" s="147">
        <f>IF($N$101="základní",$J$101,0)</f>
        <v>0</v>
      </c>
      <c r="BF101" s="147">
        <f>IF($N$101="snížená",$J$101,0)</f>
        <v>0</v>
      </c>
      <c r="BG101" s="147">
        <f>IF($N$101="zákl. přenesená",$J$101,0)</f>
        <v>0</v>
      </c>
      <c r="BH101" s="147">
        <f>IF($N$101="sníž. přenesená",$J$101,0)</f>
        <v>0</v>
      </c>
      <c r="BI101" s="147">
        <f>IF($N$101="nulová",$J$101,0)</f>
        <v>0</v>
      </c>
      <c r="BJ101" s="89" t="s">
        <v>21</v>
      </c>
      <c r="BK101" s="147">
        <f>ROUND($I$101*$H$101,2)</f>
        <v>0</v>
      </c>
      <c r="BL101" s="89" t="s">
        <v>163</v>
      </c>
      <c r="BM101" s="89" t="s">
        <v>180</v>
      </c>
    </row>
    <row r="102" spans="2:65" s="6" customFormat="1" ht="16.5" customHeight="1" x14ac:dyDescent="0.3">
      <c r="B102" s="23"/>
      <c r="C102" s="24"/>
      <c r="D102" s="148" t="s">
        <v>164</v>
      </c>
      <c r="E102" s="24"/>
      <c r="F102" s="149" t="s">
        <v>1246</v>
      </c>
      <c r="G102" s="24"/>
      <c r="H102" s="24"/>
      <c r="J102" s="24"/>
      <c r="K102" s="24"/>
      <c r="L102" s="43"/>
      <c r="M102" s="56"/>
      <c r="N102" s="24"/>
      <c r="O102" s="24"/>
      <c r="P102" s="24"/>
      <c r="Q102" s="24"/>
      <c r="R102" s="24"/>
      <c r="S102" s="24"/>
      <c r="T102" s="57"/>
      <c r="AT102" s="6" t="s">
        <v>164</v>
      </c>
      <c r="AU102" s="6" t="s">
        <v>21</v>
      </c>
    </row>
    <row r="103" spans="2:65" s="6" customFormat="1" ht="15.75" customHeight="1" x14ac:dyDescent="0.3">
      <c r="B103" s="23"/>
      <c r="C103" s="136" t="s">
        <v>184</v>
      </c>
      <c r="D103" s="136" t="s">
        <v>159</v>
      </c>
      <c r="E103" s="137" t="s">
        <v>1247</v>
      </c>
      <c r="F103" s="138" t="s">
        <v>1248</v>
      </c>
      <c r="G103" s="139" t="s">
        <v>329</v>
      </c>
      <c r="H103" s="140">
        <v>1</v>
      </c>
      <c r="I103" s="141"/>
      <c r="J103" s="142">
        <f>ROUND($I$103*$H$103,2)</f>
        <v>0</v>
      </c>
      <c r="K103" s="138"/>
      <c r="L103" s="43"/>
      <c r="M103" s="143"/>
      <c r="N103" s="144" t="s">
        <v>41</v>
      </c>
      <c r="O103" s="24"/>
      <c r="P103" s="145">
        <f>$O$103*$H$103</f>
        <v>0</v>
      </c>
      <c r="Q103" s="145">
        <v>0</v>
      </c>
      <c r="R103" s="145">
        <f>$Q$103*$H$103</f>
        <v>0</v>
      </c>
      <c r="S103" s="145">
        <v>0</v>
      </c>
      <c r="T103" s="146">
        <f>$S$103*$H$103</f>
        <v>0</v>
      </c>
      <c r="AR103" s="89" t="s">
        <v>163</v>
      </c>
      <c r="AT103" s="89" t="s">
        <v>159</v>
      </c>
      <c r="AU103" s="89" t="s">
        <v>21</v>
      </c>
      <c r="AY103" s="6" t="s">
        <v>158</v>
      </c>
      <c r="BE103" s="147">
        <f>IF($N$103="základní",$J$103,0)</f>
        <v>0</v>
      </c>
      <c r="BF103" s="147">
        <f>IF($N$103="snížená",$J$103,0)</f>
        <v>0</v>
      </c>
      <c r="BG103" s="147">
        <f>IF($N$103="zákl. přenesená",$J$103,0)</f>
        <v>0</v>
      </c>
      <c r="BH103" s="147">
        <f>IF($N$103="sníž. přenesená",$J$103,0)</f>
        <v>0</v>
      </c>
      <c r="BI103" s="147">
        <f>IF($N$103="nulová",$J$103,0)</f>
        <v>0</v>
      </c>
      <c r="BJ103" s="89" t="s">
        <v>21</v>
      </c>
      <c r="BK103" s="147">
        <f>ROUND($I$103*$H$103,2)</f>
        <v>0</v>
      </c>
      <c r="BL103" s="89" t="s">
        <v>163</v>
      </c>
      <c r="BM103" s="89" t="s">
        <v>184</v>
      </c>
    </row>
    <row r="104" spans="2:65" s="6" customFormat="1" ht="16.5" customHeight="1" x14ac:dyDescent="0.3">
      <c r="B104" s="23"/>
      <c r="C104" s="24"/>
      <c r="D104" s="148" t="s">
        <v>164</v>
      </c>
      <c r="E104" s="24"/>
      <c r="F104" s="149" t="s">
        <v>1248</v>
      </c>
      <c r="G104" s="24"/>
      <c r="H104" s="24"/>
      <c r="J104" s="24"/>
      <c r="K104" s="24"/>
      <c r="L104" s="43"/>
      <c r="M104" s="56"/>
      <c r="N104" s="24"/>
      <c r="O104" s="24"/>
      <c r="P104" s="24"/>
      <c r="Q104" s="24"/>
      <c r="R104" s="24"/>
      <c r="S104" s="24"/>
      <c r="T104" s="57"/>
      <c r="AT104" s="6" t="s">
        <v>164</v>
      </c>
      <c r="AU104" s="6" t="s">
        <v>21</v>
      </c>
    </row>
    <row r="105" spans="2:65" s="6" customFormat="1" ht="15.75" customHeight="1" x14ac:dyDescent="0.3">
      <c r="B105" s="23"/>
      <c r="C105" s="136" t="s">
        <v>188</v>
      </c>
      <c r="D105" s="136" t="s">
        <v>159</v>
      </c>
      <c r="E105" s="137" t="s">
        <v>1249</v>
      </c>
      <c r="F105" s="138" t="s">
        <v>1250</v>
      </c>
      <c r="G105" s="139" t="s">
        <v>329</v>
      </c>
      <c r="H105" s="140">
        <v>1</v>
      </c>
      <c r="I105" s="141"/>
      <c r="J105" s="142">
        <f>ROUND($I$105*$H$105,2)</f>
        <v>0</v>
      </c>
      <c r="K105" s="138"/>
      <c r="L105" s="43"/>
      <c r="M105" s="143"/>
      <c r="N105" s="144" t="s">
        <v>41</v>
      </c>
      <c r="O105" s="24"/>
      <c r="P105" s="145">
        <f>$O$105*$H$105</f>
        <v>0</v>
      </c>
      <c r="Q105" s="145">
        <v>0</v>
      </c>
      <c r="R105" s="145">
        <f>$Q$105*$H$105</f>
        <v>0</v>
      </c>
      <c r="S105" s="145">
        <v>0</v>
      </c>
      <c r="T105" s="146">
        <f>$S$105*$H$105</f>
        <v>0</v>
      </c>
      <c r="AR105" s="89" t="s">
        <v>163</v>
      </c>
      <c r="AT105" s="89" t="s">
        <v>159</v>
      </c>
      <c r="AU105" s="89" t="s">
        <v>21</v>
      </c>
      <c r="AY105" s="6" t="s">
        <v>158</v>
      </c>
      <c r="BE105" s="147">
        <f>IF($N$105="základní",$J$105,0)</f>
        <v>0</v>
      </c>
      <c r="BF105" s="147">
        <f>IF($N$105="snížená",$J$105,0)</f>
        <v>0</v>
      </c>
      <c r="BG105" s="147">
        <f>IF($N$105="zákl. přenesená",$J$105,0)</f>
        <v>0</v>
      </c>
      <c r="BH105" s="147">
        <f>IF($N$105="sníž. přenesená",$J$105,0)</f>
        <v>0</v>
      </c>
      <c r="BI105" s="147">
        <f>IF($N$105="nulová",$J$105,0)</f>
        <v>0</v>
      </c>
      <c r="BJ105" s="89" t="s">
        <v>21</v>
      </c>
      <c r="BK105" s="147">
        <f>ROUND($I$105*$H$105,2)</f>
        <v>0</v>
      </c>
      <c r="BL105" s="89" t="s">
        <v>163</v>
      </c>
      <c r="BM105" s="89" t="s">
        <v>188</v>
      </c>
    </row>
    <row r="106" spans="2:65" s="6" customFormat="1" ht="16.5" customHeight="1" x14ac:dyDescent="0.3">
      <c r="B106" s="23"/>
      <c r="C106" s="24"/>
      <c r="D106" s="148" t="s">
        <v>164</v>
      </c>
      <c r="E106" s="24"/>
      <c r="F106" s="149" t="s">
        <v>1250</v>
      </c>
      <c r="G106" s="24"/>
      <c r="H106" s="24"/>
      <c r="J106" s="24"/>
      <c r="K106" s="24"/>
      <c r="L106" s="43"/>
      <c r="M106" s="56"/>
      <c r="N106" s="24"/>
      <c r="O106" s="24"/>
      <c r="P106" s="24"/>
      <c r="Q106" s="24"/>
      <c r="R106" s="24"/>
      <c r="S106" s="24"/>
      <c r="T106" s="57"/>
      <c r="AT106" s="6" t="s">
        <v>164</v>
      </c>
      <c r="AU106" s="6" t="s">
        <v>21</v>
      </c>
    </row>
    <row r="107" spans="2:65" s="6" customFormat="1" ht="15.75" customHeight="1" x14ac:dyDescent="0.3">
      <c r="B107" s="23"/>
      <c r="C107" s="136" t="s">
        <v>192</v>
      </c>
      <c r="D107" s="136" t="s">
        <v>159</v>
      </c>
      <c r="E107" s="137" t="s">
        <v>1251</v>
      </c>
      <c r="F107" s="138" t="s">
        <v>1252</v>
      </c>
      <c r="G107" s="139" t="s">
        <v>329</v>
      </c>
      <c r="H107" s="140">
        <v>1</v>
      </c>
      <c r="I107" s="141"/>
      <c r="J107" s="142">
        <f>ROUND($I$107*$H$107,2)</f>
        <v>0</v>
      </c>
      <c r="K107" s="138"/>
      <c r="L107" s="43"/>
      <c r="M107" s="143"/>
      <c r="N107" s="144" t="s">
        <v>41</v>
      </c>
      <c r="O107" s="24"/>
      <c r="P107" s="145">
        <f>$O$107*$H$107</f>
        <v>0</v>
      </c>
      <c r="Q107" s="145">
        <v>0</v>
      </c>
      <c r="R107" s="145">
        <f>$Q$107*$H$107</f>
        <v>0</v>
      </c>
      <c r="S107" s="145">
        <v>0</v>
      </c>
      <c r="T107" s="146">
        <f>$S$107*$H$107</f>
        <v>0</v>
      </c>
      <c r="AR107" s="89" t="s">
        <v>163</v>
      </c>
      <c r="AT107" s="89" t="s">
        <v>159</v>
      </c>
      <c r="AU107" s="89" t="s">
        <v>21</v>
      </c>
      <c r="AY107" s="6" t="s">
        <v>158</v>
      </c>
      <c r="BE107" s="147">
        <f>IF($N$107="základní",$J$107,0)</f>
        <v>0</v>
      </c>
      <c r="BF107" s="147">
        <f>IF($N$107="snížená",$J$107,0)</f>
        <v>0</v>
      </c>
      <c r="BG107" s="147">
        <f>IF($N$107="zákl. přenesená",$J$107,0)</f>
        <v>0</v>
      </c>
      <c r="BH107" s="147">
        <f>IF($N$107="sníž. přenesená",$J$107,0)</f>
        <v>0</v>
      </c>
      <c r="BI107" s="147">
        <f>IF($N$107="nulová",$J$107,0)</f>
        <v>0</v>
      </c>
      <c r="BJ107" s="89" t="s">
        <v>21</v>
      </c>
      <c r="BK107" s="147">
        <f>ROUND($I$107*$H$107,2)</f>
        <v>0</v>
      </c>
      <c r="BL107" s="89" t="s">
        <v>163</v>
      </c>
      <c r="BM107" s="89" t="s">
        <v>192</v>
      </c>
    </row>
    <row r="108" spans="2:65" s="6" customFormat="1" ht="16.5" customHeight="1" x14ac:dyDescent="0.3">
      <c r="B108" s="23"/>
      <c r="C108" s="24"/>
      <c r="D108" s="148" t="s">
        <v>164</v>
      </c>
      <c r="E108" s="24"/>
      <c r="F108" s="149" t="s">
        <v>1252</v>
      </c>
      <c r="G108" s="24"/>
      <c r="H108" s="24"/>
      <c r="J108" s="24"/>
      <c r="K108" s="24"/>
      <c r="L108" s="43"/>
      <c r="M108" s="56"/>
      <c r="N108" s="24"/>
      <c r="O108" s="24"/>
      <c r="P108" s="24"/>
      <c r="Q108" s="24"/>
      <c r="R108" s="24"/>
      <c r="S108" s="24"/>
      <c r="T108" s="57"/>
      <c r="AT108" s="6" t="s">
        <v>164</v>
      </c>
      <c r="AU108" s="6" t="s">
        <v>21</v>
      </c>
    </row>
    <row r="109" spans="2:65" s="6" customFormat="1" ht="15.75" customHeight="1" x14ac:dyDescent="0.3">
      <c r="B109" s="23"/>
      <c r="C109" s="136" t="s">
        <v>195</v>
      </c>
      <c r="D109" s="136" t="s">
        <v>159</v>
      </c>
      <c r="E109" s="137" t="s">
        <v>439</v>
      </c>
      <c r="F109" s="138" t="s">
        <v>440</v>
      </c>
      <c r="G109" s="139" t="s">
        <v>420</v>
      </c>
      <c r="H109" s="177"/>
      <c r="I109" s="141"/>
      <c r="J109" s="142">
        <f>ROUND($I$109*$H$109,2)</f>
        <v>0</v>
      </c>
      <c r="K109" s="138"/>
      <c r="L109" s="43"/>
      <c r="M109" s="143"/>
      <c r="N109" s="144" t="s">
        <v>41</v>
      </c>
      <c r="O109" s="24"/>
      <c r="P109" s="145">
        <f>$O$109*$H$109</f>
        <v>0</v>
      </c>
      <c r="Q109" s="145">
        <v>0</v>
      </c>
      <c r="R109" s="145">
        <f>$Q$109*$H$109</f>
        <v>0</v>
      </c>
      <c r="S109" s="145">
        <v>0</v>
      </c>
      <c r="T109" s="146">
        <f>$S$109*$H$109</f>
        <v>0</v>
      </c>
      <c r="AR109" s="89" t="s">
        <v>163</v>
      </c>
      <c r="AT109" s="89" t="s">
        <v>159</v>
      </c>
      <c r="AU109" s="89" t="s">
        <v>21</v>
      </c>
      <c r="AY109" s="6" t="s">
        <v>158</v>
      </c>
      <c r="BE109" s="147">
        <f>IF($N$109="základní",$J$109,0)</f>
        <v>0</v>
      </c>
      <c r="BF109" s="147">
        <f>IF($N$109="snížená",$J$109,0)</f>
        <v>0</v>
      </c>
      <c r="BG109" s="147">
        <f>IF($N$109="zákl. přenesená",$J$109,0)</f>
        <v>0</v>
      </c>
      <c r="BH109" s="147">
        <f>IF($N$109="sníž. přenesená",$J$109,0)</f>
        <v>0</v>
      </c>
      <c r="BI109" s="147">
        <f>IF($N$109="nulová",$J$109,0)</f>
        <v>0</v>
      </c>
      <c r="BJ109" s="89" t="s">
        <v>21</v>
      </c>
      <c r="BK109" s="147">
        <f>ROUND($I$109*$H$109,2)</f>
        <v>0</v>
      </c>
      <c r="BL109" s="89" t="s">
        <v>163</v>
      </c>
      <c r="BM109" s="89" t="s">
        <v>195</v>
      </c>
    </row>
    <row r="110" spans="2:65" s="6" customFormat="1" ht="16.5" customHeight="1" x14ac:dyDescent="0.3">
      <c r="B110" s="23"/>
      <c r="C110" s="24"/>
      <c r="D110" s="148" t="s">
        <v>164</v>
      </c>
      <c r="E110" s="24"/>
      <c r="F110" s="149" t="s">
        <v>440</v>
      </c>
      <c r="G110" s="24"/>
      <c r="H110" s="24"/>
      <c r="J110" s="24"/>
      <c r="K110" s="24"/>
      <c r="L110" s="43"/>
      <c r="M110" s="56"/>
      <c r="N110" s="24"/>
      <c r="O110" s="24"/>
      <c r="P110" s="24"/>
      <c r="Q110" s="24"/>
      <c r="R110" s="24"/>
      <c r="S110" s="24"/>
      <c r="T110" s="57"/>
      <c r="AT110" s="6" t="s">
        <v>164</v>
      </c>
      <c r="AU110" s="6" t="s">
        <v>21</v>
      </c>
    </row>
    <row r="111" spans="2:65" s="125" customFormat="1" ht="37.5" customHeight="1" x14ac:dyDescent="0.35">
      <c r="B111" s="126"/>
      <c r="C111" s="127"/>
      <c r="D111" s="127" t="s">
        <v>69</v>
      </c>
      <c r="E111" s="128" t="s">
        <v>441</v>
      </c>
      <c r="F111" s="128" t="s">
        <v>442</v>
      </c>
      <c r="G111" s="127"/>
      <c r="H111" s="127"/>
      <c r="J111" s="129">
        <f>$BK$111</f>
        <v>0</v>
      </c>
      <c r="K111" s="127"/>
      <c r="L111" s="130"/>
      <c r="M111" s="131"/>
      <c r="N111" s="127"/>
      <c r="O111" s="127"/>
      <c r="P111" s="132">
        <f>SUM($P$112:$P$152)</f>
        <v>0</v>
      </c>
      <c r="Q111" s="127"/>
      <c r="R111" s="132">
        <f>SUM($R$112:$R$152)</f>
        <v>0</v>
      </c>
      <c r="S111" s="127"/>
      <c r="T111" s="133">
        <f>SUM($T$112:$T$152)</f>
        <v>0</v>
      </c>
      <c r="AR111" s="134" t="s">
        <v>21</v>
      </c>
      <c r="AT111" s="134" t="s">
        <v>69</v>
      </c>
      <c r="AU111" s="134" t="s">
        <v>70</v>
      </c>
      <c r="AY111" s="134" t="s">
        <v>158</v>
      </c>
      <c r="BK111" s="135">
        <f>SUM($BK$112:$BK$152)</f>
        <v>0</v>
      </c>
    </row>
    <row r="112" spans="2:65" s="6" customFormat="1" ht="15.75" customHeight="1" x14ac:dyDescent="0.3">
      <c r="B112" s="23"/>
      <c r="C112" s="136" t="s">
        <v>26</v>
      </c>
      <c r="D112" s="136" t="s">
        <v>159</v>
      </c>
      <c r="E112" s="137" t="s">
        <v>1253</v>
      </c>
      <c r="F112" s="138" t="s">
        <v>1254</v>
      </c>
      <c r="G112" s="139" t="s">
        <v>191</v>
      </c>
      <c r="H112" s="140">
        <v>1</v>
      </c>
      <c r="I112" s="141"/>
      <c r="J112" s="142">
        <f>ROUND($I$112*$H$112,2)</f>
        <v>0</v>
      </c>
      <c r="K112" s="138"/>
      <c r="L112" s="43"/>
      <c r="M112" s="143"/>
      <c r="N112" s="144" t="s">
        <v>41</v>
      </c>
      <c r="O112" s="24"/>
      <c r="P112" s="145">
        <f>$O$112*$H$112</f>
        <v>0</v>
      </c>
      <c r="Q112" s="145">
        <v>0</v>
      </c>
      <c r="R112" s="145">
        <f>$Q$112*$H$112</f>
        <v>0</v>
      </c>
      <c r="S112" s="145">
        <v>0</v>
      </c>
      <c r="T112" s="146">
        <f>$S$112*$H$112</f>
        <v>0</v>
      </c>
      <c r="AR112" s="89" t="s">
        <v>163</v>
      </c>
      <c r="AT112" s="89" t="s">
        <v>159</v>
      </c>
      <c r="AU112" s="89" t="s">
        <v>21</v>
      </c>
      <c r="AY112" s="6" t="s">
        <v>158</v>
      </c>
      <c r="BE112" s="147">
        <f>IF($N$112="základní",$J$112,0)</f>
        <v>0</v>
      </c>
      <c r="BF112" s="147">
        <f>IF($N$112="snížená",$J$112,0)</f>
        <v>0</v>
      </c>
      <c r="BG112" s="147">
        <f>IF($N$112="zákl. přenesená",$J$112,0)</f>
        <v>0</v>
      </c>
      <c r="BH112" s="147">
        <f>IF($N$112="sníž. přenesená",$J$112,0)</f>
        <v>0</v>
      </c>
      <c r="BI112" s="147">
        <f>IF($N$112="nulová",$J$112,0)</f>
        <v>0</v>
      </c>
      <c r="BJ112" s="89" t="s">
        <v>21</v>
      </c>
      <c r="BK112" s="147">
        <f>ROUND($I$112*$H$112,2)</f>
        <v>0</v>
      </c>
      <c r="BL112" s="89" t="s">
        <v>163</v>
      </c>
      <c r="BM112" s="89" t="s">
        <v>26</v>
      </c>
    </row>
    <row r="113" spans="2:65" s="6" customFormat="1" ht="16.5" customHeight="1" x14ac:dyDescent="0.3">
      <c r="B113" s="23"/>
      <c r="C113" s="24"/>
      <c r="D113" s="148" t="s">
        <v>164</v>
      </c>
      <c r="E113" s="24"/>
      <c r="F113" s="149" t="s">
        <v>1254</v>
      </c>
      <c r="G113" s="24"/>
      <c r="H113" s="24"/>
      <c r="J113" s="24"/>
      <c r="K113" s="24"/>
      <c r="L113" s="43"/>
      <c r="M113" s="56"/>
      <c r="N113" s="24"/>
      <c r="O113" s="24"/>
      <c r="P113" s="24"/>
      <c r="Q113" s="24"/>
      <c r="R113" s="24"/>
      <c r="S113" s="24"/>
      <c r="T113" s="57"/>
      <c r="AT113" s="6" t="s">
        <v>164</v>
      </c>
      <c r="AU113" s="6" t="s">
        <v>21</v>
      </c>
    </row>
    <row r="114" spans="2:65" s="6" customFormat="1" ht="15.75" customHeight="1" x14ac:dyDescent="0.3">
      <c r="B114" s="23"/>
      <c r="C114" s="136" t="s">
        <v>104</v>
      </c>
      <c r="D114" s="136" t="s">
        <v>159</v>
      </c>
      <c r="E114" s="137" t="s">
        <v>1255</v>
      </c>
      <c r="F114" s="138" t="s">
        <v>1256</v>
      </c>
      <c r="G114" s="139" t="s">
        <v>191</v>
      </c>
      <c r="H114" s="140">
        <v>1</v>
      </c>
      <c r="I114" s="141"/>
      <c r="J114" s="142">
        <f>ROUND($I$114*$H$114,2)</f>
        <v>0</v>
      </c>
      <c r="K114" s="138"/>
      <c r="L114" s="43"/>
      <c r="M114" s="143"/>
      <c r="N114" s="144" t="s">
        <v>41</v>
      </c>
      <c r="O114" s="24"/>
      <c r="P114" s="145">
        <f>$O$114*$H$114</f>
        <v>0</v>
      </c>
      <c r="Q114" s="145">
        <v>0</v>
      </c>
      <c r="R114" s="145">
        <f>$Q$114*$H$114</f>
        <v>0</v>
      </c>
      <c r="S114" s="145">
        <v>0</v>
      </c>
      <c r="T114" s="146">
        <f>$S$114*$H$114</f>
        <v>0</v>
      </c>
      <c r="AR114" s="89" t="s">
        <v>163</v>
      </c>
      <c r="AT114" s="89" t="s">
        <v>159</v>
      </c>
      <c r="AU114" s="89" t="s">
        <v>21</v>
      </c>
      <c r="AY114" s="6" t="s">
        <v>158</v>
      </c>
      <c r="BE114" s="147">
        <f>IF($N$114="základní",$J$114,0)</f>
        <v>0</v>
      </c>
      <c r="BF114" s="147">
        <f>IF($N$114="snížená",$J$114,0)</f>
        <v>0</v>
      </c>
      <c r="BG114" s="147">
        <f>IF($N$114="zákl. přenesená",$J$114,0)</f>
        <v>0</v>
      </c>
      <c r="BH114" s="147">
        <f>IF($N$114="sníž. přenesená",$J$114,0)</f>
        <v>0</v>
      </c>
      <c r="BI114" s="147">
        <f>IF($N$114="nulová",$J$114,0)</f>
        <v>0</v>
      </c>
      <c r="BJ114" s="89" t="s">
        <v>21</v>
      </c>
      <c r="BK114" s="147">
        <f>ROUND($I$114*$H$114,2)</f>
        <v>0</v>
      </c>
      <c r="BL114" s="89" t="s">
        <v>163</v>
      </c>
      <c r="BM114" s="89" t="s">
        <v>104</v>
      </c>
    </row>
    <row r="115" spans="2:65" s="6" customFormat="1" ht="16.5" customHeight="1" x14ac:dyDescent="0.3">
      <c r="B115" s="23"/>
      <c r="C115" s="24"/>
      <c r="D115" s="148" t="s">
        <v>164</v>
      </c>
      <c r="E115" s="24"/>
      <c r="F115" s="149" t="s">
        <v>1256</v>
      </c>
      <c r="G115" s="24"/>
      <c r="H115" s="24"/>
      <c r="J115" s="24"/>
      <c r="K115" s="24"/>
      <c r="L115" s="43"/>
      <c r="M115" s="56"/>
      <c r="N115" s="24"/>
      <c r="O115" s="24"/>
      <c r="P115" s="24"/>
      <c r="Q115" s="24"/>
      <c r="R115" s="24"/>
      <c r="S115" s="24"/>
      <c r="T115" s="57"/>
      <c r="AT115" s="6" t="s">
        <v>164</v>
      </c>
      <c r="AU115" s="6" t="s">
        <v>21</v>
      </c>
    </row>
    <row r="116" spans="2:65" s="6" customFormat="1" ht="15.75" customHeight="1" x14ac:dyDescent="0.3">
      <c r="B116" s="23"/>
      <c r="C116" s="136" t="s">
        <v>107</v>
      </c>
      <c r="D116" s="136" t="s">
        <v>159</v>
      </c>
      <c r="E116" s="137" t="s">
        <v>445</v>
      </c>
      <c r="F116" s="138" t="s">
        <v>446</v>
      </c>
      <c r="G116" s="139" t="s">
        <v>447</v>
      </c>
      <c r="H116" s="140">
        <v>2.4</v>
      </c>
      <c r="I116" s="141"/>
      <c r="J116" s="142">
        <f>ROUND($I$116*$H$116,2)</f>
        <v>0</v>
      </c>
      <c r="K116" s="138"/>
      <c r="L116" s="43"/>
      <c r="M116" s="143"/>
      <c r="N116" s="144" t="s">
        <v>41</v>
      </c>
      <c r="O116" s="24"/>
      <c r="P116" s="145">
        <f>$O$116*$H$116</f>
        <v>0</v>
      </c>
      <c r="Q116" s="145">
        <v>0</v>
      </c>
      <c r="R116" s="145">
        <f>$Q$116*$H$116</f>
        <v>0</v>
      </c>
      <c r="S116" s="145">
        <v>0</v>
      </c>
      <c r="T116" s="146">
        <f>$S$116*$H$116</f>
        <v>0</v>
      </c>
      <c r="AR116" s="89" t="s">
        <v>163</v>
      </c>
      <c r="AT116" s="89" t="s">
        <v>159</v>
      </c>
      <c r="AU116" s="89" t="s">
        <v>21</v>
      </c>
      <c r="AY116" s="6" t="s">
        <v>158</v>
      </c>
      <c r="BE116" s="147">
        <f>IF($N$116="základní",$J$116,0)</f>
        <v>0</v>
      </c>
      <c r="BF116" s="147">
        <f>IF($N$116="snížená",$J$116,0)</f>
        <v>0</v>
      </c>
      <c r="BG116" s="147">
        <f>IF($N$116="zákl. přenesená",$J$116,0)</f>
        <v>0</v>
      </c>
      <c r="BH116" s="147">
        <f>IF($N$116="sníž. přenesená",$J$116,0)</f>
        <v>0</v>
      </c>
      <c r="BI116" s="147">
        <f>IF($N$116="nulová",$J$116,0)</f>
        <v>0</v>
      </c>
      <c r="BJ116" s="89" t="s">
        <v>21</v>
      </c>
      <c r="BK116" s="147">
        <f>ROUND($I$116*$H$116,2)</f>
        <v>0</v>
      </c>
      <c r="BL116" s="89" t="s">
        <v>163</v>
      </c>
      <c r="BM116" s="89" t="s">
        <v>107</v>
      </c>
    </row>
    <row r="117" spans="2:65" s="6" customFormat="1" ht="16.5" customHeight="1" x14ac:dyDescent="0.3">
      <c r="B117" s="23"/>
      <c r="C117" s="24"/>
      <c r="D117" s="148" t="s">
        <v>164</v>
      </c>
      <c r="E117" s="24"/>
      <c r="F117" s="149" t="s">
        <v>446</v>
      </c>
      <c r="G117" s="24"/>
      <c r="H117" s="24"/>
      <c r="J117" s="24"/>
      <c r="K117" s="24"/>
      <c r="L117" s="43"/>
      <c r="M117" s="56"/>
      <c r="N117" s="24"/>
      <c r="O117" s="24"/>
      <c r="P117" s="24"/>
      <c r="Q117" s="24"/>
      <c r="R117" s="24"/>
      <c r="S117" s="24"/>
      <c r="T117" s="57"/>
      <c r="AT117" s="6" t="s">
        <v>164</v>
      </c>
      <c r="AU117" s="6" t="s">
        <v>21</v>
      </c>
    </row>
    <row r="118" spans="2:65" s="6" customFormat="1" ht="15.75" customHeight="1" x14ac:dyDescent="0.3">
      <c r="B118" s="150"/>
      <c r="C118" s="151"/>
      <c r="D118" s="152" t="s">
        <v>165</v>
      </c>
      <c r="E118" s="151"/>
      <c r="F118" s="153" t="s">
        <v>1257</v>
      </c>
      <c r="G118" s="151"/>
      <c r="H118" s="154">
        <v>0.8</v>
      </c>
      <c r="J118" s="151"/>
      <c r="K118" s="151"/>
      <c r="L118" s="155"/>
      <c r="M118" s="156"/>
      <c r="N118" s="151"/>
      <c r="O118" s="151"/>
      <c r="P118" s="151"/>
      <c r="Q118" s="151"/>
      <c r="R118" s="151"/>
      <c r="S118" s="151"/>
      <c r="T118" s="157"/>
      <c r="AT118" s="158" t="s">
        <v>165</v>
      </c>
      <c r="AU118" s="158" t="s">
        <v>21</v>
      </c>
      <c r="AV118" s="158" t="s">
        <v>78</v>
      </c>
      <c r="AW118" s="158" t="s">
        <v>121</v>
      </c>
      <c r="AX118" s="158" t="s">
        <v>70</v>
      </c>
      <c r="AY118" s="158" t="s">
        <v>158</v>
      </c>
    </row>
    <row r="119" spans="2:65" s="6" customFormat="1" ht="15.75" customHeight="1" x14ac:dyDescent="0.3">
      <c r="B119" s="150"/>
      <c r="C119" s="151"/>
      <c r="D119" s="152" t="s">
        <v>165</v>
      </c>
      <c r="E119" s="151"/>
      <c r="F119" s="153" t="s">
        <v>1258</v>
      </c>
      <c r="G119" s="151"/>
      <c r="H119" s="154">
        <v>0.4</v>
      </c>
      <c r="J119" s="151"/>
      <c r="K119" s="151"/>
      <c r="L119" s="155"/>
      <c r="M119" s="156"/>
      <c r="N119" s="151"/>
      <c r="O119" s="151"/>
      <c r="P119" s="151"/>
      <c r="Q119" s="151"/>
      <c r="R119" s="151"/>
      <c r="S119" s="151"/>
      <c r="T119" s="157"/>
      <c r="AT119" s="158" t="s">
        <v>165</v>
      </c>
      <c r="AU119" s="158" t="s">
        <v>21</v>
      </c>
      <c r="AV119" s="158" t="s">
        <v>78</v>
      </c>
      <c r="AW119" s="158" t="s">
        <v>121</v>
      </c>
      <c r="AX119" s="158" t="s">
        <v>70</v>
      </c>
      <c r="AY119" s="158" t="s">
        <v>158</v>
      </c>
    </row>
    <row r="120" spans="2:65" s="6" customFormat="1" ht="15.75" customHeight="1" x14ac:dyDescent="0.3">
      <c r="B120" s="150"/>
      <c r="C120" s="151"/>
      <c r="D120" s="152" t="s">
        <v>165</v>
      </c>
      <c r="E120" s="151"/>
      <c r="F120" s="153" t="s">
        <v>1257</v>
      </c>
      <c r="G120" s="151"/>
      <c r="H120" s="154">
        <v>0.8</v>
      </c>
      <c r="J120" s="151"/>
      <c r="K120" s="151"/>
      <c r="L120" s="155"/>
      <c r="M120" s="156"/>
      <c r="N120" s="151"/>
      <c r="O120" s="151"/>
      <c r="P120" s="151"/>
      <c r="Q120" s="151"/>
      <c r="R120" s="151"/>
      <c r="S120" s="151"/>
      <c r="T120" s="157"/>
      <c r="AT120" s="158" t="s">
        <v>165</v>
      </c>
      <c r="AU120" s="158" t="s">
        <v>21</v>
      </c>
      <c r="AV120" s="158" t="s">
        <v>78</v>
      </c>
      <c r="AW120" s="158" t="s">
        <v>121</v>
      </c>
      <c r="AX120" s="158" t="s">
        <v>70</v>
      </c>
      <c r="AY120" s="158" t="s">
        <v>158</v>
      </c>
    </row>
    <row r="121" spans="2:65" s="6" customFormat="1" ht="15.75" customHeight="1" x14ac:dyDescent="0.3">
      <c r="B121" s="150"/>
      <c r="C121" s="151"/>
      <c r="D121" s="152" t="s">
        <v>165</v>
      </c>
      <c r="E121" s="151"/>
      <c r="F121" s="153" t="s">
        <v>1258</v>
      </c>
      <c r="G121" s="151"/>
      <c r="H121" s="154">
        <v>0.4</v>
      </c>
      <c r="J121" s="151"/>
      <c r="K121" s="151"/>
      <c r="L121" s="155"/>
      <c r="M121" s="156"/>
      <c r="N121" s="151"/>
      <c r="O121" s="151"/>
      <c r="P121" s="151"/>
      <c r="Q121" s="151"/>
      <c r="R121" s="151"/>
      <c r="S121" s="151"/>
      <c r="T121" s="157"/>
      <c r="AT121" s="158" t="s">
        <v>165</v>
      </c>
      <c r="AU121" s="158" t="s">
        <v>21</v>
      </c>
      <c r="AV121" s="158" t="s">
        <v>78</v>
      </c>
      <c r="AW121" s="158" t="s">
        <v>121</v>
      </c>
      <c r="AX121" s="158" t="s">
        <v>70</v>
      </c>
      <c r="AY121" s="158" t="s">
        <v>158</v>
      </c>
    </row>
    <row r="122" spans="2:65" s="6" customFormat="1" ht="15.75" customHeight="1" x14ac:dyDescent="0.3">
      <c r="B122" s="159"/>
      <c r="C122" s="160"/>
      <c r="D122" s="152" t="s">
        <v>165</v>
      </c>
      <c r="E122" s="160"/>
      <c r="F122" s="161" t="s">
        <v>170</v>
      </c>
      <c r="G122" s="160"/>
      <c r="H122" s="162">
        <v>2.4</v>
      </c>
      <c r="J122" s="160"/>
      <c r="K122" s="160"/>
      <c r="L122" s="163"/>
      <c r="M122" s="164"/>
      <c r="N122" s="160"/>
      <c r="O122" s="160"/>
      <c r="P122" s="160"/>
      <c r="Q122" s="160"/>
      <c r="R122" s="160"/>
      <c r="S122" s="160"/>
      <c r="T122" s="165"/>
      <c r="AT122" s="166" t="s">
        <v>165</v>
      </c>
      <c r="AU122" s="166" t="s">
        <v>21</v>
      </c>
      <c r="AV122" s="166" t="s">
        <v>163</v>
      </c>
      <c r="AW122" s="166" t="s">
        <v>121</v>
      </c>
      <c r="AX122" s="166" t="s">
        <v>21</v>
      </c>
      <c r="AY122" s="166" t="s">
        <v>158</v>
      </c>
    </row>
    <row r="123" spans="2:65" s="6" customFormat="1" ht="15.75" customHeight="1" x14ac:dyDescent="0.3">
      <c r="B123" s="23"/>
      <c r="C123" s="136" t="s">
        <v>110</v>
      </c>
      <c r="D123" s="136" t="s">
        <v>159</v>
      </c>
      <c r="E123" s="137" t="s">
        <v>1259</v>
      </c>
      <c r="F123" s="138" t="s">
        <v>1260</v>
      </c>
      <c r="G123" s="139" t="s">
        <v>191</v>
      </c>
      <c r="H123" s="140">
        <v>2</v>
      </c>
      <c r="I123" s="141"/>
      <c r="J123" s="142">
        <f>ROUND($I$123*$H$123,2)</f>
        <v>0</v>
      </c>
      <c r="K123" s="138"/>
      <c r="L123" s="43"/>
      <c r="M123" s="143"/>
      <c r="N123" s="144" t="s">
        <v>41</v>
      </c>
      <c r="O123" s="24"/>
      <c r="P123" s="145">
        <f>$O$123*$H$123</f>
        <v>0</v>
      </c>
      <c r="Q123" s="145">
        <v>0</v>
      </c>
      <c r="R123" s="145">
        <f>$Q$123*$H$123</f>
        <v>0</v>
      </c>
      <c r="S123" s="145">
        <v>0</v>
      </c>
      <c r="T123" s="146">
        <f>$S$123*$H$123</f>
        <v>0</v>
      </c>
      <c r="AR123" s="89" t="s">
        <v>163</v>
      </c>
      <c r="AT123" s="89" t="s">
        <v>159</v>
      </c>
      <c r="AU123" s="89" t="s">
        <v>21</v>
      </c>
      <c r="AY123" s="6" t="s">
        <v>158</v>
      </c>
      <c r="BE123" s="147">
        <f>IF($N$123="základní",$J$123,0)</f>
        <v>0</v>
      </c>
      <c r="BF123" s="147">
        <f>IF($N$123="snížená",$J$123,0)</f>
        <v>0</v>
      </c>
      <c r="BG123" s="147">
        <f>IF($N$123="zákl. přenesená",$J$123,0)</f>
        <v>0</v>
      </c>
      <c r="BH123" s="147">
        <f>IF($N$123="sníž. přenesená",$J$123,0)</f>
        <v>0</v>
      </c>
      <c r="BI123" s="147">
        <f>IF($N$123="nulová",$J$123,0)</f>
        <v>0</v>
      </c>
      <c r="BJ123" s="89" t="s">
        <v>21</v>
      </c>
      <c r="BK123" s="147">
        <f>ROUND($I$123*$H$123,2)</f>
        <v>0</v>
      </c>
      <c r="BL123" s="89" t="s">
        <v>163</v>
      </c>
      <c r="BM123" s="89" t="s">
        <v>110</v>
      </c>
    </row>
    <row r="124" spans="2:65" s="6" customFormat="1" ht="16.5" customHeight="1" x14ac:dyDescent="0.3">
      <c r="B124" s="23"/>
      <c r="C124" s="24"/>
      <c r="D124" s="148" t="s">
        <v>164</v>
      </c>
      <c r="E124" s="24"/>
      <c r="F124" s="149" t="s">
        <v>1260</v>
      </c>
      <c r="G124" s="24"/>
      <c r="H124" s="24"/>
      <c r="J124" s="24"/>
      <c r="K124" s="24"/>
      <c r="L124" s="43"/>
      <c r="M124" s="56"/>
      <c r="N124" s="24"/>
      <c r="O124" s="24"/>
      <c r="P124" s="24"/>
      <c r="Q124" s="24"/>
      <c r="R124" s="24"/>
      <c r="S124" s="24"/>
      <c r="T124" s="57"/>
      <c r="AT124" s="6" t="s">
        <v>164</v>
      </c>
      <c r="AU124" s="6" t="s">
        <v>21</v>
      </c>
    </row>
    <row r="125" spans="2:65" s="6" customFormat="1" ht="15.75" customHeight="1" x14ac:dyDescent="0.3">
      <c r="B125" s="150"/>
      <c r="C125" s="151"/>
      <c r="D125" s="152" t="s">
        <v>165</v>
      </c>
      <c r="E125" s="151"/>
      <c r="F125" s="153" t="s">
        <v>521</v>
      </c>
      <c r="G125" s="151"/>
      <c r="H125" s="154">
        <v>2</v>
      </c>
      <c r="J125" s="151"/>
      <c r="K125" s="151"/>
      <c r="L125" s="155"/>
      <c r="M125" s="156"/>
      <c r="N125" s="151"/>
      <c r="O125" s="151"/>
      <c r="P125" s="151"/>
      <c r="Q125" s="151"/>
      <c r="R125" s="151"/>
      <c r="S125" s="151"/>
      <c r="T125" s="157"/>
      <c r="AT125" s="158" t="s">
        <v>165</v>
      </c>
      <c r="AU125" s="158" t="s">
        <v>21</v>
      </c>
      <c r="AV125" s="158" t="s">
        <v>78</v>
      </c>
      <c r="AW125" s="158" t="s">
        <v>121</v>
      </c>
      <c r="AX125" s="158" t="s">
        <v>70</v>
      </c>
      <c r="AY125" s="158" t="s">
        <v>158</v>
      </c>
    </row>
    <row r="126" spans="2:65" s="6" customFormat="1" ht="15.75" customHeight="1" x14ac:dyDescent="0.3">
      <c r="B126" s="159"/>
      <c r="C126" s="160"/>
      <c r="D126" s="152" t="s">
        <v>165</v>
      </c>
      <c r="E126" s="160"/>
      <c r="F126" s="161" t="s">
        <v>170</v>
      </c>
      <c r="G126" s="160"/>
      <c r="H126" s="162">
        <v>2</v>
      </c>
      <c r="J126" s="160"/>
      <c r="K126" s="160"/>
      <c r="L126" s="163"/>
      <c r="M126" s="164"/>
      <c r="N126" s="160"/>
      <c r="O126" s="160"/>
      <c r="P126" s="160"/>
      <c r="Q126" s="160"/>
      <c r="R126" s="160"/>
      <c r="S126" s="160"/>
      <c r="T126" s="165"/>
      <c r="AT126" s="166" t="s">
        <v>165</v>
      </c>
      <c r="AU126" s="166" t="s">
        <v>21</v>
      </c>
      <c r="AV126" s="166" t="s">
        <v>163</v>
      </c>
      <c r="AW126" s="166" t="s">
        <v>121</v>
      </c>
      <c r="AX126" s="166" t="s">
        <v>21</v>
      </c>
      <c r="AY126" s="166" t="s">
        <v>158</v>
      </c>
    </row>
    <row r="127" spans="2:65" s="6" customFormat="1" ht="15.75" customHeight="1" x14ac:dyDescent="0.3">
      <c r="B127" s="23"/>
      <c r="C127" s="136" t="s">
        <v>210</v>
      </c>
      <c r="D127" s="136" t="s">
        <v>159</v>
      </c>
      <c r="E127" s="137" t="s">
        <v>459</v>
      </c>
      <c r="F127" s="138" t="s">
        <v>460</v>
      </c>
      <c r="G127" s="139" t="s">
        <v>329</v>
      </c>
      <c r="H127" s="140">
        <v>2</v>
      </c>
      <c r="I127" s="141"/>
      <c r="J127" s="142">
        <f>ROUND($I$127*$H$127,2)</f>
        <v>0</v>
      </c>
      <c r="K127" s="138"/>
      <c r="L127" s="43"/>
      <c r="M127" s="143"/>
      <c r="N127" s="144" t="s">
        <v>41</v>
      </c>
      <c r="O127" s="24"/>
      <c r="P127" s="145">
        <f>$O$127*$H$127</f>
        <v>0</v>
      </c>
      <c r="Q127" s="145">
        <v>0</v>
      </c>
      <c r="R127" s="145">
        <f>$Q$127*$H$127</f>
        <v>0</v>
      </c>
      <c r="S127" s="145">
        <v>0</v>
      </c>
      <c r="T127" s="146">
        <f>$S$127*$H$127</f>
        <v>0</v>
      </c>
      <c r="AR127" s="89" t="s">
        <v>163</v>
      </c>
      <c r="AT127" s="89" t="s">
        <v>159</v>
      </c>
      <c r="AU127" s="89" t="s">
        <v>21</v>
      </c>
      <c r="AY127" s="6" t="s">
        <v>158</v>
      </c>
      <c r="BE127" s="147">
        <f>IF($N$127="základní",$J$127,0)</f>
        <v>0</v>
      </c>
      <c r="BF127" s="147">
        <f>IF($N$127="snížená",$J$127,0)</f>
        <v>0</v>
      </c>
      <c r="BG127" s="147">
        <f>IF($N$127="zákl. přenesená",$J$127,0)</f>
        <v>0</v>
      </c>
      <c r="BH127" s="147">
        <f>IF($N$127="sníž. přenesená",$J$127,0)</f>
        <v>0</v>
      </c>
      <c r="BI127" s="147">
        <f>IF($N$127="nulová",$J$127,0)</f>
        <v>0</v>
      </c>
      <c r="BJ127" s="89" t="s">
        <v>21</v>
      </c>
      <c r="BK127" s="147">
        <f>ROUND($I$127*$H$127,2)</f>
        <v>0</v>
      </c>
      <c r="BL127" s="89" t="s">
        <v>163</v>
      </c>
      <c r="BM127" s="89" t="s">
        <v>210</v>
      </c>
    </row>
    <row r="128" spans="2:65" s="6" customFormat="1" ht="16.5" customHeight="1" x14ac:dyDescent="0.3">
      <c r="B128" s="23"/>
      <c r="C128" s="24"/>
      <c r="D128" s="148" t="s">
        <v>164</v>
      </c>
      <c r="E128" s="24"/>
      <c r="F128" s="149" t="s">
        <v>460</v>
      </c>
      <c r="G128" s="24"/>
      <c r="H128" s="24"/>
      <c r="J128" s="24"/>
      <c r="K128" s="24"/>
      <c r="L128" s="43"/>
      <c r="M128" s="56"/>
      <c r="N128" s="24"/>
      <c r="O128" s="24"/>
      <c r="P128" s="24"/>
      <c r="Q128" s="24"/>
      <c r="R128" s="24"/>
      <c r="S128" s="24"/>
      <c r="T128" s="57"/>
      <c r="AT128" s="6" t="s">
        <v>164</v>
      </c>
      <c r="AU128" s="6" t="s">
        <v>21</v>
      </c>
    </row>
    <row r="129" spans="2:65" s="6" customFormat="1" ht="15.75" customHeight="1" x14ac:dyDescent="0.3">
      <c r="B129" s="150"/>
      <c r="C129" s="151"/>
      <c r="D129" s="152" t="s">
        <v>165</v>
      </c>
      <c r="E129" s="151"/>
      <c r="F129" s="153" t="s">
        <v>1261</v>
      </c>
      <c r="G129" s="151"/>
      <c r="H129" s="154">
        <v>2</v>
      </c>
      <c r="J129" s="151"/>
      <c r="K129" s="151"/>
      <c r="L129" s="155"/>
      <c r="M129" s="156"/>
      <c r="N129" s="151"/>
      <c r="O129" s="151"/>
      <c r="P129" s="151"/>
      <c r="Q129" s="151"/>
      <c r="R129" s="151"/>
      <c r="S129" s="151"/>
      <c r="T129" s="157"/>
      <c r="AT129" s="158" t="s">
        <v>165</v>
      </c>
      <c r="AU129" s="158" t="s">
        <v>21</v>
      </c>
      <c r="AV129" s="158" t="s">
        <v>78</v>
      </c>
      <c r="AW129" s="158" t="s">
        <v>121</v>
      </c>
      <c r="AX129" s="158" t="s">
        <v>70</v>
      </c>
      <c r="AY129" s="158" t="s">
        <v>158</v>
      </c>
    </row>
    <row r="130" spans="2:65" s="6" customFormat="1" ht="15.75" customHeight="1" x14ac:dyDescent="0.3">
      <c r="B130" s="159"/>
      <c r="C130" s="160"/>
      <c r="D130" s="152" t="s">
        <v>165</v>
      </c>
      <c r="E130" s="160"/>
      <c r="F130" s="161" t="s">
        <v>170</v>
      </c>
      <c r="G130" s="160"/>
      <c r="H130" s="162">
        <v>2</v>
      </c>
      <c r="J130" s="160"/>
      <c r="K130" s="160"/>
      <c r="L130" s="163"/>
      <c r="M130" s="164"/>
      <c r="N130" s="160"/>
      <c r="O130" s="160"/>
      <c r="P130" s="160"/>
      <c r="Q130" s="160"/>
      <c r="R130" s="160"/>
      <c r="S130" s="160"/>
      <c r="T130" s="165"/>
      <c r="AT130" s="166" t="s">
        <v>165</v>
      </c>
      <c r="AU130" s="166" t="s">
        <v>21</v>
      </c>
      <c r="AV130" s="166" t="s">
        <v>163</v>
      </c>
      <c r="AW130" s="166" t="s">
        <v>121</v>
      </c>
      <c r="AX130" s="166" t="s">
        <v>21</v>
      </c>
      <c r="AY130" s="166" t="s">
        <v>158</v>
      </c>
    </row>
    <row r="131" spans="2:65" s="6" customFormat="1" ht="15.75" customHeight="1" x14ac:dyDescent="0.3">
      <c r="B131" s="23"/>
      <c r="C131" s="136" t="s">
        <v>8</v>
      </c>
      <c r="D131" s="136" t="s">
        <v>159</v>
      </c>
      <c r="E131" s="137" t="s">
        <v>464</v>
      </c>
      <c r="F131" s="138" t="s">
        <v>465</v>
      </c>
      <c r="G131" s="139" t="s">
        <v>191</v>
      </c>
      <c r="H131" s="140">
        <v>2</v>
      </c>
      <c r="I131" s="141"/>
      <c r="J131" s="142">
        <f>ROUND($I$131*$H$131,2)</f>
        <v>0</v>
      </c>
      <c r="K131" s="138"/>
      <c r="L131" s="43"/>
      <c r="M131" s="143"/>
      <c r="N131" s="144" t="s">
        <v>41</v>
      </c>
      <c r="O131" s="24"/>
      <c r="P131" s="145">
        <f>$O$131*$H$131</f>
        <v>0</v>
      </c>
      <c r="Q131" s="145">
        <v>0</v>
      </c>
      <c r="R131" s="145">
        <f>$Q$131*$H$131</f>
        <v>0</v>
      </c>
      <c r="S131" s="145">
        <v>0</v>
      </c>
      <c r="T131" s="146">
        <f>$S$131*$H$131</f>
        <v>0</v>
      </c>
      <c r="AR131" s="89" t="s">
        <v>163</v>
      </c>
      <c r="AT131" s="89" t="s">
        <v>159</v>
      </c>
      <c r="AU131" s="89" t="s">
        <v>21</v>
      </c>
      <c r="AY131" s="6" t="s">
        <v>158</v>
      </c>
      <c r="BE131" s="147">
        <f>IF($N$131="základní",$J$131,0)</f>
        <v>0</v>
      </c>
      <c r="BF131" s="147">
        <f>IF($N$131="snížená",$J$131,0)</f>
        <v>0</v>
      </c>
      <c r="BG131" s="147">
        <f>IF($N$131="zákl. přenesená",$J$131,0)</f>
        <v>0</v>
      </c>
      <c r="BH131" s="147">
        <f>IF($N$131="sníž. přenesená",$J$131,0)</f>
        <v>0</v>
      </c>
      <c r="BI131" s="147">
        <f>IF($N$131="nulová",$J$131,0)</f>
        <v>0</v>
      </c>
      <c r="BJ131" s="89" t="s">
        <v>21</v>
      </c>
      <c r="BK131" s="147">
        <f>ROUND($I$131*$H$131,2)</f>
        <v>0</v>
      </c>
      <c r="BL131" s="89" t="s">
        <v>163</v>
      </c>
      <c r="BM131" s="89" t="s">
        <v>8</v>
      </c>
    </row>
    <row r="132" spans="2:65" s="6" customFormat="1" ht="16.5" customHeight="1" x14ac:dyDescent="0.3">
      <c r="B132" s="23"/>
      <c r="C132" s="24"/>
      <c r="D132" s="148" t="s">
        <v>164</v>
      </c>
      <c r="E132" s="24"/>
      <c r="F132" s="149" t="s">
        <v>465</v>
      </c>
      <c r="G132" s="24"/>
      <c r="H132" s="24"/>
      <c r="J132" s="24"/>
      <c r="K132" s="24"/>
      <c r="L132" s="43"/>
      <c r="M132" s="56"/>
      <c r="N132" s="24"/>
      <c r="O132" s="24"/>
      <c r="P132" s="24"/>
      <c r="Q132" s="24"/>
      <c r="R132" s="24"/>
      <c r="S132" s="24"/>
      <c r="T132" s="57"/>
      <c r="AT132" s="6" t="s">
        <v>164</v>
      </c>
      <c r="AU132" s="6" t="s">
        <v>21</v>
      </c>
    </row>
    <row r="133" spans="2:65" s="6" customFormat="1" ht="15.75" customHeight="1" x14ac:dyDescent="0.3">
      <c r="B133" s="23"/>
      <c r="C133" s="136" t="s">
        <v>215</v>
      </c>
      <c r="D133" s="136" t="s">
        <v>159</v>
      </c>
      <c r="E133" s="137" t="s">
        <v>1262</v>
      </c>
      <c r="F133" s="138" t="s">
        <v>1263</v>
      </c>
      <c r="G133" s="139" t="s">
        <v>329</v>
      </c>
      <c r="H133" s="140">
        <v>1</v>
      </c>
      <c r="I133" s="141"/>
      <c r="J133" s="142">
        <f>ROUND($I$133*$H$133,2)</f>
        <v>0</v>
      </c>
      <c r="K133" s="138"/>
      <c r="L133" s="43"/>
      <c r="M133" s="143"/>
      <c r="N133" s="144" t="s">
        <v>41</v>
      </c>
      <c r="O133" s="24"/>
      <c r="P133" s="145">
        <f>$O$133*$H$133</f>
        <v>0</v>
      </c>
      <c r="Q133" s="145">
        <v>0</v>
      </c>
      <c r="R133" s="145">
        <f>$Q$133*$H$133</f>
        <v>0</v>
      </c>
      <c r="S133" s="145">
        <v>0</v>
      </c>
      <c r="T133" s="146">
        <f>$S$133*$H$133</f>
        <v>0</v>
      </c>
      <c r="AR133" s="89" t="s">
        <v>163</v>
      </c>
      <c r="AT133" s="89" t="s">
        <v>159</v>
      </c>
      <c r="AU133" s="89" t="s">
        <v>21</v>
      </c>
      <c r="AY133" s="6" t="s">
        <v>158</v>
      </c>
      <c r="BE133" s="147">
        <f>IF($N$133="základní",$J$133,0)</f>
        <v>0</v>
      </c>
      <c r="BF133" s="147">
        <f>IF($N$133="snížená",$J$133,0)</f>
        <v>0</v>
      </c>
      <c r="BG133" s="147">
        <f>IF($N$133="zákl. přenesená",$J$133,0)</f>
        <v>0</v>
      </c>
      <c r="BH133" s="147">
        <f>IF($N$133="sníž. přenesená",$J$133,0)</f>
        <v>0</v>
      </c>
      <c r="BI133" s="147">
        <f>IF($N$133="nulová",$J$133,0)</f>
        <v>0</v>
      </c>
      <c r="BJ133" s="89" t="s">
        <v>21</v>
      </c>
      <c r="BK133" s="147">
        <f>ROUND($I$133*$H$133,2)</f>
        <v>0</v>
      </c>
      <c r="BL133" s="89" t="s">
        <v>163</v>
      </c>
      <c r="BM133" s="89" t="s">
        <v>215</v>
      </c>
    </row>
    <row r="134" spans="2:65" s="6" customFormat="1" ht="16.5" customHeight="1" x14ac:dyDescent="0.3">
      <c r="B134" s="23"/>
      <c r="C134" s="24"/>
      <c r="D134" s="148" t="s">
        <v>164</v>
      </c>
      <c r="E134" s="24"/>
      <c r="F134" s="149" t="s">
        <v>1263</v>
      </c>
      <c r="G134" s="24"/>
      <c r="H134" s="24"/>
      <c r="J134" s="24"/>
      <c r="K134" s="24"/>
      <c r="L134" s="43"/>
      <c r="M134" s="56"/>
      <c r="N134" s="24"/>
      <c r="O134" s="24"/>
      <c r="P134" s="24"/>
      <c r="Q134" s="24"/>
      <c r="R134" s="24"/>
      <c r="S134" s="24"/>
      <c r="T134" s="57"/>
      <c r="AT134" s="6" t="s">
        <v>164</v>
      </c>
      <c r="AU134" s="6" t="s">
        <v>21</v>
      </c>
    </row>
    <row r="135" spans="2:65" s="6" customFormat="1" ht="15.75" customHeight="1" x14ac:dyDescent="0.3">
      <c r="B135" s="23"/>
      <c r="C135" s="136" t="s">
        <v>219</v>
      </c>
      <c r="D135" s="136" t="s">
        <v>159</v>
      </c>
      <c r="E135" s="137" t="s">
        <v>1264</v>
      </c>
      <c r="F135" s="138" t="s">
        <v>1265</v>
      </c>
      <c r="G135" s="139" t="s">
        <v>329</v>
      </c>
      <c r="H135" s="140">
        <v>1</v>
      </c>
      <c r="I135" s="141"/>
      <c r="J135" s="142">
        <f>ROUND($I$135*$H$135,2)</f>
        <v>0</v>
      </c>
      <c r="K135" s="138"/>
      <c r="L135" s="43"/>
      <c r="M135" s="143"/>
      <c r="N135" s="144" t="s">
        <v>41</v>
      </c>
      <c r="O135" s="24"/>
      <c r="P135" s="145">
        <f>$O$135*$H$135</f>
        <v>0</v>
      </c>
      <c r="Q135" s="145">
        <v>0</v>
      </c>
      <c r="R135" s="145">
        <f>$Q$135*$H$135</f>
        <v>0</v>
      </c>
      <c r="S135" s="145">
        <v>0</v>
      </c>
      <c r="T135" s="146">
        <f>$S$135*$H$135</f>
        <v>0</v>
      </c>
      <c r="AR135" s="89" t="s">
        <v>163</v>
      </c>
      <c r="AT135" s="89" t="s">
        <v>159</v>
      </c>
      <c r="AU135" s="89" t="s">
        <v>21</v>
      </c>
      <c r="AY135" s="6" t="s">
        <v>158</v>
      </c>
      <c r="BE135" s="147">
        <f>IF($N$135="základní",$J$135,0)</f>
        <v>0</v>
      </c>
      <c r="BF135" s="147">
        <f>IF($N$135="snížená",$J$135,0)</f>
        <v>0</v>
      </c>
      <c r="BG135" s="147">
        <f>IF($N$135="zákl. přenesená",$J$135,0)</f>
        <v>0</v>
      </c>
      <c r="BH135" s="147">
        <f>IF($N$135="sníž. přenesená",$J$135,0)</f>
        <v>0</v>
      </c>
      <c r="BI135" s="147">
        <f>IF($N$135="nulová",$J$135,0)</f>
        <v>0</v>
      </c>
      <c r="BJ135" s="89" t="s">
        <v>21</v>
      </c>
      <c r="BK135" s="147">
        <f>ROUND($I$135*$H$135,2)</f>
        <v>0</v>
      </c>
      <c r="BL135" s="89" t="s">
        <v>163</v>
      </c>
      <c r="BM135" s="89" t="s">
        <v>219</v>
      </c>
    </row>
    <row r="136" spans="2:65" s="6" customFormat="1" ht="16.5" customHeight="1" x14ac:dyDescent="0.3">
      <c r="B136" s="23"/>
      <c r="C136" s="24"/>
      <c r="D136" s="148" t="s">
        <v>164</v>
      </c>
      <c r="E136" s="24"/>
      <c r="F136" s="149" t="s">
        <v>1265</v>
      </c>
      <c r="G136" s="24"/>
      <c r="H136" s="24"/>
      <c r="J136" s="24"/>
      <c r="K136" s="24"/>
      <c r="L136" s="43"/>
      <c r="M136" s="56"/>
      <c r="N136" s="24"/>
      <c r="O136" s="24"/>
      <c r="P136" s="24"/>
      <c r="Q136" s="24"/>
      <c r="R136" s="24"/>
      <c r="S136" s="24"/>
      <c r="T136" s="57"/>
      <c r="AT136" s="6" t="s">
        <v>164</v>
      </c>
      <c r="AU136" s="6" t="s">
        <v>21</v>
      </c>
    </row>
    <row r="137" spans="2:65" s="6" customFormat="1" ht="15.75" customHeight="1" x14ac:dyDescent="0.3">
      <c r="B137" s="23"/>
      <c r="C137" s="136" t="s">
        <v>224</v>
      </c>
      <c r="D137" s="136" t="s">
        <v>159</v>
      </c>
      <c r="E137" s="137" t="s">
        <v>1266</v>
      </c>
      <c r="F137" s="138" t="s">
        <v>1267</v>
      </c>
      <c r="G137" s="139" t="s">
        <v>329</v>
      </c>
      <c r="H137" s="140">
        <v>1</v>
      </c>
      <c r="I137" s="141"/>
      <c r="J137" s="142">
        <f>ROUND($I$137*$H$137,2)</f>
        <v>0</v>
      </c>
      <c r="K137" s="138"/>
      <c r="L137" s="43"/>
      <c r="M137" s="143"/>
      <c r="N137" s="144" t="s">
        <v>41</v>
      </c>
      <c r="O137" s="24"/>
      <c r="P137" s="145">
        <f>$O$137*$H$137</f>
        <v>0</v>
      </c>
      <c r="Q137" s="145">
        <v>0</v>
      </c>
      <c r="R137" s="145">
        <f>$Q$137*$H$137</f>
        <v>0</v>
      </c>
      <c r="S137" s="145">
        <v>0</v>
      </c>
      <c r="T137" s="146">
        <f>$S$137*$H$137</f>
        <v>0</v>
      </c>
      <c r="AR137" s="89" t="s">
        <v>163</v>
      </c>
      <c r="AT137" s="89" t="s">
        <v>159</v>
      </c>
      <c r="AU137" s="89" t="s">
        <v>21</v>
      </c>
      <c r="AY137" s="6" t="s">
        <v>158</v>
      </c>
      <c r="BE137" s="147">
        <f>IF($N$137="základní",$J$137,0)</f>
        <v>0</v>
      </c>
      <c r="BF137" s="147">
        <f>IF($N$137="snížená",$J$137,0)</f>
        <v>0</v>
      </c>
      <c r="BG137" s="147">
        <f>IF($N$137="zákl. přenesená",$J$137,0)</f>
        <v>0</v>
      </c>
      <c r="BH137" s="147">
        <f>IF($N$137="sníž. přenesená",$J$137,0)</f>
        <v>0</v>
      </c>
      <c r="BI137" s="147">
        <f>IF($N$137="nulová",$J$137,0)</f>
        <v>0</v>
      </c>
      <c r="BJ137" s="89" t="s">
        <v>21</v>
      </c>
      <c r="BK137" s="147">
        <f>ROUND($I$137*$H$137,2)</f>
        <v>0</v>
      </c>
      <c r="BL137" s="89" t="s">
        <v>163</v>
      </c>
      <c r="BM137" s="89" t="s">
        <v>224</v>
      </c>
    </row>
    <row r="138" spans="2:65" s="6" customFormat="1" ht="16.5" customHeight="1" x14ac:dyDescent="0.3">
      <c r="B138" s="23"/>
      <c r="C138" s="24"/>
      <c r="D138" s="148" t="s">
        <v>164</v>
      </c>
      <c r="E138" s="24"/>
      <c r="F138" s="149" t="s">
        <v>1267</v>
      </c>
      <c r="G138" s="24"/>
      <c r="H138" s="24"/>
      <c r="J138" s="24"/>
      <c r="K138" s="24"/>
      <c r="L138" s="43"/>
      <c r="M138" s="56"/>
      <c r="N138" s="24"/>
      <c r="O138" s="24"/>
      <c r="P138" s="24"/>
      <c r="Q138" s="24"/>
      <c r="R138" s="24"/>
      <c r="S138" s="24"/>
      <c r="T138" s="57"/>
      <c r="AT138" s="6" t="s">
        <v>164</v>
      </c>
      <c r="AU138" s="6" t="s">
        <v>21</v>
      </c>
    </row>
    <row r="139" spans="2:65" s="6" customFormat="1" ht="15.75" customHeight="1" x14ac:dyDescent="0.3">
      <c r="B139" s="23"/>
      <c r="C139" s="136" t="s">
        <v>229</v>
      </c>
      <c r="D139" s="136" t="s">
        <v>159</v>
      </c>
      <c r="E139" s="137" t="s">
        <v>1268</v>
      </c>
      <c r="F139" s="138" t="s">
        <v>1269</v>
      </c>
      <c r="G139" s="139" t="s">
        <v>191</v>
      </c>
      <c r="H139" s="140">
        <v>1</v>
      </c>
      <c r="I139" s="141"/>
      <c r="J139" s="142">
        <f>ROUND($I$139*$H$139,2)</f>
        <v>0</v>
      </c>
      <c r="K139" s="138"/>
      <c r="L139" s="43"/>
      <c r="M139" s="143"/>
      <c r="N139" s="144" t="s">
        <v>41</v>
      </c>
      <c r="O139" s="24"/>
      <c r="P139" s="145">
        <f>$O$139*$H$139</f>
        <v>0</v>
      </c>
      <c r="Q139" s="145">
        <v>0</v>
      </c>
      <c r="R139" s="145">
        <f>$Q$139*$H$139</f>
        <v>0</v>
      </c>
      <c r="S139" s="145">
        <v>0</v>
      </c>
      <c r="T139" s="146">
        <f>$S$139*$H$139</f>
        <v>0</v>
      </c>
      <c r="AR139" s="89" t="s">
        <v>163</v>
      </c>
      <c r="AT139" s="89" t="s">
        <v>159</v>
      </c>
      <c r="AU139" s="89" t="s">
        <v>21</v>
      </c>
      <c r="AY139" s="6" t="s">
        <v>158</v>
      </c>
      <c r="BE139" s="147">
        <f>IF($N$139="základní",$J$139,0)</f>
        <v>0</v>
      </c>
      <c r="BF139" s="147">
        <f>IF($N$139="snížená",$J$139,0)</f>
        <v>0</v>
      </c>
      <c r="BG139" s="147">
        <f>IF($N$139="zákl. přenesená",$J$139,0)</f>
        <v>0</v>
      </c>
      <c r="BH139" s="147">
        <f>IF($N$139="sníž. přenesená",$J$139,0)</f>
        <v>0</v>
      </c>
      <c r="BI139" s="147">
        <f>IF($N$139="nulová",$J$139,0)</f>
        <v>0</v>
      </c>
      <c r="BJ139" s="89" t="s">
        <v>21</v>
      </c>
      <c r="BK139" s="147">
        <f>ROUND($I$139*$H$139,2)</f>
        <v>0</v>
      </c>
      <c r="BL139" s="89" t="s">
        <v>163</v>
      </c>
      <c r="BM139" s="89" t="s">
        <v>229</v>
      </c>
    </row>
    <row r="140" spans="2:65" s="6" customFormat="1" ht="16.5" customHeight="1" x14ac:dyDescent="0.3">
      <c r="B140" s="23"/>
      <c r="C140" s="24"/>
      <c r="D140" s="148" t="s">
        <v>164</v>
      </c>
      <c r="E140" s="24"/>
      <c r="F140" s="149" t="s">
        <v>1269</v>
      </c>
      <c r="G140" s="24"/>
      <c r="H140" s="24"/>
      <c r="J140" s="24"/>
      <c r="K140" s="24"/>
      <c r="L140" s="43"/>
      <c r="M140" s="56"/>
      <c r="N140" s="24"/>
      <c r="O140" s="24"/>
      <c r="P140" s="24"/>
      <c r="Q140" s="24"/>
      <c r="R140" s="24"/>
      <c r="S140" s="24"/>
      <c r="T140" s="57"/>
      <c r="AT140" s="6" t="s">
        <v>164</v>
      </c>
      <c r="AU140" s="6" t="s">
        <v>21</v>
      </c>
    </row>
    <row r="141" spans="2:65" s="6" customFormat="1" ht="15.75" customHeight="1" x14ac:dyDescent="0.3">
      <c r="B141" s="23"/>
      <c r="C141" s="136" t="s">
        <v>232</v>
      </c>
      <c r="D141" s="136" t="s">
        <v>159</v>
      </c>
      <c r="E141" s="137" t="s">
        <v>1270</v>
      </c>
      <c r="F141" s="138" t="s">
        <v>1271</v>
      </c>
      <c r="G141" s="139" t="s">
        <v>329</v>
      </c>
      <c r="H141" s="140">
        <v>1</v>
      </c>
      <c r="I141" s="141"/>
      <c r="J141" s="142">
        <f>ROUND($I$141*$H$141,2)</f>
        <v>0</v>
      </c>
      <c r="K141" s="138"/>
      <c r="L141" s="43"/>
      <c r="M141" s="143"/>
      <c r="N141" s="144" t="s">
        <v>41</v>
      </c>
      <c r="O141" s="24"/>
      <c r="P141" s="145">
        <f>$O$141*$H$141</f>
        <v>0</v>
      </c>
      <c r="Q141" s="145">
        <v>0</v>
      </c>
      <c r="R141" s="145">
        <f>$Q$141*$H$141</f>
        <v>0</v>
      </c>
      <c r="S141" s="145">
        <v>0</v>
      </c>
      <c r="T141" s="146">
        <f>$S$141*$H$141</f>
        <v>0</v>
      </c>
      <c r="AR141" s="89" t="s">
        <v>163</v>
      </c>
      <c r="AT141" s="89" t="s">
        <v>159</v>
      </c>
      <c r="AU141" s="89" t="s">
        <v>21</v>
      </c>
      <c r="AY141" s="6" t="s">
        <v>158</v>
      </c>
      <c r="BE141" s="147">
        <f>IF($N$141="základní",$J$141,0)</f>
        <v>0</v>
      </c>
      <c r="BF141" s="147">
        <f>IF($N$141="snížená",$J$141,0)</f>
        <v>0</v>
      </c>
      <c r="BG141" s="147">
        <f>IF($N$141="zákl. přenesená",$J$141,0)</f>
        <v>0</v>
      </c>
      <c r="BH141" s="147">
        <f>IF($N$141="sníž. přenesená",$J$141,0)</f>
        <v>0</v>
      </c>
      <c r="BI141" s="147">
        <f>IF($N$141="nulová",$J$141,0)</f>
        <v>0</v>
      </c>
      <c r="BJ141" s="89" t="s">
        <v>21</v>
      </c>
      <c r="BK141" s="147">
        <f>ROUND($I$141*$H$141,2)</f>
        <v>0</v>
      </c>
      <c r="BL141" s="89" t="s">
        <v>163</v>
      </c>
      <c r="BM141" s="89" t="s">
        <v>232</v>
      </c>
    </row>
    <row r="142" spans="2:65" s="6" customFormat="1" ht="16.5" customHeight="1" x14ac:dyDescent="0.3">
      <c r="B142" s="23"/>
      <c r="C142" s="24"/>
      <c r="D142" s="148" t="s">
        <v>164</v>
      </c>
      <c r="E142" s="24"/>
      <c r="F142" s="149" t="s">
        <v>1271</v>
      </c>
      <c r="G142" s="24"/>
      <c r="H142" s="24"/>
      <c r="J142" s="24"/>
      <c r="K142" s="24"/>
      <c r="L142" s="43"/>
      <c r="M142" s="56"/>
      <c r="N142" s="24"/>
      <c r="O142" s="24"/>
      <c r="P142" s="24"/>
      <c r="Q142" s="24"/>
      <c r="R142" s="24"/>
      <c r="S142" s="24"/>
      <c r="T142" s="57"/>
      <c r="AT142" s="6" t="s">
        <v>164</v>
      </c>
      <c r="AU142" s="6" t="s">
        <v>21</v>
      </c>
    </row>
    <row r="143" spans="2:65" s="6" customFormat="1" ht="27" customHeight="1" x14ac:dyDescent="0.3">
      <c r="B143" s="23"/>
      <c r="C143" s="136" t="s">
        <v>7</v>
      </c>
      <c r="D143" s="136" t="s">
        <v>159</v>
      </c>
      <c r="E143" s="137" t="s">
        <v>1272</v>
      </c>
      <c r="F143" s="138" t="s">
        <v>1273</v>
      </c>
      <c r="G143" s="139" t="s">
        <v>329</v>
      </c>
      <c r="H143" s="140">
        <v>1</v>
      </c>
      <c r="I143" s="141"/>
      <c r="J143" s="142">
        <f>ROUND($I$143*$H$143,2)</f>
        <v>0</v>
      </c>
      <c r="K143" s="138"/>
      <c r="L143" s="43"/>
      <c r="M143" s="143"/>
      <c r="N143" s="144" t="s">
        <v>41</v>
      </c>
      <c r="O143" s="24"/>
      <c r="P143" s="145">
        <f>$O$143*$H$143</f>
        <v>0</v>
      </c>
      <c r="Q143" s="145">
        <v>0</v>
      </c>
      <c r="R143" s="145">
        <f>$Q$143*$H$143</f>
        <v>0</v>
      </c>
      <c r="S143" s="145">
        <v>0</v>
      </c>
      <c r="T143" s="146">
        <f>$S$143*$H$143</f>
        <v>0</v>
      </c>
      <c r="AR143" s="89" t="s">
        <v>163</v>
      </c>
      <c r="AT143" s="89" t="s">
        <v>159</v>
      </c>
      <c r="AU143" s="89" t="s">
        <v>21</v>
      </c>
      <c r="AY143" s="6" t="s">
        <v>158</v>
      </c>
      <c r="BE143" s="147">
        <f>IF($N$143="základní",$J$143,0)</f>
        <v>0</v>
      </c>
      <c r="BF143" s="147">
        <f>IF($N$143="snížená",$J$143,0)</f>
        <v>0</v>
      </c>
      <c r="BG143" s="147">
        <f>IF($N$143="zákl. přenesená",$J$143,0)</f>
        <v>0</v>
      </c>
      <c r="BH143" s="147">
        <f>IF($N$143="sníž. přenesená",$J$143,0)</f>
        <v>0</v>
      </c>
      <c r="BI143" s="147">
        <f>IF($N$143="nulová",$J$143,0)</f>
        <v>0</v>
      </c>
      <c r="BJ143" s="89" t="s">
        <v>21</v>
      </c>
      <c r="BK143" s="147">
        <f>ROUND($I$143*$H$143,2)</f>
        <v>0</v>
      </c>
      <c r="BL143" s="89" t="s">
        <v>163</v>
      </c>
      <c r="BM143" s="89" t="s">
        <v>7</v>
      </c>
    </row>
    <row r="144" spans="2:65" s="6" customFormat="1" ht="27" customHeight="1" x14ac:dyDescent="0.3">
      <c r="B144" s="23"/>
      <c r="C144" s="24"/>
      <c r="D144" s="148" t="s">
        <v>164</v>
      </c>
      <c r="E144" s="24"/>
      <c r="F144" s="149" t="s">
        <v>1273</v>
      </c>
      <c r="G144" s="24"/>
      <c r="H144" s="24"/>
      <c r="J144" s="24"/>
      <c r="K144" s="24"/>
      <c r="L144" s="43"/>
      <c r="M144" s="56"/>
      <c r="N144" s="24"/>
      <c r="O144" s="24"/>
      <c r="P144" s="24"/>
      <c r="Q144" s="24"/>
      <c r="R144" s="24"/>
      <c r="S144" s="24"/>
      <c r="T144" s="57"/>
      <c r="AT144" s="6" t="s">
        <v>164</v>
      </c>
      <c r="AU144" s="6" t="s">
        <v>21</v>
      </c>
    </row>
    <row r="145" spans="2:65" s="6" customFormat="1" ht="15.75" customHeight="1" x14ac:dyDescent="0.3">
      <c r="B145" s="23"/>
      <c r="C145" s="136" t="s">
        <v>242</v>
      </c>
      <c r="D145" s="136" t="s">
        <v>159</v>
      </c>
      <c r="E145" s="137" t="s">
        <v>1274</v>
      </c>
      <c r="F145" s="138" t="s">
        <v>1275</v>
      </c>
      <c r="G145" s="139" t="s">
        <v>191</v>
      </c>
      <c r="H145" s="140">
        <v>2</v>
      </c>
      <c r="I145" s="141"/>
      <c r="J145" s="142">
        <f>ROUND($I$145*$H$145,2)</f>
        <v>0</v>
      </c>
      <c r="K145" s="138"/>
      <c r="L145" s="43"/>
      <c r="M145" s="143"/>
      <c r="N145" s="144" t="s">
        <v>41</v>
      </c>
      <c r="O145" s="24"/>
      <c r="P145" s="145">
        <f>$O$145*$H$145</f>
        <v>0</v>
      </c>
      <c r="Q145" s="145">
        <v>0</v>
      </c>
      <c r="R145" s="145">
        <f>$Q$145*$H$145</f>
        <v>0</v>
      </c>
      <c r="S145" s="145">
        <v>0</v>
      </c>
      <c r="T145" s="146">
        <f>$S$145*$H$145</f>
        <v>0</v>
      </c>
      <c r="AR145" s="89" t="s">
        <v>163</v>
      </c>
      <c r="AT145" s="89" t="s">
        <v>159</v>
      </c>
      <c r="AU145" s="89" t="s">
        <v>21</v>
      </c>
      <c r="AY145" s="6" t="s">
        <v>158</v>
      </c>
      <c r="BE145" s="147">
        <f>IF($N$145="základní",$J$145,0)</f>
        <v>0</v>
      </c>
      <c r="BF145" s="147">
        <f>IF($N$145="snížená",$J$145,0)</f>
        <v>0</v>
      </c>
      <c r="BG145" s="147">
        <f>IF($N$145="zákl. přenesená",$J$145,0)</f>
        <v>0</v>
      </c>
      <c r="BH145" s="147">
        <f>IF($N$145="sníž. přenesená",$J$145,0)</f>
        <v>0</v>
      </c>
      <c r="BI145" s="147">
        <f>IF($N$145="nulová",$J$145,0)</f>
        <v>0</v>
      </c>
      <c r="BJ145" s="89" t="s">
        <v>21</v>
      </c>
      <c r="BK145" s="147">
        <f>ROUND($I$145*$H$145,2)</f>
        <v>0</v>
      </c>
      <c r="BL145" s="89" t="s">
        <v>163</v>
      </c>
      <c r="BM145" s="89" t="s">
        <v>242</v>
      </c>
    </row>
    <row r="146" spans="2:65" s="6" customFormat="1" ht="16.5" customHeight="1" x14ac:dyDescent="0.3">
      <c r="B146" s="23"/>
      <c r="C146" s="24"/>
      <c r="D146" s="148" t="s">
        <v>164</v>
      </c>
      <c r="E146" s="24"/>
      <c r="F146" s="149" t="s">
        <v>1275</v>
      </c>
      <c r="G146" s="24"/>
      <c r="H146" s="24"/>
      <c r="J146" s="24"/>
      <c r="K146" s="24"/>
      <c r="L146" s="43"/>
      <c r="M146" s="56"/>
      <c r="N146" s="24"/>
      <c r="O146" s="24"/>
      <c r="P146" s="24"/>
      <c r="Q146" s="24"/>
      <c r="R146" s="24"/>
      <c r="S146" s="24"/>
      <c r="T146" s="57"/>
      <c r="AT146" s="6" t="s">
        <v>164</v>
      </c>
      <c r="AU146" s="6" t="s">
        <v>21</v>
      </c>
    </row>
    <row r="147" spans="2:65" s="6" customFormat="1" ht="15.75" customHeight="1" x14ac:dyDescent="0.3">
      <c r="B147" s="150"/>
      <c r="C147" s="151"/>
      <c r="D147" s="152" t="s">
        <v>165</v>
      </c>
      <c r="E147" s="151"/>
      <c r="F147" s="153" t="s">
        <v>1276</v>
      </c>
      <c r="G147" s="151"/>
      <c r="H147" s="154">
        <v>2</v>
      </c>
      <c r="J147" s="151"/>
      <c r="K147" s="151"/>
      <c r="L147" s="155"/>
      <c r="M147" s="156"/>
      <c r="N147" s="151"/>
      <c r="O147" s="151"/>
      <c r="P147" s="151"/>
      <c r="Q147" s="151"/>
      <c r="R147" s="151"/>
      <c r="S147" s="151"/>
      <c r="T147" s="157"/>
      <c r="AT147" s="158" t="s">
        <v>165</v>
      </c>
      <c r="AU147" s="158" t="s">
        <v>21</v>
      </c>
      <c r="AV147" s="158" t="s">
        <v>78</v>
      </c>
      <c r="AW147" s="158" t="s">
        <v>121</v>
      </c>
      <c r="AX147" s="158" t="s">
        <v>70</v>
      </c>
      <c r="AY147" s="158" t="s">
        <v>158</v>
      </c>
    </row>
    <row r="148" spans="2:65" s="6" customFormat="1" ht="15.75" customHeight="1" x14ac:dyDescent="0.3">
      <c r="B148" s="159"/>
      <c r="C148" s="160"/>
      <c r="D148" s="152" t="s">
        <v>165</v>
      </c>
      <c r="E148" s="160"/>
      <c r="F148" s="161" t="s">
        <v>170</v>
      </c>
      <c r="G148" s="160"/>
      <c r="H148" s="162">
        <v>2</v>
      </c>
      <c r="J148" s="160"/>
      <c r="K148" s="160"/>
      <c r="L148" s="163"/>
      <c r="M148" s="164"/>
      <c r="N148" s="160"/>
      <c r="O148" s="160"/>
      <c r="P148" s="160"/>
      <c r="Q148" s="160"/>
      <c r="R148" s="160"/>
      <c r="S148" s="160"/>
      <c r="T148" s="165"/>
      <c r="AT148" s="166" t="s">
        <v>165</v>
      </c>
      <c r="AU148" s="166" t="s">
        <v>21</v>
      </c>
      <c r="AV148" s="166" t="s">
        <v>163</v>
      </c>
      <c r="AW148" s="166" t="s">
        <v>121</v>
      </c>
      <c r="AX148" s="166" t="s">
        <v>21</v>
      </c>
      <c r="AY148" s="166" t="s">
        <v>158</v>
      </c>
    </row>
    <row r="149" spans="2:65" s="6" customFormat="1" ht="15.75" customHeight="1" x14ac:dyDescent="0.3">
      <c r="B149" s="23"/>
      <c r="C149" s="136" t="s">
        <v>246</v>
      </c>
      <c r="D149" s="136" t="s">
        <v>159</v>
      </c>
      <c r="E149" s="137" t="s">
        <v>1277</v>
      </c>
      <c r="F149" s="138" t="s">
        <v>1278</v>
      </c>
      <c r="G149" s="139" t="s">
        <v>910</v>
      </c>
      <c r="H149" s="140">
        <v>1.115</v>
      </c>
      <c r="I149" s="141"/>
      <c r="J149" s="142">
        <f>ROUND($I$149*$H$149,2)</f>
        <v>0</v>
      </c>
      <c r="K149" s="138"/>
      <c r="L149" s="43"/>
      <c r="M149" s="143"/>
      <c r="N149" s="144" t="s">
        <v>41</v>
      </c>
      <c r="O149" s="24"/>
      <c r="P149" s="145">
        <f>$O$149*$H$149</f>
        <v>0</v>
      </c>
      <c r="Q149" s="145">
        <v>0</v>
      </c>
      <c r="R149" s="145">
        <f>$Q$149*$H$149</f>
        <v>0</v>
      </c>
      <c r="S149" s="145">
        <v>0</v>
      </c>
      <c r="T149" s="146">
        <f>$S$149*$H$149</f>
        <v>0</v>
      </c>
      <c r="AR149" s="89" t="s">
        <v>163</v>
      </c>
      <c r="AT149" s="89" t="s">
        <v>159</v>
      </c>
      <c r="AU149" s="89" t="s">
        <v>21</v>
      </c>
      <c r="AY149" s="6" t="s">
        <v>158</v>
      </c>
      <c r="BE149" s="147">
        <f>IF($N$149="základní",$J$149,0)</f>
        <v>0</v>
      </c>
      <c r="BF149" s="147">
        <f>IF($N$149="snížená",$J$149,0)</f>
        <v>0</v>
      </c>
      <c r="BG149" s="147">
        <f>IF($N$149="zákl. přenesená",$J$149,0)</f>
        <v>0</v>
      </c>
      <c r="BH149" s="147">
        <f>IF($N$149="sníž. přenesená",$J$149,0)</f>
        <v>0</v>
      </c>
      <c r="BI149" s="147">
        <f>IF($N$149="nulová",$J$149,0)</f>
        <v>0</v>
      </c>
      <c r="BJ149" s="89" t="s">
        <v>21</v>
      </c>
      <c r="BK149" s="147">
        <f>ROUND($I$149*$H$149,2)</f>
        <v>0</v>
      </c>
      <c r="BL149" s="89" t="s">
        <v>163</v>
      </c>
      <c r="BM149" s="89" t="s">
        <v>246</v>
      </c>
    </row>
    <row r="150" spans="2:65" s="6" customFormat="1" ht="16.5" customHeight="1" x14ac:dyDescent="0.3">
      <c r="B150" s="23"/>
      <c r="C150" s="24"/>
      <c r="D150" s="148" t="s">
        <v>164</v>
      </c>
      <c r="E150" s="24"/>
      <c r="F150" s="149" t="s">
        <v>1278</v>
      </c>
      <c r="G150" s="24"/>
      <c r="H150" s="24"/>
      <c r="J150" s="24"/>
      <c r="K150" s="24"/>
      <c r="L150" s="43"/>
      <c r="M150" s="56"/>
      <c r="N150" s="24"/>
      <c r="O150" s="24"/>
      <c r="P150" s="24"/>
      <c r="Q150" s="24"/>
      <c r="R150" s="24"/>
      <c r="S150" s="24"/>
      <c r="T150" s="57"/>
      <c r="AT150" s="6" t="s">
        <v>164</v>
      </c>
      <c r="AU150" s="6" t="s">
        <v>21</v>
      </c>
    </row>
    <row r="151" spans="2:65" s="6" customFormat="1" ht="15.75" customHeight="1" x14ac:dyDescent="0.3">
      <c r="B151" s="23"/>
      <c r="C151" s="136" t="s">
        <v>250</v>
      </c>
      <c r="D151" s="136" t="s">
        <v>159</v>
      </c>
      <c r="E151" s="137" t="s">
        <v>494</v>
      </c>
      <c r="F151" s="138" t="s">
        <v>495</v>
      </c>
      <c r="G151" s="139" t="s">
        <v>420</v>
      </c>
      <c r="H151" s="177"/>
      <c r="I151" s="141"/>
      <c r="J151" s="142">
        <f>ROUND($I$151*$H$151,2)</f>
        <v>0</v>
      </c>
      <c r="K151" s="138"/>
      <c r="L151" s="43"/>
      <c r="M151" s="143"/>
      <c r="N151" s="144" t="s">
        <v>41</v>
      </c>
      <c r="O151" s="24"/>
      <c r="P151" s="145">
        <f>$O$151*$H$151</f>
        <v>0</v>
      </c>
      <c r="Q151" s="145">
        <v>0</v>
      </c>
      <c r="R151" s="145">
        <f>$Q$151*$H$151</f>
        <v>0</v>
      </c>
      <c r="S151" s="145">
        <v>0</v>
      </c>
      <c r="T151" s="146">
        <f>$S$151*$H$151</f>
        <v>0</v>
      </c>
      <c r="AR151" s="89" t="s">
        <v>163</v>
      </c>
      <c r="AT151" s="89" t="s">
        <v>159</v>
      </c>
      <c r="AU151" s="89" t="s">
        <v>21</v>
      </c>
      <c r="AY151" s="6" t="s">
        <v>158</v>
      </c>
      <c r="BE151" s="147">
        <f>IF($N$151="základní",$J$151,0)</f>
        <v>0</v>
      </c>
      <c r="BF151" s="147">
        <f>IF($N$151="snížená",$J$151,0)</f>
        <v>0</v>
      </c>
      <c r="BG151" s="147">
        <f>IF($N$151="zákl. přenesená",$J$151,0)</f>
        <v>0</v>
      </c>
      <c r="BH151" s="147">
        <f>IF($N$151="sníž. přenesená",$J$151,0)</f>
        <v>0</v>
      </c>
      <c r="BI151" s="147">
        <f>IF($N$151="nulová",$J$151,0)</f>
        <v>0</v>
      </c>
      <c r="BJ151" s="89" t="s">
        <v>21</v>
      </c>
      <c r="BK151" s="147">
        <f>ROUND($I$151*$H$151,2)</f>
        <v>0</v>
      </c>
      <c r="BL151" s="89" t="s">
        <v>163</v>
      </c>
      <c r="BM151" s="89" t="s">
        <v>250</v>
      </c>
    </row>
    <row r="152" spans="2:65" s="6" customFormat="1" ht="16.5" customHeight="1" x14ac:dyDescent="0.3">
      <c r="B152" s="23"/>
      <c r="C152" s="24"/>
      <c r="D152" s="148" t="s">
        <v>164</v>
      </c>
      <c r="E152" s="24"/>
      <c r="F152" s="149" t="s">
        <v>495</v>
      </c>
      <c r="G152" s="24"/>
      <c r="H152" s="24"/>
      <c r="J152" s="24"/>
      <c r="K152" s="24"/>
      <c r="L152" s="43"/>
      <c r="M152" s="56"/>
      <c r="N152" s="24"/>
      <c r="O152" s="24"/>
      <c r="P152" s="24"/>
      <c r="Q152" s="24"/>
      <c r="R152" s="24"/>
      <c r="S152" s="24"/>
      <c r="T152" s="57"/>
      <c r="AT152" s="6" t="s">
        <v>164</v>
      </c>
      <c r="AU152" s="6" t="s">
        <v>21</v>
      </c>
    </row>
    <row r="153" spans="2:65" s="125" customFormat="1" ht="37.5" customHeight="1" x14ac:dyDescent="0.35">
      <c r="B153" s="126"/>
      <c r="C153" s="127"/>
      <c r="D153" s="127" t="s">
        <v>69</v>
      </c>
      <c r="E153" s="128" t="s">
        <v>496</v>
      </c>
      <c r="F153" s="128" t="s">
        <v>497</v>
      </c>
      <c r="G153" s="127"/>
      <c r="H153" s="127"/>
      <c r="J153" s="129">
        <f>$BK$153</f>
        <v>0</v>
      </c>
      <c r="K153" s="127"/>
      <c r="L153" s="130"/>
      <c r="M153" s="131"/>
      <c r="N153" s="127"/>
      <c r="O153" s="127"/>
      <c r="P153" s="132">
        <f>SUM($P$154:$P$181)</f>
        <v>0</v>
      </c>
      <c r="Q153" s="127"/>
      <c r="R153" s="132">
        <f>SUM($R$154:$R$181)</f>
        <v>0</v>
      </c>
      <c r="S153" s="127"/>
      <c r="T153" s="133">
        <f>SUM($T$154:$T$181)</f>
        <v>0</v>
      </c>
      <c r="AR153" s="134" t="s">
        <v>21</v>
      </c>
      <c r="AT153" s="134" t="s">
        <v>69</v>
      </c>
      <c r="AU153" s="134" t="s">
        <v>70</v>
      </c>
      <c r="AY153" s="134" t="s">
        <v>158</v>
      </c>
      <c r="BK153" s="135">
        <f>SUM($BK$154:$BK$181)</f>
        <v>0</v>
      </c>
    </row>
    <row r="154" spans="2:65" s="6" customFormat="1" ht="15.75" customHeight="1" x14ac:dyDescent="0.3">
      <c r="B154" s="23"/>
      <c r="C154" s="136" t="s">
        <v>259</v>
      </c>
      <c r="D154" s="136" t="s">
        <v>159</v>
      </c>
      <c r="E154" s="137" t="s">
        <v>498</v>
      </c>
      <c r="F154" s="138" t="s">
        <v>499</v>
      </c>
      <c r="G154" s="139" t="s">
        <v>447</v>
      </c>
      <c r="H154" s="140">
        <v>14</v>
      </c>
      <c r="I154" s="141"/>
      <c r="J154" s="142">
        <f>ROUND($I$154*$H$154,2)</f>
        <v>0</v>
      </c>
      <c r="K154" s="138"/>
      <c r="L154" s="43"/>
      <c r="M154" s="143"/>
      <c r="N154" s="144" t="s">
        <v>41</v>
      </c>
      <c r="O154" s="24"/>
      <c r="P154" s="145">
        <f>$O$154*$H$154</f>
        <v>0</v>
      </c>
      <c r="Q154" s="145">
        <v>0</v>
      </c>
      <c r="R154" s="145">
        <f>$Q$154*$H$154</f>
        <v>0</v>
      </c>
      <c r="S154" s="145">
        <v>0</v>
      </c>
      <c r="T154" s="146">
        <f>$S$154*$H$154</f>
        <v>0</v>
      </c>
      <c r="AR154" s="89" t="s">
        <v>163</v>
      </c>
      <c r="AT154" s="89" t="s">
        <v>159</v>
      </c>
      <c r="AU154" s="89" t="s">
        <v>21</v>
      </c>
      <c r="AY154" s="6" t="s">
        <v>158</v>
      </c>
      <c r="BE154" s="147">
        <f>IF($N$154="základní",$J$154,0)</f>
        <v>0</v>
      </c>
      <c r="BF154" s="147">
        <f>IF($N$154="snížená",$J$154,0)</f>
        <v>0</v>
      </c>
      <c r="BG154" s="147">
        <f>IF($N$154="zákl. přenesená",$J$154,0)</f>
        <v>0</v>
      </c>
      <c r="BH154" s="147">
        <f>IF($N$154="sníž. přenesená",$J$154,0)</f>
        <v>0</v>
      </c>
      <c r="BI154" s="147">
        <f>IF($N$154="nulová",$J$154,0)</f>
        <v>0</v>
      </c>
      <c r="BJ154" s="89" t="s">
        <v>21</v>
      </c>
      <c r="BK154" s="147">
        <f>ROUND($I$154*$H$154,2)</f>
        <v>0</v>
      </c>
      <c r="BL154" s="89" t="s">
        <v>163</v>
      </c>
      <c r="BM154" s="89" t="s">
        <v>259</v>
      </c>
    </row>
    <row r="155" spans="2:65" s="6" customFormat="1" ht="16.5" customHeight="1" x14ac:dyDescent="0.3">
      <c r="B155" s="23"/>
      <c r="C155" s="24"/>
      <c r="D155" s="148" t="s">
        <v>164</v>
      </c>
      <c r="E155" s="24"/>
      <c r="F155" s="149" t="s">
        <v>499</v>
      </c>
      <c r="G155" s="24"/>
      <c r="H155" s="24"/>
      <c r="J155" s="24"/>
      <c r="K155" s="24"/>
      <c r="L155" s="43"/>
      <c r="M155" s="56"/>
      <c r="N155" s="24"/>
      <c r="O155" s="24"/>
      <c r="P155" s="24"/>
      <c r="Q155" s="24"/>
      <c r="R155" s="24"/>
      <c r="S155" s="24"/>
      <c r="T155" s="57"/>
      <c r="AT155" s="6" t="s">
        <v>164</v>
      </c>
      <c r="AU155" s="6" t="s">
        <v>21</v>
      </c>
    </row>
    <row r="156" spans="2:65" s="6" customFormat="1" ht="15.75" customHeight="1" x14ac:dyDescent="0.3">
      <c r="B156" s="23"/>
      <c r="C156" s="136" t="s">
        <v>263</v>
      </c>
      <c r="D156" s="136" t="s">
        <v>159</v>
      </c>
      <c r="E156" s="137" t="s">
        <v>500</v>
      </c>
      <c r="F156" s="138" t="s">
        <v>501</v>
      </c>
      <c r="G156" s="139" t="s">
        <v>447</v>
      </c>
      <c r="H156" s="140">
        <v>2</v>
      </c>
      <c r="I156" s="141"/>
      <c r="J156" s="142">
        <f>ROUND($I$156*$H$156,2)</f>
        <v>0</v>
      </c>
      <c r="K156" s="138"/>
      <c r="L156" s="43"/>
      <c r="M156" s="143"/>
      <c r="N156" s="144" t="s">
        <v>41</v>
      </c>
      <c r="O156" s="24"/>
      <c r="P156" s="145">
        <f>$O$156*$H$156</f>
        <v>0</v>
      </c>
      <c r="Q156" s="145">
        <v>0</v>
      </c>
      <c r="R156" s="145">
        <f>$Q$156*$H$156</f>
        <v>0</v>
      </c>
      <c r="S156" s="145">
        <v>0</v>
      </c>
      <c r="T156" s="146">
        <f>$S$156*$H$156</f>
        <v>0</v>
      </c>
      <c r="AR156" s="89" t="s">
        <v>163</v>
      </c>
      <c r="AT156" s="89" t="s">
        <v>159</v>
      </c>
      <c r="AU156" s="89" t="s">
        <v>21</v>
      </c>
      <c r="AY156" s="6" t="s">
        <v>158</v>
      </c>
      <c r="BE156" s="147">
        <f>IF($N$156="základní",$J$156,0)</f>
        <v>0</v>
      </c>
      <c r="BF156" s="147">
        <f>IF($N$156="snížená",$J$156,0)</f>
        <v>0</v>
      </c>
      <c r="BG156" s="147">
        <f>IF($N$156="zákl. přenesená",$J$156,0)</f>
        <v>0</v>
      </c>
      <c r="BH156" s="147">
        <f>IF($N$156="sníž. přenesená",$J$156,0)</f>
        <v>0</v>
      </c>
      <c r="BI156" s="147">
        <f>IF($N$156="nulová",$J$156,0)</f>
        <v>0</v>
      </c>
      <c r="BJ156" s="89" t="s">
        <v>21</v>
      </c>
      <c r="BK156" s="147">
        <f>ROUND($I$156*$H$156,2)</f>
        <v>0</v>
      </c>
      <c r="BL156" s="89" t="s">
        <v>163</v>
      </c>
      <c r="BM156" s="89" t="s">
        <v>263</v>
      </c>
    </row>
    <row r="157" spans="2:65" s="6" customFormat="1" ht="16.5" customHeight="1" x14ac:dyDescent="0.3">
      <c r="B157" s="23"/>
      <c r="C157" s="24"/>
      <c r="D157" s="148" t="s">
        <v>164</v>
      </c>
      <c r="E157" s="24"/>
      <c r="F157" s="149" t="s">
        <v>501</v>
      </c>
      <c r="G157" s="24"/>
      <c r="H157" s="24"/>
      <c r="J157" s="24"/>
      <c r="K157" s="24"/>
      <c r="L157" s="43"/>
      <c r="M157" s="56"/>
      <c r="N157" s="24"/>
      <c r="O157" s="24"/>
      <c r="P157" s="24"/>
      <c r="Q157" s="24"/>
      <c r="R157" s="24"/>
      <c r="S157" s="24"/>
      <c r="T157" s="57"/>
      <c r="AT157" s="6" t="s">
        <v>164</v>
      </c>
      <c r="AU157" s="6" t="s">
        <v>21</v>
      </c>
    </row>
    <row r="158" spans="2:65" s="6" customFormat="1" ht="15.75" customHeight="1" x14ac:dyDescent="0.3">
      <c r="B158" s="23"/>
      <c r="C158" s="136" t="s">
        <v>267</v>
      </c>
      <c r="D158" s="136" t="s">
        <v>159</v>
      </c>
      <c r="E158" s="137" t="s">
        <v>502</v>
      </c>
      <c r="F158" s="138" t="s">
        <v>503</v>
      </c>
      <c r="G158" s="139" t="s">
        <v>447</v>
      </c>
      <c r="H158" s="140">
        <v>3</v>
      </c>
      <c r="I158" s="141"/>
      <c r="J158" s="142">
        <f>ROUND($I$158*$H$158,2)</f>
        <v>0</v>
      </c>
      <c r="K158" s="138"/>
      <c r="L158" s="43"/>
      <c r="M158" s="143"/>
      <c r="N158" s="144" t="s">
        <v>41</v>
      </c>
      <c r="O158" s="24"/>
      <c r="P158" s="145">
        <f>$O$158*$H$158</f>
        <v>0</v>
      </c>
      <c r="Q158" s="145">
        <v>0</v>
      </c>
      <c r="R158" s="145">
        <f>$Q$158*$H$158</f>
        <v>0</v>
      </c>
      <c r="S158" s="145">
        <v>0</v>
      </c>
      <c r="T158" s="146">
        <f>$S$158*$H$158</f>
        <v>0</v>
      </c>
      <c r="AR158" s="89" t="s">
        <v>163</v>
      </c>
      <c r="AT158" s="89" t="s">
        <v>159</v>
      </c>
      <c r="AU158" s="89" t="s">
        <v>21</v>
      </c>
      <c r="AY158" s="6" t="s">
        <v>158</v>
      </c>
      <c r="BE158" s="147">
        <f>IF($N$158="základní",$J$158,0)</f>
        <v>0</v>
      </c>
      <c r="BF158" s="147">
        <f>IF($N$158="snížená",$J$158,0)</f>
        <v>0</v>
      </c>
      <c r="BG158" s="147">
        <f>IF($N$158="zákl. přenesená",$J$158,0)</f>
        <v>0</v>
      </c>
      <c r="BH158" s="147">
        <f>IF($N$158="sníž. přenesená",$J$158,0)</f>
        <v>0</v>
      </c>
      <c r="BI158" s="147">
        <f>IF($N$158="nulová",$J$158,0)</f>
        <v>0</v>
      </c>
      <c r="BJ158" s="89" t="s">
        <v>21</v>
      </c>
      <c r="BK158" s="147">
        <f>ROUND($I$158*$H$158,2)</f>
        <v>0</v>
      </c>
      <c r="BL158" s="89" t="s">
        <v>163</v>
      </c>
      <c r="BM158" s="89" t="s">
        <v>267</v>
      </c>
    </row>
    <row r="159" spans="2:65" s="6" customFormat="1" ht="16.5" customHeight="1" x14ac:dyDescent="0.3">
      <c r="B159" s="23"/>
      <c r="C159" s="24"/>
      <c r="D159" s="148" t="s">
        <v>164</v>
      </c>
      <c r="E159" s="24"/>
      <c r="F159" s="149" t="s">
        <v>503</v>
      </c>
      <c r="G159" s="24"/>
      <c r="H159" s="24"/>
      <c r="J159" s="24"/>
      <c r="K159" s="24"/>
      <c r="L159" s="43"/>
      <c r="M159" s="56"/>
      <c r="N159" s="24"/>
      <c r="O159" s="24"/>
      <c r="P159" s="24"/>
      <c r="Q159" s="24"/>
      <c r="R159" s="24"/>
      <c r="S159" s="24"/>
      <c r="T159" s="57"/>
      <c r="AT159" s="6" t="s">
        <v>164</v>
      </c>
      <c r="AU159" s="6" t="s">
        <v>21</v>
      </c>
    </row>
    <row r="160" spans="2:65" s="6" customFormat="1" ht="15.75" customHeight="1" x14ac:dyDescent="0.3">
      <c r="B160" s="23"/>
      <c r="C160" s="136" t="s">
        <v>271</v>
      </c>
      <c r="D160" s="136" t="s">
        <v>159</v>
      </c>
      <c r="E160" s="137" t="s">
        <v>1279</v>
      </c>
      <c r="F160" s="138" t="s">
        <v>1280</v>
      </c>
      <c r="G160" s="139" t="s">
        <v>447</v>
      </c>
      <c r="H160" s="140">
        <v>20</v>
      </c>
      <c r="I160" s="141"/>
      <c r="J160" s="142">
        <f>ROUND($I$160*$H$160,2)</f>
        <v>0</v>
      </c>
      <c r="K160" s="138"/>
      <c r="L160" s="43"/>
      <c r="M160" s="143"/>
      <c r="N160" s="144" t="s">
        <v>41</v>
      </c>
      <c r="O160" s="24"/>
      <c r="P160" s="145">
        <f>$O$160*$H$160</f>
        <v>0</v>
      </c>
      <c r="Q160" s="145">
        <v>0</v>
      </c>
      <c r="R160" s="145">
        <f>$Q$160*$H$160</f>
        <v>0</v>
      </c>
      <c r="S160" s="145">
        <v>0</v>
      </c>
      <c r="T160" s="146">
        <f>$S$160*$H$160</f>
        <v>0</v>
      </c>
      <c r="AR160" s="89" t="s">
        <v>163</v>
      </c>
      <c r="AT160" s="89" t="s">
        <v>159</v>
      </c>
      <c r="AU160" s="89" t="s">
        <v>21</v>
      </c>
      <c r="AY160" s="6" t="s">
        <v>158</v>
      </c>
      <c r="BE160" s="147">
        <f>IF($N$160="základní",$J$160,0)</f>
        <v>0</v>
      </c>
      <c r="BF160" s="147">
        <f>IF($N$160="snížená",$J$160,0)</f>
        <v>0</v>
      </c>
      <c r="BG160" s="147">
        <f>IF($N$160="zákl. přenesená",$J$160,0)</f>
        <v>0</v>
      </c>
      <c r="BH160" s="147">
        <f>IF($N$160="sníž. přenesená",$J$160,0)</f>
        <v>0</v>
      </c>
      <c r="BI160" s="147">
        <f>IF($N$160="nulová",$J$160,0)</f>
        <v>0</v>
      </c>
      <c r="BJ160" s="89" t="s">
        <v>21</v>
      </c>
      <c r="BK160" s="147">
        <f>ROUND($I$160*$H$160,2)</f>
        <v>0</v>
      </c>
      <c r="BL160" s="89" t="s">
        <v>163</v>
      </c>
      <c r="BM160" s="89" t="s">
        <v>271</v>
      </c>
    </row>
    <row r="161" spans="2:65" s="6" customFormat="1" ht="16.5" customHeight="1" x14ac:dyDescent="0.3">
      <c r="B161" s="23"/>
      <c r="C161" s="24"/>
      <c r="D161" s="148" t="s">
        <v>164</v>
      </c>
      <c r="E161" s="24"/>
      <c r="F161" s="149" t="s">
        <v>1280</v>
      </c>
      <c r="G161" s="24"/>
      <c r="H161" s="24"/>
      <c r="J161" s="24"/>
      <c r="K161" s="24"/>
      <c r="L161" s="43"/>
      <c r="M161" s="56"/>
      <c r="N161" s="24"/>
      <c r="O161" s="24"/>
      <c r="P161" s="24"/>
      <c r="Q161" s="24"/>
      <c r="R161" s="24"/>
      <c r="S161" s="24"/>
      <c r="T161" s="57"/>
      <c r="AT161" s="6" t="s">
        <v>164</v>
      </c>
      <c r="AU161" s="6" t="s">
        <v>21</v>
      </c>
    </row>
    <row r="162" spans="2:65" s="6" customFormat="1" ht="15.75" customHeight="1" x14ac:dyDescent="0.3">
      <c r="B162" s="23"/>
      <c r="C162" s="136" t="s">
        <v>277</v>
      </c>
      <c r="D162" s="136" t="s">
        <v>159</v>
      </c>
      <c r="E162" s="137" t="s">
        <v>504</v>
      </c>
      <c r="F162" s="138" t="s">
        <v>505</v>
      </c>
      <c r="G162" s="139" t="s">
        <v>447</v>
      </c>
      <c r="H162" s="140">
        <v>31</v>
      </c>
      <c r="I162" s="141"/>
      <c r="J162" s="142">
        <f>ROUND($I$162*$H$162,2)</f>
        <v>0</v>
      </c>
      <c r="K162" s="138"/>
      <c r="L162" s="43"/>
      <c r="M162" s="143"/>
      <c r="N162" s="144" t="s">
        <v>41</v>
      </c>
      <c r="O162" s="24"/>
      <c r="P162" s="145">
        <f>$O$162*$H$162</f>
        <v>0</v>
      </c>
      <c r="Q162" s="145">
        <v>0</v>
      </c>
      <c r="R162" s="145">
        <f>$Q$162*$H$162</f>
        <v>0</v>
      </c>
      <c r="S162" s="145">
        <v>0</v>
      </c>
      <c r="T162" s="146">
        <f>$S$162*$H$162</f>
        <v>0</v>
      </c>
      <c r="AR162" s="89" t="s">
        <v>163</v>
      </c>
      <c r="AT162" s="89" t="s">
        <v>159</v>
      </c>
      <c r="AU162" s="89" t="s">
        <v>21</v>
      </c>
      <c r="AY162" s="6" t="s">
        <v>158</v>
      </c>
      <c r="BE162" s="147">
        <f>IF($N$162="základní",$J$162,0)</f>
        <v>0</v>
      </c>
      <c r="BF162" s="147">
        <f>IF($N$162="snížená",$J$162,0)</f>
        <v>0</v>
      </c>
      <c r="BG162" s="147">
        <f>IF($N$162="zákl. přenesená",$J$162,0)</f>
        <v>0</v>
      </c>
      <c r="BH162" s="147">
        <f>IF($N$162="sníž. přenesená",$J$162,0)</f>
        <v>0</v>
      </c>
      <c r="BI162" s="147">
        <f>IF($N$162="nulová",$J$162,0)</f>
        <v>0</v>
      </c>
      <c r="BJ162" s="89" t="s">
        <v>21</v>
      </c>
      <c r="BK162" s="147">
        <f>ROUND($I$162*$H$162,2)</f>
        <v>0</v>
      </c>
      <c r="BL162" s="89" t="s">
        <v>163</v>
      </c>
      <c r="BM162" s="89" t="s">
        <v>277</v>
      </c>
    </row>
    <row r="163" spans="2:65" s="6" customFormat="1" ht="16.5" customHeight="1" x14ac:dyDescent="0.3">
      <c r="B163" s="23"/>
      <c r="C163" s="24"/>
      <c r="D163" s="148" t="s">
        <v>164</v>
      </c>
      <c r="E163" s="24"/>
      <c r="F163" s="149" t="s">
        <v>505</v>
      </c>
      <c r="G163" s="24"/>
      <c r="H163" s="24"/>
      <c r="J163" s="24"/>
      <c r="K163" s="24"/>
      <c r="L163" s="43"/>
      <c r="M163" s="56"/>
      <c r="N163" s="24"/>
      <c r="O163" s="24"/>
      <c r="P163" s="24"/>
      <c r="Q163" s="24"/>
      <c r="R163" s="24"/>
      <c r="S163" s="24"/>
      <c r="T163" s="57"/>
      <c r="AT163" s="6" t="s">
        <v>164</v>
      </c>
      <c r="AU163" s="6" t="s">
        <v>21</v>
      </c>
    </row>
    <row r="164" spans="2:65" s="6" customFormat="1" ht="15.75" customHeight="1" x14ac:dyDescent="0.3">
      <c r="B164" s="23"/>
      <c r="C164" s="136" t="s">
        <v>282</v>
      </c>
      <c r="D164" s="136" t="s">
        <v>159</v>
      </c>
      <c r="E164" s="137" t="s">
        <v>1281</v>
      </c>
      <c r="F164" s="138" t="s">
        <v>1282</v>
      </c>
      <c r="G164" s="139" t="s">
        <v>447</v>
      </c>
      <c r="H164" s="140">
        <v>18</v>
      </c>
      <c r="I164" s="141"/>
      <c r="J164" s="142">
        <f>ROUND($I$164*$H$164,2)</f>
        <v>0</v>
      </c>
      <c r="K164" s="138"/>
      <c r="L164" s="43"/>
      <c r="M164" s="143"/>
      <c r="N164" s="144" t="s">
        <v>41</v>
      </c>
      <c r="O164" s="24"/>
      <c r="P164" s="145">
        <f>$O$164*$H$164</f>
        <v>0</v>
      </c>
      <c r="Q164" s="145">
        <v>0</v>
      </c>
      <c r="R164" s="145">
        <f>$Q$164*$H$164</f>
        <v>0</v>
      </c>
      <c r="S164" s="145">
        <v>0</v>
      </c>
      <c r="T164" s="146">
        <f>$S$164*$H$164</f>
        <v>0</v>
      </c>
      <c r="AR164" s="89" t="s">
        <v>163</v>
      </c>
      <c r="AT164" s="89" t="s">
        <v>159</v>
      </c>
      <c r="AU164" s="89" t="s">
        <v>21</v>
      </c>
      <c r="AY164" s="6" t="s">
        <v>158</v>
      </c>
      <c r="BE164" s="147">
        <f>IF($N$164="základní",$J$164,0)</f>
        <v>0</v>
      </c>
      <c r="BF164" s="147">
        <f>IF($N$164="snížená",$J$164,0)</f>
        <v>0</v>
      </c>
      <c r="BG164" s="147">
        <f>IF($N$164="zákl. přenesená",$J$164,0)</f>
        <v>0</v>
      </c>
      <c r="BH164" s="147">
        <f>IF($N$164="sníž. přenesená",$J$164,0)</f>
        <v>0</v>
      </c>
      <c r="BI164" s="147">
        <f>IF($N$164="nulová",$J$164,0)</f>
        <v>0</v>
      </c>
      <c r="BJ164" s="89" t="s">
        <v>21</v>
      </c>
      <c r="BK164" s="147">
        <f>ROUND($I$164*$H$164,2)</f>
        <v>0</v>
      </c>
      <c r="BL164" s="89" t="s">
        <v>163</v>
      </c>
      <c r="BM164" s="89" t="s">
        <v>282</v>
      </c>
    </row>
    <row r="165" spans="2:65" s="6" customFormat="1" ht="16.5" customHeight="1" x14ac:dyDescent="0.3">
      <c r="B165" s="23"/>
      <c r="C165" s="24"/>
      <c r="D165" s="148" t="s">
        <v>164</v>
      </c>
      <c r="E165" s="24"/>
      <c r="F165" s="149" t="s">
        <v>1282</v>
      </c>
      <c r="G165" s="24"/>
      <c r="H165" s="24"/>
      <c r="J165" s="24"/>
      <c r="K165" s="24"/>
      <c r="L165" s="43"/>
      <c r="M165" s="56"/>
      <c r="N165" s="24"/>
      <c r="O165" s="24"/>
      <c r="P165" s="24"/>
      <c r="Q165" s="24"/>
      <c r="R165" s="24"/>
      <c r="S165" s="24"/>
      <c r="T165" s="57"/>
      <c r="AT165" s="6" t="s">
        <v>164</v>
      </c>
      <c r="AU165" s="6" t="s">
        <v>21</v>
      </c>
    </row>
    <row r="166" spans="2:65" s="6" customFormat="1" ht="15.75" customHeight="1" x14ac:dyDescent="0.3">
      <c r="B166" s="23"/>
      <c r="C166" s="136" t="s">
        <v>286</v>
      </c>
      <c r="D166" s="136" t="s">
        <v>159</v>
      </c>
      <c r="E166" s="137" t="s">
        <v>1283</v>
      </c>
      <c r="F166" s="138" t="s">
        <v>1284</v>
      </c>
      <c r="G166" s="139" t="s">
        <v>447</v>
      </c>
      <c r="H166" s="140">
        <v>16</v>
      </c>
      <c r="I166" s="141"/>
      <c r="J166" s="142">
        <f>ROUND($I$166*$H$166,2)</f>
        <v>0</v>
      </c>
      <c r="K166" s="138"/>
      <c r="L166" s="43"/>
      <c r="M166" s="143"/>
      <c r="N166" s="144" t="s">
        <v>41</v>
      </c>
      <c r="O166" s="24"/>
      <c r="P166" s="145">
        <f>$O$166*$H$166</f>
        <v>0</v>
      </c>
      <c r="Q166" s="145">
        <v>0</v>
      </c>
      <c r="R166" s="145">
        <f>$Q$166*$H$166</f>
        <v>0</v>
      </c>
      <c r="S166" s="145">
        <v>0</v>
      </c>
      <c r="T166" s="146">
        <f>$S$166*$H$166</f>
        <v>0</v>
      </c>
      <c r="AR166" s="89" t="s">
        <v>163</v>
      </c>
      <c r="AT166" s="89" t="s">
        <v>159</v>
      </c>
      <c r="AU166" s="89" t="s">
        <v>21</v>
      </c>
      <c r="AY166" s="6" t="s">
        <v>158</v>
      </c>
      <c r="BE166" s="147">
        <f>IF($N$166="základní",$J$166,0)</f>
        <v>0</v>
      </c>
      <c r="BF166" s="147">
        <f>IF($N$166="snížená",$J$166,0)</f>
        <v>0</v>
      </c>
      <c r="BG166" s="147">
        <f>IF($N$166="zákl. přenesená",$J$166,0)</f>
        <v>0</v>
      </c>
      <c r="BH166" s="147">
        <f>IF($N$166="sníž. přenesená",$J$166,0)</f>
        <v>0</v>
      </c>
      <c r="BI166" s="147">
        <f>IF($N$166="nulová",$J$166,0)</f>
        <v>0</v>
      </c>
      <c r="BJ166" s="89" t="s">
        <v>21</v>
      </c>
      <c r="BK166" s="147">
        <f>ROUND($I$166*$H$166,2)</f>
        <v>0</v>
      </c>
      <c r="BL166" s="89" t="s">
        <v>163</v>
      </c>
      <c r="BM166" s="89" t="s">
        <v>286</v>
      </c>
    </row>
    <row r="167" spans="2:65" s="6" customFormat="1" ht="16.5" customHeight="1" x14ac:dyDescent="0.3">
      <c r="B167" s="23"/>
      <c r="C167" s="24"/>
      <c r="D167" s="148" t="s">
        <v>164</v>
      </c>
      <c r="E167" s="24"/>
      <c r="F167" s="149" t="s">
        <v>1284</v>
      </c>
      <c r="G167" s="24"/>
      <c r="H167" s="24"/>
      <c r="J167" s="24"/>
      <c r="K167" s="24"/>
      <c r="L167" s="43"/>
      <c r="M167" s="56"/>
      <c r="N167" s="24"/>
      <c r="O167" s="24"/>
      <c r="P167" s="24"/>
      <c r="Q167" s="24"/>
      <c r="R167" s="24"/>
      <c r="S167" s="24"/>
      <c r="T167" s="57"/>
      <c r="AT167" s="6" t="s">
        <v>164</v>
      </c>
      <c r="AU167" s="6" t="s">
        <v>21</v>
      </c>
    </row>
    <row r="168" spans="2:65" s="6" customFormat="1" ht="15.75" customHeight="1" x14ac:dyDescent="0.3">
      <c r="B168" s="23"/>
      <c r="C168" s="136" t="s">
        <v>289</v>
      </c>
      <c r="D168" s="136" t="s">
        <v>159</v>
      </c>
      <c r="E168" s="137" t="s">
        <v>1285</v>
      </c>
      <c r="F168" s="138" t="s">
        <v>1286</v>
      </c>
      <c r="G168" s="139" t="s">
        <v>329</v>
      </c>
      <c r="H168" s="140">
        <v>2</v>
      </c>
      <c r="I168" s="141"/>
      <c r="J168" s="142">
        <f>ROUND($I$168*$H$168,2)</f>
        <v>0</v>
      </c>
      <c r="K168" s="138"/>
      <c r="L168" s="43"/>
      <c r="M168" s="143"/>
      <c r="N168" s="144" t="s">
        <v>41</v>
      </c>
      <c r="O168" s="24"/>
      <c r="P168" s="145">
        <f>$O$168*$H$168</f>
        <v>0</v>
      </c>
      <c r="Q168" s="145">
        <v>0</v>
      </c>
      <c r="R168" s="145">
        <f>$Q$168*$H$168</f>
        <v>0</v>
      </c>
      <c r="S168" s="145">
        <v>0</v>
      </c>
      <c r="T168" s="146">
        <f>$S$168*$H$168</f>
        <v>0</v>
      </c>
      <c r="AR168" s="89" t="s">
        <v>163</v>
      </c>
      <c r="AT168" s="89" t="s">
        <v>159</v>
      </c>
      <c r="AU168" s="89" t="s">
        <v>21</v>
      </c>
      <c r="AY168" s="6" t="s">
        <v>158</v>
      </c>
      <c r="BE168" s="147">
        <f>IF($N$168="základní",$J$168,0)</f>
        <v>0</v>
      </c>
      <c r="BF168" s="147">
        <f>IF($N$168="snížená",$J$168,0)</f>
        <v>0</v>
      </c>
      <c r="BG168" s="147">
        <f>IF($N$168="zákl. přenesená",$J$168,0)</f>
        <v>0</v>
      </c>
      <c r="BH168" s="147">
        <f>IF($N$168="sníž. přenesená",$J$168,0)</f>
        <v>0</v>
      </c>
      <c r="BI168" s="147">
        <f>IF($N$168="nulová",$J$168,0)</f>
        <v>0</v>
      </c>
      <c r="BJ168" s="89" t="s">
        <v>21</v>
      </c>
      <c r="BK168" s="147">
        <f>ROUND($I$168*$H$168,2)</f>
        <v>0</v>
      </c>
      <c r="BL168" s="89" t="s">
        <v>163</v>
      </c>
      <c r="BM168" s="89" t="s">
        <v>289</v>
      </c>
    </row>
    <row r="169" spans="2:65" s="6" customFormat="1" ht="16.5" customHeight="1" x14ac:dyDescent="0.3">
      <c r="B169" s="23"/>
      <c r="C169" s="24"/>
      <c r="D169" s="148" t="s">
        <v>164</v>
      </c>
      <c r="E169" s="24"/>
      <c r="F169" s="149" t="s">
        <v>1286</v>
      </c>
      <c r="G169" s="24"/>
      <c r="H169" s="24"/>
      <c r="J169" s="24"/>
      <c r="K169" s="24"/>
      <c r="L169" s="43"/>
      <c r="M169" s="56"/>
      <c r="N169" s="24"/>
      <c r="O169" s="24"/>
      <c r="P169" s="24"/>
      <c r="Q169" s="24"/>
      <c r="R169" s="24"/>
      <c r="S169" s="24"/>
      <c r="T169" s="57"/>
      <c r="AT169" s="6" t="s">
        <v>164</v>
      </c>
      <c r="AU169" s="6" t="s">
        <v>21</v>
      </c>
    </row>
    <row r="170" spans="2:65" s="6" customFormat="1" ht="15.75" customHeight="1" x14ac:dyDescent="0.3">
      <c r="B170" s="23"/>
      <c r="C170" s="136" t="s">
        <v>292</v>
      </c>
      <c r="D170" s="136" t="s">
        <v>159</v>
      </c>
      <c r="E170" s="137" t="s">
        <v>519</v>
      </c>
      <c r="F170" s="138" t="s">
        <v>520</v>
      </c>
      <c r="G170" s="139" t="s">
        <v>329</v>
      </c>
      <c r="H170" s="140">
        <v>2</v>
      </c>
      <c r="I170" s="141"/>
      <c r="J170" s="142">
        <f>ROUND($I$170*$H$170,2)</f>
        <v>0</v>
      </c>
      <c r="K170" s="138"/>
      <c r="L170" s="43"/>
      <c r="M170" s="143"/>
      <c r="N170" s="144" t="s">
        <v>41</v>
      </c>
      <c r="O170" s="24"/>
      <c r="P170" s="145">
        <f>$O$170*$H$170</f>
        <v>0</v>
      </c>
      <c r="Q170" s="145">
        <v>0</v>
      </c>
      <c r="R170" s="145">
        <f>$Q$170*$H$170</f>
        <v>0</v>
      </c>
      <c r="S170" s="145">
        <v>0</v>
      </c>
      <c r="T170" s="146">
        <f>$S$170*$H$170</f>
        <v>0</v>
      </c>
      <c r="AR170" s="89" t="s">
        <v>163</v>
      </c>
      <c r="AT170" s="89" t="s">
        <v>159</v>
      </c>
      <c r="AU170" s="89" t="s">
        <v>21</v>
      </c>
      <c r="AY170" s="6" t="s">
        <v>158</v>
      </c>
      <c r="BE170" s="147">
        <f>IF($N$170="základní",$J$170,0)</f>
        <v>0</v>
      </c>
      <c r="BF170" s="147">
        <f>IF($N$170="snížená",$J$170,0)</f>
        <v>0</v>
      </c>
      <c r="BG170" s="147">
        <f>IF($N$170="zákl. přenesená",$J$170,0)</f>
        <v>0</v>
      </c>
      <c r="BH170" s="147">
        <f>IF($N$170="sníž. přenesená",$J$170,0)</f>
        <v>0</v>
      </c>
      <c r="BI170" s="147">
        <f>IF($N$170="nulová",$J$170,0)</f>
        <v>0</v>
      </c>
      <c r="BJ170" s="89" t="s">
        <v>21</v>
      </c>
      <c r="BK170" s="147">
        <f>ROUND($I$170*$H$170,2)</f>
        <v>0</v>
      </c>
      <c r="BL170" s="89" t="s">
        <v>163</v>
      </c>
      <c r="BM170" s="89" t="s">
        <v>292</v>
      </c>
    </row>
    <row r="171" spans="2:65" s="6" customFormat="1" ht="16.5" customHeight="1" x14ac:dyDescent="0.3">
      <c r="B171" s="23"/>
      <c r="C171" s="24"/>
      <c r="D171" s="148" t="s">
        <v>164</v>
      </c>
      <c r="E171" s="24"/>
      <c r="F171" s="149" t="s">
        <v>520</v>
      </c>
      <c r="G171" s="24"/>
      <c r="H171" s="24"/>
      <c r="J171" s="24"/>
      <c r="K171" s="24"/>
      <c r="L171" s="43"/>
      <c r="M171" s="56"/>
      <c r="N171" s="24"/>
      <c r="O171" s="24"/>
      <c r="P171" s="24"/>
      <c r="Q171" s="24"/>
      <c r="R171" s="24"/>
      <c r="S171" s="24"/>
      <c r="T171" s="57"/>
      <c r="AT171" s="6" t="s">
        <v>164</v>
      </c>
      <c r="AU171" s="6" t="s">
        <v>21</v>
      </c>
    </row>
    <row r="172" spans="2:65" s="6" customFormat="1" ht="15.75" customHeight="1" x14ac:dyDescent="0.3">
      <c r="B172" s="150"/>
      <c r="C172" s="151"/>
      <c r="D172" s="152" t="s">
        <v>165</v>
      </c>
      <c r="E172" s="151"/>
      <c r="F172" s="153" t="s">
        <v>521</v>
      </c>
      <c r="G172" s="151"/>
      <c r="H172" s="154">
        <v>2</v>
      </c>
      <c r="J172" s="151"/>
      <c r="K172" s="151"/>
      <c r="L172" s="155"/>
      <c r="M172" s="156"/>
      <c r="N172" s="151"/>
      <c r="O172" s="151"/>
      <c r="P172" s="151"/>
      <c r="Q172" s="151"/>
      <c r="R172" s="151"/>
      <c r="S172" s="151"/>
      <c r="T172" s="157"/>
      <c r="AT172" s="158" t="s">
        <v>165</v>
      </c>
      <c r="AU172" s="158" t="s">
        <v>21</v>
      </c>
      <c r="AV172" s="158" t="s">
        <v>78</v>
      </c>
      <c r="AW172" s="158" t="s">
        <v>121</v>
      </c>
      <c r="AX172" s="158" t="s">
        <v>70</v>
      </c>
      <c r="AY172" s="158" t="s">
        <v>158</v>
      </c>
    </row>
    <row r="173" spans="2:65" s="6" customFormat="1" ht="15.75" customHeight="1" x14ac:dyDescent="0.3">
      <c r="B173" s="159"/>
      <c r="C173" s="160"/>
      <c r="D173" s="152" t="s">
        <v>165</v>
      </c>
      <c r="E173" s="160"/>
      <c r="F173" s="161" t="s">
        <v>170</v>
      </c>
      <c r="G173" s="160"/>
      <c r="H173" s="162">
        <v>2</v>
      </c>
      <c r="J173" s="160"/>
      <c r="K173" s="160"/>
      <c r="L173" s="163"/>
      <c r="M173" s="164"/>
      <c r="N173" s="160"/>
      <c r="O173" s="160"/>
      <c r="P173" s="160"/>
      <c r="Q173" s="160"/>
      <c r="R173" s="160"/>
      <c r="S173" s="160"/>
      <c r="T173" s="165"/>
      <c r="AT173" s="166" t="s">
        <v>165</v>
      </c>
      <c r="AU173" s="166" t="s">
        <v>21</v>
      </c>
      <c r="AV173" s="166" t="s">
        <v>163</v>
      </c>
      <c r="AW173" s="166" t="s">
        <v>121</v>
      </c>
      <c r="AX173" s="166" t="s">
        <v>21</v>
      </c>
      <c r="AY173" s="166" t="s">
        <v>158</v>
      </c>
    </row>
    <row r="174" spans="2:65" s="6" customFormat="1" ht="15.75" customHeight="1" x14ac:dyDescent="0.3">
      <c r="B174" s="23"/>
      <c r="C174" s="136" t="s">
        <v>295</v>
      </c>
      <c r="D174" s="136" t="s">
        <v>159</v>
      </c>
      <c r="E174" s="137" t="s">
        <v>522</v>
      </c>
      <c r="F174" s="138" t="s">
        <v>523</v>
      </c>
      <c r="G174" s="139" t="s">
        <v>191</v>
      </c>
      <c r="H174" s="140">
        <v>4</v>
      </c>
      <c r="I174" s="141"/>
      <c r="J174" s="142">
        <f>ROUND($I$174*$H$174,2)</f>
        <v>0</v>
      </c>
      <c r="K174" s="138"/>
      <c r="L174" s="43"/>
      <c r="M174" s="143"/>
      <c r="N174" s="144" t="s">
        <v>41</v>
      </c>
      <c r="O174" s="24"/>
      <c r="P174" s="145">
        <f>$O$174*$H$174</f>
        <v>0</v>
      </c>
      <c r="Q174" s="145">
        <v>0</v>
      </c>
      <c r="R174" s="145">
        <f>$Q$174*$H$174</f>
        <v>0</v>
      </c>
      <c r="S174" s="145">
        <v>0</v>
      </c>
      <c r="T174" s="146">
        <f>$S$174*$H$174</f>
        <v>0</v>
      </c>
      <c r="AR174" s="89" t="s">
        <v>163</v>
      </c>
      <c r="AT174" s="89" t="s">
        <v>159</v>
      </c>
      <c r="AU174" s="89" t="s">
        <v>21</v>
      </c>
      <c r="AY174" s="6" t="s">
        <v>158</v>
      </c>
      <c r="BE174" s="147">
        <f>IF($N$174="základní",$J$174,0)</f>
        <v>0</v>
      </c>
      <c r="BF174" s="147">
        <f>IF($N$174="snížená",$J$174,0)</f>
        <v>0</v>
      </c>
      <c r="BG174" s="147">
        <f>IF($N$174="zákl. přenesená",$J$174,0)</f>
        <v>0</v>
      </c>
      <c r="BH174" s="147">
        <f>IF($N$174="sníž. přenesená",$J$174,0)</f>
        <v>0</v>
      </c>
      <c r="BI174" s="147">
        <f>IF($N$174="nulová",$J$174,0)</f>
        <v>0</v>
      </c>
      <c r="BJ174" s="89" t="s">
        <v>21</v>
      </c>
      <c r="BK174" s="147">
        <f>ROUND($I$174*$H$174,2)</f>
        <v>0</v>
      </c>
      <c r="BL174" s="89" t="s">
        <v>163</v>
      </c>
      <c r="BM174" s="89" t="s">
        <v>295</v>
      </c>
    </row>
    <row r="175" spans="2:65" s="6" customFormat="1" ht="16.5" customHeight="1" x14ac:dyDescent="0.3">
      <c r="B175" s="23"/>
      <c r="C175" s="24"/>
      <c r="D175" s="148" t="s">
        <v>164</v>
      </c>
      <c r="E175" s="24"/>
      <c r="F175" s="149" t="s">
        <v>523</v>
      </c>
      <c r="G175" s="24"/>
      <c r="H175" s="24"/>
      <c r="J175" s="24"/>
      <c r="K175" s="24"/>
      <c r="L175" s="43"/>
      <c r="M175" s="56"/>
      <c r="N175" s="24"/>
      <c r="O175" s="24"/>
      <c r="P175" s="24"/>
      <c r="Q175" s="24"/>
      <c r="R175" s="24"/>
      <c r="S175" s="24"/>
      <c r="T175" s="57"/>
      <c r="AT175" s="6" t="s">
        <v>164</v>
      </c>
      <c r="AU175" s="6" t="s">
        <v>21</v>
      </c>
    </row>
    <row r="176" spans="2:65" s="6" customFormat="1" ht="15.75" customHeight="1" x14ac:dyDescent="0.3">
      <c r="B176" s="23"/>
      <c r="C176" s="136" t="s">
        <v>300</v>
      </c>
      <c r="D176" s="136" t="s">
        <v>159</v>
      </c>
      <c r="E176" s="137" t="s">
        <v>524</v>
      </c>
      <c r="F176" s="138" t="s">
        <v>525</v>
      </c>
      <c r="G176" s="139" t="s">
        <v>447</v>
      </c>
      <c r="H176" s="140">
        <v>70</v>
      </c>
      <c r="I176" s="141"/>
      <c r="J176" s="142">
        <f>ROUND($I$176*$H$176,2)</f>
        <v>0</v>
      </c>
      <c r="K176" s="138"/>
      <c r="L176" s="43"/>
      <c r="M176" s="143"/>
      <c r="N176" s="144" t="s">
        <v>41</v>
      </c>
      <c r="O176" s="24"/>
      <c r="P176" s="145">
        <f>$O$176*$H$176</f>
        <v>0</v>
      </c>
      <c r="Q176" s="145">
        <v>0</v>
      </c>
      <c r="R176" s="145">
        <f>$Q$176*$H$176</f>
        <v>0</v>
      </c>
      <c r="S176" s="145">
        <v>0</v>
      </c>
      <c r="T176" s="146">
        <f>$S$176*$H$176</f>
        <v>0</v>
      </c>
      <c r="AR176" s="89" t="s">
        <v>163</v>
      </c>
      <c r="AT176" s="89" t="s">
        <v>159</v>
      </c>
      <c r="AU176" s="89" t="s">
        <v>21</v>
      </c>
      <c r="AY176" s="6" t="s">
        <v>158</v>
      </c>
      <c r="BE176" s="147">
        <f>IF($N$176="základní",$J$176,0)</f>
        <v>0</v>
      </c>
      <c r="BF176" s="147">
        <f>IF($N$176="snížená",$J$176,0)</f>
        <v>0</v>
      </c>
      <c r="BG176" s="147">
        <f>IF($N$176="zákl. přenesená",$J$176,0)</f>
        <v>0</v>
      </c>
      <c r="BH176" s="147">
        <f>IF($N$176="sníž. přenesená",$J$176,0)</f>
        <v>0</v>
      </c>
      <c r="BI176" s="147">
        <f>IF($N$176="nulová",$J$176,0)</f>
        <v>0</v>
      </c>
      <c r="BJ176" s="89" t="s">
        <v>21</v>
      </c>
      <c r="BK176" s="147">
        <f>ROUND($I$176*$H$176,2)</f>
        <v>0</v>
      </c>
      <c r="BL176" s="89" t="s">
        <v>163</v>
      </c>
      <c r="BM176" s="89" t="s">
        <v>300</v>
      </c>
    </row>
    <row r="177" spans="2:65" s="6" customFormat="1" ht="16.5" customHeight="1" x14ac:dyDescent="0.3">
      <c r="B177" s="23"/>
      <c r="C177" s="24"/>
      <c r="D177" s="148" t="s">
        <v>164</v>
      </c>
      <c r="E177" s="24"/>
      <c r="F177" s="149" t="s">
        <v>525</v>
      </c>
      <c r="G177" s="24"/>
      <c r="H177" s="24"/>
      <c r="J177" s="24"/>
      <c r="K177" s="24"/>
      <c r="L177" s="43"/>
      <c r="M177" s="56"/>
      <c r="N177" s="24"/>
      <c r="O177" s="24"/>
      <c r="P177" s="24"/>
      <c r="Q177" s="24"/>
      <c r="R177" s="24"/>
      <c r="S177" s="24"/>
      <c r="T177" s="57"/>
      <c r="AT177" s="6" t="s">
        <v>164</v>
      </c>
      <c r="AU177" s="6" t="s">
        <v>21</v>
      </c>
    </row>
    <row r="178" spans="2:65" s="6" customFormat="1" ht="15.75" customHeight="1" x14ac:dyDescent="0.3">
      <c r="B178" s="150"/>
      <c r="C178" s="151"/>
      <c r="D178" s="152" t="s">
        <v>165</v>
      </c>
      <c r="E178" s="151"/>
      <c r="F178" s="153" t="s">
        <v>1287</v>
      </c>
      <c r="G178" s="151"/>
      <c r="H178" s="154">
        <v>70</v>
      </c>
      <c r="J178" s="151"/>
      <c r="K178" s="151"/>
      <c r="L178" s="155"/>
      <c r="M178" s="156"/>
      <c r="N178" s="151"/>
      <c r="O178" s="151"/>
      <c r="P178" s="151"/>
      <c r="Q178" s="151"/>
      <c r="R178" s="151"/>
      <c r="S178" s="151"/>
      <c r="T178" s="157"/>
      <c r="AT178" s="158" t="s">
        <v>165</v>
      </c>
      <c r="AU178" s="158" t="s">
        <v>21</v>
      </c>
      <c r="AV178" s="158" t="s">
        <v>78</v>
      </c>
      <c r="AW178" s="158" t="s">
        <v>121</v>
      </c>
      <c r="AX178" s="158" t="s">
        <v>70</v>
      </c>
      <c r="AY178" s="158" t="s">
        <v>158</v>
      </c>
    </row>
    <row r="179" spans="2:65" s="6" customFormat="1" ht="15.75" customHeight="1" x14ac:dyDescent="0.3">
      <c r="B179" s="159"/>
      <c r="C179" s="160"/>
      <c r="D179" s="152" t="s">
        <v>165</v>
      </c>
      <c r="E179" s="160"/>
      <c r="F179" s="161" t="s">
        <v>170</v>
      </c>
      <c r="G179" s="160"/>
      <c r="H179" s="162">
        <v>70</v>
      </c>
      <c r="J179" s="160"/>
      <c r="K179" s="160"/>
      <c r="L179" s="163"/>
      <c r="M179" s="164"/>
      <c r="N179" s="160"/>
      <c r="O179" s="160"/>
      <c r="P179" s="160"/>
      <c r="Q179" s="160"/>
      <c r="R179" s="160"/>
      <c r="S179" s="160"/>
      <c r="T179" s="165"/>
      <c r="AT179" s="166" t="s">
        <v>165</v>
      </c>
      <c r="AU179" s="166" t="s">
        <v>21</v>
      </c>
      <c r="AV179" s="166" t="s">
        <v>163</v>
      </c>
      <c r="AW179" s="166" t="s">
        <v>121</v>
      </c>
      <c r="AX179" s="166" t="s">
        <v>21</v>
      </c>
      <c r="AY179" s="166" t="s">
        <v>158</v>
      </c>
    </row>
    <row r="180" spans="2:65" s="6" customFormat="1" ht="15.75" customHeight="1" x14ac:dyDescent="0.3">
      <c r="B180" s="23"/>
      <c r="C180" s="136" t="s">
        <v>303</v>
      </c>
      <c r="D180" s="136" t="s">
        <v>159</v>
      </c>
      <c r="E180" s="137" t="s">
        <v>534</v>
      </c>
      <c r="F180" s="138" t="s">
        <v>535</v>
      </c>
      <c r="G180" s="139" t="s">
        <v>420</v>
      </c>
      <c r="H180" s="177"/>
      <c r="I180" s="141"/>
      <c r="J180" s="142">
        <f>ROUND($I$180*$H$180,2)</f>
        <v>0</v>
      </c>
      <c r="K180" s="138"/>
      <c r="L180" s="43"/>
      <c r="M180" s="143"/>
      <c r="N180" s="144" t="s">
        <v>41</v>
      </c>
      <c r="O180" s="24"/>
      <c r="P180" s="145">
        <f>$O$180*$H$180</f>
        <v>0</v>
      </c>
      <c r="Q180" s="145">
        <v>0</v>
      </c>
      <c r="R180" s="145">
        <f>$Q$180*$H$180</f>
        <v>0</v>
      </c>
      <c r="S180" s="145">
        <v>0</v>
      </c>
      <c r="T180" s="146">
        <f>$S$180*$H$180</f>
        <v>0</v>
      </c>
      <c r="AR180" s="89" t="s">
        <v>163</v>
      </c>
      <c r="AT180" s="89" t="s">
        <v>159</v>
      </c>
      <c r="AU180" s="89" t="s">
        <v>21</v>
      </c>
      <c r="AY180" s="6" t="s">
        <v>158</v>
      </c>
      <c r="BE180" s="147">
        <f>IF($N$180="základní",$J$180,0)</f>
        <v>0</v>
      </c>
      <c r="BF180" s="147">
        <f>IF($N$180="snížená",$J$180,0)</f>
        <v>0</v>
      </c>
      <c r="BG180" s="147">
        <f>IF($N$180="zákl. přenesená",$J$180,0)</f>
        <v>0</v>
      </c>
      <c r="BH180" s="147">
        <f>IF($N$180="sníž. přenesená",$J$180,0)</f>
        <v>0</v>
      </c>
      <c r="BI180" s="147">
        <f>IF($N$180="nulová",$J$180,0)</f>
        <v>0</v>
      </c>
      <c r="BJ180" s="89" t="s">
        <v>21</v>
      </c>
      <c r="BK180" s="147">
        <f>ROUND($I$180*$H$180,2)</f>
        <v>0</v>
      </c>
      <c r="BL180" s="89" t="s">
        <v>163</v>
      </c>
      <c r="BM180" s="89" t="s">
        <v>303</v>
      </c>
    </row>
    <row r="181" spans="2:65" s="6" customFormat="1" ht="16.5" customHeight="1" x14ac:dyDescent="0.3">
      <c r="B181" s="23"/>
      <c r="C181" s="24"/>
      <c r="D181" s="148" t="s">
        <v>164</v>
      </c>
      <c r="E181" s="24"/>
      <c r="F181" s="149" t="s">
        <v>535</v>
      </c>
      <c r="G181" s="24"/>
      <c r="H181" s="24"/>
      <c r="J181" s="24"/>
      <c r="K181" s="24"/>
      <c r="L181" s="43"/>
      <c r="M181" s="56"/>
      <c r="N181" s="24"/>
      <c r="O181" s="24"/>
      <c r="P181" s="24"/>
      <c r="Q181" s="24"/>
      <c r="R181" s="24"/>
      <c r="S181" s="24"/>
      <c r="T181" s="57"/>
      <c r="AT181" s="6" t="s">
        <v>164</v>
      </c>
      <c r="AU181" s="6" t="s">
        <v>21</v>
      </c>
    </row>
    <row r="182" spans="2:65" s="125" customFormat="1" ht="37.5" customHeight="1" x14ac:dyDescent="0.35">
      <c r="B182" s="126"/>
      <c r="C182" s="127"/>
      <c r="D182" s="127" t="s">
        <v>69</v>
      </c>
      <c r="E182" s="128" t="s">
        <v>536</v>
      </c>
      <c r="F182" s="128" t="s">
        <v>537</v>
      </c>
      <c r="G182" s="127"/>
      <c r="H182" s="127"/>
      <c r="J182" s="129">
        <f>$BK$182</f>
        <v>0</v>
      </c>
      <c r="K182" s="127"/>
      <c r="L182" s="130"/>
      <c r="M182" s="131"/>
      <c r="N182" s="127"/>
      <c r="O182" s="127"/>
      <c r="P182" s="132">
        <f>SUM($P$183:$P$224)</f>
        <v>0</v>
      </c>
      <c r="Q182" s="127"/>
      <c r="R182" s="132">
        <f>SUM($R$183:$R$224)</f>
        <v>0</v>
      </c>
      <c r="S182" s="127"/>
      <c r="T182" s="133">
        <f>SUM($T$183:$T$224)</f>
        <v>0</v>
      </c>
      <c r="AR182" s="134" t="s">
        <v>21</v>
      </c>
      <c r="AT182" s="134" t="s">
        <v>69</v>
      </c>
      <c r="AU182" s="134" t="s">
        <v>70</v>
      </c>
      <c r="AY182" s="134" t="s">
        <v>158</v>
      </c>
      <c r="BK182" s="135">
        <f>SUM($BK$183:$BK$224)</f>
        <v>0</v>
      </c>
    </row>
    <row r="183" spans="2:65" s="6" customFormat="1" ht="15.75" customHeight="1" x14ac:dyDescent="0.3">
      <c r="B183" s="23"/>
      <c r="C183" s="136" t="s">
        <v>307</v>
      </c>
      <c r="D183" s="136" t="s">
        <v>159</v>
      </c>
      <c r="E183" s="137" t="s">
        <v>1288</v>
      </c>
      <c r="F183" s="138" t="s">
        <v>1289</v>
      </c>
      <c r="G183" s="139" t="s">
        <v>191</v>
      </c>
      <c r="H183" s="140">
        <v>1</v>
      </c>
      <c r="I183" s="141"/>
      <c r="J183" s="142">
        <f>ROUND($I$183*$H$183,2)</f>
        <v>0</v>
      </c>
      <c r="K183" s="138"/>
      <c r="L183" s="43"/>
      <c r="M183" s="143"/>
      <c r="N183" s="144" t="s">
        <v>41</v>
      </c>
      <c r="O183" s="24"/>
      <c r="P183" s="145">
        <f>$O$183*$H$183</f>
        <v>0</v>
      </c>
      <c r="Q183" s="145">
        <v>0</v>
      </c>
      <c r="R183" s="145">
        <f>$Q$183*$H$183</f>
        <v>0</v>
      </c>
      <c r="S183" s="145">
        <v>0</v>
      </c>
      <c r="T183" s="146">
        <f>$S$183*$H$183</f>
        <v>0</v>
      </c>
      <c r="AR183" s="89" t="s">
        <v>163</v>
      </c>
      <c r="AT183" s="89" t="s">
        <v>159</v>
      </c>
      <c r="AU183" s="89" t="s">
        <v>21</v>
      </c>
      <c r="AY183" s="6" t="s">
        <v>158</v>
      </c>
      <c r="BE183" s="147">
        <f>IF($N$183="základní",$J$183,0)</f>
        <v>0</v>
      </c>
      <c r="BF183" s="147">
        <f>IF($N$183="snížená",$J$183,0)</f>
        <v>0</v>
      </c>
      <c r="BG183" s="147">
        <f>IF($N$183="zákl. přenesená",$J$183,0)</f>
        <v>0</v>
      </c>
      <c r="BH183" s="147">
        <f>IF($N$183="sníž. přenesená",$J$183,0)</f>
        <v>0</v>
      </c>
      <c r="BI183" s="147">
        <f>IF($N$183="nulová",$J$183,0)</f>
        <v>0</v>
      </c>
      <c r="BJ183" s="89" t="s">
        <v>21</v>
      </c>
      <c r="BK183" s="147">
        <f>ROUND($I$183*$H$183,2)</f>
        <v>0</v>
      </c>
      <c r="BL183" s="89" t="s">
        <v>163</v>
      </c>
      <c r="BM183" s="89" t="s">
        <v>307</v>
      </c>
    </row>
    <row r="184" spans="2:65" s="6" customFormat="1" ht="16.5" customHeight="1" x14ac:dyDescent="0.3">
      <c r="B184" s="23"/>
      <c r="C184" s="24"/>
      <c r="D184" s="148" t="s">
        <v>164</v>
      </c>
      <c r="E184" s="24"/>
      <c r="F184" s="149" t="s">
        <v>1289</v>
      </c>
      <c r="G184" s="24"/>
      <c r="H184" s="24"/>
      <c r="J184" s="24"/>
      <c r="K184" s="24"/>
      <c r="L184" s="43"/>
      <c r="M184" s="56"/>
      <c r="N184" s="24"/>
      <c r="O184" s="24"/>
      <c r="P184" s="24"/>
      <c r="Q184" s="24"/>
      <c r="R184" s="24"/>
      <c r="S184" s="24"/>
      <c r="T184" s="57"/>
      <c r="AT184" s="6" t="s">
        <v>164</v>
      </c>
      <c r="AU184" s="6" t="s">
        <v>21</v>
      </c>
    </row>
    <row r="185" spans="2:65" s="6" customFormat="1" ht="15.75" customHeight="1" x14ac:dyDescent="0.3">
      <c r="B185" s="23"/>
      <c r="C185" s="136" t="s">
        <v>312</v>
      </c>
      <c r="D185" s="136" t="s">
        <v>159</v>
      </c>
      <c r="E185" s="137" t="s">
        <v>540</v>
      </c>
      <c r="F185" s="138" t="s">
        <v>541</v>
      </c>
      <c r="G185" s="139" t="s">
        <v>191</v>
      </c>
      <c r="H185" s="140">
        <v>7</v>
      </c>
      <c r="I185" s="141"/>
      <c r="J185" s="142">
        <f>ROUND($I$185*$H$185,2)</f>
        <v>0</v>
      </c>
      <c r="K185" s="138"/>
      <c r="L185" s="43"/>
      <c r="M185" s="143"/>
      <c r="N185" s="144" t="s">
        <v>41</v>
      </c>
      <c r="O185" s="24"/>
      <c r="P185" s="145">
        <f>$O$185*$H$185</f>
        <v>0</v>
      </c>
      <c r="Q185" s="145">
        <v>0</v>
      </c>
      <c r="R185" s="145">
        <f>$Q$185*$H$185</f>
        <v>0</v>
      </c>
      <c r="S185" s="145">
        <v>0</v>
      </c>
      <c r="T185" s="146">
        <f>$S$185*$H$185</f>
        <v>0</v>
      </c>
      <c r="AR185" s="89" t="s">
        <v>163</v>
      </c>
      <c r="AT185" s="89" t="s">
        <v>159</v>
      </c>
      <c r="AU185" s="89" t="s">
        <v>21</v>
      </c>
      <c r="AY185" s="6" t="s">
        <v>158</v>
      </c>
      <c r="BE185" s="147">
        <f>IF($N$185="základní",$J$185,0)</f>
        <v>0</v>
      </c>
      <c r="BF185" s="147">
        <f>IF($N$185="snížená",$J$185,0)</f>
        <v>0</v>
      </c>
      <c r="BG185" s="147">
        <f>IF($N$185="zákl. přenesená",$J$185,0)</f>
        <v>0</v>
      </c>
      <c r="BH185" s="147">
        <f>IF($N$185="sníž. přenesená",$J$185,0)</f>
        <v>0</v>
      </c>
      <c r="BI185" s="147">
        <f>IF($N$185="nulová",$J$185,0)</f>
        <v>0</v>
      </c>
      <c r="BJ185" s="89" t="s">
        <v>21</v>
      </c>
      <c r="BK185" s="147">
        <f>ROUND($I$185*$H$185,2)</f>
        <v>0</v>
      </c>
      <c r="BL185" s="89" t="s">
        <v>163</v>
      </c>
      <c r="BM185" s="89" t="s">
        <v>312</v>
      </c>
    </row>
    <row r="186" spans="2:65" s="6" customFormat="1" ht="16.5" customHeight="1" x14ac:dyDescent="0.3">
      <c r="B186" s="23"/>
      <c r="C186" s="24"/>
      <c r="D186" s="148" t="s">
        <v>164</v>
      </c>
      <c r="E186" s="24"/>
      <c r="F186" s="149" t="s">
        <v>541</v>
      </c>
      <c r="G186" s="24"/>
      <c r="H186" s="24"/>
      <c r="J186" s="24"/>
      <c r="K186" s="24"/>
      <c r="L186" s="43"/>
      <c r="M186" s="56"/>
      <c r="N186" s="24"/>
      <c r="O186" s="24"/>
      <c r="P186" s="24"/>
      <c r="Q186" s="24"/>
      <c r="R186" s="24"/>
      <c r="S186" s="24"/>
      <c r="T186" s="57"/>
      <c r="AT186" s="6" t="s">
        <v>164</v>
      </c>
      <c r="AU186" s="6" t="s">
        <v>21</v>
      </c>
    </row>
    <row r="187" spans="2:65" s="6" customFormat="1" ht="15.75" customHeight="1" x14ac:dyDescent="0.3">
      <c r="B187" s="23"/>
      <c r="C187" s="136" t="s">
        <v>318</v>
      </c>
      <c r="D187" s="136" t="s">
        <v>159</v>
      </c>
      <c r="E187" s="137" t="s">
        <v>1290</v>
      </c>
      <c r="F187" s="138" t="s">
        <v>1291</v>
      </c>
      <c r="G187" s="139" t="s">
        <v>191</v>
      </c>
      <c r="H187" s="140">
        <v>1</v>
      </c>
      <c r="I187" s="141"/>
      <c r="J187" s="142">
        <f>ROUND($I$187*$H$187,2)</f>
        <v>0</v>
      </c>
      <c r="K187" s="138"/>
      <c r="L187" s="43"/>
      <c r="M187" s="143"/>
      <c r="N187" s="144" t="s">
        <v>41</v>
      </c>
      <c r="O187" s="24"/>
      <c r="P187" s="145">
        <f>$O$187*$H$187</f>
        <v>0</v>
      </c>
      <c r="Q187" s="145">
        <v>0</v>
      </c>
      <c r="R187" s="145">
        <f>$Q$187*$H$187</f>
        <v>0</v>
      </c>
      <c r="S187" s="145">
        <v>0</v>
      </c>
      <c r="T187" s="146">
        <f>$S$187*$H$187</f>
        <v>0</v>
      </c>
      <c r="AR187" s="89" t="s">
        <v>163</v>
      </c>
      <c r="AT187" s="89" t="s">
        <v>159</v>
      </c>
      <c r="AU187" s="89" t="s">
        <v>21</v>
      </c>
      <c r="AY187" s="6" t="s">
        <v>158</v>
      </c>
      <c r="BE187" s="147">
        <f>IF($N$187="základní",$J$187,0)</f>
        <v>0</v>
      </c>
      <c r="BF187" s="147">
        <f>IF($N$187="snížená",$J$187,0)</f>
        <v>0</v>
      </c>
      <c r="BG187" s="147">
        <f>IF($N$187="zákl. přenesená",$J$187,0)</f>
        <v>0</v>
      </c>
      <c r="BH187" s="147">
        <f>IF($N$187="sníž. přenesená",$J$187,0)</f>
        <v>0</v>
      </c>
      <c r="BI187" s="147">
        <f>IF($N$187="nulová",$J$187,0)</f>
        <v>0</v>
      </c>
      <c r="BJ187" s="89" t="s">
        <v>21</v>
      </c>
      <c r="BK187" s="147">
        <f>ROUND($I$187*$H$187,2)</f>
        <v>0</v>
      </c>
      <c r="BL187" s="89" t="s">
        <v>163</v>
      </c>
      <c r="BM187" s="89" t="s">
        <v>318</v>
      </c>
    </row>
    <row r="188" spans="2:65" s="6" customFormat="1" ht="16.5" customHeight="1" x14ac:dyDescent="0.3">
      <c r="B188" s="23"/>
      <c r="C188" s="24"/>
      <c r="D188" s="148" t="s">
        <v>164</v>
      </c>
      <c r="E188" s="24"/>
      <c r="F188" s="149" t="s">
        <v>1291</v>
      </c>
      <c r="G188" s="24"/>
      <c r="H188" s="24"/>
      <c r="J188" s="24"/>
      <c r="K188" s="24"/>
      <c r="L188" s="43"/>
      <c r="M188" s="56"/>
      <c r="N188" s="24"/>
      <c r="O188" s="24"/>
      <c r="P188" s="24"/>
      <c r="Q188" s="24"/>
      <c r="R188" s="24"/>
      <c r="S188" s="24"/>
      <c r="T188" s="57"/>
      <c r="AT188" s="6" t="s">
        <v>164</v>
      </c>
      <c r="AU188" s="6" t="s">
        <v>21</v>
      </c>
    </row>
    <row r="189" spans="2:65" s="6" customFormat="1" ht="15.75" customHeight="1" x14ac:dyDescent="0.3">
      <c r="B189" s="23"/>
      <c r="C189" s="136" t="s">
        <v>323</v>
      </c>
      <c r="D189" s="136" t="s">
        <v>159</v>
      </c>
      <c r="E189" s="137" t="s">
        <v>1292</v>
      </c>
      <c r="F189" s="138" t="s">
        <v>1293</v>
      </c>
      <c r="G189" s="139" t="s">
        <v>191</v>
      </c>
      <c r="H189" s="140">
        <v>2</v>
      </c>
      <c r="I189" s="141"/>
      <c r="J189" s="142">
        <f>ROUND($I$189*$H$189,2)</f>
        <v>0</v>
      </c>
      <c r="K189" s="138"/>
      <c r="L189" s="43"/>
      <c r="M189" s="143"/>
      <c r="N189" s="144" t="s">
        <v>41</v>
      </c>
      <c r="O189" s="24"/>
      <c r="P189" s="145">
        <f>$O$189*$H$189</f>
        <v>0</v>
      </c>
      <c r="Q189" s="145">
        <v>0</v>
      </c>
      <c r="R189" s="145">
        <f>$Q$189*$H$189</f>
        <v>0</v>
      </c>
      <c r="S189" s="145">
        <v>0</v>
      </c>
      <c r="T189" s="146">
        <f>$S$189*$H$189</f>
        <v>0</v>
      </c>
      <c r="AR189" s="89" t="s">
        <v>163</v>
      </c>
      <c r="AT189" s="89" t="s">
        <v>159</v>
      </c>
      <c r="AU189" s="89" t="s">
        <v>21</v>
      </c>
      <c r="AY189" s="6" t="s">
        <v>158</v>
      </c>
      <c r="BE189" s="147">
        <f>IF($N$189="základní",$J$189,0)</f>
        <v>0</v>
      </c>
      <c r="BF189" s="147">
        <f>IF($N$189="snížená",$J$189,0)</f>
        <v>0</v>
      </c>
      <c r="BG189" s="147">
        <f>IF($N$189="zákl. přenesená",$J$189,0)</f>
        <v>0</v>
      </c>
      <c r="BH189" s="147">
        <f>IF($N$189="sníž. přenesená",$J$189,0)</f>
        <v>0</v>
      </c>
      <c r="BI189" s="147">
        <f>IF($N$189="nulová",$J$189,0)</f>
        <v>0</v>
      </c>
      <c r="BJ189" s="89" t="s">
        <v>21</v>
      </c>
      <c r="BK189" s="147">
        <f>ROUND($I$189*$H$189,2)</f>
        <v>0</v>
      </c>
      <c r="BL189" s="89" t="s">
        <v>163</v>
      </c>
      <c r="BM189" s="89" t="s">
        <v>323</v>
      </c>
    </row>
    <row r="190" spans="2:65" s="6" customFormat="1" ht="16.5" customHeight="1" x14ac:dyDescent="0.3">
      <c r="B190" s="23"/>
      <c r="C190" s="24"/>
      <c r="D190" s="148" t="s">
        <v>164</v>
      </c>
      <c r="E190" s="24"/>
      <c r="F190" s="149" t="s">
        <v>1293</v>
      </c>
      <c r="G190" s="24"/>
      <c r="H190" s="24"/>
      <c r="J190" s="24"/>
      <c r="K190" s="24"/>
      <c r="L190" s="43"/>
      <c r="M190" s="56"/>
      <c r="N190" s="24"/>
      <c r="O190" s="24"/>
      <c r="P190" s="24"/>
      <c r="Q190" s="24"/>
      <c r="R190" s="24"/>
      <c r="S190" s="24"/>
      <c r="T190" s="57"/>
      <c r="AT190" s="6" t="s">
        <v>164</v>
      </c>
      <c r="AU190" s="6" t="s">
        <v>21</v>
      </c>
    </row>
    <row r="191" spans="2:65" s="6" customFormat="1" ht="15.75" customHeight="1" x14ac:dyDescent="0.3">
      <c r="B191" s="23"/>
      <c r="C191" s="136" t="s">
        <v>326</v>
      </c>
      <c r="D191" s="136" t="s">
        <v>159</v>
      </c>
      <c r="E191" s="137" t="s">
        <v>550</v>
      </c>
      <c r="F191" s="138" t="s">
        <v>551</v>
      </c>
      <c r="G191" s="139" t="s">
        <v>191</v>
      </c>
      <c r="H191" s="140">
        <v>6</v>
      </c>
      <c r="I191" s="141"/>
      <c r="J191" s="142">
        <f>ROUND($I$191*$H$191,2)</f>
        <v>0</v>
      </c>
      <c r="K191" s="138"/>
      <c r="L191" s="43"/>
      <c r="M191" s="143"/>
      <c r="N191" s="144" t="s">
        <v>41</v>
      </c>
      <c r="O191" s="24"/>
      <c r="P191" s="145">
        <f>$O$191*$H$191</f>
        <v>0</v>
      </c>
      <c r="Q191" s="145">
        <v>0</v>
      </c>
      <c r="R191" s="145">
        <f>$Q$191*$H$191</f>
        <v>0</v>
      </c>
      <c r="S191" s="145">
        <v>0</v>
      </c>
      <c r="T191" s="146">
        <f>$S$191*$H$191</f>
        <v>0</v>
      </c>
      <c r="AR191" s="89" t="s">
        <v>163</v>
      </c>
      <c r="AT191" s="89" t="s">
        <v>159</v>
      </c>
      <c r="AU191" s="89" t="s">
        <v>21</v>
      </c>
      <c r="AY191" s="6" t="s">
        <v>158</v>
      </c>
      <c r="BE191" s="147">
        <f>IF($N$191="základní",$J$191,0)</f>
        <v>0</v>
      </c>
      <c r="BF191" s="147">
        <f>IF($N$191="snížená",$J$191,0)</f>
        <v>0</v>
      </c>
      <c r="BG191" s="147">
        <f>IF($N$191="zákl. přenesená",$J$191,0)</f>
        <v>0</v>
      </c>
      <c r="BH191" s="147">
        <f>IF($N$191="sníž. přenesená",$J$191,0)</f>
        <v>0</v>
      </c>
      <c r="BI191" s="147">
        <f>IF($N$191="nulová",$J$191,0)</f>
        <v>0</v>
      </c>
      <c r="BJ191" s="89" t="s">
        <v>21</v>
      </c>
      <c r="BK191" s="147">
        <f>ROUND($I$191*$H$191,2)</f>
        <v>0</v>
      </c>
      <c r="BL191" s="89" t="s">
        <v>163</v>
      </c>
      <c r="BM191" s="89" t="s">
        <v>326</v>
      </c>
    </row>
    <row r="192" spans="2:65" s="6" customFormat="1" ht="16.5" customHeight="1" x14ac:dyDescent="0.3">
      <c r="B192" s="23"/>
      <c r="C192" s="24"/>
      <c r="D192" s="148" t="s">
        <v>164</v>
      </c>
      <c r="E192" s="24"/>
      <c r="F192" s="149" t="s">
        <v>551</v>
      </c>
      <c r="G192" s="24"/>
      <c r="H192" s="24"/>
      <c r="J192" s="24"/>
      <c r="K192" s="24"/>
      <c r="L192" s="43"/>
      <c r="M192" s="56"/>
      <c r="N192" s="24"/>
      <c r="O192" s="24"/>
      <c r="P192" s="24"/>
      <c r="Q192" s="24"/>
      <c r="R192" s="24"/>
      <c r="S192" s="24"/>
      <c r="T192" s="57"/>
      <c r="AT192" s="6" t="s">
        <v>164</v>
      </c>
      <c r="AU192" s="6" t="s">
        <v>21</v>
      </c>
    </row>
    <row r="193" spans="2:65" s="6" customFormat="1" ht="15.75" customHeight="1" x14ac:dyDescent="0.3">
      <c r="B193" s="23"/>
      <c r="C193" s="136" t="s">
        <v>330</v>
      </c>
      <c r="D193" s="136" t="s">
        <v>159</v>
      </c>
      <c r="E193" s="137" t="s">
        <v>1294</v>
      </c>
      <c r="F193" s="138" t="s">
        <v>1295</v>
      </c>
      <c r="G193" s="139" t="s">
        <v>191</v>
      </c>
      <c r="H193" s="140">
        <v>2</v>
      </c>
      <c r="I193" s="141"/>
      <c r="J193" s="142">
        <f>ROUND($I$193*$H$193,2)</f>
        <v>0</v>
      </c>
      <c r="K193" s="138"/>
      <c r="L193" s="43"/>
      <c r="M193" s="143"/>
      <c r="N193" s="144" t="s">
        <v>41</v>
      </c>
      <c r="O193" s="24"/>
      <c r="P193" s="145">
        <f>$O$193*$H$193</f>
        <v>0</v>
      </c>
      <c r="Q193" s="145">
        <v>0</v>
      </c>
      <c r="R193" s="145">
        <f>$Q$193*$H$193</f>
        <v>0</v>
      </c>
      <c r="S193" s="145">
        <v>0</v>
      </c>
      <c r="T193" s="146">
        <f>$S$193*$H$193</f>
        <v>0</v>
      </c>
      <c r="AR193" s="89" t="s">
        <v>163</v>
      </c>
      <c r="AT193" s="89" t="s">
        <v>159</v>
      </c>
      <c r="AU193" s="89" t="s">
        <v>21</v>
      </c>
      <c r="AY193" s="6" t="s">
        <v>158</v>
      </c>
      <c r="BE193" s="147">
        <f>IF($N$193="základní",$J$193,0)</f>
        <v>0</v>
      </c>
      <c r="BF193" s="147">
        <f>IF($N$193="snížená",$J$193,0)</f>
        <v>0</v>
      </c>
      <c r="BG193" s="147">
        <f>IF($N$193="zákl. přenesená",$J$193,0)</f>
        <v>0</v>
      </c>
      <c r="BH193" s="147">
        <f>IF($N$193="sníž. přenesená",$J$193,0)</f>
        <v>0</v>
      </c>
      <c r="BI193" s="147">
        <f>IF($N$193="nulová",$J$193,0)</f>
        <v>0</v>
      </c>
      <c r="BJ193" s="89" t="s">
        <v>21</v>
      </c>
      <c r="BK193" s="147">
        <f>ROUND($I$193*$H$193,2)</f>
        <v>0</v>
      </c>
      <c r="BL193" s="89" t="s">
        <v>163</v>
      </c>
      <c r="BM193" s="89" t="s">
        <v>330</v>
      </c>
    </row>
    <row r="194" spans="2:65" s="6" customFormat="1" ht="16.5" customHeight="1" x14ac:dyDescent="0.3">
      <c r="B194" s="23"/>
      <c r="C194" s="24"/>
      <c r="D194" s="148" t="s">
        <v>164</v>
      </c>
      <c r="E194" s="24"/>
      <c r="F194" s="149" t="s">
        <v>1295</v>
      </c>
      <c r="G194" s="24"/>
      <c r="H194" s="24"/>
      <c r="J194" s="24"/>
      <c r="K194" s="24"/>
      <c r="L194" s="43"/>
      <c r="M194" s="56"/>
      <c r="N194" s="24"/>
      <c r="O194" s="24"/>
      <c r="P194" s="24"/>
      <c r="Q194" s="24"/>
      <c r="R194" s="24"/>
      <c r="S194" s="24"/>
      <c r="T194" s="57"/>
      <c r="AT194" s="6" t="s">
        <v>164</v>
      </c>
      <c r="AU194" s="6" t="s">
        <v>21</v>
      </c>
    </row>
    <row r="195" spans="2:65" s="6" customFormat="1" ht="15.75" customHeight="1" x14ac:dyDescent="0.3">
      <c r="B195" s="23"/>
      <c r="C195" s="136" t="s">
        <v>333</v>
      </c>
      <c r="D195" s="136" t="s">
        <v>159</v>
      </c>
      <c r="E195" s="137" t="s">
        <v>552</v>
      </c>
      <c r="F195" s="138" t="s">
        <v>553</v>
      </c>
      <c r="G195" s="139" t="s">
        <v>191</v>
      </c>
      <c r="H195" s="140">
        <v>5</v>
      </c>
      <c r="I195" s="141"/>
      <c r="J195" s="142">
        <f>ROUND($I$195*$H$195,2)</f>
        <v>0</v>
      </c>
      <c r="K195" s="138"/>
      <c r="L195" s="43"/>
      <c r="M195" s="143"/>
      <c r="N195" s="144" t="s">
        <v>41</v>
      </c>
      <c r="O195" s="24"/>
      <c r="P195" s="145">
        <f>$O$195*$H$195</f>
        <v>0</v>
      </c>
      <c r="Q195" s="145">
        <v>0</v>
      </c>
      <c r="R195" s="145">
        <f>$Q$195*$H$195</f>
        <v>0</v>
      </c>
      <c r="S195" s="145">
        <v>0</v>
      </c>
      <c r="T195" s="146">
        <f>$S$195*$H$195</f>
        <v>0</v>
      </c>
      <c r="AR195" s="89" t="s">
        <v>163</v>
      </c>
      <c r="AT195" s="89" t="s">
        <v>159</v>
      </c>
      <c r="AU195" s="89" t="s">
        <v>21</v>
      </c>
      <c r="AY195" s="6" t="s">
        <v>158</v>
      </c>
      <c r="BE195" s="147">
        <f>IF($N$195="základní",$J$195,0)</f>
        <v>0</v>
      </c>
      <c r="BF195" s="147">
        <f>IF($N$195="snížená",$J$195,0)</f>
        <v>0</v>
      </c>
      <c r="BG195" s="147">
        <f>IF($N$195="zákl. přenesená",$J$195,0)</f>
        <v>0</v>
      </c>
      <c r="BH195" s="147">
        <f>IF($N$195="sníž. přenesená",$J$195,0)</f>
        <v>0</v>
      </c>
      <c r="BI195" s="147">
        <f>IF($N$195="nulová",$J$195,0)</f>
        <v>0</v>
      </c>
      <c r="BJ195" s="89" t="s">
        <v>21</v>
      </c>
      <c r="BK195" s="147">
        <f>ROUND($I$195*$H$195,2)</f>
        <v>0</v>
      </c>
      <c r="BL195" s="89" t="s">
        <v>163</v>
      </c>
      <c r="BM195" s="89" t="s">
        <v>333</v>
      </c>
    </row>
    <row r="196" spans="2:65" s="6" customFormat="1" ht="16.5" customHeight="1" x14ac:dyDescent="0.3">
      <c r="B196" s="23"/>
      <c r="C196" s="24"/>
      <c r="D196" s="148" t="s">
        <v>164</v>
      </c>
      <c r="E196" s="24"/>
      <c r="F196" s="149" t="s">
        <v>553</v>
      </c>
      <c r="G196" s="24"/>
      <c r="H196" s="24"/>
      <c r="J196" s="24"/>
      <c r="K196" s="24"/>
      <c r="L196" s="43"/>
      <c r="M196" s="56"/>
      <c r="N196" s="24"/>
      <c r="O196" s="24"/>
      <c r="P196" s="24"/>
      <c r="Q196" s="24"/>
      <c r="R196" s="24"/>
      <c r="S196" s="24"/>
      <c r="T196" s="57"/>
      <c r="AT196" s="6" t="s">
        <v>164</v>
      </c>
      <c r="AU196" s="6" t="s">
        <v>21</v>
      </c>
    </row>
    <row r="197" spans="2:65" s="6" customFormat="1" ht="15.75" customHeight="1" x14ac:dyDescent="0.3">
      <c r="B197" s="23"/>
      <c r="C197" s="136" t="s">
        <v>336</v>
      </c>
      <c r="D197" s="136" t="s">
        <v>159</v>
      </c>
      <c r="E197" s="137" t="s">
        <v>1296</v>
      </c>
      <c r="F197" s="138" t="s">
        <v>1297</v>
      </c>
      <c r="G197" s="139" t="s">
        <v>191</v>
      </c>
      <c r="H197" s="140">
        <v>6</v>
      </c>
      <c r="I197" s="141"/>
      <c r="J197" s="142">
        <f>ROUND($I$197*$H$197,2)</f>
        <v>0</v>
      </c>
      <c r="K197" s="138"/>
      <c r="L197" s="43"/>
      <c r="M197" s="143"/>
      <c r="N197" s="144" t="s">
        <v>41</v>
      </c>
      <c r="O197" s="24"/>
      <c r="P197" s="145">
        <f>$O$197*$H$197</f>
        <v>0</v>
      </c>
      <c r="Q197" s="145">
        <v>0</v>
      </c>
      <c r="R197" s="145">
        <f>$Q$197*$H$197</f>
        <v>0</v>
      </c>
      <c r="S197" s="145">
        <v>0</v>
      </c>
      <c r="T197" s="146">
        <f>$S$197*$H$197</f>
        <v>0</v>
      </c>
      <c r="AR197" s="89" t="s">
        <v>163</v>
      </c>
      <c r="AT197" s="89" t="s">
        <v>159</v>
      </c>
      <c r="AU197" s="89" t="s">
        <v>21</v>
      </c>
      <c r="AY197" s="6" t="s">
        <v>158</v>
      </c>
      <c r="BE197" s="147">
        <f>IF($N$197="základní",$J$197,0)</f>
        <v>0</v>
      </c>
      <c r="BF197" s="147">
        <f>IF($N$197="snížená",$J$197,0)</f>
        <v>0</v>
      </c>
      <c r="BG197" s="147">
        <f>IF($N$197="zákl. přenesená",$J$197,0)</f>
        <v>0</v>
      </c>
      <c r="BH197" s="147">
        <f>IF($N$197="sníž. přenesená",$J$197,0)</f>
        <v>0</v>
      </c>
      <c r="BI197" s="147">
        <f>IF($N$197="nulová",$J$197,0)</f>
        <v>0</v>
      </c>
      <c r="BJ197" s="89" t="s">
        <v>21</v>
      </c>
      <c r="BK197" s="147">
        <f>ROUND($I$197*$H$197,2)</f>
        <v>0</v>
      </c>
      <c r="BL197" s="89" t="s">
        <v>163</v>
      </c>
      <c r="BM197" s="89" t="s">
        <v>336</v>
      </c>
    </row>
    <row r="198" spans="2:65" s="6" customFormat="1" ht="16.5" customHeight="1" x14ac:dyDescent="0.3">
      <c r="B198" s="23"/>
      <c r="C198" s="24"/>
      <c r="D198" s="148" t="s">
        <v>164</v>
      </c>
      <c r="E198" s="24"/>
      <c r="F198" s="149" t="s">
        <v>1297</v>
      </c>
      <c r="G198" s="24"/>
      <c r="H198" s="24"/>
      <c r="J198" s="24"/>
      <c r="K198" s="24"/>
      <c r="L198" s="43"/>
      <c r="M198" s="56"/>
      <c r="N198" s="24"/>
      <c r="O198" s="24"/>
      <c r="P198" s="24"/>
      <c r="Q198" s="24"/>
      <c r="R198" s="24"/>
      <c r="S198" s="24"/>
      <c r="T198" s="57"/>
      <c r="AT198" s="6" t="s">
        <v>164</v>
      </c>
      <c r="AU198" s="6" t="s">
        <v>21</v>
      </c>
    </row>
    <row r="199" spans="2:65" s="6" customFormat="1" ht="15.75" customHeight="1" x14ac:dyDescent="0.3">
      <c r="B199" s="23"/>
      <c r="C199" s="136" t="s">
        <v>339</v>
      </c>
      <c r="D199" s="136" t="s">
        <v>159</v>
      </c>
      <c r="E199" s="137" t="s">
        <v>1298</v>
      </c>
      <c r="F199" s="138" t="s">
        <v>1299</v>
      </c>
      <c r="G199" s="139" t="s">
        <v>191</v>
      </c>
      <c r="H199" s="140">
        <v>13</v>
      </c>
      <c r="I199" s="141"/>
      <c r="J199" s="142">
        <f>ROUND($I$199*$H$199,2)</f>
        <v>0</v>
      </c>
      <c r="K199" s="138"/>
      <c r="L199" s="43"/>
      <c r="M199" s="143"/>
      <c r="N199" s="144" t="s">
        <v>41</v>
      </c>
      <c r="O199" s="24"/>
      <c r="P199" s="145">
        <f>$O$199*$H$199</f>
        <v>0</v>
      </c>
      <c r="Q199" s="145">
        <v>0</v>
      </c>
      <c r="R199" s="145">
        <f>$Q$199*$H$199</f>
        <v>0</v>
      </c>
      <c r="S199" s="145">
        <v>0</v>
      </c>
      <c r="T199" s="146">
        <f>$S$199*$H$199</f>
        <v>0</v>
      </c>
      <c r="AR199" s="89" t="s">
        <v>163</v>
      </c>
      <c r="AT199" s="89" t="s">
        <v>159</v>
      </c>
      <c r="AU199" s="89" t="s">
        <v>21</v>
      </c>
      <c r="AY199" s="6" t="s">
        <v>158</v>
      </c>
      <c r="BE199" s="147">
        <f>IF($N$199="základní",$J$199,0)</f>
        <v>0</v>
      </c>
      <c r="BF199" s="147">
        <f>IF($N$199="snížená",$J$199,0)</f>
        <v>0</v>
      </c>
      <c r="BG199" s="147">
        <f>IF($N$199="zákl. přenesená",$J$199,0)</f>
        <v>0</v>
      </c>
      <c r="BH199" s="147">
        <f>IF($N$199="sníž. přenesená",$J$199,0)</f>
        <v>0</v>
      </c>
      <c r="BI199" s="147">
        <f>IF($N$199="nulová",$J$199,0)</f>
        <v>0</v>
      </c>
      <c r="BJ199" s="89" t="s">
        <v>21</v>
      </c>
      <c r="BK199" s="147">
        <f>ROUND($I$199*$H$199,2)</f>
        <v>0</v>
      </c>
      <c r="BL199" s="89" t="s">
        <v>163</v>
      </c>
      <c r="BM199" s="89" t="s">
        <v>339</v>
      </c>
    </row>
    <row r="200" spans="2:65" s="6" customFormat="1" ht="16.5" customHeight="1" x14ac:dyDescent="0.3">
      <c r="B200" s="23"/>
      <c r="C200" s="24"/>
      <c r="D200" s="148" t="s">
        <v>164</v>
      </c>
      <c r="E200" s="24"/>
      <c r="F200" s="149" t="s">
        <v>1299</v>
      </c>
      <c r="G200" s="24"/>
      <c r="H200" s="24"/>
      <c r="J200" s="24"/>
      <c r="K200" s="24"/>
      <c r="L200" s="43"/>
      <c r="M200" s="56"/>
      <c r="N200" s="24"/>
      <c r="O200" s="24"/>
      <c r="P200" s="24"/>
      <c r="Q200" s="24"/>
      <c r="R200" s="24"/>
      <c r="S200" s="24"/>
      <c r="T200" s="57"/>
      <c r="AT200" s="6" t="s">
        <v>164</v>
      </c>
      <c r="AU200" s="6" t="s">
        <v>21</v>
      </c>
    </row>
    <row r="201" spans="2:65" s="6" customFormat="1" ht="15.75" customHeight="1" x14ac:dyDescent="0.3">
      <c r="B201" s="23"/>
      <c r="C201" s="136" t="s">
        <v>344</v>
      </c>
      <c r="D201" s="136" t="s">
        <v>159</v>
      </c>
      <c r="E201" s="137" t="s">
        <v>1300</v>
      </c>
      <c r="F201" s="138" t="s">
        <v>1301</v>
      </c>
      <c r="G201" s="139" t="s">
        <v>191</v>
      </c>
      <c r="H201" s="140">
        <v>6</v>
      </c>
      <c r="I201" s="141"/>
      <c r="J201" s="142">
        <f>ROUND($I$201*$H$201,2)</f>
        <v>0</v>
      </c>
      <c r="K201" s="138"/>
      <c r="L201" s="43"/>
      <c r="M201" s="143"/>
      <c r="N201" s="144" t="s">
        <v>41</v>
      </c>
      <c r="O201" s="24"/>
      <c r="P201" s="145">
        <f>$O$201*$H$201</f>
        <v>0</v>
      </c>
      <c r="Q201" s="145">
        <v>0</v>
      </c>
      <c r="R201" s="145">
        <f>$Q$201*$H$201</f>
        <v>0</v>
      </c>
      <c r="S201" s="145">
        <v>0</v>
      </c>
      <c r="T201" s="146">
        <f>$S$201*$H$201</f>
        <v>0</v>
      </c>
      <c r="AR201" s="89" t="s">
        <v>163</v>
      </c>
      <c r="AT201" s="89" t="s">
        <v>159</v>
      </c>
      <c r="AU201" s="89" t="s">
        <v>21</v>
      </c>
      <c r="AY201" s="6" t="s">
        <v>158</v>
      </c>
      <c r="BE201" s="147">
        <f>IF($N$201="základní",$J$201,0)</f>
        <v>0</v>
      </c>
      <c r="BF201" s="147">
        <f>IF($N$201="snížená",$J$201,0)</f>
        <v>0</v>
      </c>
      <c r="BG201" s="147">
        <f>IF($N$201="zákl. přenesená",$J$201,0)</f>
        <v>0</v>
      </c>
      <c r="BH201" s="147">
        <f>IF($N$201="sníž. přenesená",$J$201,0)</f>
        <v>0</v>
      </c>
      <c r="BI201" s="147">
        <f>IF($N$201="nulová",$J$201,0)</f>
        <v>0</v>
      </c>
      <c r="BJ201" s="89" t="s">
        <v>21</v>
      </c>
      <c r="BK201" s="147">
        <f>ROUND($I$201*$H$201,2)</f>
        <v>0</v>
      </c>
      <c r="BL201" s="89" t="s">
        <v>163</v>
      </c>
      <c r="BM201" s="89" t="s">
        <v>344</v>
      </c>
    </row>
    <row r="202" spans="2:65" s="6" customFormat="1" ht="16.5" customHeight="1" x14ac:dyDescent="0.3">
      <c r="B202" s="23"/>
      <c r="C202" s="24"/>
      <c r="D202" s="148" t="s">
        <v>164</v>
      </c>
      <c r="E202" s="24"/>
      <c r="F202" s="149" t="s">
        <v>1301</v>
      </c>
      <c r="G202" s="24"/>
      <c r="H202" s="24"/>
      <c r="J202" s="24"/>
      <c r="K202" s="24"/>
      <c r="L202" s="43"/>
      <c r="M202" s="56"/>
      <c r="N202" s="24"/>
      <c r="O202" s="24"/>
      <c r="P202" s="24"/>
      <c r="Q202" s="24"/>
      <c r="R202" s="24"/>
      <c r="S202" s="24"/>
      <c r="T202" s="57"/>
      <c r="AT202" s="6" t="s">
        <v>164</v>
      </c>
      <c r="AU202" s="6" t="s">
        <v>21</v>
      </c>
    </row>
    <row r="203" spans="2:65" s="6" customFormat="1" ht="15.75" customHeight="1" x14ac:dyDescent="0.3">
      <c r="B203" s="23"/>
      <c r="C203" s="136" t="s">
        <v>350</v>
      </c>
      <c r="D203" s="136" t="s">
        <v>159</v>
      </c>
      <c r="E203" s="137" t="s">
        <v>1302</v>
      </c>
      <c r="F203" s="138" t="s">
        <v>1303</v>
      </c>
      <c r="G203" s="139" t="s">
        <v>191</v>
      </c>
      <c r="H203" s="140">
        <v>6</v>
      </c>
      <c r="I203" s="141"/>
      <c r="J203" s="142">
        <f>ROUND($I$203*$H$203,2)</f>
        <v>0</v>
      </c>
      <c r="K203" s="138"/>
      <c r="L203" s="43"/>
      <c r="M203" s="143"/>
      <c r="N203" s="144" t="s">
        <v>41</v>
      </c>
      <c r="O203" s="24"/>
      <c r="P203" s="145">
        <f>$O$203*$H$203</f>
        <v>0</v>
      </c>
      <c r="Q203" s="145">
        <v>0</v>
      </c>
      <c r="R203" s="145">
        <f>$Q$203*$H$203</f>
        <v>0</v>
      </c>
      <c r="S203" s="145">
        <v>0</v>
      </c>
      <c r="T203" s="146">
        <f>$S$203*$H$203</f>
        <v>0</v>
      </c>
      <c r="AR203" s="89" t="s">
        <v>163</v>
      </c>
      <c r="AT203" s="89" t="s">
        <v>159</v>
      </c>
      <c r="AU203" s="89" t="s">
        <v>21</v>
      </c>
      <c r="AY203" s="6" t="s">
        <v>158</v>
      </c>
      <c r="BE203" s="147">
        <f>IF($N$203="základní",$J$203,0)</f>
        <v>0</v>
      </c>
      <c r="BF203" s="147">
        <f>IF($N$203="snížená",$J$203,0)</f>
        <v>0</v>
      </c>
      <c r="BG203" s="147">
        <f>IF($N$203="zákl. přenesená",$J$203,0)</f>
        <v>0</v>
      </c>
      <c r="BH203" s="147">
        <f>IF($N$203="sníž. přenesená",$J$203,0)</f>
        <v>0</v>
      </c>
      <c r="BI203" s="147">
        <f>IF($N$203="nulová",$J$203,0)</f>
        <v>0</v>
      </c>
      <c r="BJ203" s="89" t="s">
        <v>21</v>
      </c>
      <c r="BK203" s="147">
        <f>ROUND($I$203*$H$203,2)</f>
        <v>0</v>
      </c>
      <c r="BL203" s="89" t="s">
        <v>163</v>
      </c>
      <c r="BM203" s="89" t="s">
        <v>350</v>
      </c>
    </row>
    <row r="204" spans="2:65" s="6" customFormat="1" ht="16.5" customHeight="1" x14ac:dyDescent="0.3">
      <c r="B204" s="23"/>
      <c r="C204" s="24"/>
      <c r="D204" s="148" t="s">
        <v>164</v>
      </c>
      <c r="E204" s="24"/>
      <c r="F204" s="149" t="s">
        <v>1303</v>
      </c>
      <c r="G204" s="24"/>
      <c r="H204" s="24"/>
      <c r="J204" s="24"/>
      <c r="K204" s="24"/>
      <c r="L204" s="43"/>
      <c r="M204" s="56"/>
      <c r="N204" s="24"/>
      <c r="O204" s="24"/>
      <c r="P204" s="24"/>
      <c r="Q204" s="24"/>
      <c r="R204" s="24"/>
      <c r="S204" s="24"/>
      <c r="T204" s="57"/>
      <c r="AT204" s="6" t="s">
        <v>164</v>
      </c>
      <c r="AU204" s="6" t="s">
        <v>21</v>
      </c>
    </row>
    <row r="205" spans="2:65" s="6" customFormat="1" ht="15.75" customHeight="1" x14ac:dyDescent="0.3">
      <c r="B205" s="23"/>
      <c r="C205" s="136" t="s">
        <v>353</v>
      </c>
      <c r="D205" s="136" t="s">
        <v>159</v>
      </c>
      <c r="E205" s="137" t="s">
        <v>563</v>
      </c>
      <c r="F205" s="138" t="s">
        <v>564</v>
      </c>
      <c r="G205" s="139" t="s">
        <v>191</v>
      </c>
      <c r="H205" s="140">
        <v>16</v>
      </c>
      <c r="I205" s="141"/>
      <c r="J205" s="142">
        <f>ROUND($I$205*$H$205,2)</f>
        <v>0</v>
      </c>
      <c r="K205" s="138"/>
      <c r="L205" s="43"/>
      <c r="M205" s="143"/>
      <c r="N205" s="144" t="s">
        <v>41</v>
      </c>
      <c r="O205" s="24"/>
      <c r="P205" s="145">
        <f>$O$205*$H$205</f>
        <v>0</v>
      </c>
      <c r="Q205" s="145">
        <v>0</v>
      </c>
      <c r="R205" s="145">
        <f>$Q$205*$H$205</f>
        <v>0</v>
      </c>
      <c r="S205" s="145">
        <v>0</v>
      </c>
      <c r="T205" s="146">
        <f>$S$205*$H$205</f>
        <v>0</v>
      </c>
      <c r="AR205" s="89" t="s">
        <v>163</v>
      </c>
      <c r="AT205" s="89" t="s">
        <v>159</v>
      </c>
      <c r="AU205" s="89" t="s">
        <v>21</v>
      </c>
      <c r="AY205" s="6" t="s">
        <v>158</v>
      </c>
      <c r="BE205" s="147">
        <f>IF($N$205="základní",$J$205,0)</f>
        <v>0</v>
      </c>
      <c r="BF205" s="147">
        <f>IF($N$205="snížená",$J$205,0)</f>
        <v>0</v>
      </c>
      <c r="BG205" s="147">
        <f>IF($N$205="zákl. přenesená",$J$205,0)</f>
        <v>0</v>
      </c>
      <c r="BH205" s="147">
        <f>IF($N$205="sníž. přenesená",$J$205,0)</f>
        <v>0</v>
      </c>
      <c r="BI205" s="147">
        <f>IF($N$205="nulová",$J$205,0)</f>
        <v>0</v>
      </c>
      <c r="BJ205" s="89" t="s">
        <v>21</v>
      </c>
      <c r="BK205" s="147">
        <f>ROUND($I$205*$H$205,2)</f>
        <v>0</v>
      </c>
      <c r="BL205" s="89" t="s">
        <v>163</v>
      </c>
      <c r="BM205" s="89" t="s">
        <v>353</v>
      </c>
    </row>
    <row r="206" spans="2:65" s="6" customFormat="1" ht="16.5" customHeight="1" x14ac:dyDescent="0.3">
      <c r="B206" s="23"/>
      <c r="C206" s="24"/>
      <c r="D206" s="148" t="s">
        <v>164</v>
      </c>
      <c r="E206" s="24"/>
      <c r="F206" s="149" t="s">
        <v>564</v>
      </c>
      <c r="G206" s="24"/>
      <c r="H206" s="24"/>
      <c r="J206" s="24"/>
      <c r="K206" s="24"/>
      <c r="L206" s="43"/>
      <c r="M206" s="56"/>
      <c r="N206" s="24"/>
      <c r="O206" s="24"/>
      <c r="P206" s="24"/>
      <c r="Q206" s="24"/>
      <c r="R206" s="24"/>
      <c r="S206" s="24"/>
      <c r="T206" s="57"/>
      <c r="AT206" s="6" t="s">
        <v>164</v>
      </c>
      <c r="AU206" s="6" t="s">
        <v>21</v>
      </c>
    </row>
    <row r="207" spans="2:65" s="6" customFormat="1" ht="15.75" customHeight="1" x14ac:dyDescent="0.3">
      <c r="B207" s="23"/>
      <c r="C207" s="136" t="s">
        <v>357</v>
      </c>
      <c r="D207" s="136" t="s">
        <v>159</v>
      </c>
      <c r="E207" s="137" t="s">
        <v>1304</v>
      </c>
      <c r="F207" s="138" t="s">
        <v>1305</v>
      </c>
      <c r="G207" s="139" t="s">
        <v>191</v>
      </c>
      <c r="H207" s="140">
        <v>1</v>
      </c>
      <c r="I207" s="141"/>
      <c r="J207" s="142">
        <f>ROUND($I$207*$H$207,2)</f>
        <v>0</v>
      </c>
      <c r="K207" s="138"/>
      <c r="L207" s="43"/>
      <c r="M207" s="143"/>
      <c r="N207" s="144" t="s">
        <v>41</v>
      </c>
      <c r="O207" s="24"/>
      <c r="P207" s="145">
        <f>$O$207*$H$207</f>
        <v>0</v>
      </c>
      <c r="Q207" s="145">
        <v>0</v>
      </c>
      <c r="R207" s="145">
        <f>$Q$207*$H$207</f>
        <v>0</v>
      </c>
      <c r="S207" s="145">
        <v>0</v>
      </c>
      <c r="T207" s="146">
        <f>$S$207*$H$207</f>
        <v>0</v>
      </c>
      <c r="AR207" s="89" t="s">
        <v>163</v>
      </c>
      <c r="AT207" s="89" t="s">
        <v>159</v>
      </c>
      <c r="AU207" s="89" t="s">
        <v>21</v>
      </c>
      <c r="AY207" s="6" t="s">
        <v>158</v>
      </c>
      <c r="BE207" s="147">
        <f>IF($N$207="základní",$J$207,0)</f>
        <v>0</v>
      </c>
      <c r="BF207" s="147">
        <f>IF($N$207="snížená",$J$207,0)</f>
        <v>0</v>
      </c>
      <c r="BG207" s="147">
        <f>IF($N$207="zákl. přenesená",$J$207,0)</f>
        <v>0</v>
      </c>
      <c r="BH207" s="147">
        <f>IF($N$207="sníž. přenesená",$J$207,0)</f>
        <v>0</v>
      </c>
      <c r="BI207" s="147">
        <f>IF($N$207="nulová",$J$207,0)</f>
        <v>0</v>
      </c>
      <c r="BJ207" s="89" t="s">
        <v>21</v>
      </c>
      <c r="BK207" s="147">
        <f>ROUND($I$207*$H$207,2)</f>
        <v>0</v>
      </c>
      <c r="BL207" s="89" t="s">
        <v>163</v>
      </c>
      <c r="BM207" s="89" t="s">
        <v>357</v>
      </c>
    </row>
    <row r="208" spans="2:65" s="6" customFormat="1" ht="16.5" customHeight="1" x14ac:dyDescent="0.3">
      <c r="B208" s="23"/>
      <c r="C208" s="24"/>
      <c r="D208" s="148" t="s">
        <v>164</v>
      </c>
      <c r="E208" s="24"/>
      <c r="F208" s="149" t="s">
        <v>1305</v>
      </c>
      <c r="G208" s="24"/>
      <c r="H208" s="24"/>
      <c r="J208" s="24"/>
      <c r="K208" s="24"/>
      <c r="L208" s="43"/>
      <c r="M208" s="56"/>
      <c r="N208" s="24"/>
      <c r="O208" s="24"/>
      <c r="P208" s="24"/>
      <c r="Q208" s="24"/>
      <c r="R208" s="24"/>
      <c r="S208" s="24"/>
      <c r="T208" s="57"/>
      <c r="AT208" s="6" t="s">
        <v>164</v>
      </c>
      <c r="AU208" s="6" t="s">
        <v>21</v>
      </c>
    </row>
    <row r="209" spans="2:65" s="6" customFormat="1" ht="15.75" customHeight="1" x14ac:dyDescent="0.3">
      <c r="B209" s="23"/>
      <c r="C209" s="136" t="s">
        <v>360</v>
      </c>
      <c r="D209" s="136" t="s">
        <v>159</v>
      </c>
      <c r="E209" s="137" t="s">
        <v>1306</v>
      </c>
      <c r="F209" s="138" t="s">
        <v>1307</v>
      </c>
      <c r="G209" s="139" t="s">
        <v>191</v>
      </c>
      <c r="H209" s="140">
        <v>2</v>
      </c>
      <c r="I209" s="141"/>
      <c r="J209" s="142">
        <f>ROUND($I$209*$H$209,2)</f>
        <v>0</v>
      </c>
      <c r="K209" s="138"/>
      <c r="L209" s="43"/>
      <c r="M209" s="143"/>
      <c r="N209" s="144" t="s">
        <v>41</v>
      </c>
      <c r="O209" s="24"/>
      <c r="P209" s="145">
        <f>$O$209*$H$209</f>
        <v>0</v>
      </c>
      <c r="Q209" s="145">
        <v>0</v>
      </c>
      <c r="R209" s="145">
        <f>$Q$209*$H$209</f>
        <v>0</v>
      </c>
      <c r="S209" s="145">
        <v>0</v>
      </c>
      <c r="T209" s="146">
        <f>$S$209*$H$209</f>
        <v>0</v>
      </c>
      <c r="AR209" s="89" t="s">
        <v>163</v>
      </c>
      <c r="AT209" s="89" t="s">
        <v>159</v>
      </c>
      <c r="AU209" s="89" t="s">
        <v>21</v>
      </c>
      <c r="AY209" s="6" t="s">
        <v>158</v>
      </c>
      <c r="BE209" s="147">
        <f>IF($N$209="základní",$J$209,0)</f>
        <v>0</v>
      </c>
      <c r="BF209" s="147">
        <f>IF($N$209="snížená",$J$209,0)</f>
        <v>0</v>
      </c>
      <c r="BG209" s="147">
        <f>IF($N$209="zákl. přenesená",$J$209,0)</f>
        <v>0</v>
      </c>
      <c r="BH209" s="147">
        <f>IF($N$209="sníž. přenesená",$J$209,0)</f>
        <v>0</v>
      </c>
      <c r="BI209" s="147">
        <f>IF($N$209="nulová",$J$209,0)</f>
        <v>0</v>
      </c>
      <c r="BJ209" s="89" t="s">
        <v>21</v>
      </c>
      <c r="BK209" s="147">
        <f>ROUND($I$209*$H$209,2)</f>
        <v>0</v>
      </c>
      <c r="BL209" s="89" t="s">
        <v>163</v>
      </c>
      <c r="BM209" s="89" t="s">
        <v>360</v>
      </c>
    </row>
    <row r="210" spans="2:65" s="6" customFormat="1" ht="16.5" customHeight="1" x14ac:dyDescent="0.3">
      <c r="B210" s="23"/>
      <c r="C210" s="24"/>
      <c r="D210" s="148" t="s">
        <v>164</v>
      </c>
      <c r="E210" s="24"/>
      <c r="F210" s="149" t="s">
        <v>1307</v>
      </c>
      <c r="G210" s="24"/>
      <c r="H210" s="24"/>
      <c r="J210" s="24"/>
      <c r="K210" s="24"/>
      <c r="L210" s="43"/>
      <c r="M210" s="56"/>
      <c r="N210" s="24"/>
      <c r="O210" s="24"/>
      <c r="P210" s="24"/>
      <c r="Q210" s="24"/>
      <c r="R210" s="24"/>
      <c r="S210" s="24"/>
      <c r="T210" s="57"/>
      <c r="AT210" s="6" t="s">
        <v>164</v>
      </c>
      <c r="AU210" s="6" t="s">
        <v>21</v>
      </c>
    </row>
    <row r="211" spans="2:65" s="6" customFormat="1" ht="15.75" customHeight="1" x14ac:dyDescent="0.3">
      <c r="B211" s="23"/>
      <c r="C211" s="136" t="s">
        <v>365</v>
      </c>
      <c r="D211" s="136" t="s">
        <v>159</v>
      </c>
      <c r="E211" s="137" t="s">
        <v>569</v>
      </c>
      <c r="F211" s="138" t="s">
        <v>570</v>
      </c>
      <c r="G211" s="139" t="s">
        <v>191</v>
      </c>
      <c r="H211" s="140">
        <v>7</v>
      </c>
      <c r="I211" s="141"/>
      <c r="J211" s="142">
        <f>ROUND($I$211*$H$211,2)</f>
        <v>0</v>
      </c>
      <c r="K211" s="138"/>
      <c r="L211" s="43"/>
      <c r="M211" s="143"/>
      <c r="N211" s="144" t="s">
        <v>41</v>
      </c>
      <c r="O211" s="24"/>
      <c r="P211" s="145">
        <f>$O$211*$H$211</f>
        <v>0</v>
      </c>
      <c r="Q211" s="145">
        <v>0</v>
      </c>
      <c r="R211" s="145">
        <f>$Q$211*$H$211</f>
        <v>0</v>
      </c>
      <c r="S211" s="145">
        <v>0</v>
      </c>
      <c r="T211" s="146">
        <f>$S$211*$H$211</f>
        <v>0</v>
      </c>
      <c r="AR211" s="89" t="s">
        <v>163</v>
      </c>
      <c r="AT211" s="89" t="s">
        <v>159</v>
      </c>
      <c r="AU211" s="89" t="s">
        <v>21</v>
      </c>
      <c r="AY211" s="6" t="s">
        <v>158</v>
      </c>
      <c r="BE211" s="147">
        <f>IF($N$211="základní",$J$211,0)</f>
        <v>0</v>
      </c>
      <c r="BF211" s="147">
        <f>IF($N$211="snížená",$J$211,0)</f>
        <v>0</v>
      </c>
      <c r="BG211" s="147">
        <f>IF($N$211="zákl. přenesená",$J$211,0)</f>
        <v>0</v>
      </c>
      <c r="BH211" s="147">
        <f>IF($N$211="sníž. přenesená",$J$211,0)</f>
        <v>0</v>
      </c>
      <c r="BI211" s="147">
        <f>IF($N$211="nulová",$J$211,0)</f>
        <v>0</v>
      </c>
      <c r="BJ211" s="89" t="s">
        <v>21</v>
      </c>
      <c r="BK211" s="147">
        <f>ROUND($I$211*$H$211,2)</f>
        <v>0</v>
      </c>
      <c r="BL211" s="89" t="s">
        <v>163</v>
      </c>
      <c r="BM211" s="89" t="s">
        <v>365</v>
      </c>
    </row>
    <row r="212" spans="2:65" s="6" customFormat="1" ht="16.5" customHeight="1" x14ac:dyDescent="0.3">
      <c r="B212" s="23"/>
      <c r="C212" s="24"/>
      <c r="D212" s="148" t="s">
        <v>164</v>
      </c>
      <c r="E212" s="24"/>
      <c r="F212" s="149" t="s">
        <v>570</v>
      </c>
      <c r="G212" s="24"/>
      <c r="H212" s="24"/>
      <c r="J212" s="24"/>
      <c r="K212" s="24"/>
      <c r="L212" s="43"/>
      <c r="M212" s="56"/>
      <c r="N212" s="24"/>
      <c r="O212" s="24"/>
      <c r="P212" s="24"/>
      <c r="Q212" s="24"/>
      <c r="R212" s="24"/>
      <c r="S212" s="24"/>
      <c r="T212" s="57"/>
      <c r="AT212" s="6" t="s">
        <v>164</v>
      </c>
      <c r="AU212" s="6" t="s">
        <v>21</v>
      </c>
    </row>
    <row r="213" spans="2:65" s="6" customFormat="1" ht="15.75" customHeight="1" x14ac:dyDescent="0.3">
      <c r="B213" s="23"/>
      <c r="C213" s="136" t="s">
        <v>369</v>
      </c>
      <c r="D213" s="136" t="s">
        <v>159</v>
      </c>
      <c r="E213" s="137" t="s">
        <v>572</v>
      </c>
      <c r="F213" s="138" t="s">
        <v>573</v>
      </c>
      <c r="G213" s="139" t="s">
        <v>191</v>
      </c>
      <c r="H213" s="140">
        <v>3</v>
      </c>
      <c r="I213" s="141"/>
      <c r="J213" s="142">
        <f>ROUND($I$213*$H$213,2)</f>
        <v>0</v>
      </c>
      <c r="K213" s="138"/>
      <c r="L213" s="43"/>
      <c r="M213" s="143"/>
      <c r="N213" s="144" t="s">
        <v>41</v>
      </c>
      <c r="O213" s="24"/>
      <c r="P213" s="145">
        <f>$O$213*$H$213</f>
        <v>0</v>
      </c>
      <c r="Q213" s="145">
        <v>0</v>
      </c>
      <c r="R213" s="145">
        <f>$Q$213*$H$213</f>
        <v>0</v>
      </c>
      <c r="S213" s="145">
        <v>0</v>
      </c>
      <c r="T213" s="146">
        <f>$S$213*$H$213</f>
        <v>0</v>
      </c>
      <c r="AR213" s="89" t="s">
        <v>163</v>
      </c>
      <c r="AT213" s="89" t="s">
        <v>159</v>
      </c>
      <c r="AU213" s="89" t="s">
        <v>21</v>
      </c>
      <c r="AY213" s="6" t="s">
        <v>158</v>
      </c>
      <c r="BE213" s="147">
        <f>IF($N$213="základní",$J$213,0)</f>
        <v>0</v>
      </c>
      <c r="BF213" s="147">
        <f>IF($N$213="snížená",$J$213,0)</f>
        <v>0</v>
      </c>
      <c r="BG213" s="147">
        <f>IF($N$213="zákl. přenesená",$J$213,0)</f>
        <v>0</v>
      </c>
      <c r="BH213" s="147">
        <f>IF($N$213="sníž. přenesená",$J$213,0)</f>
        <v>0</v>
      </c>
      <c r="BI213" s="147">
        <f>IF($N$213="nulová",$J$213,0)</f>
        <v>0</v>
      </c>
      <c r="BJ213" s="89" t="s">
        <v>21</v>
      </c>
      <c r="BK213" s="147">
        <f>ROUND($I$213*$H$213,2)</f>
        <v>0</v>
      </c>
      <c r="BL213" s="89" t="s">
        <v>163</v>
      </c>
      <c r="BM213" s="89" t="s">
        <v>369</v>
      </c>
    </row>
    <row r="214" spans="2:65" s="6" customFormat="1" ht="16.5" customHeight="1" x14ac:dyDescent="0.3">
      <c r="B214" s="23"/>
      <c r="C214" s="24"/>
      <c r="D214" s="148" t="s">
        <v>164</v>
      </c>
      <c r="E214" s="24"/>
      <c r="F214" s="149" t="s">
        <v>573</v>
      </c>
      <c r="G214" s="24"/>
      <c r="H214" s="24"/>
      <c r="J214" s="24"/>
      <c r="K214" s="24"/>
      <c r="L214" s="43"/>
      <c r="M214" s="56"/>
      <c r="N214" s="24"/>
      <c r="O214" s="24"/>
      <c r="P214" s="24"/>
      <c r="Q214" s="24"/>
      <c r="R214" s="24"/>
      <c r="S214" s="24"/>
      <c r="T214" s="57"/>
      <c r="AT214" s="6" t="s">
        <v>164</v>
      </c>
      <c r="AU214" s="6" t="s">
        <v>21</v>
      </c>
    </row>
    <row r="215" spans="2:65" s="6" customFormat="1" ht="15.75" customHeight="1" x14ac:dyDescent="0.3">
      <c r="B215" s="23"/>
      <c r="C215" s="136" t="s">
        <v>374</v>
      </c>
      <c r="D215" s="136" t="s">
        <v>159</v>
      </c>
      <c r="E215" s="137" t="s">
        <v>575</v>
      </c>
      <c r="F215" s="138" t="s">
        <v>576</v>
      </c>
      <c r="G215" s="139" t="s">
        <v>191</v>
      </c>
      <c r="H215" s="140">
        <v>7</v>
      </c>
      <c r="I215" s="141"/>
      <c r="J215" s="142">
        <f>ROUND($I$215*$H$215,2)</f>
        <v>0</v>
      </c>
      <c r="K215" s="138"/>
      <c r="L215" s="43"/>
      <c r="M215" s="143"/>
      <c r="N215" s="144" t="s">
        <v>41</v>
      </c>
      <c r="O215" s="24"/>
      <c r="P215" s="145">
        <f>$O$215*$H$215</f>
        <v>0</v>
      </c>
      <c r="Q215" s="145">
        <v>0</v>
      </c>
      <c r="R215" s="145">
        <f>$Q$215*$H$215</f>
        <v>0</v>
      </c>
      <c r="S215" s="145">
        <v>0</v>
      </c>
      <c r="T215" s="146">
        <f>$S$215*$H$215</f>
        <v>0</v>
      </c>
      <c r="AR215" s="89" t="s">
        <v>163</v>
      </c>
      <c r="AT215" s="89" t="s">
        <v>159</v>
      </c>
      <c r="AU215" s="89" t="s">
        <v>21</v>
      </c>
      <c r="AY215" s="6" t="s">
        <v>158</v>
      </c>
      <c r="BE215" s="147">
        <f>IF($N$215="základní",$J$215,0)</f>
        <v>0</v>
      </c>
      <c r="BF215" s="147">
        <f>IF($N$215="snížená",$J$215,0)</f>
        <v>0</v>
      </c>
      <c r="BG215" s="147">
        <f>IF($N$215="zákl. přenesená",$J$215,0)</f>
        <v>0</v>
      </c>
      <c r="BH215" s="147">
        <f>IF($N$215="sníž. přenesená",$J$215,0)</f>
        <v>0</v>
      </c>
      <c r="BI215" s="147">
        <f>IF($N$215="nulová",$J$215,0)</f>
        <v>0</v>
      </c>
      <c r="BJ215" s="89" t="s">
        <v>21</v>
      </c>
      <c r="BK215" s="147">
        <f>ROUND($I$215*$H$215,2)</f>
        <v>0</v>
      </c>
      <c r="BL215" s="89" t="s">
        <v>163</v>
      </c>
      <c r="BM215" s="89" t="s">
        <v>374</v>
      </c>
    </row>
    <row r="216" spans="2:65" s="6" customFormat="1" ht="16.5" customHeight="1" x14ac:dyDescent="0.3">
      <c r="B216" s="23"/>
      <c r="C216" s="24"/>
      <c r="D216" s="148" t="s">
        <v>164</v>
      </c>
      <c r="E216" s="24"/>
      <c r="F216" s="149" t="s">
        <v>576</v>
      </c>
      <c r="G216" s="24"/>
      <c r="H216" s="24"/>
      <c r="J216" s="24"/>
      <c r="K216" s="24"/>
      <c r="L216" s="43"/>
      <c r="M216" s="56"/>
      <c r="N216" s="24"/>
      <c r="O216" s="24"/>
      <c r="P216" s="24"/>
      <c r="Q216" s="24"/>
      <c r="R216" s="24"/>
      <c r="S216" s="24"/>
      <c r="T216" s="57"/>
      <c r="AT216" s="6" t="s">
        <v>164</v>
      </c>
      <c r="AU216" s="6" t="s">
        <v>21</v>
      </c>
    </row>
    <row r="217" spans="2:65" s="6" customFormat="1" ht="15.75" customHeight="1" x14ac:dyDescent="0.3">
      <c r="B217" s="23"/>
      <c r="C217" s="136" t="s">
        <v>378</v>
      </c>
      <c r="D217" s="136" t="s">
        <v>159</v>
      </c>
      <c r="E217" s="137" t="s">
        <v>578</v>
      </c>
      <c r="F217" s="138" t="s">
        <v>579</v>
      </c>
      <c r="G217" s="139" t="s">
        <v>191</v>
      </c>
      <c r="H217" s="140">
        <v>1</v>
      </c>
      <c r="I217" s="141"/>
      <c r="J217" s="142">
        <f>ROUND($I$217*$H$217,2)</f>
        <v>0</v>
      </c>
      <c r="K217" s="138"/>
      <c r="L217" s="43"/>
      <c r="M217" s="143"/>
      <c r="N217" s="144" t="s">
        <v>41</v>
      </c>
      <c r="O217" s="24"/>
      <c r="P217" s="145">
        <f>$O$217*$H$217</f>
        <v>0</v>
      </c>
      <c r="Q217" s="145">
        <v>0</v>
      </c>
      <c r="R217" s="145">
        <f>$Q$217*$H$217</f>
        <v>0</v>
      </c>
      <c r="S217" s="145">
        <v>0</v>
      </c>
      <c r="T217" s="146">
        <f>$S$217*$H$217</f>
        <v>0</v>
      </c>
      <c r="AR217" s="89" t="s">
        <v>163</v>
      </c>
      <c r="AT217" s="89" t="s">
        <v>159</v>
      </c>
      <c r="AU217" s="89" t="s">
        <v>21</v>
      </c>
      <c r="AY217" s="6" t="s">
        <v>158</v>
      </c>
      <c r="BE217" s="147">
        <f>IF($N$217="základní",$J$217,0)</f>
        <v>0</v>
      </c>
      <c r="BF217" s="147">
        <f>IF($N$217="snížená",$J$217,0)</f>
        <v>0</v>
      </c>
      <c r="BG217" s="147">
        <f>IF($N$217="zákl. přenesená",$J$217,0)</f>
        <v>0</v>
      </c>
      <c r="BH217" s="147">
        <f>IF($N$217="sníž. přenesená",$J$217,0)</f>
        <v>0</v>
      </c>
      <c r="BI217" s="147">
        <f>IF($N$217="nulová",$J$217,0)</f>
        <v>0</v>
      </c>
      <c r="BJ217" s="89" t="s">
        <v>21</v>
      </c>
      <c r="BK217" s="147">
        <f>ROUND($I$217*$H$217,2)</f>
        <v>0</v>
      </c>
      <c r="BL217" s="89" t="s">
        <v>163</v>
      </c>
      <c r="BM217" s="89" t="s">
        <v>378</v>
      </c>
    </row>
    <row r="218" spans="2:65" s="6" customFormat="1" ht="16.5" customHeight="1" x14ac:dyDescent="0.3">
      <c r="B218" s="23"/>
      <c r="C218" s="24"/>
      <c r="D218" s="148" t="s">
        <v>164</v>
      </c>
      <c r="E218" s="24"/>
      <c r="F218" s="149" t="s">
        <v>579</v>
      </c>
      <c r="G218" s="24"/>
      <c r="H218" s="24"/>
      <c r="J218" s="24"/>
      <c r="K218" s="24"/>
      <c r="L218" s="43"/>
      <c r="M218" s="56"/>
      <c r="N218" s="24"/>
      <c r="O218" s="24"/>
      <c r="P218" s="24"/>
      <c r="Q218" s="24"/>
      <c r="R218" s="24"/>
      <c r="S218" s="24"/>
      <c r="T218" s="57"/>
      <c r="AT218" s="6" t="s">
        <v>164</v>
      </c>
      <c r="AU218" s="6" t="s">
        <v>21</v>
      </c>
    </row>
    <row r="219" spans="2:65" s="6" customFormat="1" ht="15.75" customHeight="1" x14ac:dyDescent="0.3">
      <c r="B219" s="23"/>
      <c r="C219" s="136" t="s">
        <v>383</v>
      </c>
      <c r="D219" s="136" t="s">
        <v>159</v>
      </c>
      <c r="E219" s="137" t="s">
        <v>581</v>
      </c>
      <c r="F219" s="138" t="s">
        <v>582</v>
      </c>
      <c r="G219" s="139" t="s">
        <v>191</v>
      </c>
      <c r="H219" s="140">
        <v>8</v>
      </c>
      <c r="I219" s="141"/>
      <c r="J219" s="142">
        <f>ROUND($I$219*$H$219,2)</f>
        <v>0</v>
      </c>
      <c r="K219" s="138"/>
      <c r="L219" s="43"/>
      <c r="M219" s="143"/>
      <c r="N219" s="144" t="s">
        <v>41</v>
      </c>
      <c r="O219" s="24"/>
      <c r="P219" s="145">
        <f>$O$219*$H$219</f>
        <v>0</v>
      </c>
      <c r="Q219" s="145">
        <v>0</v>
      </c>
      <c r="R219" s="145">
        <f>$Q$219*$H$219</f>
        <v>0</v>
      </c>
      <c r="S219" s="145">
        <v>0</v>
      </c>
      <c r="T219" s="146">
        <f>$S$219*$H$219</f>
        <v>0</v>
      </c>
      <c r="AR219" s="89" t="s">
        <v>163</v>
      </c>
      <c r="AT219" s="89" t="s">
        <v>159</v>
      </c>
      <c r="AU219" s="89" t="s">
        <v>21</v>
      </c>
      <c r="AY219" s="6" t="s">
        <v>158</v>
      </c>
      <c r="BE219" s="147">
        <f>IF($N$219="základní",$J$219,0)</f>
        <v>0</v>
      </c>
      <c r="BF219" s="147">
        <f>IF($N$219="snížená",$J$219,0)</f>
        <v>0</v>
      </c>
      <c r="BG219" s="147">
        <f>IF($N$219="zákl. přenesená",$J$219,0)</f>
        <v>0</v>
      </c>
      <c r="BH219" s="147">
        <f>IF($N$219="sníž. přenesená",$J$219,0)</f>
        <v>0</v>
      </c>
      <c r="BI219" s="147">
        <f>IF($N$219="nulová",$J$219,0)</f>
        <v>0</v>
      </c>
      <c r="BJ219" s="89" t="s">
        <v>21</v>
      </c>
      <c r="BK219" s="147">
        <f>ROUND($I$219*$H$219,2)</f>
        <v>0</v>
      </c>
      <c r="BL219" s="89" t="s">
        <v>163</v>
      </c>
      <c r="BM219" s="89" t="s">
        <v>383</v>
      </c>
    </row>
    <row r="220" spans="2:65" s="6" customFormat="1" ht="16.5" customHeight="1" x14ac:dyDescent="0.3">
      <c r="B220" s="23"/>
      <c r="C220" s="24"/>
      <c r="D220" s="148" t="s">
        <v>164</v>
      </c>
      <c r="E220" s="24"/>
      <c r="F220" s="149" t="s">
        <v>582</v>
      </c>
      <c r="G220" s="24"/>
      <c r="H220" s="24"/>
      <c r="J220" s="24"/>
      <c r="K220" s="24"/>
      <c r="L220" s="43"/>
      <c r="M220" s="56"/>
      <c r="N220" s="24"/>
      <c r="O220" s="24"/>
      <c r="P220" s="24"/>
      <c r="Q220" s="24"/>
      <c r="R220" s="24"/>
      <c r="S220" s="24"/>
      <c r="T220" s="57"/>
      <c r="AT220" s="6" t="s">
        <v>164</v>
      </c>
      <c r="AU220" s="6" t="s">
        <v>21</v>
      </c>
    </row>
    <row r="221" spans="2:65" s="6" customFormat="1" ht="15.75" customHeight="1" x14ac:dyDescent="0.3">
      <c r="B221" s="23"/>
      <c r="C221" s="136" t="s">
        <v>388</v>
      </c>
      <c r="D221" s="136" t="s">
        <v>159</v>
      </c>
      <c r="E221" s="137" t="s">
        <v>1308</v>
      </c>
      <c r="F221" s="138" t="s">
        <v>1309</v>
      </c>
      <c r="G221" s="139" t="s">
        <v>191</v>
      </c>
      <c r="H221" s="140">
        <v>1</v>
      </c>
      <c r="I221" s="141"/>
      <c r="J221" s="142">
        <f>ROUND($I$221*$H$221,2)</f>
        <v>0</v>
      </c>
      <c r="K221" s="138"/>
      <c r="L221" s="43"/>
      <c r="M221" s="143"/>
      <c r="N221" s="144" t="s">
        <v>41</v>
      </c>
      <c r="O221" s="24"/>
      <c r="P221" s="145">
        <f>$O$221*$H$221</f>
        <v>0</v>
      </c>
      <c r="Q221" s="145">
        <v>0</v>
      </c>
      <c r="R221" s="145">
        <f>$Q$221*$H$221</f>
        <v>0</v>
      </c>
      <c r="S221" s="145">
        <v>0</v>
      </c>
      <c r="T221" s="146">
        <f>$S$221*$H$221</f>
        <v>0</v>
      </c>
      <c r="AR221" s="89" t="s">
        <v>163</v>
      </c>
      <c r="AT221" s="89" t="s">
        <v>159</v>
      </c>
      <c r="AU221" s="89" t="s">
        <v>21</v>
      </c>
      <c r="AY221" s="6" t="s">
        <v>158</v>
      </c>
      <c r="BE221" s="147">
        <f>IF($N$221="základní",$J$221,0)</f>
        <v>0</v>
      </c>
      <c r="BF221" s="147">
        <f>IF($N$221="snížená",$J$221,0)</f>
        <v>0</v>
      </c>
      <c r="BG221" s="147">
        <f>IF($N$221="zákl. přenesená",$J$221,0)</f>
        <v>0</v>
      </c>
      <c r="BH221" s="147">
        <f>IF($N$221="sníž. přenesená",$J$221,0)</f>
        <v>0</v>
      </c>
      <c r="BI221" s="147">
        <f>IF($N$221="nulová",$J$221,0)</f>
        <v>0</v>
      </c>
      <c r="BJ221" s="89" t="s">
        <v>21</v>
      </c>
      <c r="BK221" s="147">
        <f>ROUND($I$221*$H$221,2)</f>
        <v>0</v>
      </c>
      <c r="BL221" s="89" t="s">
        <v>163</v>
      </c>
      <c r="BM221" s="89" t="s">
        <v>388</v>
      </c>
    </row>
    <row r="222" spans="2:65" s="6" customFormat="1" ht="16.5" customHeight="1" x14ac:dyDescent="0.3">
      <c r="B222" s="23"/>
      <c r="C222" s="24"/>
      <c r="D222" s="148" t="s">
        <v>164</v>
      </c>
      <c r="E222" s="24"/>
      <c r="F222" s="149" t="s">
        <v>1309</v>
      </c>
      <c r="G222" s="24"/>
      <c r="H222" s="24"/>
      <c r="J222" s="24"/>
      <c r="K222" s="24"/>
      <c r="L222" s="43"/>
      <c r="M222" s="56"/>
      <c r="N222" s="24"/>
      <c r="O222" s="24"/>
      <c r="P222" s="24"/>
      <c r="Q222" s="24"/>
      <c r="R222" s="24"/>
      <c r="S222" s="24"/>
      <c r="T222" s="57"/>
      <c r="AT222" s="6" t="s">
        <v>164</v>
      </c>
      <c r="AU222" s="6" t="s">
        <v>21</v>
      </c>
    </row>
    <row r="223" spans="2:65" s="6" customFormat="1" ht="15.75" customHeight="1" x14ac:dyDescent="0.3">
      <c r="B223" s="23"/>
      <c r="C223" s="136" t="s">
        <v>395</v>
      </c>
      <c r="D223" s="136" t="s">
        <v>159</v>
      </c>
      <c r="E223" s="137" t="s">
        <v>590</v>
      </c>
      <c r="F223" s="138" t="s">
        <v>591</v>
      </c>
      <c r="G223" s="139" t="s">
        <v>420</v>
      </c>
      <c r="H223" s="177"/>
      <c r="I223" s="141"/>
      <c r="J223" s="142">
        <f>ROUND($I$223*$H$223,2)</f>
        <v>0</v>
      </c>
      <c r="K223" s="138"/>
      <c r="L223" s="43"/>
      <c r="M223" s="143"/>
      <c r="N223" s="144" t="s">
        <v>41</v>
      </c>
      <c r="O223" s="24"/>
      <c r="P223" s="145">
        <f>$O$223*$H$223</f>
        <v>0</v>
      </c>
      <c r="Q223" s="145">
        <v>0</v>
      </c>
      <c r="R223" s="145">
        <f>$Q$223*$H$223</f>
        <v>0</v>
      </c>
      <c r="S223" s="145">
        <v>0</v>
      </c>
      <c r="T223" s="146">
        <f>$S$223*$H$223</f>
        <v>0</v>
      </c>
      <c r="AR223" s="89" t="s">
        <v>163</v>
      </c>
      <c r="AT223" s="89" t="s">
        <v>159</v>
      </c>
      <c r="AU223" s="89" t="s">
        <v>21</v>
      </c>
      <c r="AY223" s="6" t="s">
        <v>158</v>
      </c>
      <c r="BE223" s="147">
        <f>IF($N$223="základní",$J$223,0)</f>
        <v>0</v>
      </c>
      <c r="BF223" s="147">
        <f>IF($N$223="snížená",$J$223,0)</f>
        <v>0</v>
      </c>
      <c r="BG223" s="147">
        <f>IF($N$223="zákl. přenesená",$J$223,0)</f>
        <v>0</v>
      </c>
      <c r="BH223" s="147">
        <f>IF($N$223="sníž. přenesená",$J$223,0)</f>
        <v>0</v>
      </c>
      <c r="BI223" s="147">
        <f>IF($N$223="nulová",$J$223,0)</f>
        <v>0</v>
      </c>
      <c r="BJ223" s="89" t="s">
        <v>21</v>
      </c>
      <c r="BK223" s="147">
        <f>ROUND($I$223*$H$223,2)</f>
        <v>0</v>
      </c>
      <c r="BL223" s="89" t="s">
        <v>163</v>
      </c>
      <c r="BM223" s="89" t="s">
        <v>395</v>
      </c>
    </row>
    <row r="224" spans="2:65" s="6" customFormat="1" ht="16.5" customHeight="1" x14ac:dyDescent="0.3">
      <c r="B224" s="23"/>
      <c r="C224" s="24"/>
      <c r="D224" s="148" t="s">
        <v>164</v>
      </c>
      <c r="E224" s="24"/>
      <c r="F224" s="149" t="s">
        <v>591</v>
      </c>
      <c r="G224" s="24"/>
      <c r="H224" s="24"/>
      <c r="J224" s="24"/>
      <c r="K224" s="24"/>
      <c r="L224" s="43"/>
      <c r="M224" s="56"/>
      <c r="N224" s="24"/>
      <c r="O224" s="24"/>
      <c r="P224" s="24"/>
      <c r="Q224" s="24"/>
      <c r="R224" s="24"/>
      <c r="S224" s="24"/>
      <c r="T224" s="57"/>
      <c r="AT224" s="6" t="s">
        <v>164</v>
      </c>
      <c r="AU224" s="6" t="s">
        <v>21</v>
      </c>
    </row>
    <row r="225" spans="2:65" s="125" customFormat="1" ht="37.5" customHeight="1" x14ac:dyDescent="0.35">
      <c r="B225" s="126"/>
      <c r="C225" s="127"/>
      <c r="D225" s="127" t="s">
        <v>69</v>
      </c>
      <c r="E225" s="128" t="s">
        <v>1310</v>
      </c>
      <c r="F225" s="128" t="s">
        <v>1311</v>
      </c>
      <c r="G225" s="127"/>
      <c r="H225" s="127"/>
      <c r="J225" s="129">
        <f>$BK$225</f>
        <v>0</v>
      </c>
      <c r="K225" s="127"/>
      <c r="L225" s="130"/>
      <c r="M225" s="131"/>
      <c r="N225" s="127"/>
      <c r="O225" s="127"/>
      <c r="P225" s="132">
        <f>SUM($P$226:$P$229)</f>
        <v>0</v>
      </c>
      <c r="Q225" s="127"/>
      <c r="R225" s="132">
        <f>SUM($R$226:$R$229)</f>
        <v>0</v>
      </c>
      <c r="S225" s="127"/>
      <c r="T225" s="133">
        <f>SUM($T$226:$T$229)</f>
        <v>0</v>
      </c>
      <c r="AR225" s="134" t="s">
        <v>21</v>
      </c>
      <c r="AT225" s="134" t="s">
        <v>69</v>
      </c>
      <c r="AU225" s="134" t="s">
        <v>70</v>
      </c>
      <c r="AY225" s="134" t="s">
        <v>158</v>
      </c>
      <c r="BK225" s="135">
        <f>SUM($BK$226:$BK$229)</f>
        <v>0</v>
      </c>
    </row>
    <row r="226" spans="2:65" s="6" customFormat="1" ht="15.75" customHeight="1" x14ac:dyDescent="0.3">
      <c r="B226" s="23"/>
      <c r="C226" s="136" t="s">
        <v>398</v>
      </c>
      <c r="D226" s="136" t="s">
        <v>159</v>
      </c>
      <c r="E226" s="137" t="s">
        <v>1312</v>
      </c>
      <c r="F226" s="138" t="s">
        <v>1313</v>
      </c>
      <c r="G226" s="139" t="s">
        <v>781</v>
      </c>
      <c r="H226" s="140">
        <v>3</v>
      </c>
      <c r="I226" s="141"/>
      <c r="J226" s="142">
        <f>ROUND($I$226*$H$226,2)</f>
        <v>0</v>
      </c>
      <c r="K226" s="138"/>
      <c r="L226" s="43"/>
      <c r="M226" s="143"/>
      <c r="N226" s="144" t="s">
        <v>41</v>
      </c>
      <c r="O226" s="24"/>
      <c r="P226" s="145">
        <f>$O$226*$H$226</f>
        <v>0</v>
      </c>
      <c r="Q226" s="145">
        <v>0</v>
      </c>
      <c r="R226" s="145">
        <f>$Q$226*$H$226</f>
        <v>0</v>
      </c>
      <c r="S226" s="145">
        <v>0</v>
      </c>
      <c r="T226" s="146">
        <f>$S$226*$H$226</f>
        <v>0</v>
      </c>
      <c r="AR226" s="89" t="s">
        <v>163</v>
      </c>
      <c r="AT226" s="89" t="s">
        <v>159</v>
      </c>
      <c r="AU226" s="89" t="s">
        <v>21</v>
      </c>
      <c r="AY226" s="6" t="s">
        <v>158</v>
      </c>
      <c r="BE226" s="147">
        <f>IF($N$226="základní",$J$226,0)</f>
        <v>0</v>
      </c>
      <c r="BF226" s="147">
        <f>IF($N$226="snížená",$J$226,0)</f>
        <v>0</v>
      </c>
      <c r="BG226" s="147">
        <f>IF($N$226="zákl. přenesená",$J$226,0)</f>
        <v>0</v>
      </c>
      <c r="BH226" s="147">
        <f>IF($N$226="sníž. přenesená",$J$226,0)</f>
        <v>0</v>
      </c>
      <c r="BI226" s="147">
        <f>IF($N$226="nulová",$J$226,0)</f>
        <v>0</v>
      </c>
      <c r="BJ226" s="89" t="s">
        <v>21</v>
      </c>
      <c r="BK226" s="147">
        <f>ROUND($I$226*$H$226,2)</f>
        <v>0</v>
      </c>
      <c r="BL226" s="89" t="s">
        <v>163</v>
      </c>
      <c r="BM226" s="89" t="s">
        <v>398</v>
      </c>
    </row>
    <row r="227" spans="2:65" s="6" customFormat="1" ht="16.5" customHeight="1" x14ac:dyDescent="0.3">
      <c r="B227" s="23"/>
      <c r="C227" s="24"/>
      <c r="D227" s="148" t="s">
        <v>164</v>
      </c>
      <c r="E227" s="24"/>
      <c r="F227" s="149" t="s">
        <v>1313</v>
      </c>
      <c r="G227" s="24"/>
      <c r="H227" s="24"/>
      <c r="J227" s="24"/>
      <c r="K227" s="24"/>
      <c r="L227" s="43"/>
      <c r="M227" s="56"/>
      <c r="N227" s="24"/>
      <c r="O227" s="24"/>
      <c r="P227" s="24"/>
      <c r="Q227" s="24"/>
      <c r="R227" s="24"/>
      <c r="S227" s="24"/>
      <c r="T227" s="57"/>
      <c r="AT227" s="6" t="s">
        <v>164</v>
      </c>
      <c r="AU227" s="6" t="s">
        <v>21</v>
      </c>
    </row>
    <row r="228" spans="2:65" s="6" customFormat="1" ht="15.75" customHeight="1" x14ac:dyDescent="0.3">
      <c r="B228" s="23"/>
      <c r="C228" s="136" t="s">
        <v>401</v>
      </c>
      <c r="D228" s="136" t="s">
        <v>159</v>
      </c>
      <c r="E228" s="137" t="s">
        <v>1314</v>
      </c>
      <c r="F228" s="138" t="s">
        <v>1315</v>
      </c>
      <c r="G228" s="139" t="s">
        <v>420</v>
      </c>
      <c r="H228" s="177"/>
      <c r="I228" s="141"/>
      <c r="J228" s="142">
        <f>ROUND($I$228*$H$228,2)</f>
        <v>0</v>
      </c>
      <c r="K228" s="138"/>
      <c r="L228" s="43"/>
      <c r="M228" s="143"/>
      <c r="N228" s="144" t="s">
        <v>41</v>
      </c>
      <c r="O228" s="24"/>
      <c r="P228" s="145">
        <f>$O$228*$H$228</f>
        <v>0</v>
      </c>
      <c r="Q228" s="145">
        <v>0</v>
      </c>
      <c r="R228" s="145">
        <f>$Q$228*$H$228</f>
        <v>0</v>
      </c>
      <c r="S228" s="145">
        <v>0</v>
      </c>
      <c r="T228" s="146">
        <f>$S$228*$H$228</f>
        <v>0</v>
      </c>
      <c r="AR228" s="89" t="s">
        <v>163</v>
      </c>
      <c r="AT228" s="89" t="s">
        <v>159</v>
      </c>
      <c r="AU228" s="89" t="s">
        <v>21</v>
      </c>
      <c r="AY228" s="6" t="s">
        <v>158</v>
      </c>
      <c r="BE228" s="147">
        <f>IF($N$228="základní",$J$228,0)</f>
        <v>0</v>
      </c>
      <c r="BF228" s="147">
        <f>IF($N$228="snížená",$J$228,0)</f>
        <v>0</v>
      </c>
      <c r="BG228" s="147">
        <f>IF($N$228="zákl. přenesená",$J$228,0)</f>
        <v>0</v>
      </c>
      <c r="BH228" s="147">
        <f>IF($N$228="sníž. přenesená",$J$228,0)</f>
        <v>0</v>
      </c>
      <c r="BI228" s="147">
        <f>IF($N$228="nulová",$J$228,0)</f>
        <v>0</v>
      </c>
      <c r="BJ228" s="89" t="s">
        <v>21</v>
      </c>
      <c r="BK228" s="147">
        <f>ROUND($I$228*$H$228,2)</f>
        <v>0</v>
      </c>
      <c r="BL228" s="89" t="s">
        <v>163</v>
      </c>
      <c r="BM228" s="89" t="s">
        <v>401</v>
      </c>
    </row>
    <row r="229" spans="2:65" s="6" customFormat="1" ht="16.5" customHeight="1" x14ac:dyDescent="0.3">
      <c r="B229" s="23"/>
      <c r="C229" s="24"/>
      <c r="D229" s="148" t="s">
        <v>164</v>
      </c>
      <c r="E229" s="24"/>
      <c r="F229" s="149" t="s">
        <v>1315</v>
      </c>
      <c r="G229" s="24"/>
      <c r="H229" s="24"/>
      <c r="J229" s="24"/>
      <c r="K229" s="24"/>
      <c r="L229" s="43"/>
      <c r="M229" s="56"/>
      <c r="N229" s="24"/>
      <c r="O229" s="24"/>
      <c r="P229" s="24"/>
      <c r="Q229" s="24"/>
      <c r="R229" s="24"/>
      <c r="S229" s="24"/>
      <c r="T229" s="57"/>
      <c r="AT229" s="6" t="s">
        <v>164</v>
      </c>
      <c r="AU229" s="6" t="s">
        <v>21</v>
      </c>
    </row>
    <row r="230" spans="2:65" s="125" customFormat="1" ht="37.5" customHeight="1" x14ac:dyDescent="0.35">
      <c r="B230" s="126"/>
      <c r="C230" s="127"/>
      <c r="D230" s="127" t="s">
        <v>69</v>
      </c>
      <c r="E230" s="128" t="s">
        <v>321</v>
      </c>
      <c r="F230" s="128" t="s">
        <v>322</v>
      </c>
      <c r="G230" s="127"/>
      <c r="H230" s="127"/>
      <c r="J230" s="129">
        <f>$BK$230</f>
        <v>0</v>
      </c>
      <c r="K230" s="127"/>
      <c r="L230" s="130"/>
      <c r="M230" s="131"/>
      <c r="N230" s="127"/>
      <c r="O230" s="127"/>
      <c r="P230" s="132">
        <f>SUM($P$231:$P$236)</f>
        <v>0</v>
      </c>
      <c r="Q230" s="127"/>
      <c r="R230" s="132">
        <f>SUM($R$231:$R$236)</f>
        <v>0</v>
      </c>
      <c r="S230" s="127"/>
      <c r="T230" s="133">
        <f>SUM($T$231:$T$236)</f>
        <v>0</v>
      </c>
      <c r="AR230" s="134" t="s">
        <v>21</v>
      </c>
      <c r="AT230" s="134" t="s">
        <v>69</v>
      </c>
      <c r="AU230" s="134" t="s">
        <v>70</v>
      </c>
      <c r="AY230" s="134" t="s">
        <v>158</v>
      </c>
      <c r="BK230" s="135">
        <f>SUM($BK$231:$BK$236)</f>
        <v>0</v>
      </c>
    </row>
    <row r="231" spans="2:65" s="6" customFormat="1" ht="15.75" customHeight="1" x14ac:dyDescent="0.3">
      <c r="B231" s="23"/>
      <c r="C231" s="136" t="s">
        <v>404</v>
      </c>
      <c r="D231" s="136" t="s">
        <v>159</v>
      </c>
      <c r="E231" s="137" t="s">
        <v>593</v>
      </c>
      <c r="F231" s="138" t="s">
        <v>594</v>
      </c>
      <c r="G231" s="139" t="s">
        <v>342</v>
      </c>
      <c r="H231" s="140">
        <v>48</v>
      </c>
      <c r="I231" s="141"/>
      <c r="J231" s="142">
        <f>ROUND($I$231*$H$231,2)</f>
        <v>0</v>
      </c>
      <c r="K231" s="138"/>
      <c r="L231" s="43"/>
      <c r="M231" s="143"/>
      <c r="N231" s="144" t="s">
        <v>41</v>
      </c>
      <c r="O231" s="24"/>
      <c r="P231" s="145">
        <f>$O$231*$H$231</f>
        <v>0</v>
      </c>
      <c r="Q231" s="145">
        <v>0</v>
      </c>
      <c r="R231" s="145">
        <f>$Q$231*$H$231</f>
        <v>0</v>
      </c>
      <c r="S231" s="145">
        <v>0</v>
      </c>
      <c r="T231" s="146">
        <f>$S$231*$H$231</f>
        <v>0</v>
      </c>
      <c r="AR231" s="89" t="s">
        <v>163</v>
      </c>
      <c r="AT231" s="89" t="s">
        <v>159</v>
      </c>
      <c r="AU231" s="89" t="s">
        <v>21</v>
      </c>
      <c r="AY231" s="6" t="s">
        <v>158</v>
      </c>
      <c r="BE231" s="147">
        <f>IF($N$231="základní",$J$231,0)</f>
        <v>0</v>
      </c>
      <c r="BF231" s="147">
        <f>IF($N$231="snížená",$J$231,0)</f>
        <v>0</v>
      </c>
      <c r="BG231" s="147">
        <f>IF($N$231="zákl. přenesená",$J$231,0)</f>
        <v>0</v>
      </c>
      <c r="BH231" s="147">
        <f>IF($N$231="sníž. přenesená",$J$231,0)</f>
        <v>0</v>
      </c>
      <c r="BI231" s="147">
        <f>IF($N$231="nulová",$J$231,0)</f>
        <v>0</v>
      </c>
      <c r="BJ231" s="89" t="s">
        <v>21</v>
      </c>
      <c r="BK231" s="147">
        <f>ROUND($I$231*$H$231,2)</f>
        <v>0</v>
      </c>
      <c r="BL231" s="89" t="s">
        <v>163</v>
      </c>
      <c r="BM231" s="89" t="s">
        <v>404</v>
      </c>
    </row>
    <row r="232" spans="2:65" s="6" customFormat="1" ht="16.5" customHeight="1" x14ac:dyDescent="0.3">
      <c r="B232" s="23"/>
      <c r="C232" s="24"/>
      <c r="D232" s="148" t="s">
        <v>164</v>
      </c>
      <c r="E232" s="24"/>
      <c r="F232" s="149" t="s">
        <v>594</v>
      </c>
      <c r="G232" s="24"/>
      <c r="H232" s="24"/>
      <c r="J232" s="24"/>
      <c r="K232" s="24"/>
      <c r="L232" s="43"/>
      <c r="M232" s="56"/>
      <c r="N232" s="24"/>
      <c r="O232" s="24"/>
      <c r="P232" s="24"/>
      <c r="Q232" s="24"/>
      <c r="R232" s="24"/>
      <c r="S232" s="24"/>
      <c r="T232" s="57"/>
      <c r="AT232" s="6" t="s">
        <v>164</v>
      </c>
      <c r="AU232" s="6" t="s">
        <v>21</v>
      </c>
    </row>
    <row r="233" spans="2:65" s="6" customFormat="1" ht="15.75" customHeight="1" x14ac:dyDescent="0.3">
      <c r="B233" s="23"/>
      <c r="C233" s="136" t="s">
        <v>222</v>
      </c>
      <c r="D233" s="136" t="s">
        <v>159</v>
      </c>
      <c r="E233" s="137" t="s">
        <v>598</v>
      </c>
      <c r="F233" s="138" t="s">
        <v>599</v>
      </c>
      <c r="G233" s="139" t="s">
        <v>600</v>
      </c>
      <c r="H233" s="140">
        <v>48</v>
      </c>
      <c r="I233" s="141"/>
      <c r="J233" s="142">
        <f>ROUND($I$233*$H$233,2)</f>
        <v>0</v>
      </c>
      <c r="K233" s="138"/>
      <c r="L233" s="43"/>
      <c r="M233" s="143"/>
      <c r="N233" s="144" t="s">
        <v>41</v>
      </c>
      <c r="O233" s="24"/>
      <c r="P233" s="145">
        <f>$O$233*$H$233</f>
        <v>0</v>
      </c>
      <c r="Q233" s="145">
        <v>0</v>
      </c>
      <c r="R233" s="145">
        <f>$Q$233*$H$233</f>
        <v>0</v>
      </c>
      <c r="S233" s="145">
        <v>0</v>
      </c>
      <c r="T233" s="146">
        <f>$S$233*$H$233</f>
        <v>0</v>
      </c>
      <c r="AR233" s="89" t="s">
        <v>163</v>
      </c>
      <c r="AT233" s="89" t="s">
        <v>159</v>
      </c>
      <c r="AU233" s="89" t="s">
        <v>21</v>
      </c>
      <c r="AY233" s="6" t="s">
        <v>158</v>
      </c>
      <c r="BE233" s="147">
        <f>IF($N$233="základní",$J$233,0)</f>
        <v>0</v>
      </c>
      <c r="BF233" s="147">
        <f>IF($N$233="snížená",$J$233,0)</f>
        <v>0</v>
      </c>
      <c r="BG233" s="147">
        <f>IF($N$233="zákl. přenesená",$J$233,0)</f>
        <v>0</v>
      </c>
      <c r="BH233" s="147">
        <f>IF($N$233="sníž. přenesená",$J$233,0)</f>
        <v>0</v>
      </c>
      <c r="BI233" s="147">
        <f>IF($N$233="nulová",$J$233,0)</f>
        <v>0</v>
      </c>
      <c r="BJ233" s="89" t="s">
        <v>21</v>
      </c>
      <c r="BK233" s="147">
        <f>ROUND($I$233*$H$233,2)</f>
        <v>0</v>
      </c>
      <c r="BL233" s="89" t="s">
        <v>163</v>
      </c>
      <c r="BM233" s="89" t="s">
        <v>222</v>
      </c>
    </row>
    <row r="234" spans="2:65" s="6" customFormat="1" ht="16.5" customHeight="1" x14ac:dyDescent="0.3">
      <c r="B234" s="23"/>
      <c r="C234" s="24"/>
      <c r="D234" s="148" t="s">
        <v>164</v>
      </c>
      <c r="E234" s="24"/>
      <c r="F234" s="149" t="s">
        <v>599</v>
      </c>
      <c r="G234" s="24"/>
      <c r="H234" s="24"/>
      <c r="J234" s="24"/>
      <c r="K234" s="24"/>
      <c r="L234" s="43"/>
      <c r="M234" s="56"/>
      <c r="N234" s="24"/>
      <c r="O234" s="24"/>
      <c r="P234" s="24"/>
      <c r="Q234" s="24"/>
      <c r="R234" s="24"/>
      <c r="S234" s="24"/>
      <c r="T234" s="57"/>
      <c r="AT234" s="6" t="s">
        <v>164</v>
      </c>
      <c r="AU234" s="6" t="s">
        <v>21</v>
      </c>
    </row>
    <row r="235" spans="2:65" s="6" customFormat="1" ht="15.75" customHeight="1" x14ac:dyDescent="0.3">
      <c r="B235" s="23"/>
      <c r="C235" s="136" t="s">
        <v>556</v>
      </c>
      <c r="D235" s="136" t="s">
        <v>159</v>
      </c>
      <c r="E235" s="137" t="s">
        <v>361</v>
      </c>
      <c r="F235" s="138" t="s">
        <v>362</v>
      </c>
      <c r="G235" s="139" t="s">
        <v>420</v>
      </c>
      <c r="H235" s="177"/>
      <c r="I235" s="141"/>
      <c r="J235" s="142">
        <f>ROUND($I$235*$H$235,2)</f>
        <v>0</v>
      </c>
      <c r="K235" s="138"/>
      <c r="L235" s="43"/>
      <c r="M235" s="143"/>
      <c r="N235" s="144" t="s">
        <v>41</v>
      </c>
      <c r="O235" s="24"/>
      <c r="P235" s="145">
        <f>$O$235*$H$235</f>
        <v>0</v>
      </c>
      <c r="Q235" s="145">
        <v>0</v>
      </c>
      <c r="R235" s="145">
        <f>$Q$235*$H$235</f>
        <v>0</v>
      </c>
      <c r="S235" s="145">
        <v>0</v>
      </c>
      <c r="T235" s="146">
        <f>$S$235*$H$235</f>
        <v>0</v>
      </c>
      <c r="AR235" s="89" t="s">
        <v>163</v>
      </c>
      <c r="AT235" s="89" t="s">
        <v>159</v>
      </c>
      <c r="AU235" s="89" t="s">
        <v>21</v>
      </c>
      <c r="AY235" s="6" t="s">
        <v>158</v>
      </c>
      <c r="BE235" s="147">
        <f>IF($N$235="základní",$J$235,0)</f>
        <v>0</v>
      </c>
      <c r="BF235" s="147">
        <f>IF($N$235="snížená",$J$235,0)</f>
        <v>0</v>
      </c>
      <c r="BG235" s="147">
        <f>IF($N$235="zákl. přenesená",$J$235,0)</f>
        <v>0</v>
      </c>
      <c r="BH235" s="147">
        <f>IF($N$235="sníž. přenesená",$J$235,0)</f>
        <v>0</v>
      </c>
      <c r="BI235" s="147">
        <f>IF($N$235="nulová",$J$235,0)</f>
        <v>0</v>
      </c>
      <c r="BJ235" s="89" t="s">
        <v>21</v>
      </c>
      <c r="BK235" s="147">
        <f>ROUND($I$235*$H$235,2)</f>
        <v>0</v>
      </c>
      <c r="BL235" s="89" t="s">
        <v>163</v>
      </c>
      <c r="BM235" s="89" t="s">
        <v>556</v>
      </c>
    </row>
    <row r="236" spans="2:65" s="6" customFormat="1" ht="16.5" customHeight="1" x14ac:dyDescent="0.3">
      <c r="B236" s="23"/>
      <c r="C236" s="24"/>
      <c r="D236" s="148" t="s">
        <v>164</v>
      </c>
      <c r="E236" s="24"/>
      <c r="F236" s="149" t="s">
        <v>362</v>
      </c>
      <c r="G236" s="24"/>
      <c r="H236" s="24"/>
      <c r="J236" s="24"/>
      <c r="K236" s="24"/>
      <c r="L236" s="43"/>
      <c r="M236" s="56"/>
      <c r="N236" s="24"/>
      <c r="O236" s="24"/>
      <c r="P236" s="24"/>
      <c r="Q236" s="24"/>
      <c r="R236" s="24"/>
      <c r="S236" s="24"/>
      <c r="T236" s="57"/>
      <c r="AT236" s="6" t="s">
        <v>164</v>
      </c>
      <c r="AU236" s="6" t="s">
        <v>21</v>
      </c>
    </row>
    <row r="237" spans="2:65" s="125" customFormat="1" ht="37.5" customHeight="1" x14ac:dyDescent="0.35">
      <c r="B237" s="126"/>
      <c r="C237" s="127"/>
      <c r="D237" s="127" t="s">
        <v>69</v>
      </c>
      <c r="E237" s="128" t="s">
        <v>372</v>
      </c>
      <c r="F237" s="128" t="s">
        <v>373</v>
      </c>
      <c r="G237" s="127"/>
      <c r="H237" s="127"/>
      <c r="J237" s="129">
        <f>$BK$237</f>
        <v>0</v>
      </c>
      <c r="K237" s="127"/>
      <c r="L237" s="130"/>
      <c r="M237" s="131"/>
      <c r="N237" s="127"/>
      <c r="O237" s="127"/>
      <c r="P237" s="132">
        <f>SUM($P$238:$P$247)</f>
        <v>0</v>
      </c>
      <c r="Q237" s="127"/>
      <c r="R237" s="132">
        <f>SUM($R$238:$R$247)</f>
        <v>0</v>
      </c>
      <c r="S237" s="127"/>
      <c r="T237" s="133">
        <f>SUM($T$238:$T$247)</f>
        <v>0</v>
      </c>
      <c r="AR237" s="134" t="s">
        <v>21</v>
      </c>
      <c r="AT237" s="134" t="s">
        <v>69</v>
      </c>
      <c r="AU237" s="134" t="s">
        <v>70</v>
      </c>
      <c r="AY237" s="134" t="s">
        <v>158</v>
      </c>
      <c r="BK237" s="135">
        <f>SUM($BK$238:$BK$247)</f>
        <v>0</v>
      </c>
    </row>
    <row r="238" spans="2:65" s="6" customFormat="1" ht="15.75" customHeight="1" x14ac:dyDescent="0.3">
      <c r="B238" s="23"/>
      <c r="C238" s="136" t="s">
        <v>227</v>
      </c>
      <c r="D238" s="136" t="s">
        <v>159</v>
      </c>
      <c r="E238" s="137" t="s">
        <v>1195</v>
      </c>
      <c r="F238" s="138" t="s">
        <v>1196</v>
      </c>
      <c r="G238" s="139" t="s">
        <v>447</v>
      </c>
      <c r="H238" s="140">
        <v>14</v>
      </c>
      <c r="I238" s="141"/>
      <c r="J238" s="142">
        <f>ROUND($I$238*$H$238,2)</f>
        <v>0</v>
      </c>
      <c r="K238" s="138"/>
      <c r="L238" s="43"/>
      <c r="M238" s="143"/>
      <c r="N238" s="144" t="s">
        <v>41</v>
      </c>
      <c r="O238" s="24"/>
      <c r="P238" s="145">
        <f>$O$238*$H$238</f>
        <v>0</v>
      </c>
      <c r="Q238" s="145">
        <v>0</v>
      </c>
      <c r="R238" s="145">
        <f>$Q$238*$H$238</f>
        <v>0</v>
      </c>
      <c r="S238" s="145">
        <v>0</v>
      </c>
      <c r="T238" s="146">
        <f>$S$238*$H$238</f>
        <v>0</v>
      </c>
      <c r="AR238" s="89" t="s">
        <v>163</v>
      </c>
      <c r="AT238" s="89" t="s">
        <v>159</v>
      </c>
      <c r="AU238" s="89" t="s">
        <v>21</v>
      </c>
      <c r="AY238" s="6" t="s">
        <v>158</v>
      </c>
      <c r="BE238" s="147">
        <f>IF($N$238="základní",$J$238,0)</f>
        <v>0</v>
      </c>
      <c r="BF238" s="147">
        <f>IF($N$238="snížená",$J$238,0)</f>
        <v>0</v>
      </c>
      <c r="BG238" s="147">
        <f>IF($N$238="zákl. přenesená",$J$238,0)</f>
        <v>0</v>
      </c>
      <c r="BH238" s="147">
        <f>IF($N$238="sníž. přenesená",$J$238,0)</f>
        <v>0</v>
      </c>
      <c r="BI238" s="147">
        <f>IF($N$238="nulová",$J$238,0)</f>
        <v>0</v>
      </c>
      <c r="BJ238" s="89" t="s">
        <v>21</v>
      </c>
      <c r="BK238" s="147">
        <f>ROUND($I$238*$H$238,2)</f>
        <v>0</v>
      </c>
      <c r="BL238" s="89" t="s">
        <v>163</v>
      </c>
      <c r="BM238" s="89" t="s">
        <v>227</v>
      </c>
    </row>
    <row r="239" spans="2:65" s="6" customFormat="1" ht="16.5" customHeight="1" x14ac:dyDescent="0.3">
      <c r="B239" s="23"/>
      <c r="C239" s="24"/>
      <c r="D239" s="148" t="s">
        <v>164</v>
      </c>
      <c r="E239" s="24"/>
      <c r="F239" s="149" t="s">
        <v>1196</v>
      </c>
      <c r="G239" s="24"/>
      <c r="H239" s="24"/>
      <c r="J239" s="24"/>
      <c r="K239" s="24"/>
      <c r="L239" s="43"/>
      <c r="M239" s="56"/>
      <c r="N239" s="24"/>
      <c r="O239" s="24"/>
      <c r="P239" s="24"/>
      <c r="Q239" s="24"/>
      <c r="R239" s="24"/>
      <c r="S239" s="24"/>
      <c r="T239" s="57"/>
      <c r="AT239" s="6" t="s">
        <v>164</v>
      </c>
      <c r="AU239" s="6" t="s">
        <v>21</v>
      </c>
    </row>
    <row r="240" spans="2:65" s="6" customFormat="1" ht="15.75" customHeight="1" x14ac:dyDescent="0.3">
      <c r="B240" s="23"/>
      <c r="C240" s="136" t="s">
        <v>562</v>
      </c>
      <c r="D240" s="136" t="s">
        <v>159</v>
      </c>
      <c r="E240" s="137" t="s">
        <v>604</v>
      </c>
      <c r="F240" s="138" t="s">
        <v>605</v>
      </c>
      <c r="G240" s="139" t="s">
        <v>447</v>
      </c>
      <c r="H240" s="140">
        <v>56</v>
      </c>
      <c r="I240" s="141"/>
      <c r="J240" s="142">
        <f>ROUND($I$240*$H$240,2)</f>
        <v>0</v>
      </c>
      <c r="K240" s="138"/>
      <c r="L240" s="43"/>
      <c r="M240" s="143"/>
      <c r="N240" s="144" t="s">
        <v>41</v>
      </c>
      <c r="O240" s="24"/>
      <c r="P240" s="145">
        <f>$O$240*$H$240</f>
        <v>0</v>
      </c>
      <c r="Q240" s="145">
        <v>0</v>
      </c>
      <c r="R240" s="145">
        <f>$Q$240*$H$240</f>
        <v>0</v>
      </c>
      <c r="S240" s="145">
        <v>0</v>
      </c>
      <c r="T240" s="146">
        <f>$S$240*$H$240</f>
        <v>0</v>
      </c>
      <c r="AR240" s="89" t="s">
        <v>163</v>
      </c>
      <c r="AT240" s="89" t="s">
        <v>159</v>
      </c>
      <c r="AU240" s="89" t="s">
        <v>21</v>
      </c>
      <c r="AY240" s="6" t="s">
        <v>158</v>
      </c>
      <c r="BE240" s="147">
        <f>IF($N$240="základní",$J$240,0)</f>
        <v>0</v>
      </c>
      <c r="BF240" s="147">
        <f>IF($N$240="snížená",$J$240,0)</f>
        <v>0</v>
      </c>
      <c r="BG240" s="147">
        <f>IF($N$240="zákl. přenesená",$J$240,0)</f>
        <v>0</v>
      </c>
      <c r="BH240" s="147">
        <f>IF($N$240="sníž. přenesená",$J$240,0)</f>
        <v>0</v>
      </c>
      <c r="BI240" s="147">
        <f>IF($N$240="nulová",$J$240,0)</f>
        <v>0</v>
      </c>
      <c r="BJ240" s="89" t="s">
        <v>21</v>
      </c>
      <c r="BK240" s="147">
        <f>ROUND($I$240*$H$240,2)</f>
        <v>0</v>
      </c>
      <c r="BL240" s="89" t="s">
        <v>163</v>
      </c>
      <c r="BM240" s="89" t="s">
        <v>562</v>
      </c>
    </row>
    <row r="241" spans="2:65" s="6" customFormat="1" ht="16.5" customHeight="1" x14ac:dyDescent="0.3">
      <c r="B241" s="23"/>
      <c r="C241" s="24"/>
      <c r="D241" s="148" t="s">
        <v>164</v>
      </c>
      <c r="E241" s="24"/>
      <c r="F241" s="149" t="s">
        <v>605</v>
      </c>
      <c r="G241" s="24"/>
      <c r="H241" s="24"/>
      <c r="J241" s="24"/>
      <c r="K241" s="24"/>
      <c r="L241" s="43"/>
      <c r="M241" s="56"/>
      <c r="N241" s="24"/>
      <c r="O241" s="24"/>
      <c r="P241" s="24"/>
      <c r="Q241" s="24"/>
      <c r="R241" s="24"/>
      <c r="S241" s="24"/>
      <c r="T241" s="57"/>
      <c r="AT241" s="6" t="s">
        <v>164</v>
      </c>
      <c r="AU241" s="6" t="s">
        <v>21</v>
      </c>
    </row>
    <row r="242" spans="2:65" s="6" customFormat="1" ht="15.75" customHeight="1" x14ac:dyDescent="0.3">
      <c r="B242" s="150"/>
      <c r="C242" s="151"/>
      <c r="D242" s="152" t="s">
        <v>165</v>
      </c>
      <c r="E242" s="151"/>
      <c r="F242" s="153" t="s">
        <v>1316</v>
      </c>
      <c r="G242" s="151"/>
      <c r="H242" s="154">
        <v>56</v>
      </c>
      <c r="J242" s="151"/>
      <c r="K242" s="151"/>
      <c r="L242" s="155"/>
      <c r="M242" s="156"/>
      <c r="N242" s="151"/>
      <c r="O242" s="151"/>
      <c r="P242" s="151"/>
      <c r="Q242" s="151"/>
      <c r="R242" s="151"/>
      <c r="S242" s="151"/>
      <c r="T242" s="157"/>
      <c r="AT242" s="158" t="s">
        <v>165</v>
      </c>
      <c r="AU242" s="158" t="s">
        <v>21</v>
      </c>
      <c r="AV242" s="158" t="s">
        <v>78</v>
      </c>
      <c r="AW242" s="158" t="s">
        <v>121</v>
      </c>
      <c r="AX242" s="158" t="s">
        <v>70</v>
      </c>
      <c r="AY242" s="158" t="s">
        <v>158</v>
      </c>
    </row>
    <row r="243" spans="2:65" s="6" customFormat="1" ht="15.75" customHeight="1" x14ac:dyDescent="0.3">
      <c r="B243" s="159"/>
      <c r="C243" s="160"/>
      <c r="D243" s="152" t="s">
        <v>165</v>
      </c>
      <c r="E243" s="160"/>
      <c r="F243" s="161" t="s">
        <v>170</v>
      </c>
      <c r="G243" s="160"/>
      <c r="H243" s="162">
        <v>56</v>
      </c>
      <c r="J243" s="160"/>
      <c r="K243" s="160"/>
      <c r="L243" s="163"/>
      <c r="M243" s="164"/>
      <c r="N243" s="160"/>
      <c r="O243" s="160"/>
      <c r="P243" s="160"/>
      <c r="Q243" s="160"/>
      <c r="R243" s="160"/>
      <c r="S243" s="160"/>
      <c r="T243" s="165"/>
      <c r="AT243" s="166" t="s">
        <v>165</v>
      </c>
      <c r="AU243" s="166" t="s">
        <v>21</v>
      </c>
      <c r="AV243" s="166" t="s">
        <v>163</v>
      </c>
      <c r="AW243" s="166" t="s">
        <v>121</v>
      </c>
      <c r="AX243" s="166" t="s">
        <v>21</v>
      </c>
      <c r="AY243" s="166" t="s">
        <v>158</v>
      </c>
    </row>
    <row r="244" spans="2:65" s="6" customFormat="1" ht="15.75" customHeight="1" x14ac:dyDescent="0.3">
      <c r="B244" s="23"/>
      <c r="C244" s="136" t="s">
        <v>565</v>
      </c>
      <c r="D244" s="136" t="s">
        <v>159</v>
      </c>
      <c r="E244" s="137" t="s">
        <v>375</v>
      </c>
      <c r="F244" s="138" t="s">
        <v>376</v>
      </c>
      <c r="G244" s="139" t="s">
        <v>177</v>
      </c>
      <c r="H244" s="140">
        <v>3.6</v>
      </c>
      <c r="I244" s="141"/>
      <c r="J244" s="142">
        <f>ROUND($I$244*$H$244,2)</f>
        <v>0</v>
      </c>
      <c r="K244" s="138"/>
      <c r="L244" s="43"/>
      <c r="M244" s="143"/>
      <c r="N244" s="144" t="s">
        <v>41</v>
      </c>
      <c r="O244" s="24"/>
      <c r="P244" s="145">
        <f>$O$244*$H$244</f>
        <v>0</v>
      </c>
      <c r="Q244" s="145">
        <v>0</v>
      </c>
      <c r="R244" s="145">
        <f>$Q$244*$H$244</f>
        <v>0</v>
      </c>
      <c r="S244" s="145">
        <v>0</v>
      </c>
      <c r="T244" s="146">
        <f>$S$244*$H$244</f>
        <v>0</v>
      </c>
      <c r="AR244" s="89" t="s">
        <v>163</v>
      </c>
      <c r="AT244" s="89" t="s">
        <v>159</v>
      </c>
      <c r="AU244" s="89" t="s">
        <v>21</v>
      </c>
      <c r="AY244" s="6" t="s">
        <v>158</v>
      </c>
      <c r="BE244" s="147">
        <f>IF($N$244="základní",$J$244,0)</f>
        <v>0</v>
      </c>
      <c r="BF244" s="147">
        <f>IF($N$244="snížená",$J$244,0)</f>
        <v>0</v>
      </c>
      <c r="BG244" s="147">
        <f>IF($N$244="zákl. přenesená",$J$244,0)</f>
        <v>0</v>
      </c>
      <c r="BH244" s="147">
        <f>IF($N$244="sníž. přenesená",$J$244,0)</f>
        <v>0</v>
      </c>
      <c r="BI244" s="147">
        <f>IF($N$244="nulová",$J$244,0)</f>
        <v>0</v>
      </c>
      <c r="BJ244" s="89" t="s">
        <v>21</v>
      </c>
      <c r="BK244" s="147">
        <f>ROUND($I$244*$H$244,2)</f>
        <v>0</v>
      </c>
      <c r="BL244" s="89" t="s">
        <v>163</v>
      </c>
      <c r="BM244" s="89" t="s">
        <v>565</v>
      </c>
    </row>
    <row r="245" spans="2:65" s="6" customFormat="1" ht="16.5" customHeight="1" x14ac:dyDescent="0.3">
      <c r="B245" s="23"/>
      <c r="C245" s="24"/>
      <c r="D245" s="148" t="s">
        <v>164</v>
      </c>
      <c r="E245" s="24"/>
      <c r="F245" s="149" t="s">
        <v>376</v>
      </c>
      <c r="G245" s="24"/>
      <c r="H245" s="24"/>
      <c r="J245" s="24"/>
      <c r="K245" s="24"/>
      <c r="L245" s="43"/>
      <c r="M245" s="56"/>
      <c r="N245" s="24"/>
      <c r="O245" s="24"/>
      <c r="P245" s="24"/>
      <c r="Q245" s="24"/>
      <c r="R245" s="24"/>
      <c r="S245" s="24"/>
      <c r="T245" s="57"/>
      <c r="AT245" s="6" t="s">
        <v>164</v>
      </c>
      <c r="AU245" s="6" t="s">
        <v>21</v>
      </c>
    </row>
    <row r="246" spans="2:65" s="6" customFormat="1" ht="15.75" customHeight="1" x14ac:dyDescent="0.3">
      <c r="B246" s="150"/>
      <c r="C246" s="151"/>
      <c r="D246" s="152" t="s">
        <v>165</v>
      </c>
      <c r="E246" s="151"/>
      <c r="F246" s="153" t="s">
        <v>1317</v>
      </c>
      <c r="G246" s="151"/>
      <c r="H246" s="154">
        <v>3.6</v>
      </c>
      <c r="J246" s="151"/>
      <c r="K246" s="151"/>
      <c r="L246" s="155"/>
      <c r="M246" s="156"/>
      <c r="N246" s="151"/>
      <c r="O246" s="151"/>
      <c r="P246" s="151"/>
      <c r="Q246" s="151"/>
      <c r="R246" s="151"/>
      <c r="S246" s="151"/>
      <c r="T246" s="157"/>
      <c r="AT246" s="158" t="s">
        <v>165</v>
      </c>
      <c r="AU246" s="158" t="s">
        <v>21</v>
      </c>
      <c r="AV246" s="158" t="s">
        <v>78</v>
      </c>
      <c r="AW246" s="158" t="s">
        <v>121</v>
      </c>
      <c r="AX246" s="158" t="s">
        <v>70</v>
      </c>
      <c r="AY246" s="158" t="s">
        <v>158</v>
      </c>
    </row>
    <row r="247" spans="2:65" s="6" customFormat="1" ht="15.75" customHeight="1" x14ac:dyDescent="0.3">
      <c r="B247" s="159"/>
      <c r="C247" s="160"/>
      <c r="D247" s="152" t="s">
        <v>165</v>
      </c>
      <c r="E247" s="160"/>
      <c r="F247" s="161" t="s">
        <v>170</v>
      </c>
      <c r="G247" s="160"/>
      <c r="H247" s="162">
        <v>3.6</v>
      </c>
      <c r="J247" s="160"/>
      <c r="K247" s="160"/>
      <c r="L247" s="163"/>
      <c r="M247" s="164"/>
      <c r="N247" s="160"/>
      <c r="O247" s="160"/>
      <c r="P247" s="160"/>
      <c r="Q247" s="160"/>
      <c r="R247" s="160"/>
      <c r="S247" s="160"/>
      <c r="T247" s="165"/>
      <c r="AT247" s="166" t="s">
        <v>165</v>
      </c>
      <c r="AU247" s="166" t="s">
        <v>21</v>
      </c>
      <c r="AV247" s="166" t="s">
        <v>163</v>
      </c>
      <c r="AW247" s="166" t="s">
        <v>121</v>
      </c>
      <c r="AX247" s="166" t="s">
        <v>21</v>
      </c>
      <c r="AY247" s="166" t="s">
        <v>158</v>
      </c>
    </row>
    <row r="248" spans="2:65" s="125" customFormat="1" ht="37.5" customHeight="1" x14ac:dyDescent="0.35">
      <c r="B248" s="126"/>
      <c r="C248" s="127"/>
      <c r="D248" s="127" t="s">
        <v>69</v>
      </c>
      <c r="E248" s="128" t="s">
        <v>393</v>
      </c>
      <c r="F248" s="128" t="s">
        <v>394</v>
      </c>
      <c r="G248" s="127"/>
      <c r="H248" s="127"/>
      <c r="J248" s="129">
        <f>$BK$248</f>
        <v>0</v>
      </c>
      <c r="K248" s="127"/>
      <c r="L248" s="130"/>
      <c r="M248" s="131"/>
      <c r="N248" s="127"/>
      <c r="O248" s="127"/>
      <c r="P248" s="132">
        <f>SUM($P$249:$P$254)</f>
        <v>0</v>
      </c>
      <c r="Q248" s="127"/>
      <c r="R248" s="132">
        <f>SUM($R$249:$R$254)</f>
        <v>0</v>
      </c>
      <c r="S248" s="127"/>
      <c r="T248" s="133">
        <f>SUM($T$249:$T$254)</f>
        <v>0</v>
      </c>
      <c r="AR248" s="134" t="s">
        <v>21</v>
      </c>
      <c r="AT248" s="134" t="s">
        <v>69</v>
      </c>
      <c r="AU248" s="134" t="s">
        <v>70</v>
      </c>
      <c r="AY248" s="134" t="s">
        <v>158</v>
      </c>
      <c r="BK248" s="135">
        <f>SUM($BK$249:$BK$254)</f>
        <v>0</v>
      </c>
    </row>
    <row r="249" spans="2:65" s="6" customFormat="1" ht="15.75" customHeight="1" x14ac:dyDescent="0.3">
      <c r="B249" s="23"/>
      <c r="C249" s="136" t="s">
        <v>568</v>
      </c>
      <c r="D249" s="136" t="s">
        <v>159</v>
      </c>
      <c r="E249" s="137" t="s">
        <v>402</v>
      </c>
      <c r="F249" s="138" t="s">
        <v>403</v>
      </c>
      <c r="G249" s="139" t="s">
        <v>183</v>
      </c>
      <c r="H249" s="140">
        <v>1.099</v>
      </c>
      <c r="I249" s="141"/>
      <c r="J249" s="142">
        <f>ROUND($I$249*$H$249,2)</f>
        <v>0</v>
      </c>
      <c r="K249" s="138"/>
      <c r="L249" s="43"/>
      <c r="M249" s="143"/>
      <c r="N249" s="144" t="s">
        <v>41</v>
      </c>
      <c r="O249" s="24"/>
      <c r="P249" s="145">
        <f>$O$249*$H$249</f>
        <v>0</v>
      </c>
      <c r="Q249" s="145">
        <v>0</v>
      </c>
      <c r="R249" s="145">
        <f>$Q$249*$H$249</f>
        <v>0</v>
      </c>
      <c r="S249" s="145">
        <v>0</v>
      </c>
      <c r="T249" s="146">
        <f>$S$249*$H$249</f>
        <v>0</v>
      </c>
      <c r="AR249" s="89" t="s">
        <v>163</v>
      </c>
      <c r="AT249" s="89" t="s">
        <v>159</v>
      </c>
      <c r="AU249" s="89" t="s">
        <v>21</v>
      </c>
      <c r="AY249" s="6" t="s">
        <v>158</v>
      </c>
      <c r="BE249" s="147">
        <f>IF($N$249="základní",$J$249,0)</f>
        <v>0</v>
      </c>
      <c r="BF249" s="147">
        <f>IF($N$249="snížená",$J$249,0)</f>
        <v>0</v>
      </c>
      <c r="BG249" s="147">
        <f>IF($N$249="zákl. přenesená",$J$249,0)</f>
        <v>0</v>
      </c>
      <c r="BH249" s="147">
        <f>IF($N$249="sníž. přenesená",$J$249,0)</f>
        <v>0</v>
      </c>
      <c r="BI249" s="147">
        <f>IF($N$249="nulová",$J$249,0)</f>
        <v>0</v>
      </c>
      <c r="BJ249" s="89" t="s">
        <v>21</v>
      </c>
      <c r="BK249" s="147">
        <f>ROUND($I$249*$H$249,2)</f>
        <v>0</v>
      </c>
      <c r="BL249" s="89" t="s">
        <v>163</v>
      </c>
      <c r="BM249" s="89" t="s">
        <v>568</v>
      </c>
    </row>
    <row r="250" spans="2:65" s="6" customFormat="1" ht="16.5" customHeight="1" x14ac:dyDescent="0.3">
      <c r="B250" s="23"/>
      <c r="C250" s="24"/>
      <c r="D250" s="148" t="s">
        <v>164</v>
      </c>
      <c r="E250" s="24"/>
      <c r="F250" s="149" t="s">
        <v>403</v>
      </c>
      <c r="G250" s="24"/>
      <c r="H250" s="24"/>
      <c r="J250" s="24"/>
      <c r="K250" s="24"/>
      <c r="L250" s="43"/>
      <c r="M250" s="56"/>
      <c r="N250" s="24"/>
      <c r="O250" s="24"/>
      <c r="P250" s="24"/>
      <c r="Q250" s="24"/>
      <c r="R250" s="24"/>
      <c r="S250" s="24"/>
      <c r="T250" s="57"/>
      <c r="AT250" s="6" t="s">
        <v>164</v>
      </c>
      <c r="AU250" s="6" t="s">
        <v>21</v>
      </c>
    </row>
    <row r="251" spans="2:65" s="6" customFormat="1" ht="15.75" customHeight="1" x14ac:dyDescent="0.3">
      <c r="B251" s="23"/>
      <c r="C251" s="136" t="s">
        <v>571</v>
      </c>
      <c r="D251" s="136" t="s">
        <v>159</v>
      </c>
      <c r="E251" s="137" t="s">
        <v>405</v>
      </c>
      <c r="F251" s="138" t="s">
        <v>406</v>
      </c>
      <c r="G251" s="139" t="s">
        <v>183</v>
      </c>
      <c r="H251" s="140">
        <v>20.888999999999999</v>
      </c>
      <c r="I251" s="141"/>
      <c r="J251" s="142">
        <f>ROUND($I$251*$H$251,2)</f>
        <v>0</v>
      </c>
      <c r="K251" s="138"/>
      <c r="L251" s="43"/>
      <c r="M251" s="143"/>
      <c r="N251" s="144" t="s">
        <v>41</v>
      </c>
      <c r="O251" s="24"/>
      <c r="P251" s="145">
        <f>$O$251*$H$251</f>
        <v>0</v>
      </c>
      <c r="Q251" s="145">
        <v>0</v>
      </c>
      <c r="R251" s="145">
        <f>$Q$251*$H$251</f>
        <v>0</v>
      </c>
      <c r="S251" s="145">
        <v>0</v>
      </c>
      <c r="T251" s="146">
        <f>$S$251*$H$251</f>
        <v>0</v>
      </c>
      <c r="AR251" s="89" t="s">
        <v>163</v>
      </c>
      <c r="AT251" s="89" t="s">
        <v>159</v>
      </c>
      <c r="AU251" s="89" t="s">
        <v>21</v>
      </c>
      <c r="AY251" s="6" t="s">
        <v>158</v>
      </c>
      <c r="BE251" s="147">
        <f>IF($N$251="základní",$J$251,0)</f>
        <v>0</v>
      </c>
      <c r="BF251" s="147">
        <f>IF($N$251="snížená",$J$251,0)</f>
        <v>0</v>
      </c>
      <c r="BG251" s="147">
        <f>IF($N$251="zákl. přenesená",$J$251,0)</f>
        <v>0</v>
      </c>
      <c r="BH251" s="147">
        <f>IF($N$251="sníž. přenesená",$J$251,0)</f>
        <v>0</v>
      </c>
      <c r="BI251" s="147">
        <f>IF($N$251="nulová",$J$251,0)</f>
        <v>0</v>
      </c>
      <c r="BJ251" s="89" t="s">
        <v>21</v>
      </c>
      <c r="BK251" s="147">
        <f>ROUND($I$251*$H$251,2)</f>
        <v>0</v>
      </c>
      <c r="BL251" s="89" t="s">
        <v>163</v>
      </c>
      <c r="BM251" s="89" t="s">
        <v>571</v>
      </c>
    </row>
    <row r="252" spans="2:65" s="6" customFormat="1" ht="16.5" customHeight="1" x14ac:dyDescent="0.3">
      <c r="B252" s="23"/>
      <c r="C252" s="24"/>
      <c r="D252" s="148" t="s">
        <v>164</v>
      </c>
      <c r="E252" s="24"/>
      <c r="F252" s="149" t="s">
        <v>406</v>
      </c>
      <c r="G252" s="24"/>
      <c r="H252" s="24"/>
      <c r="J252" s="24"/>
      <c r="K252" s="24"/>
      <c r="L252" s="43"/>
      <c r="M252" s="56"/>
      <c r="N252" s="24"/>
      <c r="O252" s="24"/>
      <c r="P252" s="24"/>
      <c r="Q252" s="24"/>
      <c r="R252" s="24"/>
      <c r="S252" s="24"/>
      <c r="T252" s="57"/>
      <c r="AT252" s="6" t="s">
        <v>164</v>
      </c>
      <c r="AU252" s="6" t="s">
        <v>21</v>
      </c>
    </row>
    <row r="253" spans="2:65" s="6" customFormat="1" ht="15.75" customHeight="1" x14ac:dyDescent="0.3">
      <c r="B253" s="23"/>
      <c r="C253" s="136" t="s">
        <v>574</v>
      </c>
      <c r="D253" s="136" t="s">
        <v>159</v>
      </c>
      <c r="E253" s="137" t="s">
        <v>407</v>
      </c>
      <c r="F253" s="138" t="s">
        <v>408</v>
      </c>
      <c r="G253" s="139" t="s">
        <v>183</v>
      </c>
      <c r="H253" s="140">
        <v>1.099</v>
      </c>
      <c r="I253" s="141"/>
      <c r="J253" s="142">
        <f>ROUND($I$253*$H$253,2)</f>
        <v>0</v>
      </c>
      <c r="K253" s="138"/>
      <c r="L253" s="43"/>
      <c r="M253" s="143"/>
      <c r="N253" s="144" t="s">
        <v>41</v>
      </c>
      <c r="O253" s="24"/>
      <c r="P253" s="145">
        <f>$O$253*$H$253</f>
        <v>0</v>
      </c>
      <c r="Q253" s="145">
        <v>0</v>
      </c>
      <c r="R253" s="145">
        <f>$Q$253*$H$253</f>
        <v>0</v>
      </c>
      <c r="S253" s="145">
        <v>0</v>
      </c>
      <c r="T253" s="146">
        <f>$S$253*$H$253</f>
        <v>0</v>
      </c>
      <c r="AR253" s="89" t="s">
        <v>163</v>
      </c>
      <c r="AT253" s="89" t="s">
        <v>159</v>
      </c>
      <c r="AU253" s="89" t="s">
        <v>21</v>
      </c>
      <c r="AY253" s="6" t="s">
        <v>158</v>
      </c>
      <c r="BE253" s="147">
        <f>IF($N$253="základní",$J$253,0)</f>
        <v>0</v>
      </c>
      <c r="BF253" s="147">
        <f>IF($N$253="snížená",$J$253,0)</f>
        <v>0</v>
      </c>
      <c r="BG253" s="147">
        <f>IF($N$253="zákl. přenesená",$J$253,0)</f>
        <v>0</v>
      </c>
      <c r="BH253" s="147">
        <f>IF($N$253="sníž. přenesená",$J$253,0)</f>
        <v>0</v>
      </c>
      <c r="BI253" s="147">
        <f>IF($N$253="nulová",$J$253,0)</f>
        <v>0</v>
      </c>
      <c r="BJ253" s="89" t="s">
        <v>21</v>
      </c>
      <c r="BK253" s="147">
        <f>ROUND($I$253*$H$253,2)</f>
        <v>0</v>
      </c>
      <c r="BL253" s="89" t="s">
        <v>163</v>
      </c>
      <c r="BM253" s="89" t="s">
        <v>574</v>
      </c>
    </row>
    <row r="254" spans="2:65" s="6" customFormat="1" ht="16.5" customHeight="1" x14ac:dyDescent="0.3">
      <c r="B254" s="23"/>
      <c r="C254" s="24"/>
      <c r="D254" s="148" t="s">
        <v>164</v>
      </c>
      <c r="E254" s="24"/>
      <c r="F254" s="149" t="s">
        <v>408</v>
      </c>
      <c r="G254" s="24"/>
      <c r="H254" s="24"/>
      <c r="J254" s="24"/>
      <c r="K254" s="24"/>
      <c r="L254" s="43"/>
      <c r="M254" s="174"/>
      <c r="N254" s="175"/>
      <c r="O254" s="175"/>
      <c r="P254" s="175"/>
      <c r="Q254" s="175"/>
      <c r="R254" s="175"/>
      <c r="S254" s="175"/>
      <c r="T254" s="176"/>
      <c r="AT254" s="6" t="s">
        <v>164</v>
      </c>
      <c r="AU254" s="6" t="s">
        <v>21</v>
      </c>
    </row>
    <row r="255" spans="2:65" s="6" customFormat="1" ht="7.5" customHeight="1" x14ac:dyDescent="0.3">
      <c r="B255" s="38"/>
      <c r="C255" s="39"/>
      <c r="D255" s="39"/>
      <c r="E255" s="39"/>
      <c r="F255" s="39"/>
      <c r="G255" s="39"/>
      <c r="H255" s="39"/>
      <c r="I255" s="101"/>
      <c r="J255" s="39"/>
      <c r="K255" s="39"/>
      <c r="L255" s="43"/>
    </row>
    <row r="303" s="2" customFormat="1" ht="14.25" customHeight="1" x14ac:dyDescent="0.3"/>
  </sheetData>
  <sheetProtection password="CC35" sheet="1" objects="1" scenarios="1" formatColumns="0" formatRows="0" sort="0" autoFilter="0"/>
  <autoFilter ref="C85:K85"/>
  <mergeCells count="9">
    <mergeCell ref="E78:H78"/>
    <mergeCell ref="G1:H1"/>
    <mergeCell ref="L2:V2"/>
    <mergeCell ref="E7:H7"/>
    <mergeCell ref="E9:H9"/>
    <mergeCell ref="E24:H24"/>
    <mergeCell ref="E45:H45"/>
    <mergeCell ref="E47:H47"/>
    <mergeCell ref="E76:H76"/>
  </mergeCells>
  <hyperlinks>
    <hyperlink ref="F1:G1" location="C2" tooltip="Krycí list soupisu" display="1) Krycí list soupisu"/>
    <hyperlink ref="G1:H1" location="C54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r:id="rId1"/>
  <headerFooter alignWithMargins="0"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3BG/vS8MqvW1biUx0x3YOhcIbHM=</ds:DigestValue>
    </ds:Reference>
  </ds:SignedInfo>
  <ds:SignatureValue>W4U61ElMMTspifBIQTioH7Dz8p0/+1Vh4mW54K0RF0UFXqSfoCtG9Z929EQaTm/pvIPRtkkxk1MukxP1cuVkGYJ8CIliPZZNByZVQfuZ1e2CVXvl78VVoHTCh082may7gH6+MYRNjwOkqdcTn0kf3V9O3/cL1DWKHTFQjYw2u0Cl3/pt1phdsN2lYb0DpG69mS5Zoe8yeVMCRqfPL+raGEQ0pHd9M7p0wmy36Gb5+YzYtDn4rT9Wlm6jcAEK3lNYJiefJ0IqTeQ58Y8qM8yt1wDCoQ5v01F49zY6/eYkXNUi6/dko3TSnYVodowrylmHrYPlFgXLZC/ETZnnDQacfg==</ds:SignatureValue>
  <ds:KeyInfo>
    <ds:KeyValue>
      <ds:RSAKeyValue>
        <ds:Modulus>qFdy0pJbuao7OQCxwhzuRzWkpw7axZ9eWSDeZr03maXhJ8ZS28AXNLGKzwTCDXzeSI/M7oxFdbdlCu1V42IfuO0Btyuuh28Nl4RwoA6kdjXc6nTltpKxAvxFkIL/f8o2y9fDCR/fAewCEX/3WAtnU3Yz8uCABLOAPAbxdn363up+pfuJqDls7aVhwS7403YzV9vpCsEoP8SsU+3Enq+EtTyqhYgJYE2o6adTi3ttqfL37jAvbfSObiXK1RKP7ekH8xm5tB6a6YBCGE+w0Pkl+bUfFpn6ZINqikRbCgtplBTSfuBNm3etGHCJREArQPR8a8KtoxjY1SCMfYvGxgmJJw==</ds:Modulus>
        <ds:Exponent>AQAB</ds:Exponent>
      </ds:RSAKeyValue>
    </ds:KeyValue>
    <ds:X509Data>
      <ds:X509Certificate>MIIHMjCCBhqgAwIBAgIDHMgeMA0GCSqGSIb3DQEBCwUAMF8xCzAJBgNVBAYTAkNaMSwwKgYDVQQKDCPEjGVza8OhIHBvxaF0YSwgcy5wLiBbScSMIDQ3MTE0OTgzXTEiMCAGA1UEAxMZUG9zdFNpZ251bSBRdWFsaWZpZWQgQ0EgMjAeFw0xNTExMTIwNzMyMzJaFw0xNjExMTEwNzMyMzJaMIIBCDELMAkGA1UEBhMCQ1oxRzBFBgNVBAoMPkFybcOhZG7DrSBTZXJ2aXNuw60sIHDFmcOtc3DEm3Zrb3bDoSBvcmdhbml6YWNlIFtJxIwgNjA0NjA1ODBdMTgwNgYDVQQLDC9Bcm3DoWRuw60gU2VydmlzbsOtLCBwxZnDrXNwxJt2a292w6Egb3JnYW5pemFjZTEQMA4GA1UECxMHUEVSMTY0NDEeMBwGA1UEAwwVQmMuIE1hcmvDqXRhIEJ1cmRvdsOhMRAwDgYDVQQFEwdQNTIwMTk5MTIwMAYDVQQMDClSZWZlcmVudCBha3ZpemnEjW7DrWhvIG9kZMSbbGVuw60gLSBQcmFoYTCCASIwDQYJKoZIhvcNAQEBBQADggEPADCCAQoCggEBAKhXctKSW7mqOzkAscIc7kc1pKcO2sWfXlkg3ma9N5ml4SfGUtvAFzSxis8Ewg183kiPzO6MRXW3ZQrtVeNiH7jtAbcrrodvDZeEcKAOpHY13Op05baSsQL8RZCC/3/KNsvXwwkf3wHsAhF/91gLZ1N2M/LggASzgDwG8XZ9+t7qfqX7iag5bO2lYcEu+NN2M1fb6QrBKD/ErFPtxJ6vhLU8qoWICWBNqOmnU4t7bany9+4wL230jm4lytUSj+3pB/MZubQemumAQhhPsND5Jfm1HxaZ+mSDaopEWwoLaZQU0n7gTZt3rRhwiURAK0D0fGvCraMY2NUgjH2LxsYJiScCAwEAAaOCA0owggNGMEkGA1UdEQRCMECBGG1hcmtldGEuYnVyZG92YUBhcy1wby5jeqAZBgkrBgEEAdwZAgGgDBMKMTg5MzkyODExM6AJBgNVBA2gAhMAMIIBDgYDVR0gBIIBBTCCAQEwgf4GCWeBBgEEAQeCLD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RQ1XFjAuofBLbA29rerfUxvTsEpjANBgkqhkiG9w0BAQsFAAOCAQEAaBdMKWhd3HGyOFJPfACJ4oGCGjWNDFdnl7ui6FjFzfZfYVFKkp4T6drqXxcg1M7rSeYHUNTtWgFu1Gh1Wtfe4xkjBBe45Uw67jeZde7eaNIgKd/HbUa2J5nTgWAtxeyPIVH20r8mBcR7leEyr8MjLdGHDY7shmkBSSVynrWIhD2URWuZtClFwLjGMvL2FSBHWg6SmpaxarRS+rrzr11ttVE7EzAwEYUtbuccLMQjHk3b6g7xFAzxhxQGeIJEg9lhLCwictvxgZMpbIOrQEhz0K9mYjz8XyypR8/HQrOzPFlXzEfeftrhFK2reTozDoK9nJvfe8v236urqNdKHyXHKw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1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17"/>
            <RelationshipReference xmlns="http://schemas.openxmlformats.org/package/2006/digital-signature" SourceId="rId2"/>
            <RelationshipReference xmlns="http://schemas.openxmlformats.org/package/2006/digital-signature" SourceId="rId16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5"/>
            <RelationshipReference xmlns="http://schemas.openxmlformats.org/package/2006/digital-signature" SourceId="rId10"/>
            <RelationshipReference xmlns="http://schemas.openxmlformats.org/package/2006/digital-signature" SourceId="rId19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</ds:Transform>
          <ds:Transform Algorithm="http://www.w3.org/TR/2001/REC-xml-c14n-20010315"/>
        </ds:Transforms>
        <ds:DigestMethod Algorithm="http://www.w3.org/2000/09/xmldsig#sha1"/>
        <ds:DigestValue>GYzek7L/o82jvydejZWrrPRmx4k=</ds:DigestValue>
      </ds:Reference>
      <ds:Reference URI="/xl/workbook.xml?ContentType=application/vnd.openxmlformats-officedocument.spreadsheetml.sheet.main+xml">
        <ds:DigestMethod Algorithm="http://www.w3.org/2000/09/xmldsig#sha1"/>
        <ds:DigestValue>B0VdYS/XJwJjVPOVChZU/VQfp1w=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mBk40KCXWQRXI4Sn1b4H4r6XPFg=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Ub4WL+EY0wNzH5C1KlVOiA0aq6A=</ds:DigestValue>
      </ds:Reference>
      <ds:Reference URI="/xl/worksheets/_rels/sheet1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jTI+Ihp69qGZP8h9Uv8X2KMFdB0=</ds:DigestValue>
      </ds:Reference>
      <ds:Reference URI="/xl/worksheets/sheet13.xml?ContentType=application/vnd.openxmlformats-officedocument.spreadsheetml.worksheet+xml">
        <ds:DigestMethod Algorithm="http://www.w3.org/2000/09/xmldsig#sha1"/>
        <ds:DigestValue>qJpKu8bVryWfzDK60CpwP9RxRac=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fI47cE1tV83E1M7ZSKp/2IXA6uw=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dNFLjnEGJKK/SOsLQW5BU7uAuBs=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cDtVRw0rBClDFN7iKM/7eOh58KE=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kPCJGV9avkSQVPeA5jP0cgx1LY4=</ds:DigestValue>
      </ds:Reference>
      <ds:Reference URI="/xl/worksheets/_rels/sheet1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L4w/Gl3ILNFu/LdSlI3ICfWpKo4=</ds:DigestValue>
      </ds:Reference>
      <ds:Reference URI="/xl/worksheets/sheet12.xml?ContentType=application/vnd.openxmlformats-officedocument.spreadsheetml.worksheet+xml">
        <ds:DigestMethod Algorithm="http://www.w3.org/2000/09/xmldsig#sha1"/>
        <ds:DigestValue>EHcOrdqchi+JbgRFfwVztHt9y+s=</ds:DigestValue>
      </ds:Reference>
      <ds:Reference URI="/xl/styles.xml?ContentType=application/vnd.openxmlformats-officedocument.spreadsheetml.styles+xml">
        <ds:DigestMethod Algorithm="http://www.w3.org/2000/09/xmldsig#sha1"/>
        <ds:DigestValue>3TefUUQZqTV5MFj5MC5bscN5QQs=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54gsRMmfdZsIIwgMNItx+MfuCN8=</ds:DigestValue>
      </ds:Reference>
      <ds:Reference URI="/xl/theme/theme1.xml?ContentType=application/vnd.openxmlformats-officedocument.theme+xml">
        <ds:DigestMethod Algorithm="http://www.w3.org/2000/09/xmldsig#sha1"/>
        <ds:DigestValue>yLGMtmLAIsSLngXir/GgWaroJBo=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PAoFChodqKBEKJQ3dF+5qEdGvgg=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5N7CuvssA1CgqRyJN9mazqdh1ps=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3XuHDt+IHqhpb1AtJznb03O4XVM=</ds:DigestValue>
      </ds:Reference>
      <ds:Reference URI="/xl/worksheets/_rels/sheet1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Yy+SgFxV2VFDUT2lGcTfLYA2voM=</ds:DigestValue>
      </ds:Reference>
      <ds:Reference URI="/xl/worksheets/sheet11.xml?ContentType=application/vnd.openxmlformats-officedocument.spreadsheetml.worksheet+xml">
        <ds:DigestMethod Algorithm="http://www.w3.org/2000/09/xmldsig#sha1"/>
        <ds:DigestValue>IwcofrxYPN/ZAjWcxBlh2Wmx+w4=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TzSoNY7Vz346wVbl+SaXW7UTDZM=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YJ5Nj3cQDRsYn0O3gnuHv8Fsv8E=</ds:DigestValue>
      </ds:Reference>
      <ds:Reference URI="/xl/worksheets/_rels/sheet1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wq4CjvcIXrAyAs/vmq7dZAl44ms=</ds:DigestValue>
      </ds:Reference>
      <ds:Reference URI="/xl/worksheets/sheet15.xml?ContentType=application/vnd.openxmlformats-officedocument.spreadsheetml.worksheet+xml">
        <ds:DigestMethod Algorithm="http://www.w3.org/2000/09/xmldsig#sha1"/>
        <ds:DigestValue>khI2/ZYzRVuyZbt4viQgM1jTg2A=</ds:DigestValue>
      </ds:Reference>
      <ds:Reference URI="/xl/worksheets/_rels/sheet1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VLjKdxT5rCd/jZomNnyTCsBiGv8=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G5R33U/A0V+rOdw6FHVxiujL6JQ=</ds:DigestValue>
      </ds:Reference>
      <ds:Reference URI="/xl/calcChain.xml?ContentType=application/vnd.openxmlformats-officedocument.spreadsheetml.calcChain+xml">
        <ds:DigestMethod Algorithm="http://www.w3.org/2000/09/xmldsig#sha1"/>
        <ds:DigestValue>BU+GATl8zmegDWbqFRu48U2TxNE=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dntcL9sk9qkN8iEm88Ryq5l8NJY=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oaCmfeKapJGl1MCH6wbBSSCG73U=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Q0eSZkFXblutA5Hv5CC8Hr2bGk4=</ds:DigestValue>
      </ds:Reference>
      <ds:Reference URI="/xl/worksheets/_rels/sheet1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S1yNbwXBtIh7WSmczh93NIQp/TE=</ds:DigestValue>
      </ds:Reference>
      <ds:Reference URI="/xl/worksheets/sheet14.xml?ContentType=application/vnd.openxmlformats-officedocument.spreadsheetml.worksheet+xml">
        <ds:DigestMethod Algorithm="http://www.w3.org/2000/09/xmldsig#sha1"/>
        <ds:DigestValue>m94n71g5ziOIRDpvVROMg8kV5xE=</ds:DigestValue>
      </ds:Reference>
      <ds:Reference URI="/xl/drawings/_rels/drawing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b6Erj52vqR/4W1KNR5C9eo/9lGU=</ds:DigestValue>
      </ds:Reference>
      <ds:Reference URI="/xl/drawings/drawing8.xml?ContentType=application/vnd.openxmlformats-officedocument.drawing+xml">
        <ds:DigestMethod Algorithm="http://www.w3.org/2000/09/xmldsig#sha1"/>
        <ds:DigestValue>SxeCsh+54J7biMNUpBMyEOx7aAk=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1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8dH++sAL/hurwXvW2wVCDiJ0y48=</ds:DigestValue>
      </ds:Reference>
      <ds:Reference URI="/xl/drawings/drawing13.xml?ContentType=application/vnd.openxmlformats-officedocument.drawing+xml">
        <ds:DigestMethod Algorithm="http://www.w3.org/2000/09/xmldsig#sha1"/>
        <ds:DigestValue>Dr5U74UIRE3C2wsBFAecFxnl7X0=</ds:DigestValue>
      </ds:Reference>
      <ds:Reference URI="/xl/printerSettings/printerSettings13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ABFUH2junqIHs3HYaqblnLq0hQ8=</ds:DigestValue>
      </ds:Reference>
      <ds:Reference URI="/xl/drawings/drawing3.xml?ContentType=application/vnd.openxmlformats-officedocument.drawing+xml">
        <ds:DigestMethod Algorithm="http://www.w3.org/2000/09/xmldsig#sha1"/>
        <ds:DigestValue>q/3OoMu8Ky5D56I+GI0pK+4xpzg=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n06qhQX6ZkoHXDjg1OxEE6Q3xis=</ds:DigestValue>
      </ds:Reference>
      <ds:Reference URI="/xl/drawings/drawing7.xml?ContentType=application/vnd.openxmlformats-officedocument.drawing+xml">
        <ds:DigestMethod Algorithm="http://www.w3.org/2000/09/xmldsig#sha1"/>
        <ds:DigestValue>MAlCFaoh8q2Wm4eNcneuQTze1SI=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1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GCQNpXi1kN3sLlPVuDxtTwOBhBc=</ds:DigestValue>
      </ds:Reference>
      <ds:Reference URI="/xl/drawings/drawing12.xml?ContentType=application/vnd.openxmlformats-officedocument.drawing+xml">
        <ds:DigestMethod Algorithm="http://www.w3.org/2000/09/xmldsig#sha1"/>
        <ds:DigestValue>RzePaGyCEBGWMb5wJZzTocTqv2U=</ds:DigestValue>
      </ds:Reference>
      <ds:Reference URI="/xl/printerSettings/printerSettings12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WqTlcaJUOd1NVa/dBit+OCixTUQ=</ds:DigestValue>
      </ds:Reference>
      <ds:Reference URI="/xl/drawings/drawing2.xml?ContentType=application/vnd.openxmlformats-officedocument.drawing+xml">
        <ds:DigestMethod Algorithm="http://www.w3.org/2000/09/xmldsig#sha1"/>
        <ds:DigestValue>pjeY388qT7MXP+W9HvGP6LxIb9k=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Y7Fotiov+E0Gq1+MN7X5BGLnrHw=</ds:DigestValue>
      </ds:Reference>
      <ds:Reference URI="/xl/drawings/drawing1.xml?ContentType=application/vnd.openxmlformats-officedocument.drawing+xml">
        <ds:DigestMethod Algorithm="http://www.w3.org/2000/09/xmldsig#sha1"/>
        <ds:DigestValue>YPZXy4Vt/Ka5RDq/YeH/efz5MPg=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8IubR8nIdzpdbli13xUesz5aXmU=</ds:DigestValue>
      </ds:Reference>
      <ds:Reference URI="/xl/drawings/drawing6.xml?ContentType=application/vnd.openxmlformats-officedocument.drawing+xml">
        <ds:DigestMethod Algorithm="http://www.w3.org/2000/09/xmldsig#sha1"/>
        <ds:DigestValue>kuirXnRh+VckhB+966QuLifL8Mc=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1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IDtg0WXMa68KtdO1hcwggKJQZaQ=</ds:DigestValue>
      </ds:Reference>
      <ds:Reference URI="/xl/drawings/drawing11.xml?ContentType=application/vnd.openxmlformats-officedocument.drawing+xml">
        <ds:DigestMethod Algorithm="http://www.w3.org/2000/09/xmldsig#sha1"/>
        <ds:DigestValue>yswdlcHTFjtOqPMqRcVDRwMQRjo=</ds:DigestValue>
      </ds:Reference>
      <ds:Reference URI="/xl/printerSettings/printerSettings11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ezd8wWy+R/L+USXzHkWv8BU/1g0=</ds:DigestValue>
      </ds:Reference>
      <ds:Reference URI="/xl/drawings/drawing5.xml?ContentType=application/vnd.openxmlformats-officedocument.drawing+xml">
        <ds:DigestMethod Algorithm="http://www.w3.org/2000/09/xmldsig#sha1"/>
        <ds:DigestValue>Ik/O1W61a4/+YXgxBz0R9Esg1JM=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printerSettings/printerSettings15.bin?ContentType=application/vnd.openxmlformats-officedocument.spreadsheetml.printerSettings">
        <ds:DigestMethod Algorithm="http://www.w3.org/2000/09/xmldsig#sha1"/>
        <ds:DigestValue>Gx0KHbUooS3cd67oU0ZuZS2p1Bk=</ds:DigestValue>
      </ds:Reference>
      <ds:Reference URI="/xl/drawings/_rels/drawing1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1LnUjdCfBbdn3kjXHWhC721B+8w=</ds:DigestValue>
      </ds:Reference>
      <ds:Reference URI="/xl/drawings/drawing10.xml?ContentType=application/vnd.openxmlformats-officedocument.drawing+xml">
        <ds:DigestMethod Algorithm="http://www.w3.org/2000/09/xmldsig#sha1"/>
        <ds:DigestValue>fo2NIwbFy3dkDnE/sAmAEv0TN2g=</ds:DigestValue>
      </ds:Reference>
      <ds:Reference URI="/xl/printerSettings/printerSettings10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qi+7onfm3pg8fFAw+lr9djAWgEY=</ds:DigestValue>
      </ds:Reference>
      <ds:Reference URI="/xl/drawings/drawing4.xml?ContentType=application/vnd.openxmlformats-officedocument.drawing+xml">
        <ds:DigestMethod Algorithm="http://www.w3.org/2000/09/xmldsig#sha1"/>
        <ds:DigestValue>e/mXvj77RTCfAuafMKiwSMQSybc=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e+MuNrh/lCulZUIRBDjTYElBe1w=</ds:DigestValue>
      </ds:Reference>
      <ds:Reference URI="/xl/drawings/drawing9.xml?ContentType=application/vnd.openxmlformats-officedocument.drawing+xml">
        <ds:DigestMethod Algorithm="http://www.w3.org/2000/09/xmldsig#sha1"/>
        <ds:DigestValue>0DyUGfFxu5qDjjJXD9HLJJh0NBQ=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drawings/_rels/drawing1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csr0xluq4CTXz19xOM3ztF3r/X4=</ds:DigestValue>
      </ds:Reference>
      <ds:Reference URI="/xl/drawings/drawing14.xml?ContentType=application/vnd.openxmlformats-officedocument.drawing+xml">
        <ds:DigestMethod Algorithm="http://www.w3.org/2000/09/xmldsig#sha1"/>
        <ds:DigestValue>xa8Iokiw/qWoWLFbS79NPpclx3o=</ds:DigestValue>
      </ds:Reference>
      <ds:Reference URI="/xl/printerSettings/printerSettings14.bin?ContentType=application/vnd.openxmlformats-officedocument.spreadsheetml.printerSettings">
        <ds:DigestMethod Algorithm="http://www.w3.org/2000/09/xmldsig#sha1"/>
        <ds:DigestValue>Xn0vTpIkF1gwzvgkyEhmz1V4w10=</ds:DigestValue>
      </ds:Reference>
      <ds:Reference URI="/xl/media/image1.png?ContentType=image/png">
        <ds:DigestMethod Algorithm="http://www.w3.org/2000/09/xmldsig#sha1"/>
        <ds:DigestValue>Q+ybhu7miC0pCu4wgIsSpq1B/b0=</ds:DigestValue>
      </ds:Reference>
      <ds:Reference URI="/docProps/core.xml?ContentType=application/vnd.openxmlformats-package.core-properties+xml">
        <ds:DigestMethod Algorithm="http://www.w3.org/2000/09/xmldsig#sha1"/>
        <ds:DigestValue>DWAHEbAoVeHNEnVTLTxEnpoIgzU=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2016-05-30T13:00:32.7Z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Rekapitulace stavby</vt:lpstr>
      <vt:lpstr>01 - Stavební část SO-obj...</vt:lpstr>
      <vt:lpstr>02 - VYTÁPĚNÍ SO-obj. č. ...</vt:lpstr>
      <vt:lpstr>03 - ZTI SO-obj. č. 15 - ...</vt:lpstr>
      <vt:lpstr>04 - MaR SO-obj. č. 15 - ...</vt:lpstr>
      <vt:lpstr>05 - Elektro SO-obj. č. 1...</vt:lpstr>
      <vt:lpstr>06 - Plyn SO-obj. č. 15 -...</vt:lpstr>
      <vt:lpstr>07 - Stavební část o.č. 0...</vt:lpstr>
      <vt:lpstr>08 - Vytápění o.č. 002 - ...</vt:lpstr>
      <vt:lpstr>09 - MaR o.č. 002 - Jídel...</vt:lpstr>
      <vt:lpstr>10 - ZTIo.č. 002 - Jídeln...</vt:lpstr>
      <vt:lpstr>11 - Plyn o.č. 002 - Jíde...</vt:lpstr>
      <vt:lpstr>12 - Elektroinstalace - o...</vt:lpstr>
      <vt:lpstr>13 - VRN</vt:lpstr>
      <vt:lpstr>Pokyny pro vyplnění</vt:lpstr>
      <vt:lpstr>'01 - Stavební část SO-obj...'!Názvy_tisku</vt:lpstr>
      <vt:lpstr>'02 - VYTÁPĚNÍ SO-obj. č. ...'!Názvy_tisku</vt:lpstr>
      <vt:lpstr>'03 - ZTI SO-obj. č. 15 - ...'!Názvy_tisku</vt:lpstr>
      <vt:lpstr>'04 - MaR SO-obj. č. 15 - ...'!Názvy_tisku</vt:lpstr>
      <vt:lpstr>'05 - Elektro SO-obj. č. 1...'!Názvy_tisku</vt:lpstr>
      <vt:lpstr>'06 - Plyn SO-obj. č. 15 -...'!Názvy_tisku</vt:lpstr>
      <vt:lpstr>'07 - Stavební část o.č. 0...'!Názvy_tisku</vt:lpstr>
      <vt:lpstr>'08 - Vytápění o.č. 002 - ...'!Názvy_tisku</vt:lpstr>
      <vt:lpstr>'09 - MaR o.č. 002 - Jídel...'!Názvy_tisku</vt:lpstr>
      <vt:lpstr>'10 - ZTIo.č. 002 - Jídeln...'!Názvy_tisku</vt:lpstr>
      <vt:lpstr>'11 - Plyn o.č. 002 - Jíde...'!Názvy_tisku</vt:lpstr>
      <vt:lpstr>'12 - Elektroinstalace - o...'!Názvy_tisku</vt:lpstr>
      <vt:lpstr>'13 - VRN'!Názvy_tisku</vt:lpstr>
      <vt:lpstr>'Rekapitulace stavby'!Názvy_tisku</vt:lpstr>
      <vt:lpstr>'01 - Stavební část SO-obj...'!Oblast_tisku</vt:lpstr>
      <vt:lpstr>'02 - VYTÁPĚNÍ SO-obj. č. ...'!Oblast_tisku</vt:lpstr>
      <vt:lpstr>'03 - ZTI SO-obj. č. 15 - ...'!Oblast_tisku</vt:lpstr>
      <vt:lpstr>'04 - MaR SO-obj. č. 15 - ...'!Oblast_tisku</vt:lpstr>
      <vt:lpstr>'05 - Elektro SO-obj. č. 1...'!Oblast_tisku</vt:lpstr>
      <vt:lpstr>'06 - Plyn SO-obj. č. 15 -...'!Oblast_tisku</vt:lpstr>
      <vt:lpstr>'07 - Stavební část o.č. 0...'!Oblast_tisku</vt:lpstr>
      <vt:lpstr>'08 - Vytápění o.č. 002 - ...'!Oblast_tisku</vt:lpstr>
      <vt:lpstr>'09 - MaR o.č. 002 - Jídel...'!Oblast_tisku</vt:lpstr>
      <vt:lpstr>'10 - ZTIo.č. 002 - Jídeln...'!Oblast_tisku</vt:lpstr>
      <vt:lpstr>'11 - Plyn o.č. 002 - Jíde...'!Oblast_tisku</vt:lpstr>
      <vt:lpstr>'12 - Elektroinstalace - o...'!Oblast_tisku</vt:lpstr>
      <vt:lpstr>'13 - VRN'!Oblast_tisku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BURDOVA Marketa</dc:creator>
  <cp:lastModifiedBy>BURDOVA Marketa</cp:lastModifiedBy>
  <dcterms:created xsi:type="dcterms:W3CDTF">2016-05-30T12:59:43Z</dcterms:created>
  <dcterms:modified xsi:type="dcterms:W3CDTF">2016-05-30T12:59:44Z</dcterms:modified>
</cp:coreProperties>
</file>