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covak\Desktop\VZ_moje\ZAKÁZKY\ZPŘ\Dohled a měření na VV, školení\2. ZD\"/>
    </mc:Choice>
  </mc:AlternateContent>
  <bookViews>
    <workbookView xWindow="480" yWindow="90" windowWidth="15195" windowHeight="11700" tabRatio="148" firstSheet="3" activeTab="3"/>
  </bookViews>
  <sheets>
    <sheet name="1 Podb dod" sheetId="6" r:id="rId1"/>
    <sheet name="3 Lib" sheetId="1" r:id="rId2"/>
    <sheet name="5 Bech" sheetId="5" r:id="rId3"/>
    <sheet name="Součásti dráhy" sheetId="22" r:id="rId4"/>
  </sheets>
  <definedNames>
    <definedName name="_xlnm._FilterDatabase" localSheetId="0" hidden="1">'1 Podb dod'!$M$5:$M$87</definedName>
  </definedNames>
  <calcPr calcId="152511"/>
</workbook>
</file>

<file path=xl/calcChain.xml><?xml version="1.0" encoding="utf-8"?>
<calcChain xmlns="http://schemas.openxmlformats.org/spreadsheetml/2006/main">
  <c r="T20" i="22" l="1"/>
  <c r="T12" i="22"/>
  <c r="T15" i="22"/>
  <c r="T16" i="22"/>
  <c r="T17" i="22"/>
  <c r="T21" i="22"/>
  <c r="T22" i="22"/>
  <c r="T23" i="22"/>
  <c r="T24" i="22"/>
  <c r="T26" i="22"/>
  <c r="T27" i="22"/>
  <c r="T28" i="22"/>
  <c r="T29" i="22"/>
  <c r="T30" i="22"/>
  <c r="T31" i="22"/>
  <c r="T33" i="22"/>
  <c r="T34" i="22"/>
  <c r="T36" i="22"/>
  <c r="T38" i="22"/>
  <c r="T39" i="22"/>
  <c r="T40" i="22"/>
  <c r="H88" i="6"/>
  <c r="I88" i="6"/>
  <c r="J28" i="6"/>
  <c r="L28" i="6"/>
  <c r="M28" i="6"/>
  <c r="J12" i="6"/>
  <c r="L12" i="6"/>
  <c r="M12" i="6"/>
  <c r="J19" i="6"/>
  <c r="L19" i="6"/>
  <c r="M19" i="6"/>
  <c r="J36" i="6"/>
  <c r="L36" i="6"/>
  <c r="M36" i="6"/>
  <c r="J41" i="6"/>
  <c r="L41" i="6"/>
  <c r="M41" i="6"/>
  <c r="J63" i="6"/>
  <c r="L63" i="6"/>
  <c r="M63" i="6"/>
  <c r="J80" i="6"/>
  <c r="L80" i="6"/>
  <c r="M80" i="6"/>
  <c r="J6" i="6"/>
  <c r="L6" i="6"/>
  <c r="M6" i="6"/>
  <c r="I87" i="5"/>
  <c r="J50" i="5"/>
  <c r="I87" i="1"/>
  <c r="J50" i="1"/>
  <c r="J25" i="1"/>
  <c r="H87" i="5"/>
  <c r="L50" i="5"/>
  <c r="M50" i="5"/>
  <c r="J51" i="5"/>
  <c r="H87" i="1"/>
  <c r="J51" i="1"/>
  <c r="J26" i="5"/>
  <c r="J26" i="1"/>
  <c r="J39" i="5"/>
  <c r="J39" i="1"/>
  <c r="J5" i="6"/>
  <c r="J7" i="6"/>
  <c r="L7" i="6"/>
  <c r="J8" i="6"/>
  <c r="L8" i="6"/>
  <c r="J9" i="6"/>
  <c r="L9" i="6"/>
  <c r="J13" i="6"/>
  <c r="L13" i="6"/>
  <c r="J14" i="6"/>
  <c r="L14" i="6"/>
  <c r="J15" i="6"/>
  <c r="L15" i="6"/>
  <c r="J16" i="6"/>
  <c r="L16" i="6"/>
  <c r="J18" i="6"/>
  <c r="L18" i="6"/>
  <c r="J20" i="6"/>
  <c r="L20" i="6"/>
  <c r="J21" i="6"/>
  <c r="L21" i="6"/>
  <c r="J22" i="6"/>
  <c r="L22" i="6"/>
  <c r="J24" i="6"/>
  <c r="L24" i="6"/>
  <c r="J27" i="6"/>
  <c r="L27" i="6"/>
  <c r="J30" i="6"/>
  <c r="L30" i="6"/>
  <c r="J31" i="6"/>
  <c r="L31" i="6"/>
  <c r="J32" i="6"/>
  <c r="L32" i="6"/>
  <c r="J33" i="6"/>
  <c r="L33" i="6"/>
  <c r="J34" i="6"/>
  <c r="L34" i="6"/>
  <c r="J35" i="6"/>
  <c r="L35" i="6"/>
  <c r="J37" i="6"/>
  <c r="L37" i="6"/>
  <c r="J38" i="6"/>
  <c r="L38" i="6"/>
  <c r="J42" i="6"/>
  <c r="L42" i="6"/>
  <c r="J43" i="6"/>
  <c r="L43" i="6"/>
  <c r="J44" i="6"/>
  <c r="L44" i="6"/>
  <c r="J45" i="6"/>
  <c r="L45" i="6"/>
  <c r="J46" i="6"/>
  <c r="L46" i="6"/>
  <c r="J47" i="6"/>
  <c r="L47" i="6"/>
  <c r="J48" i="6"/>
  <c r="L48" i="6"/>
  <c r="J49" i="6"/>
  <c r="L49" i="6"/>
  <c r="J52" i="6"/>
  <c r="L52" i="6"/>
  <c r="J53" i="6"/>
  <c r="K53" i="6"/>
  <c r="J54" i="6"/>
  <c r="L54" i="6"/>
  <c r="J55" i="6"/>
  <c r="L55" i="6"/>
  <c r="J56" i="6"/>
  <c r="L56" i="6"/>
  <c r="J57" i="6"/>
  <c r="L57" i="6"/>
  <c r="J58" i="6"/>
  <c r="L58" i="6"/>
  <c r="J59" i="6"/>
  <c r="L59" i="6"/>
  <c r="J60" i="6"/>
  <c r="L60" i="6"/>
  <c r="J61" i="6"/>
  <c r="L61" i="6"/>
  <c r="J62" i="6"/>
  <c r="L62" i="6"/>
  <c r="J64" i="6"/>
  <c r="L64" i="6"/>
  <c r="J65" i="6"/>
  <c r="L65" i="6"/>
  <c r="J66" i="6"/>
  <c r="J67" i="6"/>
  <c r="L67" i="6"/>
  <c r="J68" i="6"/>
  <c r="L68" i="6"/>
  <c r="J69" i="6"/>
  <c r="L69" i="6"/>
  <c r="J70" i="6"/>
  <c r="L70" i="6"/>
  <c r="J71" i="6"/>
  <c r="L71" i="6"/>
  <c r="J72" i="6"/>
  <c r="L72" i="6"/>
  <c r="J73" i="6"/>
  <c r="L73" i="6"/>
  <c r="J75" i="6"/>
  <c r="L75" i="6"/>
  <c r="J76" i="6"/>
  <c r="L76" i="6"/>
  <c r="J77" i="6"/>
  <c r="L77" i="6"/>
  <c r="J78" i="6"/>
  <c r="J79" i="6"/>
  <c r="L79" i="6"/>
  <c r="J81" i="6"/>
  <c r="L81" i="6"/>
  <c r="J83" i="6"/>
  <c r="L83" i="6"/>
  <c r="J85" i="6"/>
  <c r="L85" i="6"/>
  <c r="J86" i="6"/>
  <c r="L86" i="6"/>
  <c r="J87" i="6"/>
  <c r="L87" i="6"/>
  <c r="J79" i="1"/>
  <c r="J80" i="1"/>
  <c r="J82" i="1"/>
  <c r="J83" i="1"/>
  <c r="J84" i="1"/>
  <c r="J86" i="1"/>
  <c r="J83" i="5"/>
  <c r="J56" i="1"/>
  <c r="J53" i="1"/>
  <c r="J55" i="1"/>
  <c r="J56" i="5"/>
  <c r="J53" i="5"/>
  <c r="K53" i="5"/>
  <c r="J54" i="5"/>
  <c r="J55" i="5"/>
  <c r="J45" i="1"/>
  <c r="L45" i="1"/>
  <c r="J22" i="5"/>
  <c r="J23" i="5"/>
  <c r="J24" i="5"/>
  <c r="J28" i="5"/>
  <c r="J30" i="5"/>
  <c r="J32" i="5"/>
  <c r="J33" i="5"/>
  <c r="J34" i="5"/>
  <c r="J35" i="5"/>
  <c r="L35" i="5"/>
  <c r="J37" i="5"/>
  <c r="J40" i="5"/>
  <c r="J41" i="5"/>
  <c r="J43" i="5"/>
  <c r="J45" i="5"/>
  <c r="L45" i="5"/>
  <c r="M45" i="5"/>
  <c r="J47" i="5"/>
  <c r="J48" i="5"/>
  <c r="J49" i="5"/>
  <c r="I94" i="5"/>
  <c r="J6" i="5"/>
  <c r="J7" i="5"/>
  <c r="J8" i="5"/>
  <c r="J9" i="5"/>
  <c r="J10" i="5"/>
  <c r="J11" i="5"/>
  <c r="J13" i="5"/>
  <c r="J15" i="5"/>
  <c r="L15" i="5"/>
  <c r="M15" i="5"/>
  <c r="J16" i="5"/>
  <c r="J17" i="5"/>
  <c r="J18" i="5"/>
  <c r="J19" i="5"/>
  <c r="J20" i="5"/>
  <c r="L34" i="5"/>
  <c r="M34" i="5"/>
  <c r="L41" i="5"/>
  <c r="M41" i="5"/>
  <c r="J57" i="5"/>
  <c r="J58" i="5"/>
  <c r="L58" i="5"/>
  <c r="J59" i="5"/>
  <c r="J60" i="5"/>
  <c r="J61" i="5"/>
  <c r="K57" i="5"/>
  <c r="J62" i="5"/>
  <c r="J63" i="5"/>
  <c r="J64" i="5"/>
  <c r="J65" i="5"/>
  <c r="J66" i="5"/>
  <c r="J67" i="5"/>
  <c r="J69" i="5"/>
  <c r="L69" i="5"/>
  <c r="J71" i="5"/>
  <c r="J73" i="5"/>
  <c r="J75" i="5"/>
  <c r="J76" i="5"/>
  <c r="J77" i="5"/>
  <c r="J78" i="5"/>
  <c r="J79" i="5"/>
  <c r="J80" i="5"/>
  <c r="K78" i="5"/>
  <c r="J81" i="5"/>
  <c r="J82" i="5"/>
  <c r="L82" i="5"/>
  <c r="J84" i="5"/>
  <c r="J85" i="5"/>
  <c r="J86" i="5"/>
  <c r="I94" i="1"/>
  <c r="J6" i="1"/>
  <c r="J7" i="1"/>
  <c r="J9" i="1"/>
  <c r="J10" i="1"/>
  <c r="J11" i="1"/>
  <c r="J12" i="1"/>
  <c r="J13" i="1"/>
  <c r="J15" i="1"/>
  <c r="J16" i="1"/>
  <c r="J18" i="1"/>
  <c r="J19" i="1"/>
  <c r="J21" i="1"/>
  <c r="J22" i="1"/>
  <c r="J23" i="1"/>
  <c r="J24" i="1"/>
  <c r="J27" i="1"/>
  <c r="J28" i="1"/>
  <c r="J29" i="1"/>
  <c r="J30" i="1"/>
  <c r="J31" i="1"/>
  <c r="J32" i="1"/>
  <c r="L32" i="1"/>
  <c r="M32" i="1"/>
  <c r="J33" i="1"/>
  <c r="J34" i="1"/>
  <c r="J35" i="1"/>
  <c r="J36" i="1"/>
  <c r="J37" i="1"/>
  <c r="J38" i="1"/>
  <c r="J40" i="1"/>
  <c r="J41" i="1"/>
  <c r="L41" i="1"/>
  <c r="M41" i="1"/>
  <c r="J42" i="1"/>
  <c r="J43" i="1"/>
  <c r="J44" i="1"/>
  <c r="J46" i="1"/>
  <c r="J47" i="1"/>
  <c r="J48" i="1"/>
  <c r="J49" i="1"/>
  <c r="J52" i="1"/>
  <c r="J57" i="1"/>
  <c r="K57" i="1"/>
  <c r="J58" i="1"/>
  <c r="J59" i="1"/>
  <c r="J60" i="1"/>
  <c r="L60" i="1"/>
  <c r="J61" i="1"/>
  <c r="J62" i="1"/>
  <c r="J63" i="1"/>
  <c r="J64" i="1"/>
  <c r="J65" i="1"/>
  <c r="J66" i="1"/>
  <c r="K66" i="1"/>
  <c r="J67" i="1"/>
  <c r="J68" i="1"/>
  <c r="J69" i="1"/>
  <c r="J70" i="1"/>
  <c r="J71" i="1"/>
  <c r="J72" i="1"/>
  <c r="J73" i="1"/>
  <c r="J74" i="1"/>
  <c r="J75" i="1"/>
  <c r="J76" i="1"/>
  <c r="J77" i="1"/>
  <c r="L7" i="1"/>
  <c r="L15" i="1"/>
  <c r="L23" i="1"/>
  <c r="M23" i="1"/>
  <c r="L29" i="1"/>
  <c r="M29" i="1"/>
  <c r="L33" i="1"/>
  <c r="L37" i="1"/>
  <c r="L42" i="1"/>
  <c r="L48" i="1"/>
  <c r="L55" i="1"/>
  <c r="L61" i="1"/>
  <c r="M61" i="1"/>
  <c r="L63" i="1"/>
  <c r="M63" i="1"/>
  <c r="L66" i="1"/>
  <c r="L71" i="1"/>
  <c r="L75" i="1"/>
  <c r="L86" i="1"/>
  <c r="K57" i="6"/>
  <c r="L66" i="6"/>
  <c r="K66" i="6"/>
  <c r="L5" i="6"/>
  <c r="K21" i="1"/>
  <c r="L78" i="6"/>
  <c r="K72" i="1"/>
  <c r="L72" i="1"/>
  <c r="L66" i="5"/>
  <c r="L51" i="1"/>
  <c r="J11" i="6"/>
  <c r="L11" i="6"/>
  <c r="M11" i="6"/>
  <c r="J10" i="6"/>
  <c r="L10" i="6"/>
  <c r="M10" i="6"/>
  <c r="J23" i="6"/>
  <c r="J50" i="6"/>
  <c r="L50" i="6"/>
  <c r="M50" i="6"/>
  <c r="J82" i="6"/>
  <c r="L82" i="6"/>
  <c r="M82" i="6"/>
  <c r="J26" i="6"/>
  <c r="L26" i="6"/>
  <c r="J29" i="6"/>
  <c r="L29" i="6"/>
  <c r="J17" i="6"/>
  <c r="L17" i="6"/>
  <c r="M17" i="6"/>
  <c r="J40" i="6"/>
  <c r="L40" i="6"/>
  <c r="M40" i="6"/>
  <c r="J74" i="6"/>
  <c r="K72" i="6"/>
  <c r="J84" i="6"/>
  <c r="L84" i="6"/>
  <c r="J25" i="6"/>
  <c r="L25" i="6"/>
  <c r="J51" i="6"/>
  <c r="L51" i="6"/>
  <c r="J39" i="6"/>
  <c r="L39" i="6"/>
  <c r="I95" i="6"/>
  <c r="L74" i="6"/>
  <c r="M74" i="6"/>
  <c r="L23" i="6"/>
  <c r="M23" i="6"/>
  <c r="K78" i="6"/>
  <c r="L88" i="6"/>
  <c r="L5" i="1"/>
  <c r="K5" i="6"/>
  <c r="K88" i="6"/>
  <c r="L39" i="1"/>
  <c r="L79" i="1"/>
  <c r="L47" i="1"/>
  <c r="L31" i="1"/>
  <c r="L19" i="1"/>
  <c r="M19" i="1"/>
  <c r="L68" i="1"/>
  <c r="M68" i="1"/>
  <c r="L52" i="1"/>
  <c r="L85" i="5"/>
  <c r="L79" i="5"/>
  <c r="M79" i="5"/>
  <c r="L76" i="5"/>
  <c r="L74" i="5"/>
  <c r="M74" i="5"/>
  <c r="L71" i="5"/>
  <c r="L60" i="5"/>
  <c r="L53" i="5"/>
  <c r="L47" i="5"/>
  <c r="M47" i="5"/>
  <c r="L38" i="5"/>
  <c r="L32" i="5"/>
  <c r="M32" i="5"/>
  <c r="L23" i="5"/>
  <c r="M23" i="5"/>
  <c r="L7" i="5"/>
  <c r="L83" i="1"/>
  <c r="L26" i="1"/>
  <c r="L50" i="1"/>
  <c r="M50" i="1"/>
  <c r="L25" i="5"/>
  <c r="L26" i="5"/>
  <c r="L39" i="5"/>
  <c r="L83" i="5"/>
  <c r="L56" i="5"/>
  <c r="M56" i="5"/>
  <c r="L33" i="5"/>
  <c r="L8" i="5"/>
  <c r="L10" i="5"/>
  <c r="M10" i="5"/>
  <c r="L17" i="5"/>
  <c r="L19" i="5"/>
  <c r="M19" i="5"/>
  <c r="L24" i="5"/>
  <c r="L43" i="5"/>
  <c r="L48" i="5"/>
  <c r="L54" i="5"/>
  <c r="M54" i="5"/>
  <c r="L57" i="5"/>
  <c r="L59" i="5"/>
  <c r="L61" i="5"/>
  <c r="L63" i="5"/>
  <c r="L65" i="5"/>
  <c r="L75" i="5"/>
  <c r="L77" i="5"/>
  <c r="L81" i="5"/>
  <c r="L84" i="5"/>
  <c r="L86" i="5"/>
  <c r="L25" i="1"/>
  <c r="K21" i="6"/>
  <c r="L70" i="1"/>
  <c r="L59" i="1"/>
  <c r="L27" i="1"/>
  <c r="L21" i="1"/>
  <c r="L13" i="1"/>
  <c r="L11" i="1"/>
  <c r="M11" i="1"/>
  <c r="J88" i="6"/>
  <c r="L51" i="5"/>
  <c r="L6" i="1"/>
  <c r="M6" i="1"/>
  <c r="L53" i="6"/>
  <c r="L84" i="1"/>
  <c r="L78" i="1"/>
  <c r="L74" i="1"/>
  <c r="M74" i="1"/>
  <c r="L69" i="1"/>
  <c r="L65" i="1"/>
  <c r="M65" i="1"/>
  <c r="L62" i="1"/>
  <c r="M62" i="1"/>
  <c r="L58" i="1"/>
  <c r="L53" i="1"/>
  <c r="L44" i="1"/>
  <c r="L40" i="1"/>
  <c r="M40" i="1"/>
  <c r="L35" i="1"/>
  <c r="M35" i="1"/>
  <c r="L30" i="1"/>
  <c r="L24" i="1"/>
  <c r="L9" i="1"/>
  <c r="L46" i="1"/>
  <c r="L36" i="1"/>
  <c r="M36" i="1"/>
  <c r="L28" i="1"/>
  <c r="M28" i="1"/>
  <c r="L73" i="5"/>
  <c r="L62" i="5"/>
  <c r="L52" i="5"/>
  <c r="L46" i="5"/>
  <c r="L30" i="5"/>
  <c r="L22" i="5"/>
  <c r="L16" i="5"/>
  <c r="L11" i="5"/>
  <c r="M11" i="5"/>
  <c r="L9" i="5"/>
  <c r="L37" i="5"/>
  <c r="M37" i="5"/>
  <c r="L56" i="1"/>
  <c r="L80" i="1"/>
  <c r="L78" i="5"/>
  <c r="L82" i="1"/>
  <c r="L77" i="1"/>
  <c r="L73" i="1"/>
  <c r="L67" i="1"/>
  <c r="L57" i="1"/>
  <c r="L49" i="1"/>
  <c r="L43" i="1"/>
  <c r="L38" i="1"/>
  <c r="L34" i="1"/>
  <c r="L16" i="1"/>
  <c r="L12" i="1"/>
  <c r="M12" i="1"/>
  <c r="L76" i="1"/>
  <c r="L64" i="1"/>
  <c r="M64" i="1"/>
  <c r="L22" i="1"/>
  <c r="L18" i="1"/>
  <c r="L10" i="1"/>
  <c r="M10" i="1"/>
  <c r="L80" i="5"/>
  <c r="L67" i="5"/>
  <c r="L64" i="5"/>
  <c r="L55" i="5"/>
  <c r="M55" i="5"/>
  <c r="L49" i="5"/>
  <c r="L20" i="5"/>
  <c r="L18" i="5"/>
  <c r="L13" i="5"/>
  <c r="L6" i="5"/>
  <c r="M6" i="5"/>
  <c r="L40" i="5"/>
  <c r="M40" i="5"/>
  <c r="L28" i="5"/>
  <c r="M28" i="5"/>
  <c r="J25" i="5"/>
  <c r="J21" i="5"/>
  <c r="J27" i="5"/>
  <c r="L27" i="5"/>
  <c r="J31" i="5"/>
  <c r="L31" i="5"/>
  <c r="J36" i="5"/>
  <c r="L36" i="5"/>
  <c r="M36" i="5"/>
  <c r="J38" i="5"/>
  <c r="J42" i="5"/>
  <c r="L42" i="5"/>
  <c r="M42" i="5"/>
  <c r="J44" i="5"/>
  <c r="L44" i="5"/>
  <c r="M44" i="5"/>
  <c r="J46" i="5"/>
  <c r="J52" i="5"/>
  <c r="J5" i="5"/>
  <c r="J12" i="5"/>
  <c r="L12" i="5"/>
  <c r="J14" i="5"/>
  <c r="L14" i="5"/>
  <c r="J68" i="5"/>
  <c r="K66" i="5"/>
  <c r="J70" i="5"/>
  <c r="L70" i="5"/>
  <c r="J72" i="5"/>
  <c r="J74" i="5"/>
  <c r="J20" i="1"/>
  <c r="L20" i="1"/>
  <c r="M20" i="1"/>
  <c r="J17" i="1"/>
  <c r="L17" i="1"/>
  <c r="J14" i="1"/>
  <c r="L14" i="1"/>
  <c r="J8" i="1"/>
  <c r="L8" i="1"/>
  <c r="J5" i="1"/>
  <c r="J54" i="1"/>
  <c r="K53" i="1"/>
  <c r="J85" i="1"/>
  <c r="L85" i="1"/>
  <c r="J81" i="1"/>
  <c r="L81" i="1"/>
  <c r="J78" i="1"/>
  <c r="K72" i="5"/>
  <c r="L72" i="5"/>
  <c r="K5" i="5"/>
  <c r="K87" i="5"/>
  <c r="J87" i="5"/>
  <c r="K78" i="1"/>
  <c r="J87" i="1"/>
  <c r="K5" i="1"/>
  <c r="K87" i="1"/>
  <c r="K21" i="5"/>
  <c r="L68" i="5"/>
  <c r="L54" i="1"/>
  <c r="L87" i="1"/>
  <c r="L21" i="5"/>
  <c r="L5" i="5"/>
  <c r="L87" i="5"/>
</calcChain>
</file>

<file path=xl/sharedStrings.xml><?xml version="1.0" encoding="utf-8"?>
<sst xmlns="http://schemas.openxmlformats.org/spreadsheetml/2006/main" count="756" uniqueCount="302">
  <si>
    <t>Součásti dráhy</t>
  </si>
  <si>
    <t>Železniční spodek</t>
  </si>
  <si>
    <t>1.1.</t>
  </si>
  <si>
    <t>1.2.</t>
  </si>
  <si>
    <t>1.2.1.</t>
  </si>
  <si>
    <t>1.3.</t>
  </si>
  <si>
    <t>KČM</t>
  </si>
  <si>
    <t>1.2.2.</t>
  </si>
  <si>
    <t>1.2.3.</t>
  </si>
  <si>
    <t>1.2.4.</t>
  </si>
  <si>
    <t>1.2.5.</t>
  </si>
  <si>
    <t>Železniční svršek</t>
  </si>
  <si>
    <t>2.2.</t>
  </si>
  <si>
    <t>2.3.</t>
  </si>
  <si>
    <t>2.4.</t>
  </si>
  <si>
    <t>2.1.</t>
  </si>
  <si>
    <t>Stavby a zařízení proti nepříznivým vlivům dráhy</t>
  </si>
  <si>
    <t>4.1.</t>
  </si>
  <si>
    <t>4.2.</t>
  </si>
  <si>
    <t>5.1.</t>
  </si>
  <si>
    <t>5.2.</t>
  </si>
  <si>
    <t>5.3.</t>
  </si>
  <si>
    <t>Elektrické zařízení</t>
  </si>
  <si>
    <t>6.1.</t>
  </si>
  <si>
    <t>6.2.</t>
  </si>
  <si>
    <t>6.3.</t>
  </si>
  <si>
    <t>Budovy a zařízení k organizování, řízení a zabezpečování drážní dopravy</t>
  </si>
  <si>
    <t>(nemovitý majetek)</t>
  </si>
  <si>
    <t>CENA CELKEM</t>
  </si>
  <si>
    <t>Stavby železničního spodku</t>
  </si>
  <si>
    <t>2.5.</t>
  </si>
  <si>
    <t>Sdělovací a zabezpečovací technika</t>
  </si>
  <si>
    <t>2.6.</t>
  </si>
  <si>
    <t>1.</t>
  </si>
  <si>
    <t>2.</t>
  </si>
  <si>
    <t>3.</t>
  </si>
  <si>
    <t>4.</t>
  </si>
  <si>
    <t>5.</t>
  </si>
  <si>
    <t>6.</t>
  </si>
  <si>
    <t>7.</t>
  </si>
  <si>
    <t>0149982413003</t>
  </si>
  <si>
    <t>0149982129009</t>
  </si>
  <si>
    <t>0149983119001</t>
  </si>
  <si>
    <t>0149982354005</t>
  </si>
  <si>
    <t>0149982255001</t>
  </si>
  <si>
    <t>0149982482003</t>
  </si>
  <si>
    <t>0149982696008</t>
  </si>
  <si>
    <t>0149982837007</t>
  </si>
  <si>
    <t>0149981154000</t>
  </si>
  <si>
    <t>0149980169003</t>
  </si>
  <si>
    <t>Cena v posudku</t>
  </si>
  <si>
    <t>Těleso železničního spodku</t>
  </si>
  <si>
    <t xml:space="preserve">Mosty </t>
  </si>
  <si>
    <t>Příkopy</t>
  </si>
  <si>
    <t xml:space="preserve">Čistící jáma </t>
  </si>
  <si>
    <r>
      <t>Koleje</t>
    </r>
    <r>
      <rPr>
        <sz val="8"/>
        <rFont val="Times New Roman"/>
        <family val="1"/>
        <charset val="238"/>
      </rPr>
      <t xml:space="preserve"> </t>
    </r>
  </si>
  <si>
    <t xml:space="preserve">Výhybky </t>
  </si>
  <si>
    <t xml:space="preserve">Výkolejky </t>
  </si>
  <si>
    <r>
      <t>Zarážedla</t>
    </r>
    <r>
      <rPr>
        <sz val="8"/>
        <rFont val="Times New Roman"/>
        <family val="1"/>
        <charset val="238"/>
      </rPr>
      <t xml:space="preserve"> </t>
    </r>
  </si>
  <si>
    <t xml:space="preserve">Izolované styky </t>
  </si>
  <si>
    <t>Námezníky</t>
  </si>
  <si>
    <t>Hektometrovníky</t>
  </si>
  <si>
    <t xml:space="preserve">Sklonovníky </t>
  </si>
  <si>
    <t>Rychlostníky</t>
  </si>
  <si>
    <t>Návěstidlo "Pískejte"</t>
  </si>
  <si>
    <t xml:space="preserve">Železniční přejezdy </t>
  </si>
  <si>
    <t>Zárubní zdi</t>
  </si>
  <si>
    <t>Obkladné zdi</t>
  </si>
  <si>
    <r>
      <t>Požární signalizace</t>
    </r>
    <r>
      <rPr>
        <sz val="8"/>
        <rFont val="Times New Roman"/>
        <family val="1"/>
        <charset val="238"/>
      </rPr>
      <t xml:space="preserve"> </t>
    </r>
  </si>
  <si>
    <t>Světelná signalizace = VÚD</t>
  </si>
  <si>
    <t xml:space="preserve">Telefon </t>
  </si>
  <si>
    <t>Fax</t>
  </si>
  <si>
    <t>Dálnopis</t>
  </si>
  <si>
    <t xml:space="preserve">Trakční vedení </t>
  </si>
  <si>
    <t xml:space="preserve">Ostatní (např. přípojka k trafostanici) </t>
  </si>
  <si>
    <t xml:space="preserve">Provozní objekt </t>
  </si>
  <si>
    <t>Garáž (remíza) pro lokotraktor</t>
  </si>
  <si>
    <t>2.1.1.</t>
  </si>
  <si>
    <t>2.1.2.</t>
  </si>
  <si>
    <t>na betonových pražcích nezadlážděné</t>
  </si>
  <si>
    <t>na betonových pražcích zadlážděné</t>
  </si>
  <si>
    <t>zemní s uzávěrem z pražců</t>
  </si>
  <si>
    <t>betonové</t>
  </si>
  <si>
    <t>Výstražné kříže</t>
  </si>
  <si>
    <t>Rampy</t>
  </si>
  <si>
    <t>čelní</t>
  </si>
  <si>
    <t xml:space="preserve">boční </t>
  </si>
  <si>
    <t>čelnoboční</t>
  </si>
  <si>
    <t>%                             z celkové ceny v posudku</t>
  </si>
  <si>
    <t>Původní cena podle delimitačního protokolu</t>
  </si>
  <si>
    <t>5.4.</t>
  </si>
  <si>
    <t>5.5.</t>
  </si>
  <si>
    <t>7.1.</t>
  </si>
  <si>
    <t>7.2.</t>
  </si>
  <si>
    <t>7.3.</t>
  </si>
  <si>
    <t>8.</t>
  </si>
  <si>
    <t>2.4.1.</t>
  </si>
  <si>
    <t>2.4.2.</t>
  </si>
  <si>
    <t>2.4.3.</t>
  </si>
  <si>
    <t>6.1.2.</t>
  </si>
  <si>
    <t>6.1.1.</t>
  </si>
  <si>
    <t>sloupy el. osvětlení</t>
  </si>
  <si>
    <t>stožáry osvětlení</t>
  </si>
  <si>
    <t>%                         přepočet na EMU</t>
  </si>
  <si>
    <t>3.1.</t>
  </si>
  <si>
    <t>jednokolejný</t>
  </si>
  <si>
    <t>vícekolejný</t>
  </si>
  <si>
    <t>9.</t>
  </si>
  <si>
    <t>3.2.</t>
  </si>
  <si>
    <t>7.4.</t>
  </si>
  <si>
    <t>7.5.</t>
  </si>
  <si>
    <t>Nástupiště</t>
  </si>
  <si>
    <t>10.</t>
  </si>
  <si>
    <t>CENA celková - Znalecký posudek</t>
  </si>
  <si>
    <t xml:space="preserve">Zajišťovací značky </t>
  </si>
  <si>
    <t>Vrata do remízy</t>
  </si>
  <si>
    <t>jednokolejné</t>
  </si>
  <si>
    <t>dvoukolejné</t>
  </si>
  <si>
    <t>1.2.6.</t>
  </si>
  <si>
    <t xml:space="preserve">Kolejová váha </t>
  </si>
  <si>
    <t xml:space="preserve">Dopravní plochy </t>
  </si>
  <si>
    <t>kryté</t>
  </si>
  <si>
    <t>nekryté</t>
  </si>
  <si>
    <t>VOJENSKÁ VLEČKA č. 3 - LIBAVÁ</t>
  </si>
  <si>
    <t>2.2.1.</t>
  </si>
  <si>
    <t>2.2.2.</t>
  </si>
  <si>
    <t>2.2.3.</t>
  </si>
  <si>
    <t>na ocelových pražcích</t>
  </si>
  <si>
    <t>na dřevěných pražcích</t>
  </si>
  <si>
    <t>CENA ostatních objektů oceněných v znaleckém posudku, které nejsou součásti drády</t>
  </si>
  <si>
    <t>Propustky</t>
  </si>
  <si>
    <t>1.2.7.</t>
  </si>
  <si>
    <t>1.2.7.1.</t>
  </si>
  <si>
    <t>1.2.7.2.</t>
  </si>
  <si>
    <t>1.2.7.3.</t>
  </si>
  <si>
    <t>4.3.</t>
  </si>
  <si>
    <t>Opěrná zeď</t>
  </si>
  <si>
    <t>4.3.1.</t>
  </si>
  <si>
    <t>4.3.2.</t>
  </si>
  <si>
    <t>2.2.4.</t>
  </si>
  <si>
    <t>na betonových pražcích</t>
  </si>
  <si>
    <t>křižovatková</t>
  </si>
  <si>
    <t>Odvodňovací kanál (rygol)</t>
  </si>
  <si>
    <t>4.4.</t>
  </si>
  <si>
    <t>4.5.</t>
  </si>
  <si>
    <t>4.6.</t>
  </si>
  <si>
    <t>Plot s ocelovými sloupky a pletivem</t>
  </si>
  <si>
    <t>Zábradlí</t>
  </si>
  <si>
    <t>Svodidlo ocelové</t>
  </si>
  <si>
    <t>betonová stezka</t>
  </si>
  <si>
    <t>1.3.1.</t>
  </si>
  <si>
    <t>1.3.2.</t>
  </si>
  <si>
    <t>manipulační plochy</t>
  </si>
  <si>
    <t>betonová, železobetonová</t>
  </si>
  <si>
    <t>z pražců</t>
  </si>
  <si>
    <t>na čelní rampě</t>
  </si>
  <si>
    <t>kolejnicové</t>
  </si>
  <si>
    <t>2.4.4.</t>
  </si>
  <si>
    <r>
      <t>Počet: ks, m</t>
    </r>
    <r>
      <rPr>
        <b/>
        <vertAlign val="superscript"/>
        <sz val="8"/>
        <rFont val="Times New Roman"/>
        <family val="1"/>
        <charset val="238"/>
      </rPr>
      <t>2</t>
    </r>
    <r>
      <rPr>
        <b/>
        <sz val="8"/>
        <rFont val="Times New Roman"/>
        <family val="1"/>
        <charset val="238"/>
      </rPr>
      <t>, m ...</t>
    </r>
  </si>
  <si>
    <t>3.3.</t>
  </si>
  <si>
    <t>přechod pro pěší</t>
  </si>
  <si>
    <t>Ostatní (vodovodní sítě ...)</t>
  </si>
  <si>
    <t>7.6.</t>
  </si>
  <si>
    <t>7.6.1.</t>
  </si>
  <si>
    <t>7.6.2.</t>
  </si>
  <si>
    <t>VOJENSKÁ VLEČKA č. 5 - BECHYNĚ-DOLINA</t>
  </si>
  <si>
    <t>VOJENSKÁ VLEČKA č. 1 - Podbořany</t>
  </si>
  <si>
    <t>Trakční vedení (trolejové vedení)</t>
  </si>
  <si>
    <t xml:space="preserve">Ostatní </t>
  </si>
  <si>
    <t>*</t>
  </si>
  <si>
    <t>Rozpor mezi spodkem a svrškem 1 m ??? V úředním povolení je 2.712 m ???</t>
  </si>
  <si>
    <t>Rozpor mezi spodkem a svrškem 173 m ??? V úředním povolení je 6.589 m ???</t>
  </si>
  <si>
    <t>2.6.1.</t>
  </si>
  <si>
    <t>Výstroj dráhy</t>
  </si>
  <si>
    <t>2.6.2.</t>
  </si>
  <si>
    <t>2.6.3.</t>
  </si>
  <si>
    <t>2.6.4.</t>
  </si>
  <si>
    <t>2.6.5.</t>
  </si>
  <si>
    <t>2.6.6.</t>
  </si>
  <si>
    <t>Výstr. návěstidlo "Konec troleje"</t>
  </si>
  <si>
    <t>2.6.7.</t>
  </si>
  <si>
    <t>2.6.7.1.</t>
  </si>
  <si>
    <t>2.6.7.2.</t>
  </si>
  <si>
    <t>V znaleckém posudku nejsou vypočteny rampy ???</t>
  </si>
  <si>
    <t>2.1.3.</t>
  </si>
  <si>
    <t>na dřevěných pražcích nezadlážděné</t>
  </si>
  <si>
    <t>Osvětlení</t>
  </si>
  <si>
    <t>vícekolejné</t>
  </si>
  <si>
    <t>Kde je v posudku trolejové vedení ???</t>
  </si>
  <si>
    <t>Hodnota z projektové dokumentace 22 451.800,- Kč, Pořizovací reprodukční hodnota 22 451.819,- Kč ????</t>
  </si>
  <si>
    <t>2.6.8.</t>
  </si>
  <si>
    <t>2.6.8.1.</t>
  </si>
  <si>
    <t>2.6.8.2.</t>
  </si>
  <si>
    <t xml:space="preserve">Železniční značky </t>
  </si>
  <si>
    <t>Posun zakázán</t>
  </si>
  <si>
    <t>Zákaz vjezdu</t>
  </si>
  <si>
    <t>2.6.9.</t>
  </si>
  <si>
    <t>Septik (studna)</t>
  </si>
  <si>
    <t>2.1.4.</t>
  </si>
  <si>
    <t>**</t>
  </si>
  <si>
    <t>Ve VP1 je 33 sluopů ???</t>
  </si>
  <si>
    <t>Ve VP1 je 6 výhybek ???</t>
  </si>
  <si>
    <t>Ve VP1 je 7 výhybek ???</t>
  </si>
  <si>
    <t>Ve VP1 nejsou uvedeny přechody pro pěší ???</t>
  </si>
  <si>
    <t>***</t>
  </si>
  <si>
    <t>Není ohodnocen izolovaný styk ???</t>
  </si>
  <si>
    <t>****</t>
  </si>
  <si>
    <t>Ve VP1 je 10 výhybek ???</t>
  </si>
  <si>
    <t>Osvětlení podle VP1 není naše a je tam 11 světel ???</t>
  </si>
  <si>
    <t>1617</t>
  </si>
  <si>
    <t>109,5</t>
  </si>
  <si>
    <t>135</t>
  </si>
  <si>
    <t>1</t>
  </si>
  <si>
    <t>5172</t>
  </si>
  <si>
    <t>194</t>
  </si>
  <si>
    <t>32</t>
  </si>
  <si>
    <t>Průměr</t>
  </si>
  <si>
    <t>2735</t>
  </si>
  <si>
    <t>14</t>
  </si>
  <si>
    <t>352</t>
  </si>
  <si>
    <t>533</t>
  </si>
  <si>
    <t>16317</t>
  </si>
  <si>
    <t>960</t>
  </si>
  <si>
    <t>67,5</t>
  </si>
  <si>
    <t>2714,55</t>
  </si>
  <si>
    <t>620</t>
  </si>
  <si>
    <t>90</t>
  </si>
  <si>
    <t>52</t>
  </si>
  <si>
    <t>1353</t>
  </si>
  <si>
    <t>6580</t>
  </si>
  <si>
    <t>103,3</t>
  </si>
  <si>
    <t>6870</t>
  </si>
  <si>
    <t>218</t>
  </si>
  <si>
    <t>5</t>
  </si>
  <si>
    <t>VV 1</t>
  </si>
  <si>
    <t>VV 3</t>
  </si>
  <si>
    <t>Měrná jednotka</t>
  </si>
  <si>
    <t>ks</t>
  </si>
  <si>
    <t>CELKEM</t>
  </si>
  <si>
    <t>VV 6</t>
  </si>
  <si>
    <t>VV 5</t>
  </si>
  <si>
    <t>Podbořany</t>
  </si>
  <si>
    <t>Libavá</t>
  </si>
  <si>
    <t>Pardubice</t>
  </si>
  <si>
    <t>VV 8</t>
  </si>
  <si>
    <t>VV 10</t>
  </si>
  <si>
    <t>Čáslav</t>
  </si>
  <si>
    <t>VV 18</t>
  </si>
  <si>
    <t>Štěpánov</t>
  </si>
  <si>
    <t>VV 21</t>
  </si>
  <si>
    <t>VV 23</t>
  </si>
  <si>
    <t>Loukov</t>
  </si>
  <si>
    <t>VV 27</t>
  </si>
  <si>
    <t>VV 28</t>
  </si>
  <si>
    <t>VV 29</t>
  </si>
  <si>
    <t>Dobronín</t>
  </si>
  <si>
    <t>VV 33</t>
  </si>
  <si>
    <t>Hradec Králové</t>
  </si>
  <si>
    <t>jednoduché</t>
  </si>
  <si>
    <t>1.1.1.</t>
  </si>
  <si>
    <t>1.1.2.</t>
  </si>
  <si>
    <t>1.1.3.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</si>
  <si>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</si>
  <si>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</si>
  <si>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</si>
  <si>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</si>
  <si>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</si>
  <si>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</si>
  <si>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</si>
  <si>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</si>
  <si>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1.1.4.</t>
  </si>
  <si>
    <t>1.1.4.1.</t>
  </si>
  <si>
    <t>1.1.4.2.</t>
  </si>
  <si>
    <t>1.1.4.3.</t>
  </si>
  <si>
    <t>5/39/            400-800</t>
  </si>
  <si>
    <t>3/25,95/        500-700</t>
  </si>
  <si>
    <t>2/14/            600-1600</t>
  </si>
  <si>
    <t>4/40/          600</t>
  </si>
  <si>
    <t>6/65,6/          400-1000</t>
  </si>
  <si>
    <t>1/33,86/         800</t>
  </si>
  <si>
    <t>VV 24</t>
  </si>
  <si>
    <t>2/16,8/        300-500</t>
  </si>
  <si>
    <t>17/103/           300-800</t>
  </si>
  <si>
    <t>SOUČÁSTI    DRÁHY</t>
  </si>
  <si>
    <t>28/276,65/        150-950</t>
  </si>
  <si>
    <t>24/232,2/          200-2000</t>
  </si>
  <si>
    <t>7/109,5/        400-800</t>
  </si>
  <si>
    <t>15/129,15/      400-600</t>
  </si>
  <si>
    <t>Bechyně-Dolina</t>
  </si>
  <si>
    <t>Olomouc</t>
  </si>
  <si>
    <t>křižovatkové</t>
  </si>
  <si>
    <r>
      <t>Zarážedla</t>
    </r>
    <r>
      <rPr>
        <sz val="11"/>
        <rFont val="Times New Roman"/>
        <family val="1"/>
        <charset val="238"/>
      </rPr>
      <t xml:space="preserve"> </t>
    </r>
  </si>
  <si>
    <t>čelněboční</t>
  </si>
  <si>
    <t>Náměšť n.Osl.</t>
  </si>
  <si>
    <t>Ústí n.Orl.</t>
  </si>
  <si>
    <t>Týniště n.Orl.</t>
  </si>
  <si>
    <t>Čermná n.Orl.</t>
  </si>
  <si>
    <t>95/      909,91/ 200-2000</t>
  </si>
  <si>
    <t>Armádní Servisní, p.o.
 PRAHA</t>
  </si>
  <si>
    <t>ks/m/        průměr v mm</t>
  </si>
  <si>
    <t>Příloha č. 7 ZD</t>
  </si>
  <si>
    <t>Počet listů: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</si>
</sst>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\ &quot;Kč&quot;"/>
  </numFmts>
  <fonts count="20" x14ac:knownFonts="1">
    <font>
      <sz val="10"/>
      <name val="Arial"/>
      <charset val="238"/>
    </font>
    <font>
      <sz val="8"/>
      <name val="Arial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charset val="238"/>
    </font>
    <font>
      <b/>
      <vertAlign val="superscript"/>
      <sz val="8"/>
      <name val="Times New Roman"/>
      <family val="1"/>
      <charset val="238"/>
    </font>
    <font>
      <b/>
      <sz val="10"/>
      <name val="Arial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charset val="238"/>
    </font>
    <font>
      <sz val="16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charset val="238"/>
    </font>
    <font>
      <b/>
      <sz val="11"/>
      <name val="Arial"/>
      <charset val="238"/>
    </font>
    <font>
      <b/>
      <u/>
      <sz val="16"/>
      <name val="Times New Roman"/>
      <family val="1"/>
      <charset val="238"/>
    </font>
    <font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right" vertical="center" wrapText="1"/>
    </xf>
    <xf numFmtId="177" fontId="2" fillId="0" borderId="12" xfId="0" applyNumberFormat="1" applyFont="1" applyFill="1" applyBorder="1" applyAlignment="1">
      <alignment horizontal="right" vertical="center" wrapText="1"/>
    </xf>
    <xf numFmtId="177" fontId="2" fillId="0" borderId="13" xfId="0" applyNumberFormat="1" applyFont="1" applyFill="1" applyBorder="1" applyAlignment="1">
      <alignment horizontal="right" vertical="center" wrapText="1"/>
    </xf>
    <xf numFmtId="10" fontId="2" fillId="0" borderId="0" xfId="0" applyNumberFormat="1" applyFont="1" applyFill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right" vertical="center" wrapText="1"/>
    </xf>
    <xf numFmtId="177" fontId="2" fillId="0" borderId="17" xfId="0" applyNumberFormat="1" applyFont="1" applyFill="1" applyBorder="1" applyAlignment="1">
      <alignment horizontal="right" vertical="center" wrapText="1"/>
    </xf>
    <xf numFmtId="177" fontId="2" fillId="0" borderId="17" xfId="0" quotePrefix="1" applyNumberFormat="1" applyFont="1" applyFill="1" applyBorder="1" applyAlignment="1">
      <alignment horizontal="right" vertical="center" wrapText="1"/>
    </xf>
    <xf numFmtId="177" fontId="2" fillId="0" borderId="18" xfId="0" applyNumberFormat="1" applyFont="1" applyFill="1" applyBorder="1" applyAlignment="1">
      <alignment horizontal="right" vertical="center" wrapText="1"/>
    </xf>
    <xf numFmtId="177" fontId="2" fillId="0" borderId="19" xfId="0" applyNumberFormat="1" applyFont="1" applyFill="1" applyBorder="1" applyAlignment="1">
      <alignment horizontal="right" vertical="center" wrapText="1"/>
    </xf>
    <xf numFmtId="177" fontId="2" fillId="0" borderId="20" xfId="0" applyNumberFormat="1" applyFont="1" applyFill="1" applyBorder="1" applyAlignment="1">
      <alignment horizontal="right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10" fontId="2" fillId="0" borderId="1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 wrapText="1"/>
    </xf>
    <xf numFmtId="177" fontId="2" fillId="0" borderId="11" xfId="0" quotePrefix="1" applyNumberFormat="1" applyFont="1" applyFill="1" applyBorder="1" applyAlignment="1">
      <alignment horizontal="right"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right" vertical="center" wrapText="1"/>
    </xf>
    <xf numFmtId="177" fontId="2" fillId="0" borderId="32" xfId="0" applyNumberFormat="1" applyFont="1" applyFill="1" applyBorder="1" applyAlignment="1">
      <alignment horizontal="right" vertical="center" wrapText="1"/>
    </xf>
    <xf numFmtId="10" fontId="2" fillId="0" borderId="33" xfId="0" applyNumberFormat="1" applyFont="1" applyFill="1" applyBorder="1" applyAlignment="1">
      <alignment horizontal="center" vertical="center" wrapText="1"/>
    </xf>
    <xf numFmtId="10" fontId="2" fillId="0" borderId="34" xfId="0" applyNumberFormat="1" applyFont="1" applyFill="1" applyBorder="1" applyAlignment="1">
      <alignment horizontal="center" vertical="center" wrapText="1"/>
    </xf>
    <xf numFmtId="10" fontId="2" fillId="0" borderId="2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10" fontId="3" fillId="0" borderId="2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 wrapText="1"/>
    </xf>
    <xf numFmtId="177" fontId="2" fillId="0" borderId="37" xfId="0" applyNumberFormat="1" applyFont="1" applyFill="1" applyBorder="1" applyAlignment="1">
      <alignment horizontal="right" vertical="center" wrapText="1"/>
    </xf>
    <xf numFmtId="177" fontId="3" fillId="0" borderId="38" xfId="0" applyNumberFormat="1" applyFont="1" applyFill="1" applyBorder="1" applyAlignment="1">
      <alignment horizontal="right" vertical="center" wrapText="1"/>
    </xf>
    <xf numFmtId="177" fontId="3" fillId="0" borderId="39" xfId="0" applyNumberFormat="1" applyFont="1" applyFill="1" applyBorder="1" applyAlignment="1">
      <alignment horizontal="right" vertical="center" wrapText="1"/>
    </xf>
    <xf numFmtId="177" fontId="3" fillId="0" borderId="40" xfId="0" applyNumberFormat="1" applyFont="1" applyFill="1" applyBorder="1" applyAlignment="1">
      <alignment horizontal="right" vertical="center" wrapText="1"/>
    </xf>
    <xf numFmtId="10" fontId="3" fillId="0" borderId="10" xfId="0" applyNumberFormat="1" applyFont="1" applyFill="1" applyBorder="1" applyAlignment="1">
      <alignment horizontal="center" vertical="center" wrapText="1"/>
    </xf>
    <xf numFmtId="10" fontId="3" fillId="0" borderId="4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5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177" fontId="2" fillId="0" borderId="42" xfId="0" applyNumberFormat="1" applyFont="1" applyFill="1" applyBorder="1" applyAlignment="1">
      <alignment horizontal="right" vertical="center" wrapText="1"/>
    </xf>
    <xf numFmtId="177" fontId="3" fillId="0" borderId="43" xfId="0" applyNumberFormat="1" applyFont="1" applyFill="1" applyBorder="1" applyAlignment="1">
      <alignment horizontal="right" vertical="center" wrapText="1"/>
    </xf>
    <xf numFmtId="49" fontId="2" fillId="0" borderId="44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10" fontId="3" fillId="0" borderId="21" xfId="0" applyNumberFormat="1" applyFont="1" applyFill="1" applyBorder="1" applyAlignment="1">
      <alignment horizontal="center" vertical="center" wrapText="1"/>
    </xf>
    <xf numFmtId="10" fontId="3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7" fontId="3" fillId="0" borderId="46" xfId="0" applyNumberFormat="1" applyFont="1" applyFill="1" applyBorder="1" applyAlignment="1">
      <alignment horizontal="right" vertical="center" wrapText="1"/>
    </xf>
    <xf numFmtId="49" fontId="3" fillId="0" borderId="46" xfId="0" applyNumberFormat="1" applyFont="1" applyFill="1" applyBorder="1" applyAlignment="1">
      <alignment horizontal="center" vertical="center"/>
    </xf>
    <xf numFmtId="177" fontId="2" fillId="0" borderId="47" xfId="0" applyNumberFormat="1" applyFont="1" applyFill="1" applyBorder="1" applyAlignment="1">
      <alignment horizontal="right" vertical="center" wrapText="1"/>
    </xf>
    <xf numFmtId="177" fontId="2" fillId="0" borderId="48" xfId="0" applyNumberFormat="1" applyFont="1" applyFill="1" applyBorder="1" applyAlignment="1">
      <alignment horizontal="right" vertical="center" wrapText="1"/>
    </xf>
    <xf numFmtId="177" fontId="2" fillId="0" borderId="49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77" fontId="2" fillId="0" borderId="38" xfId="0" applyNumberFormat="1" applyFont="1" applyFill="1" applyBorder="1" applyAlignment="1">
      <alignment horizontal="right" vertical="center" wrapText="1"/>
    </xf>
    <xf numFmtId="0" fontId="0" fillId="0" borderId="19" xfId="0" applyFill="1" applyBorder="1" applyAlignment="1">
      <alignment horizontal="right" vertical="center" wrapText="1"/>
    </xf>
    <xf numFmtId="177" fontId="2" fillId="0" borderId="39" xfId="0" applyNumberFormat="1" applyFont="1" applyFill="1" applyBorder="1" applyAlignment="1">
      <alignment horizontal="right" vertical="center" wrapText="1"/>
    </xf>
    <xf numFmtId="177" fontId="2" fillId="0" borderId="50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177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77" fontId="2" fillId="2" borderId="0" xfId="0" applyNumberFormat="1" applyFont="1" applyFill="1" applyAlignment="1">
      <alignment horizontal="right" vertical="center"/>
    </xf>
    <xf numFmtId="177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177" fontId="2" fillId="5" borderId="0" xfId="0" applyNumberFormat="1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77" fontId="2" fillId="6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177" fontId="2" fillId="7" borderId="0" xfId="0" applyNumberFormat="1" applyFont="1" applyFill="1" applyAlignment="1">
      <alignment horizontal="right" vertical="center"/>
    </xf>
    <xf numFmtId="0" fontId="2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/>
    </xf>
    <xf numFmtId="177" fontId="2" fillId="0" borderId="38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right" vertical="center" wrapText="1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3" fontId="10" fillId="0" borderId="51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10" fillId="0" borderId="54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3" fontId="10" fillId="0" borderId="55" xfId="0" applyNumberFormat="1" applyFont="1" applyBorder="1" applyAlignment="1">
      <alignment horizontal="center" vertical="center"/>
    </xf>
    <xf numFmtId="3" fontId="10" fillId="0" borderId="56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3" fontId="10" fillId="0" borderId="55" xfId="0" applyNumberFormat="1" applyFont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center" vertical="center" wrapText="1"/>
    </xf>
    <xf numFmtId="3" fontId="10" fillId="0" borderId="57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58" xfId="0" applyNumberFormat="1" applyFont="1" applyBorder="1" applyAlignment="1">
      <alignment horizontal="center" vertical="center"/>
    </xf>
    <xf numFmtId="3" fontId="10" fillId="0" borderId="59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8" borderId="53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4" fillId="8" borderId="54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0" fontId="3" fillId="0" borderId="95" xfId="0" applyFont="1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103" xfId="0" applyBorder="1" applyAlignment="1">
      <alignment vertical="center"/>
    </xf>
    <xf numFmtId="0" fontId="3" fillId="0" borderId="10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95" xfId="0" applyFont="1" applyFill="1" applyBorder="1" applyAlignment="1">
      <alignment horizontal="left" vertical="center" wrapText="1"/>
    </xf>
    <xf numFmtId="0" fontId="3" fillId="0" borderId="95" xfId="0" applyFont="1" applyFill="1" applyBorder="1" applyAlignment="1">
      <alignment vertical="center"/>
    </xf>
    <xf numFmtId="0" fontId="0" fillId="0" borderId="96" xfId="0" applyFill="1" applyBorder="1" applyAlignment="1">
      <alignment vertical="center"/>
    </xf>
    <xf numFmtId="0" fontId="2" fillId="0" borderId="7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6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3" fillId="0" borderId="65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9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100" xfId="0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86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88" xfId="0" applyNumberFormat="1" applyFont="1" applyFill="1" applyBorder="1" applyAlignment="1">
      <alignment horizontal="center" vertical="center" wrapText="1"/>
    </xf>
    <xf numFmtId="10" fontId="2" fillId="0" borderId="81" xfId="0" applyNumberFormat="1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3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78" xfId="0" applyFill="1" applyBorder="1" applyAlignment="1">
      <alignment vertical="center" wrapText="1"/>
    </xf>
    <xf numFmtId="0" fontId="0" fillId="0" borderId="79" xfId="0" applyFill="1" applyBorder="1" applyAlignment="1">
      <alignment vertical="center" wrapText="1"/>
    </xf>
    <xf numFmtId="0" fontId="2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10" fontId="2" fillId="0" borderId="82" xfId="0" applyNumberFormat="1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77" xfId="0" applyBorder="1" applyAlignment="1">
      <alignment horizontal="center" vertical="center"/>
    </xf>
    <xf numFmtId="10" fontId="3" fillId="0" borderId="8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89" xfId="0" applyFill="1" applyBorder="1" applyAlignment="1">
      <alignment vertical="center" wrapText="1"/>
    </xf>
    <xf numFmtId="0" fontId="0" fillId="0" borderId="60" xfId="0" applyFill="1" applyBorder="1" applyAlignment="1">
      <alignment vertical="center" wrapText="1"/>
    </xf>
    <xf numFmtId="0" fontId="2" fillId="0" borderId="8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vertical="center" wrapText="1"/>
    </xf>
    <xf numFmtId="10" fontId="3" fillId="0" borderId="88" xfId="0" applyNumberFormat="1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3" xfId="0" applyFont="1" applyFill="1" applyBorder="1" applyAlignment="1">
      <alignment horizontal="left" vertical="center" wrapText="1"/>
    </xf>
    <xf numFmtId="10" fontId="2" fillId="0" borderId="90" xfId="0" applyNumberFormat="1" applyFont="1" applyFill="1" applyBorder="1" applyAlignment="1">
      <alignment horizontal="center" vertical="center" wrapText="1"/>
    </xf>
    <xf numFmtId="10" fontId="2" fillId="0" borderId="28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1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vertical="center" wrapText="1"/>
    </xf>
    <xf numFmtId="0" fontId="3" fillId="0" borderId="86" xfId="0" applyFont="1" applyFill="1" applyBorder="1" applyAlignment="1">
      <alignment vertical="center" wrapText="1"/>
    </xf>
    <xf numFmtId="0" fontId="3" fillId="0" borderId="87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0" borderId="79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4" fillId="0" borderId="84" xfId="0" applyFont="1" applyFill="1" applyBorder="1" applyAlignment="1">
      <alignment vertical="center" wrapText="1"/>
    </xf>
    <xf numFmtId="0" fontId="2" fillId="9" borderId="75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3" fillId="0" borderId="78" xfId="0" applyFont="1" applyFill="1" applyBorder="1"/>
    <xf numFmtId="0" fontId="3" fillId="0" borderId="79" xfId="0" applyFont="1" applyFill="1" applyBorder="1"/>
    <xf numFmtId="10" fontId="2" fillId="0" borderId="8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3" xfId="0" applyFont="1" applyBorder="1" applyAlignment="1">
      <alignment horizontal="center" vertical="top"/>
    </xf>
    <xf numFmtId="0" fontId="3" fillId="0" borderId="63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2" fillId="9" borderId="64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/>
    </xf>
    <xf numFmtId="0" fontId="3" fillId="9" borderId="66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 wrapText="1"/>
    </xf>
    <xf numFmtId="0" fontId="2" fillId="9" borderId="68" xfId="0" applyFont="1" applyFill="1" applyBorder="1" applyAlignment="1">
      <alignment horizontal="center" vertical="center" wrapText="1"/>
    </xf>
    <xf numFmtId="177" fontId="2" fillId="9" borderId="69" xfId="0" applyNumberFormat="1" applyFont="1" applyFill="1" applyBorder="1" applyAlignment="1">
      <alignment horizontal="center" vertical="center" wrapText="1"/>
    </xf>
    <xf numFmtId="177" fontId="2" fillId="9" borderId="70" xfId="0" applyNumberFormat="1" applyFont="1" applyFill="1" applyBorder="1" applyAlignment="1">
      <alignment horizontal="center" vertical="center" wrapText="1"/>
    </xf>
    <xf numFmtId="177" fontId="2" fillId="9" borderId="47" xfId="0" applyNumberFormat="1" applyFont="1" applyFill="1" applyBorder="1" applyAlignment="1">
      <alignment horizontal="center" vertical="center" wrapText="1"/>
    </xf>
    <xf numFmtId="177" fontId="2" fillId="9" borderId="49" xfId="0" applyNumberFormat="1" applyFont="1" applyFill="1" applyBorder="1" applyAlignment="1">
      <alignment horizontal="center" vertical="center" wrapText="1"/>
    </xf>
    <xf numFmtId="177" fontId="2" fillId="9" borderId="71" xfId="0" applyNumberFormat="1" applyFont="1" applyFill="1" applyBorder="1" applyAlignment="1">
      <alignment horizontal="center" vertical="center" wrapText="1"/>
    </xf>
    <xf numFmtId="177" fontId="2" fillId="9" borderId="72" xfId="0" applyNumberFormat="1" applyFont="1" applyFill="1" applyBorder="1" applyAlignment="1">
      <alignment horizontal="center" vertical="center" wrapText="1"/>
    </xf>
    <xf numFmtId="177" fontId="2" fillId="9" borderId="73" xfId="0" applyNumberFormat="1" applyFont="1" applyFill="1" applyBorder="1" applyAlignment="1">
      <alignment horizontal="center" vertical="center" wrapText="1"/>
    </xf>
    <xf numFmtId="177" fontId="2" fillId="9" borderId="74" xfId="0" applyNumberFormat="1" applyFont="1" applyFill="1" applyBorder="1" applyAlignment="1">
      <alignment horizontal="center" vertical="center" wrapText="1"/>
    </xf>
    <xf numFmtId="177" fontId="2" fillId="9" borderId="75" xfId="0" applyNumberFormat="1" applyFont="1" applyFill="1" applyBorder="1" applyAlignment="1">
      <alignment horizontal="center" vertical="center" wrapText="1"/>
    </xf>
    <xf numFmtId="177" fontId="2" fillId="9" borderId="45" xfId="0" applyNumberFormat="1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left" vertical="center" wrapText="1"/>
    </xf>
    <xf numFmtId="0" fontId="0" fillId="0" borderId="62" xfId="0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8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0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10" fontId="3" fillId="0" borderId="8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6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0" fillId="0" borderId="82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78" xfId="0" applyFont="1" applyBorder="1"/>
    <xf numFmtId="0" fontId="3" fillId="0" borderId="79" xfId="0" applyFont="1" applyBorder="1"/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vertical="center" wrapText="1"/>
    </xf>
    <xf numFmtId="0" fontId="0" fillId="0" borderId="96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1" xfId="0" applyFont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1" xfId="0" applyFont="1" applyBorder="1" applyAlignment="1">
      <alignment horizontal="left" vertical="center" wrapText="1"/>
    </xf>
    <xf numFmtId="0" fontId="2" fillId="0" borderId="62" xfId="0" applyFont="1" applyBorder="1" applyAlignment="1">
      <alignment vertical="center" wrapText="1"/>
    </xf>
    <xf numFmtId="10" fontId="3" fillId="0" borderId="28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8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81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3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177" fontId="2" fillId="0" borderId="106" xfId="0" applyNumberFormat="1" applyFont="1" applyFill="1" applyBorder="1" applyAlignment="1">
      <alignment horizontal="right" vertical="center" wrapText="1"/>
    </xf>
    <xf numFmtId="177" fontId="2" fillId="0" borderId="27" xfId="0" applyNumberFormat="1" applyFont="1" applyFill="1" applyBorder="1" applyAlignment="1">
      <alignment horizontal="right" vertical="center" wrapText="1"/>
    </xf>
    <xf numFmtId="10" fontId="3" fillId="0" borderId="90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7" fontId="2" fillId="0" borderId="105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2" fillId="0" borderId="105" xfId="0" applyNumberFormat="1" applyFont="1" applyFill="1" applyBorder="1" applyAlignment="1">
      <alignment horizontal="right" vertical="center" wrapText="1"/>
    </xf>
    <xf numFmtId="0" fontId="6" fillId="0" borderId="39" xfId="0" applyFont="1" applyFill="1" applyBorder="1" applyAlignment="1">
      <alignment horizontal="right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8" borderId="115" xfId="0" applyFont="1" applyFill="1" applyBorder="1" applyAlignment="1">
      <alignment horizontal="center" vertical="center" wrapText="1"/>
    </xf>
    <xf numFmtId="0" fontId="17" fillId="8" borderId="35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5" fillId="0" borderId="8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0" fillId="0" borderId="78" xfId="0" applyFont="1" applyBorder="1" applyAlignment="1">
      <alignment horizontal="center" wrapText="1"/>
    </xf>
    <xf numFmtId="0" fontId="10" fillId="0" borderId="7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3" xfId="0" applyFont="1" applyBorder="1" applyAlignment="1">
      <alignment horizontal="center"/>
    </xf>
    <xf numFmtId="0" fontId="14" fillId="8" borderId="108" xfId="0" applyFont="1" applyFill="1" applyBorder="1" applyAlignment="1">
      <alignment horizontal="center" vertical="center"/>
    </xf>
    <xf numFmtId="0" fontId="14" fillId="8" borderId="114" xfId="0" applyFont="1" applyFill="1" applyBorder="1" applyAlignment="1">
      <alignment horizontal="center" vertical="center"/>
    </xf>
    <xf numFmtId="0" fontId="15" fillId="8" borderId="109" xfId="0" applyFont="1" applyFill="1" applyBorder="1" applyAlignment="1">
      <alignment horizontal="center" vertical="center"/>
    </xf>
    <xf numFmtId="0" fontId="15" fillId="8" borderId="113" xfId="0" applyFont="1" applyFill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0" fontId="15" fillId="0" borderId="78" xfId="0" applyFont="1" applyFill="1" applyBorder="1"/>
    <xf numFmtId="0" fontId="15" fillId="0" borderId="10" xfId="0" applyFont="1" applyFill="1" applyBorder="1" applyAlignment="1">
      <alignment vertical="center" wrapText="1"/>
    </xf>
    <xf numFmtId="0" fontId="16" fillId="0" borderId="7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left" vertical="center" wrapText="1"/>
    </xf>
    <xf numFmtId="0" fontId="16" fillId="0" borderId="89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9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8" borderId="109" xfId="0" applyFont="1" applyFill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0" borderId="86" xfId="0" applyFont="1" applyFill="1" applyBorder="1" applyAlignment="1">
      <alignment horizontal="left" vertical="center" wrapText="1"/>
    </xf>
    <xf numFmtId="0" fontId="9" fillId="0" borderId="11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vertical="center" wrapText="1"/>
    </xf>
    <xf numFmtId="0" fontId="15" fillId="0" borderId="8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6" fillId="0" borderId="107" xfId="0" applyFont="1" applyBorder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opLeftCell="A70" zoomScale="130" workbookViewId="0">
      <selection activeCell="M5" sqref="M5:M87"/>
    </sheetView>
  </sheetViews>
  <sheetFormatPr defaultRowHeight="10.5" x14ac:dyDescent="0.2"/>
  <cols>
    <col min="1" max="1" width="2.140625" style="1" customWidth="1"/>
    <col min="2" max="2" width="4" style="1" customWidth="1"/>
    <col min="3" max="3" width="5.140625" style="1" customWidth="1"/>
    <col min="4" max="4" width="5.85546875" style="1" customWidth="1"/>
    <col min="5" max="5" width="18.85546875" style="1" customWidth="1"/>
    <col min="6" max="6" width="11.140625" style="9" customWidth="1"/>
    <col min="7" max="7" width="14.85546875" style="9" customWidth="1"/>
    <col min="8" max="8" width="11.7109375" style="9" customWidth="1"/>
    <col min="9" max="9" width="12.85546875" style="15" customWidth="1"/>
    <col min="10" max="11" width="7.5703125" style="1" customWidth="1"/>
    <col min="12" max="12" width="12.85546875" style="45" customWidth="1"/>
    <col min="13" max="13" width="12.85546875" style="1" customWidth="1"/>
    <col min="14" max="16384" width="9.140625" style="1"/>
  </cols>
  <sheetData>
    <row r="1" spans="1:13" ht="12.75" x14ac:dyDescent="0.2">
      <c r="A1" s="315" t="s">
        <v>166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6"/>
    </row>
    <row r="2" spans="1:13" ht="13.5" thickBot="1" x14ac:dyDescent="0.25">
      <c r="A2" s="317" t="s">
        <v>27</v>
      </c>
      <c r="B2" s="317"/>
      <c r="C2" s="317"/>
      <c r="D2" s="317"/>
      <c r="E2" s="317"/>
      <c r="F2" s="317"/>
      <c r="G2" s="317"/>
      <c r="H2" s="317"/>
      <c r="I2" s="318"/>
      <c r="J2" s="318"/>
      <c r="K2" s="318"/>
      <c r="L2" s="318"/>
      <c r="M2" s="319"/>
    </row>
    <row r="3" spans="1:13" ht="22.5" customHeight="1" thickTop="1" x14ac:dyDescent="0.2">
      <c r="A3" s="320" t="s">
        <v>0</v>
      </c>
      <c r="B3" s="321"/>
      <c r="C3" s="321"/>
      <c r="D3" s="321"/>
      <c r="E3" s="321"/>
      <c r="F3" s="324" t="s">
        <v>6</v>
      </c>
      <c r="G3" s="324" t="s">
        <v>158</v>
      </c>
      <c r="H3" s="326" t="s">
        <v>89</v>
      </c>
      <c r="I3" s="328" t="s">
        <v>50</v>
      </c>
      <c r="J3" s="330" t="s">
        <v>88</v>
      </c>
      <c r="K3" s="332" t="s">
        <v>88</v>
      </c>
      <c r="L3" s="334" t="s">
        <v>103</v>
      </c>
      <c r="M3" s="310" t="s">
        <v>216</v>
      </c>
    </row>
    <row r="4" spans="1:13" ht="22.5" customHeight="1" thickBot="1" x14ac:dyDescent="0.25">
      <c r="A4" s="322"/>
      <c r="B4" s="323"/>
      <c r="C4" s="323"/>
      <c r="D4" s="323"/>
      <c r="E4" s="323"/>
      <c r="F4" s="325"/>
      <c r="G4" s="325"/>
      <c r="H4" s="327"/>
      <c r="I4" s="329"/>
      <c r="J4" s="331"/>
      <c r="K4" s="333"/>
      <c r="L4" s="335"/>
      <c r="M4" s="311"/>
    </row>
    <row r="5" spans="1:13" ht="11.25" customHeight="1" thickTop="1" x14ac:dyDescent="0.2">
      <c r="A5" s="215" t="s">
        <v>33</v>
      </c>
      <c r="B5" s="262" t="s">
        <v>1</v>
      </c>
      <c r="C5" s="312"/>
      <c r="D5" s="312"/>
      <c r="E5" s="313"/>
      <c r="F5" s="26"/>
      <c r="G5" s="38"/>
      <c r="H5" s="31"/>
      <c r="I5" s="46"/>
      <c r="J5" s="68">
        <f>(100/I88)*I5/100</f>
        <v>0</v>
      </c>
      <c r="K5" s="314">
        <f>SUM(J5:J20)</f>
        <v>0.58785796244046495</v>
      </c>
      <c r="L5" s="85">
        <f>H88*J5</f>
        <v>0</v>
      </c>
      <c r="M5" s="136"/>
    </row>
    <row r="6" spans="1:13" ht="11.25" customHeight="1" x14ac:dyDescent="0.2">
      <c r="A6" s="216"/>
      <c r="B6" s="5" t="s">
        <v>2</v>
      </c>
      <c r="C6" s="245" t="s">
        <v>51</v>
      </c>
      <c r="D6" s="245"/>
      <c r="E6" s="246"/>
      <c r="F6" s="23" t="s">
        <v>40</v>
      </c>
      <c r="G6" s="127" t="s">
        <v>209</v>
      </c>
      <c r="H6" s="28"/>
      <c r="I6" s="19">
        <v>26292422.120000001</v>
      </c>
      <c r="J6" s="33">
        <f>(100/I88)*I6/100</f>
        <v>0.37065800636738577</v>
      </c>
      <c r="K6" s="242"/>
      <c r="L6" s="93">
        <f>H88*J6</f>
        <v>8732048.0479763635</v>
      </c>
      <c r="M6" s="137">
        <f>L6/G6</f>
        <v>5400.1534001090686</v>
      </c>
    </row>
    <row r="7" spans="1:13" ht="11.25" customHeight="1" x14ac:dyDescent="0.2">
      <c r="A7" s="216"/>
      <c r="B7" s="239" t="s">
        <v>3</v>
      </c>
      <c r="C7" s="245" t="s">
        <v>29</v>
      </c>
      <c r="D7" s="245"/>
      <c r="E7" s="247"/>
      <c r="F7" s="23"/>
      <c r="G7" s="39"/>
      <c r="H7" s="29"/>
      <c r="I7" s="47"/>
      <c r="J7" s="68">
        <f>(100/I88)*I7/100</f>
        <v>0</v>
      </c>
      <c r="K7" s="242"/>
      <c r="L7" s="65">
        <f>H88*J7</f>
        <v>0</v>
      </c>
      <c r="M7" s="137"/>
    </row>
    <row r="8" spans="1:13" ht="11.25" customHeight="1" x14ac:dyDescent="0.2">
      <c r="A8" s="216"/>
      <c r="B8" s="303"/>
      <c r="C8" s="4" t="s">
        <v>4</v>
      </c>
      <c r="D8" s="275" t="s">
        <v>52</v>
      </c>
      <c r="E8" s="302"/>
      <c r="F8" s="11" t="s">
        <v>41</v>
      </c>
      <c r="G8" s="40"/>
      <c r="H8" s="28"/>
      <c r="I8" s="19"/>
      <c r="J8" s="68">
        <f>(100/I88)*I8/100</f>
        <v>0</v>
      </c>
      <c r="K8" s="242"/>
      <c r="L8" s="65">
        <f>H88*J8</f>
        <v>0</v>
      </c>
      <c r="M8" s="137"/>
    </row>
    <row r="9" spans="1:13" ht="11.25" customHeight="1" x14ac:dyDescent="0.2">
      <c r="A9" s="216"/>
      <c r="B9" s="303"/>
      <c r="C9" s="4" t="s">
        <v>7</v>
      </c>
      <c r="D9" s="275" t="s">
        <v>119</v>
      </c>
      <c r="E9" s="302"/>
      <c r="F9" s="11"/>
      <c r="G9" s="40"/>
      <c r="H9" s="28"/>
      <c r="I9" s="19"/>
      <c r="J9" s="68">
        <f>(100/I88)*I9/100</f>
        <v>0</v>
      </c>
      <c r="K9" s="242"/>
      <c r="L9" s="65">
        <f>H88*J9</f>
        <v>0</v>
      </c>
      <c r="M9" s="137"/>
    </row>
    <row r="10" spans="1:13" ht="11.25" customHeight="1" x14ac:dyDescent="0.2">
      <c r="A10" s="216"/>
      <c r="B10" s="303"/>
      <c r="C10" s="4" t="s">
        <v>8</v>
      </c>
      <c r="D10" s="275" t="s">
        <v>130</v>
      </c>
      <c r="E10" s="302"/>
      <c r="F10" s="23" t="s">
        <v>42</v>
      </c>
      <c r="G10" s="39" t="s">
        <v>210</v>
      </c>
      <c r="H10" s="28">
        <v>309563</v>
      </c>
      <c r="I10" s="19">
        <v>947728.31</v>
      </c>
      <c r="J10" s="33">
        <f>(100/I88)*I10/100</f>
        <v>1.336062095607842E-2</v>
      </c>
      <c r="K10" s="242"/>
      <c r="L10" s="93">
        <f>H88*J10</f>
        <v>314752.63486859913</v>
      </c>
      <c r="M10" s="137">
        <f>L10/G10</f>
        <v>2874.4532864712251</v>
      </c>
    </row>
    <row r="11" spans="1:13" ht="11.25" customHeight="1" x14ac:dyDescent="0.2">
      <c r="A11" s="216"/>
      <c r="B11" s="303"/>
      <c r="C11" s="5" t="s">
        <v>9</v>
      </c>
      <c r="D11" s="275" t="s">
        <v>53</v>
      </c>
      <c r="E11" s="302"/>
      <c r="F11" s="23"/>
      <c r="G11" s="39" t="s">
        <v>228</v>
      </c>
      <c r="H11" s="28"/>
      <c r="I11" s="19">
        <v>5765571.0300000003</v>
      </c>
      <c r="J11" s="33">
        <f>(100/I88)*I11/100</f>
        <v>8.1280265994350884E-2</v>
      </c>
      <c r="K11" s="242"/>
      <c r="L11" s="93">
        <f>H88*J11</f>
        <v>1914819.5258771607</v>
      </c>
      <c r="M11" s="137">
        <f>L11/G11</f>
        <v>1415.2398565241394</v>
      </c>
    </row>
    <row r="12" spans="1:13" ht="11.25" customHeight="1" x14ac:dyDescent="0.2">
      <c r="A12" s="216"/>
      <c r="B12" s="303"/>
      <c r="C12" s="5" t="s">
        <v>10</v>
      </c>
      <c r="D12" s="275" t="s">
        <v>142</v>
      </c>
      <c r="E12" s="302"/>
      <c r="F12" s="23"/>
      <c r="G12" s="39" t="s">
        <v>211</v>
      </c>
      <c r="H12" s="28"/>
      <c r="I12" s="19">
        <v>26812.97</v>
      </c>
      <c r="J12" s="33">
        <f>(100/I88)*I12/100</f>
        <v>3.7799644169825628E-4</v>
      </c>
      <c r="K12" s="242"/>
      <c r="L12" s="93">
        <f>H88*J12</f>
        <v>8904.9286246948795</v>
      </c>
      <c r="M12" s="137">
        <f>L12/G12</f>
        <v>65.962434256999103</v>
      </c>
    </row>
    <row r="13" spans="1:13" ht="11.25" customHeight="1" x14ac:dyDescent="0.2">
      <c r="A13" s="216"/>
      <c r="B13" s="303"/>
      <c r="C13" s="5" t="s">
        <v>118</v>
      </c>
      <c r="D13" s="275" t="s">
        <v>54</v>
      </c>
      <c r="E13" s="302"/>
      <c r="F13" s="23"/>
      <c r="G13" s="39"/>
      <c r="H13" s="28"/>
      <c r="I13" s="19"/>
      <c r="J13" s="68">
        <f>(100/I88)*I13/100</f>
        <v>0</v>
      </c>
      <c r="K13" s="242"/>
      <c r="L13" s="65">
        <f>H88*J13</f>
        <v>0</v>
      </c>
      <c r="M13" s="137"/>
    </row>
    <row r="14" spans="1:13" ht="11.25" customHeight="1" x14ac:dyDescent="0.2">
      <c r="A14" s="216"/>
      <c r="B14" s="303"/>
      <c r="C14" s="239" t="s">
        <v>131</v>
      </c>
      <c r="D14" s="254" t="s">
        <v>84</v>
      </c>
      <c r="E14" s="292"/>
      <c r="F14" s="12" t="s">
        <v>43</v>
      </c>
      <c r="G14" s="39"/>
      <c r="H14" s="28">
        <v>442484</v>
      </c>
      <c r="I14" s="19"/>
      <c r="J14" s="70">
        <f>(100/I88)*I14/100</f>
        <v>0</v>
      </c>
      <c r="K14" s="242"/>
      <c r="L14" s="65">
        <f>H88*J14</f>
        <v>0</v>
      </c>
      <c r="M14" s="137"/>
    </row>
    <row r="15" spans="1:13" ht="11.25" customHeight="1" x14ac:dyDescent="0.2">
      <c r="A15" s="216"/>
      <c r="B15" s="303"/>
      <c r="C15" s="300"/>
      <c r="D15" s="128" t="s">
        <v>132</v>
      </c>
      <c r="E15" s="129" t="s">
        <v>85</v>
      </c>
      <c r="F15" s="12"/>
      <c r="G15" s="40"/>
      <c r="H15" s="28"/>
      <c r="I15" s="19"/>
      <c r="J15" s="70">
        <f>(100/I88)*I15/100</f>
        <v>0</v>
      </c>
      <c r="K15" s="242"/>
      <c r="L15" s="65">
        <f>H88*J15</f>
        <v>0</v>
      </c>
      <c r="M15" s="137"/>
    </row>
    <row r="16" spans="1:13" ht="11.25" customHeight="1" x14ac:dyDescent="0.2">
      <c r="A16" s="216"/>
      <c r="B16" s="303"/>
      <c r="C16" s="300"/>
      <c r="D16" s="128" t="s">
        <v>133</v>
      </c>
      <c r="E16" s="129" t="s">
        <v>86</v>
      </c>
      <c r="F16" s="12"/>
      <c r="G16" s="40"/>
      <c r="H16" s="28"/>
      <c r="I16" s="19"/>
      <c r="J16" s="70">
        <f>(100/I88)*I16/100</f>
        <v>0</v>
      </c>
      <c r="K16" s="242"/>
      <c r="L16" s="65">
        <f>H88*J16</f>
        <v>0</v>
      </c>
      <c r="M16" s="137"/>
    </row>
    <row r="17" spans="1:13" ht="11.25" customHeight="1" x14ac:dyDescent="0.2">
      <c r="A17" s="216"/>
      <c r="B17" s="305"/>
      <c r="C17" s="305"/>
      <c r="D17" s="128" t="s">
        <v>134</v>
      </c>
      <c r="E17" s="129" t="s">
        <v>87</v>
      </c>
      <c r="F17" s="12"/>
      <c r="G17" s="40" t="s">
        <v>212</v>
      </c>
      <c r="H17" s="28"/>
      <c r="I17" s="19">
        <v>185481.03</v>
      </c>
      <c r="J17" s="56">
        <f>(100/I88)*I17/100</f>
        <v>2.6148229510765692E-3</v>
      </c>
      <c r="K17" s="242"/>
      <c r="L17" s="93">
        <f>H88*J17</f>
        <v>61600.610950032373</v>
      </c>
      <c r="M17" s="137">
        <f>L17/G17</f>
        <v>61600.610950032373</v>
      </c>
    </row>
    <row r="18" spans="1:13" ht="11.25" customHeight="1" x14ac:dyDescent="0.2">
      <c r="A18" s="216"/>
      <c r="B18" s="236" t="s">
        <v>5</v>
      </c>
      <c r="C18" s="275" t="s">
        <v>120</v>
      </c>
      <c r="D18" s="263"/>
      <c r="E18" s="307"/>
      <c r="F18" s="23" t="s">
        <v>44</v>
      </c>
      <c r="G18" s="39"/>
      <c r="H18" s="28">
        <v>135496</v>
      </c>
      <c r="I18" s="19"/>
      <c r="J18" s="70">
        <f>(100/I88)*I18/100</f>
        <v>0</v>
      </c>
      <c r="K18" s="242"/>
      <c r="L18" s="65">
        <f>H88*J18</f>
        <v>0</v>
      </c>
      <c r="M18" s="137"/>
    </row>
    <row r="19" spans="1:13" ht="11.25" customHeight="1" x14ac:dyDescent="0.2">
      <c r="A19" s="231"/>
      <c r="B19" s="237"/>
      <c r="C19" s="5" t="s">
        <v>150</v>
      </c>
      <c r="D19" s="252" t="s">
        <v>152</v>
      </c>
      <c r="E19" s="253"/>
      <c r="F19" s="23"/>
      <c r="G19" s="39" t="s">
        <v>213</v>
      </c>
      <c r="H19" s="28"/>
      <c r="I19" s="19">
        <v>8481366.2599999998</v>
      </c>
      <c r="J19" s="56">
        <f>(100/I88)*I19/100</f>
        <v>0.11956624972987503</v>
      </c>
      <c r="K19" s="243"/>
      <c r="L19" s="93">
        <f>H88*J19</f>
        <v>2816769.689638833</v>
      </c>
      <c r="M19" s="137">
        <f>L19/G19</f>
        <v>544.61904285360265</v>
      </c>
    </row>
    <row r="20" spans="1:13" ht="11.25" customHeight="1" thickBot="1" x14ac:dyDescent="0.25">
      <c r="A20" s="270"/>
      <c r="B20" s="306"/>
      <c r="C20" s="130" t="s">
        <v>151</v>
      </c>
      <c r="D20" s="308" t="s">
        <v>149</v>
      </c>
      <c r="E20" s="309"/>
      <c r="F20" s="48"/>
      <c r="G20" s="49"/>
      <c r="H20" s="63">
        <v>10730855</v>
      </c>
      <c r="I20" s="64"/>
      <c r="J20" s="77">
        <f>(100/I88)*I20/100</f>
        <v>0</v>
      </c>
      <c r="K20" s="304"/>
      <c r="L20" s="66">
        <f>H88*J20</f>
        <v>0</v>
      </c>
      <c r="M20" s="137"/>
    </row>
    <row r="21" spans="1:13" ht="11.25" customHeight="1" x14ac:dyDescent="0.2">
      <c r="A21" s="229" t="s">
        <v>34</v>
      </c>
      <c r="B21" s="233" t="s">
        <v>11</v>
      </c>
      <c r="C21" s="234"/>
      <c r="D21" s="234"/>
      <c r="E21" s="235"/>
      <c r="F21" s="25" t="s">
        <v>45</v>
      </c>
      <c r="G21" s="8"/>
      <c r="H21" s="27"/>
      <c r="I21" s="20"/>
      <c r="J21" s="69">
        <f>(100/I88)*I21/100</f>
        <v>0</v>
      </c>
      <c r="K21" s="241">
        <f>SUM(J21:J52)</f>
        <v>0.34125775858671215</v>
      </c>
      <c r="L21" s="75">
        <f>H88*J21</f>
        <v>0</v>
      </c>
      <c r="M21" s="137"/>
    </row>
    <row r="22" spans="1:13" ht="11.25" customHeight="1" x14ac:dyDescent="0.2">
      <c r="A22" s="216"/>
      <c r="B22" s="239" t="s">
        <v>15</v>
      </c>
      <c r="C22" s="245" t="s">
        <v>55</v>
      </c>
      <c r="D22" s="245"/>
      <c r="E22" s="246"/>
      <c r="F22" s="35"/>
      <c r="G22" s="58"/>
      <c r="H22" s="32">
        <v>6385541</v>
      </c>
      <c r="I22" s="19"/>
      <c r="J22" s="70">
        <f>(100/I88)*I22/100</f>
        <v>0</v>
      </c>
      <c r="K22" s="242"/>
      <c r="L22" s="65">
        <f>H88*J22</f>
        <v>0</v>
      </c>
      <c r="M22" s="137"/>
    </row>
    <row r="23" spans="1:13" ht="11.25" customHeight="1" x14ac:dyDescent="0.2">
      <c r="A23" s="216"/>
      <c r="B23" s="300"/>
      <c r="C23" s="44" t="s">
        <v>77</v>
      </c>
      <c r="D23" s="301" t="s">
        <v>79</v>
      </c>
      <c r="E23" s="302"/>
      <c r="F23" s="35"/>
      <c r="G23" s="58">
        <v>1617</v>
      </c>
      <c r="H23" s="28"/>
      <c r="I23" s="19">
        <v>21170975.620000001</v>
      </c>
      <c r="J23" s="34">
        <f>(100/I88)*I23/100</f>
        <v>0.29845830027932507</v>
      </c>
      <c r="K23" s="242"/>
      <c r="L23" s="93">
        <f>H88*J23</f>
        <v>7031150.4772226056</v>
      </c>
      <c r="M23" s="137">
        <f>L23/G23</f>
        <v>4348.268693396788</v>
      </c>
    </row>
    <row r="24" spans="1:13" ht="11.25" customHeight="1" x14ac:dyDescent="0.2">
      <c r="A24" s="216"/>
      <c r="B24" s="300"/>
      <c r="C24" s="131" t="s">
        <v>78</v>
      </c>
      <c r="D24" s="301" t="s">
        <v>80</v>
      </c>
      <c r="E24" s="302"/>
      <c r="F24" s="35"/>
      <c r="G24" s="58"/>
      <c r="H24" s="94"/>
      <c r="I24" s="19"/>
      <c r="J24" s="68">
        <f>(100/I88)*I24/100</f>
        <v>0</v>
      </c>
      <c r="K24" s="242"/>
      <c r="L24" s="65">
        <f>H88*J24</f>
        <v>0</v>
      </c>
      <c r="M24" s="137"/>
    </row>
    <row r="25" spans="1:13" ht="11.25" customHeight="1" x14ac:dyDescent="0.2">
      <c r="A25" s="216"/>
      <c r="B25" s="300"/>
      <c r="C25" s="131" t="s">
        <v>184</v>
      </c>
      <c r="D25" s="301" t="s">
        <v>127</v>
      </c>
      <c r="E25" s="277"/>
      <c r="F25" s="35"/>
      <c r="G25" s="58"/>
      <c r="H25" s="94"/>
      <c r="I25" s="19"/>
      <c r="J25" s="68">
        <f>(100/I88)*I25/100</f>
        <v>0</v>
      </c>
      <c r="K25" s="242"/>
      <c r="L25" s="65">
        <f>H88*J25</f>
        <v>0</v>
      </c>
      <c r="M25" s="137"/>
    </row>
    <row r="26" spans="1:13" ht="11.25" customHeight="1" x14ac:dyDescent="0.2">
      <c r="A26" s="216"/>
      <c r="B26" s="267"/>
      <c r="C26" s="131" t="s">
        <v>198</v>
      </c>
      <c r="D26" s="301" t="s">
        <v>185</v>
      </c>
      <c r="E26" s="302"/>
      <c r="F26" s="35"/>
      <c r="G26" s="58"/>
      <c r="H26" s="94"/>
      <c r="I26" s="19"/>
      <c r="J26" s="68">
        <f>(100/I88)*I26/100</f>
        <v>0</v>
      </c>
      <c r="K26" s="242"/>
      <c r="L26" s="65">
        <f>H88*J26</f>
        <v>0</v>
      </c>
      <c r="M26" s="137"/>
    </row>
    <row r="27" spans="1:13" ht="10.5" customHeight="1" x14ac:dyDescent="0.2">
      <c r="A27" s="216"/>
      <c r="B27" s="239" t="s">
        <v>12</v>
      </c>
      <c r="C27" s="254" t="s">
        <v>56</v>
      </c>
      <c r="D27" s="255"/>
      <c r="E27" s="292"/>
      <c r="F27" s="35"/>
      <c r="G27" s="58"/>
      <c r="H27" s="28">
        <v>1986374</v>
      </c>
      <c r="I27" s="19"/>
      <c r="J27" s="68">
        <f>(100/I88)*I27/100</f>
        <v>0</v>
      </c>
      <c r="K27" s="242"/>
      <c r="L27" s="65">
        <f>H88*J27</f>
        <v>0</v>
      </c>
      <c r="M27" s="137"/>
    </row>
    <row r="28" spans="1:13" ht="10.5" customHeight="1" x14ac:dyDescent="0.2">
      <c r="A28" s="216"/>
      <c r="B28" s="303"/>
      <c r="C28" s="44" t="s">
        <v>124</v>
      </c>
      <c r="D28" s="301" t="s">
        <v>128</v>
      </c>
      <c r="E28" s="302"/>
      <c r="F28" s="35"/>
      <c r="G28" s="58">
        <v>5</v>
      </c>
      <c r="H28" s="28"/>
      <c r="I28" s="19">
        <v>2990834.09</v>
      </c>
      <c r="J28" s="33">
        <f>(100/I88)*I28/100</f>
        <v>4.2163350189473314E-2</v>
      </c>
      <c r="K28" s="242"/>
      <c r="L28" s="93">
        <f>H88*J28</f>
        <v>993294.06998755666</v>
      </c>
      <c r="M28" s="137">
        <f>L28/G28</f>
        <v>198658.81399751134</v>
      </c>
    </row>
    <row r="29" spans="1:13" ht="10.5" customHeight="1" x14ac:dyDescent="0.2">
      <c r="A29" s="216"/>
      <c r="B29" s="303"/>
      <c r="C29" s="131" t="s">
        <v>125</v>
      </c>
      <c r="D29" s="301" t="s">
        <v>127</v>
      </c>
      <c r="E29" s="302"/>
      <c r="F29" s="35"/>
      <c r="G29" s="58"/>
      <c r="H29" s="94"/>
      <c r="I29" s="19"/>
      <c r="J29" s="68">
        <f>(100/I88)*I29/100</f>
        <v>0</v>
      </c>
      <c r="K29" s="242"/>
      <c r="L29" s="65">
        <f>H88*J29</f>
        <v>0</v>
      </c>
      <c r="M29" s="137"/>
    </row>
    <row r="30" spans="1:13" ht="10.5" customHeight="1" x14ac:dyDescent="0.2">
      <c r="A30" s="216"/>
      <c r="B30" s="303"/>
      <c r="C30" s="131" t="s">
        <v>126</v>
      </c>
      <c r="D30" s="301" t="s">
        <v>140</v>
      </c>
      <c r="E30" s="302"/>
      <c r="F30" s="35"/>
      <c r="G30" s="58"/>
      <c r="H30" s="94"/>
      <c r="I30" s="46"/>
      <c r="J30" s="68">
        <f>(100/I88)*I30/100</f>
        <v>0</v>
      </c>
      <c r="K30" s="242"/>
      <c r="L30" s="65">
        <f>H88*J30</f>
        <v>0</v>
      </c>
      <c r="M30" s="137"/>
    </row>
    <row r="31" spans="1:13" ht="10.5" customHeight="1" x14ac:dyDescent="0.2">
      <c r="A31" s="216"/>
      <c r="B31" s="240"/>
      <c r="C31" s="131" t="s">
        <v>139</v>
      </c>
      <c r="D31" s="301" t="s">
        <v>141</v>
      </c>
      <c r="E31" s="302"/>
      <c r="F31" s="35"/>
      <c r="G31" s="58"/>
      <c r="H31" s="31"/>
      <c r="I31" s="46"/>
      <c r="J31" s="68">
        <f>(100/I88)*I31/100</f>
        <v>0</v>
      </c>
      <c r="K31" s="242"/>
      <c r="L31" s="65">
        <f>H88*J31</f>
        <v>0</v>
      </c>
      <c r="M31" s="137"/>
    </row>
    <row r="32" spans="1:13" ht="11.25" customHeight="1" x14ac:dyDescent="0.2">
      <c r="A32" s="216"/>
      <c r="B32" s="4" t="s">
        <v>13</v>
      </c>
      <c r="C32" s="254" t="s">
        <v>57</v>
      </c>
      <c r="D32" s="255"/>
      <c r="E32" s="292"/>
      <c r="F32" s="35"/>
      <c r="G32" s="58"/>
      <c r="H32" s="31"/>
      <c r="I32" s="46"/>
      <c r="J32" s="71">
        <f>(100/I88)*I32/100</f>
        <v>0</v>
      </c>
      <c r="K32" s="242"/>
      <c r="L32" s="65">
        <f>H88*J32</f>
        <v>0</v>
      </c>
      <c r="M32" s="137"/>
    </row>
    <row r="33" spans="1:13" ht="11.25" customHeight="1" x14ac:dyDescent="0.2">
      <c r="A33" s="216"/>
      <c r="B33" s="239" t="s">
        <v>14</v>
      </c>
      <c r="C33" s="254" t="s">
        <v>58</v>
      </c>
      <c r="D33" s="255"/>
      <c r="E33" s="292"/>
      <c r="F33" s="35"/>
      <c r="G33" s="58"/>
      <c r="H33" s="28"/>
      <c r="I33" s="19"/>
      <c r="J33" s="71">
        <f>(100/I88)*I33/100</f>
        <v>0</v>
      </c>
      <c r="K33" s="242"/>
      <c r="L33" s="65">
        <f>H88*J33</f>
        <v>0</v>
      </c>
      <c r="M33" s="137"/>
    </row>
    <row r="34" spans="1:13" ht="11.25" customHeight="1" x14ac:dyDescent="0.2">
      <c r="A34" s="216"/>
      <c r="B34" s="303"/>
      <c r="C34" s="44" t="s">
        <v>96</v>
      </c>
      <c r="D34" s="301" t="s">
        <v>81</v>
      </c>
      <c r="E34" s="302"/>
      <c r="F34" s="35"/>
      <c r="G34" s="58"/>
      <c r="H34" s="28"/>
      <c r="I34" s="19"/>
      <c r="J34" s="71">
        <f>(100/I88)*I34/100</f>
        <v>0</v>
      </c>
      <c r="K34" s="242"/>
      <c r="L34" s="65">
        <f>H88*J34</f>
        <v>0</v>
      </c>
      <c r="M34" s="137"/>
    </row>
    <row r="35" spans="1:13" ht="11.25" customHeight="1" x14ac:dyDescent="0.2">
      <c r="A35" s="216"/>
      <c r="B35" s="303"/>
      <c r="C35" s="44" t="s">
        <v>97</v>
      </c>
      <c r="D35" s="301" t="s">
        <v>156</v>
      </c>
      <c r="E35" s="302"/>
      <c r="F35" s="35"/>
      <c r="G35" s="58"/>
      <c r="H35" s="28"/>
      <c r="I35" s="19"/>
      <c r="J35" s="68">
        <f>(100/I88)*I35/100</f>
        <v>0</v>
      </c>
      <c r="K35" s="242"/>
      <c r="L35" s="65">
        <f>H88*J35</f>
        <v>0</v>
      </c>
      <c r="M35" s="137"/>
    </row>
    <row r="36" spans="1:13" ht="11.25" customHeight="1" x14ac:dyDescent="0.2">
      <c r="A36" s="216"/>
      <c r="B36" s="303"/>
      <c r="C36" s="44" t="s">
        <v>98</v>
      </c>
      <c r="D36" s="301" t="s">
        <v>155</v>
      </c>
      <c r="E36" s="302"/>
      <c r="F36" s="35"/>
      <c r="G36" s="58">
        <v>3</v>
      </c>
      <c r="H36" s="28"/>
      <c r="I36" s="19">
        <v>36543.42</v>
      </c>
      <c r="J36" s="33">
        <f>(100/I88)*I36/100</f>
        <v>5.1517167726980234E-4</v>
      </c>
      <c r="K36" s="242"/>
      <c r="L36" s="93">
        <f>H88*J36</f>
        <v>12136.534923294485</v>
      </c>
      <c r="M36" s="137">
        <f>L36/G36</f>
        <v>4045.5116410981614</v>
      </c>
    </row>
    <row r="37" spans="1:13" ht="11.25" customHeight="1" x14ac:dyDescent="0.2">
      <c r="A37" s="216"/>
      <c r="B37" s="240"/>
      <c r="C37" s="44" t="s">
        <v>157</v>
      </c>
      <c r="D37" s="301" t="s">
        <v>82</v>
      </c>
      <c r="E37" s="302"/>
      <c r="F37" s="35"/>
      <c r="G37" s="58"/>
      <c r="H37" s="28"/>
      <c r="I37" s="19"/>
      <c r="J37" s="68">
        <f>(100/I88)*I37/100</f>
        <v>0</v>
      </c>
      <c r="K37" s="242"/>
      <c r="L37" s="65">
        <f>H88*J37</f>
        <v>0</v>
      </c>
      <c r="M37" s="137"/>
    </row>
    <row r="38" spans="1:13" ht="11.25" customHeight="1" x14ac:dyDescent="0.2">
      <c r="A38" s="216"/>
      <c r="B38" s="5" t="s">
        <v>30</v>
      </c>
      <c r="C38" s="245" t="s">
        <v>59</v>
      </c>
      <c r="D38" s="245"/>
      <c r="E38" s="247"/>
      <c r="F38" s="35"/>
      <c r="G38" s="58"/>
      <c r="H38" s="28"/>
      <c r="I38" s="19"/>
      <c r="J38" s="68">
        <f>(100/I88)*I38/100</f>
        <v>0</v>
      </c>
      <c r="K38" s="242"/>
      <c r="L38" s="65">
        <f>H88*J38</f>
        <v>0</v>
      </c>
      <c r="M38" s="137"/>
    </row>
    <row r="39" spans="1:13" ht="11.25" customHeight="1" x14ac:dyDescent="0.2">
      <c r="A39" s="216"/>
      <c r="B39" s="239" t="s">
        <v>32</v>
      </c>
      <c r="C39" s="275" t="s">
        <v>173</v>
      </c>
      <c r="D39" s="276"/>
      <c r="E39" s="277"/>
      <c r="F39" s="35"/>
      <c r="G39" s="58"/>
      <c r="H39" s="28"/>
      <c r="I39" s="19"/>
      <c r="J39" s="68">
        <f>(100/I88)*I39/100</f>
        <v>0</v>
      </c>
      <c r="K39" s="242"/>
      <c r="L39" s="65">
        <f>H88*J39</f>
        <v>0</v>
      </c>
      <c r="M39" s="137"/>
    </row>
    <row r="40" spans="1:13" ht="11.25" customHeight="1" x14ac:dyDescent="0.2">
      <c r="A40" s="230"/>
      <c r="B40" s="266"/>
      <c r="C40" s="9" t="s">
        <v>172</v>
      </c>
      <c r="D40" s="262" t="s">
        <v>60</v>
      </c>
      <c r="E40" s="299"/>
      <c r="F40" s="35"/>
      <c r="G40" s="58">
        <v>5</v>
      </c>
      <c r="H40" s="28"/>
      <c r="I40" s="19">
        <v>3371.93</v>
      </c>
      <c r="J40" s="33">
        <f>(100/I88)*I40/100</f>
        <v>4.7535858267681688E-5</v>
      </c>
      <c r="K40" s="242"/>
      <c r="L40" s="93">
        <f>H88*J40</f>
        <v>1119.8608724608798</v>
      </c>
      <c r="M40" s="137">
        <f>L40/G40</f>
        <v>223.97217449217595</v>
      </c>
    </row>
    <row r="41" spans="1:13" ht="11.25" customHeight="1" x14ac:dyDescent="0.2">
      <c r="A41" s="230"/>
      <c r="B41" s="266"/>
      <c r="C41" s="128" t="s">
        <v>174</v>
      </c>
      <c r="D41" s="262" t="s">
        <v>61</v>
      </c>
      <c r="E41" s="299"/>
      <c r="F41" s="35"/>
      <c r="G41" s="58">
        <v>7</v>
      </c>
      <c r="H41" s="28"/>
      <c r="I41" s="19">
        <v>4096.63</v>
      </c>
      <c r="J41" s="33">
        <f>(100/I88)*I41/100</f>
        <v>5.7752332656707843E-5</v>
      </c>
      <c r="K41" s="242"/>
      <c r="L41" s="93">
        <f>H88*J41</f>
        <v>1360.542966772565</v>
      </c>
      <c r="M41" s="137">
        <f>L41/G41</f>
        <v>194.3632809675093</v>
      </c>
    </row>
    <row r="42" spans="1:13" ht="11.25" customHeight="1" x14ac:dyDescent="0.2">
      <c r="A42" s="230"/>
      <c r="B42" s="266"/>
      <c r="C42" s="128" t="s">
        <v>175</v>
      </c>
      <c r="D42" s="262" t="s">
        <v>62</v>
      </c>
      <c r="E42" s="299"/>
      <c r="F42" s="35"/>
      <c r="G42" s="58"/>
      <c r="H42" s="28"/>
      <c r="I42" s="19"/>
      <c r="J42" s="68">
        <f>(100/I88)*I42/100</f>
        <v>0</v>
      </c>
      <c r="K42" s="242"/>
      <c r="L42" s="65">
        <f>H88*J42</f>
        <v>0</v>
      </c>
      <c r="M42" s="137"/>
    </row>
    <row r="43" spans="1:13" ht="11.25" customHeight="1" x14ac:dyDescent="0.2">
      <c r="A43" s="230"/>
      <c r="B43" s="266"/>
      <c r="C43" s="128" t="s">
        <v>176</v>
      </c>
      <c r="D43" s="262" t="s">
        <v>63</v>
      </c>
      <c r="E43" s="299"/>
      <c r="F43" s="35"/>
      <c r="G43" s="58"/>
      <c r="H43" s="28"/>
      <c r="I43" s="19"/>
      <c r="J43" s="68">
        <f>(100/I88)*I43/100</f>
        <v>0</v>
      </c>
      <c r="K43" s="242"/>
      <c r="L43" s="65">
        <f>H88*J43</f>
        <v>0</v>
      </c>
      <c r="M43" s="137"/>
    </row>
    <row r="44" spans="1:13" ht="11.25" customHeight="1" x14ac:dyDescent="0.2">
      <c r="A44" s="230"/>
      <c r="B44" s="266"/>
      <c r="C44" s="128" t="s">
        <v>177</v>
      </c>
      <c r="D44" s="262" t="s">
        <v>64</v>
      </c>
      <c r="E44" s="299"/>
      <c r="F44" s="35"/>
      <c r="G44" s="58"/>
      <c r="H44" s="28"/>
      <c r="I44" s="19"/>
      <c r="J44" s="68">
        <f>(100/I88)*I44/100</f>
        <v>0</v>
      </c>
      <c r="K44" s="242"/>
      <c r="L44" s="65">
        <f>H88*J44</f>
        <v>0</v>
      </c>
      <c r="M44" s="137"/>
    </row>
    <row r="45" spans="1:13" ht="11.25" customHeight="1" x14ac:dyDescent="0.2">
      <c r="A45" s="230"/>
      <c r="B45" s="266"/>
      <c r="C45" s="128" t="s">
        <v>178</v>
      </c>
      <c r="D45" s="262" t="s">
        <v>179</v>
      </c>
      <c r="E45" s="299"/>
      <c r="F45" s="36"/>
      <c r="G45" s="59"/>
      <c r="H45" s="28"/>
      <c r="I45" s="19"/>
      <c r="J45" s="68">
        <f>(100/I88)*I45/100</f>
        <v>0</v>
      </c>
      <c r="K45" s="242"/>
      <c r="L45" s="65">
        <f>H88*J45</f>
        <v>0</v>
      </c>
      <c r="M45" s="137"/>
    </row>
    <row r="46" spans="1:13" ht="11.25" customHeight="1" x14ac:dyDescent="0.2">
      <c r="A46" s="230"/>
      <c r="B46" s="266"/>
      <c r="C46" s="239" t="s">
        <v>180</v>
      </c>
      <c r="D46" s="262" t="s">
        <v>83</v>
      </c>
      <c r="E46" s="299"/>
      <c r="F46" s="36"/>
      <c r="G46" s="59"/>
      <c r="H46" s="28"/>
      <c r="I46" s="19"/>
      <c r="J46" s="68">
        <f>(100/I88)*I46/100</f>
        <v>0</v>
      </c>
      <c r="K46" s="242"/>
      <c r="L46" s="65">
        <f>H88*J46</f>
        <v>0</v>
      </c>
      <c r="M46" s="137"/>
    </row>
    <row r="47" spans="1:13" ht="11.25" customHeight="1" x14ac:dyDescent="0.2">
      <c r="A47" s="230"/>
      <c r="B47" s="266"/>
      <c r="C47" s="266"/>
      <c r="D47" s="128" t="s">
        <v>181</v>
      </c>
      <c r="E47" s="91" t="s">
        <v>116</v>
      </c>
      <c r="F47" s="36"/>
      <c r="G47" s="59"/>
      <c r="H47" s="28"/>
      <c r="I47" s="19"/>
      <c r="J47" s="68">
        <f>(100/I88)*I47/100</f>
        <v>0</v>
      </c>
      <c r="K47" s="242"/>
      <c r="L47" s="65">
        <f>H88*J47</f>
        <v>0</v>
      </c>
      <c r="M47" s="137"/>
    </row>
    <row r="48" spans="1:13" ht="11.25" customHeight="1" x14ac:dyDescent="0.2">
      <c r="A48" s="230"/>
      <c r="B48" s="266"/>
      <c r="C48" s="267"/>
      <c r="D48" s="128" t="s">
        <v>182</v>
      </c>
      <c r="E48" s="91" t="s">
        <v>117</v>
      </c>
      <c r="F48" s="36"/>
      <c r="G48" s="59"/>
      <c r="H48" s="28"/>
      <c r="I48" s="19"/>
      <c r="J48" s="68">
        <f>(100/I88)*I48/100</f>
        <v>0</v>
      </c>
      <c r="K48" s="242"/>
      <c r="L48" s="65">
        <f>H88*J48</f>
        <v>0</v>
      </c>
      <c r="M48" s="137"/>
    </row>
    <row r="49" spans="1:13" ht="11.25" customHeight="1" x14ac:dyDescent="0.2">
      <c r="A49" s="230"/>
      <c r="B49" s="266"/>
      <c r="C49" s="239" t="s">
        <v>190</v>
      </c>
      <c r="D49" s="275" t="s">
        <v>193</v>
      </c>
      <c r="E49" s="336"/>
      <c r="F49" s="36"/>
      <c r="G49" s="59"/>
      <c r="H49" s="28"/>
      <c r="I49" s="19"/>
      <c r="J49" s="68">
        <f>(100/I88)*I49/100</f>
        <v>0</v>
      </c>
      <c r="K49" s="242"/>
      <c r="L49" s="65">
        <f>H88*J49</f>
        <v>0</v>
      </c>
      <c r="M49" s="137"/>
    </row>
    <row r="50" spans="1:13" ht="11.25" customHeight="1" x14ac:dyDescent="0.2">
      <c r="A50" s="230"/>
      <c r="B50" s="266"/>
      <c r="C50" s="266"/>
      <c r="D50" s="128" t="s">
        <v>191</v>
      </c>
      <c r="E50" s="91" t="s">
        <v>194</v>
      </c>
      <c r="F50" s="36"/>
      <c r="G50" s="59">
        <v>3</v>
      </c>
      <c r="H50" s="28"/>
      <c r="I50" s="19">
        <v>1110</v>
      </c>
      <c r="J50" s="33">
        <f>(100/I88)*I50/100</f>
        <v>1.5648249719634358E-5</v>
      </c>
      <c r="K50" s="242"/>
      <c r="L50" s="93">
        <f>H88*J50</f>
        <v>368.64512858558061</v>
      </c>
      <c r="M50" s="137">
        <f>L50/G50</f>
        <v>122.88170952852687</v>
      </c>
    </row>
    <row r="51" spans="1:13" ht="11.25" customHeight="1" x14ac:dyDescent="0.2">
      <c r="A51" s="230"/>
      <c r="B51" s="266"/>
      <c r="C51" s="267"/>
      <c r="D51" s="128" t="s">
        <v>192</v>
      </c>
      <c r="E51" s="91" t="s">
        <v>195</v>
      </c>
      <c r="F51" s="36"/>
      <c r="G51" s="59"/>
      <c r="H51" s="28"/>
      <c r="I51" s="19"/>
      <c r="J51" s="68">
        <f>(100/I88)*I51/100</f>
        <v>0</v>
      </c>
      <c r="K51" s="242"/>
      <c r="L51" s="65">
        <f>H88*J51</f>
        <v>0</v>
      </c>
      <c r="M51" s="137"/>
    </row>
    <row r="52" spans="1:13" ht="11.25" customHeight="1" thickBot="1" x14ac:dyDescent="0.25">
      <c r="A52" s="270"/>
      <c r="B52" s="298"/>
      <c r="C52" s="132" t="s">
        <v>196</v>
      </c>
      <c r="D52" s="293" t="s">
        <v>114</v>
      </c>
      <c r="E52" s="337"/>
      <c r="F52" s="37"/>
      <c r="G52" s="60"/>
      <c r="H52" s="74"/>
      <c r="I52" s="64"/>
      <c r="J52" s="68">
        <f>(100/I88)*I52/100</f>
        <v>0</v>
      </c>
      <c r="K52" s="304"/>
      <c r="L52" s="67">
        <f>H88*J52</f>
        <v>0</v>
      </c>
      <c r="M52" s="137"/>
    </row>
    <row r="53" spans="1:13" ht="11.25" customHeight="1" x14ac:dyDescent="0.2">
      <c r="A53" s="229" t="s">
        <v>35</v>
      </c>
      <c r="B53" s="233" t="s">
        <v>65</v>
      </c>
      <c r="C53" s="296"/>
      <c r="D53" s="296"/>
      <c r="E53" s="297"/>
      <c r="F53" s="35"/>
      <c r="G53" s="58"/>
      <c r="H53" s="28"/>
      <c r="I53" s="20"/>
      <c r="J53" s="69">
        <f>(100/I88)*I53/100</f>
        <v>0</v>
      </c>
      <c r="K53" s="280">
        <f>SUM(J53:J56)</f>
        <v>0</v>
      </c>
      <c r="L53" s="75">
        <f>H88*J53</f>
        <v>0</v>
      </c>
      <c r="M53" s="137"/>
    </row>
    <row r="54" spans="1:13" ht="11.25" customHeight="1" x14ac:dyDescent="0.2">
      <c r="A54" s="216"/>
      <c r="B54" s="126" t="s">
        <v>104</v>
      </c>
      <c r="C54" s="283" t="s">
        <v>105</v>
      </c>
      <c r="D54" s="283"/>
      <c r="E54" s="284"/>
      <c r="F54" s="36"/>
      <c r="G54" s="59"/>
      <c r="H54" s="31"/>
      <c r="I54" s="19"/>
      <c r="J54" s="70">
        <f>(100/I88)*I54/100</f>
        <v>0</v>
      </c>
      <c r="K54" s="281"/>
      <c r="L54" s="66">
        <f>H88*J54</f>
        <v>0</v>
      </c>
      <c r="M54" s="137"/>
    </row>
    <row r="55" spans="1:13" ht="11.25" customHeight="1" x14ac:dyDescent="0.2">
      <c r="A55" s="216"/>
      <c r="B55" s="5" t="s">
        <v>108</v>
      </c>
      <c r="C55" s="285" t="s">
        <v>106</v>
      </c>
      <c r="D55" s="286"/>
      <c r="E55" s="287"/>
      <c r="F55" s="36"/>
      <c r="G55" s="59"/>
      <c r="H55" s="28"/>
      <c r="I55" s="46"/>
      <c r="J55" s="71">
        <f>(100/I88)*I55/100</f>
        <v>0</v>
      </c>
      <c r="K55" s="281"/>
      <c r="L55" s="65">
        <f>H88*J55</f>
        <v>0</v>
      </c>
      <c r="M55" s="137"/>
    </row>
    <row r="56" spans="1:13" ht="11.25" customHeight="1" thickBot="1" x14ac:dyDescent="0.25">
      <c r="A56" s="270"/>
      <c r="B56" s="133" t="s">
        <v>159</v>
      </c>
      <c r="C56" s="285" t="s">
        <v>160</v>
      </c>
      <c r="D56" s="286"/>
      <c r="E56" s="287"/>
      <c r="F56" s="36"/>
      <c r="G56" s="59"/>
      <c r="H56" s="31"/>
      <c r="I56" s="64"/>
      <c r="J56" s="82">
        <f>(100/I88)*I56/100</f>
        <v>0</v>
      </c>
      <c r="K56" s="282"/>
      <c r="L56" s="65">
        <f>H88*J56</f>
        <v>0</v>
      </c>
      <c r="M56" s="137"/>
    </row>
    <row r="57" spans="1:13" ht="11.25" x14ac:dyDescent="0.2">
      <c r="A57" s="229" t="s">
        <v>36</v>
      </c>
      <c r="B57" s="233" t="s">
        <v>16</v>
      </c>
      <c r="C57" s="234"/>
      <c r="D57" s="234"/>
      <c r="E57" s="235"/>
      <c r="F57" s="25"/>
      <c r="G57" s="8"/>
      <c r="H57" s="27"/>
      <c r="I57" s="20"/>
      <c r="J57" s="83">
        <f>(100/I88)*I57/100</f>
        <v>0</v>
      </c>
      <c r="K57" s="288">
        <f>SUM(J57:J65)</f>
        <v>9.1951934857025474E-4</v>
      </c>
      <c r="L57" s="75">
        <f>H88*J57</f>
        <v>0</v>
      </c>
      <c r="M57" s="137"/>
    </row>
    <row r="58" spans="1:13" ht="11.25" customHeight="1" x14ac:dyDescent="0.2">
      <c r="A58" s="216"/>
      <c r="B58" s="4" t="s">
        <v>17</v>
      </c>
      <c r="C58" s="254" t="s">
        <v>66</v>
      </c>
      <c r="D58" s="255"/>
      <c r="E58" s="292"/>
      <c r="F58" s="23"/>
      <c r="G58" s="39"/>
      <c r="H58" s="28"/>
      <c r="I58" s="19"/>
      <c r="J58" s="68">
        <f>(100/I88)*I58/100</f>
        <v>0</v>
      </c>
      <c r="K58" s="289"/>
      <c r="L58" s="66">
        <f>H88*J58</f>
        <v>0</v>
      </c>
      <c r="M58" s="137"/>
    </row>
    <row r="59" spans="1:13" ht="11.25" customHeight="1" x14ac:dyDescent="0.2">
      <c r="A59" s="216"/>
      <c r="B59" s="128" t="s">
        <v>18</v>
      </c>
      <c r="C59" s="275" t="s">
        <v>67</v>
      </c>
      <c r="D59" s="278"/>
      <c r="E59" s="279"/>
      <c r="F59" s="23"/>
      <c r="G59" s="39"/>
      <c r="H59" s="28"/>
      <c r="I59" s="19"/>
      <c r="J59" s="70">
        <f>(100/I88)*I59/100</f>
        <v>0</v>
      </c>
      <c r="K59" s="289"/>
      <c r="L59" s="65">
        <f>H88*J59</f>
        <v>0</v>
      </c>
      <c r="M59" s="137"/>
    </row>
    <row r="60" spans="1:13" ht="11.25" customHeight="1" x14ac:dyDescent="0.2">
      <c r="A60" s="231"/>
      <c r="B60" s="236" t="s">
        <v>135</v>
      </c>
      <c r="C60" s="275" t="s">
        <v>136</v>
      </c>
      <c r="D60" s="276"/>
      <c r="E60" s="277"/>
      <c r="F60" s="23"/>
      <c r="G60" s="39"/>
      <c r="H60" s="28"/>
      <c r="I60" s="19"/>
      <c r="J60" s="70">
        <f>(100/I88)*I60/100</f>
        <v>0</v>
      </c>
      <c r="K60" s="290"/>
      <c r="L60" s="65">
        <f>H88*J60</f>
        <v>0</v>
      </c>
      <c r="M60" s="137"/>
    </row>
    <row r="61" spans="1:13" ht="11.25" customHeight="1" x14ac:dyDescent="0.2">
      <c r="A61" s="231"/>
      <c r="B61" s="237"/>
      <c r="C61" s="128" t="s">
        <v>137</v>
      </c>
      <c r="D61" s="252" t="s">
        <v>154</v>
      </c>
      <c r="E61" s="253"/>
      <c r="F61" s="23"/>
      <c r="G61" s="39"/>
      <c r="H61" s="28"/>
      <c r="I61" s="19"/>
      <c r="J61" s="70">
        <f>(100/I88)*I61/100</f>
        <v>0</v>
      </c>
      <c r="K61" s="290"/>
      <c r="L61" s="65">
        <f>H88*J61</f>
        <v>0</v>
      </c>
      <c r="M61" s="137"/>
    </row>
    <row r="62" spans="1:13" ht="11.25" customHeight="1" x14ac:dyDescent="0.2">
      <c r="A62" s="231"/>
      <c r="B62" s="274"/>
      <c r="C62" s="134" t="s">
        <v>138</v>
      </c>
      <c r="D62" s="252" t="s">
        <v>153</v>
      </c>
      <c r="E62" s="253"/>
      <c r="F62" s="26"/>
      <c r="G62" s="42"/>
      <c r="H62" s="31"/>
      <c r="I62" s="46"/>
      <c r="J62" s="70">
        <f>(100/I88)*I62/100</f>
        <v>0</v>
      </c>
      <c r="K62" s="290"/>
      <c r="L62" s="65">
        <f>H88*J62</f>
        <v>0</v>
      </c>
      <c r="M62" s="137"/>
    </row>
    <row r="63" spans="1:13" ht="11.25" customHeight="1" x14ac:dyDescent="0.2">
      <c r="A63" s="231"/>
      <c r="B63" s="128" t="s">
        <v>143</v>
      </c>
      <c r="C63" s="275" t="s">
        <v>146</v>
      </c>
      <c r="D63" s="278"/>
      <c r="E63" s="279"/>
      <c r="F63" s="26"/>
      <c r="G63" s="42" t="s">
        <v>214</v>
      </c>
      <c r="H63" s="31"/>
      <c r="I63" s="46">
        <v>65225.599999999999</v>
      </c>
      <c r="J63" s="56">
        <f>(100/I88)*I63/100</f>
        <v>9.1951934857025474E-4</v>
      </c>
      <c r="K63" s="290"/>
      <c r="L63" s="93">
        <f>H88*J63</f>
        <v>21662.251981145626</v>
      </c>
      <c r="M63" s="137">
        <f>L63/G63</f>
        <v>111.66109268631766</v>
      </c>
    </row>
    <row r="64" spans="1:13" ht="11.25" customHeight="1" x14ac:dyDescent="0.2">
      <c r="A64" s="231"/>
      <c r="B64" s="128" t="s">
        <v>144</v>
      </c>
      <c r="C64" s="275" t="s">
        <v>147</v>
      </c>
      <c r="D64" s="278"/>
      <c r="E64" s="279"/>
      <c r="F64" s="23"/>
      <c r="G64" s="39"/>
      <c r="H64" s="28"/>
      <c r="I64" s="19"/>
      <c r="J64" s="70">
        <f>(100/I88)*I64/100</f>
        <v>0</v>
      </c>
      <c r="K64" s="290"/>
      <c r="L64" s="65">
        <f>H88*J64</f>
        <v>0</v>
      </c>
      <c r="M64" s="137"/>
    </row>
    <row r="65" spans="1:13" ht="11.25" customHeight="1" thickBot="1" x14ac:dyDescent="0.25">
      <c r="A65" s="270"/>
      <c r="B65" s="135" t="s">
        <v>145</v>
      </c>
      <c r="C65" s="293" t="s">
        <v>148</v>
      </c>
      <c r="D65" s="294"/>
      <c r="E65" s="295"/>
      <c r="F65" s="24"/>
      <c r="G65" s="41"/>
      <c r="H65" s="30"/>
      <c r="I65" s="21"/>
      <c r="J65" s="72">
        <f>(100/I88)*I65/100</f>
        <v>0</v>
      </c>
      <c r="K65" s="291"/>
      <c r="L65" s="67">
        <f>H88*J65</f>
        <v>0</v>
      </c>
      <c r="M65" s="137"/>
    </row>
    <row r="66" spans="1:13" ht="11.25" customHeight="1" x14ac:dyDescent="0.2">
      <c r="A66" s="260" t="s">
        <v>37</v>
      </c>
      <c r="B66" s="262" t="s">
        <v>31</v>
      </c>
      <c r="C66" s="263"/>
      <c r="D66" s="263"/>
      <c r="E66" s="264"/>
      <c r="F66" s="26"/>
      <c r="G66" s="42"/>
      <c r="H66" s="31">
        <v>177401</v>
      </c>
      <c r="I66" s="46"/>
      <c r="J66" s="71">
        <f>(100/I88)*I66/100</f>
        <v>0</v>
      </c>
      <c r="K66" s="271">
        <f>SUM(J66:J71)</f>
        <v>0</v>
      </c>
      <c r="L66" s="66">
        <f>H88*J66</f>
        <v>0</v>
      </c>
      <c r="M66" s="137"/>
    </row>
    <row r="67" spans="1:13" ht="11.25" customHeight="1" x14ac:dyDescent="0.2">
      <c r="A67" s="260"/>
      <c r="B67" s="5" t="s">
        <v>19</v>
      </c>
      <c r="C67" s="245" t="s">
        <v>68</v>
      </c>
      <c r="D67" s="245"/>
      <c r="E67" s="246"/>
      <c r="F67" s="23"/>
      <c r="G67" s="39"/>
      <c r="H67" s="28"/>
      <c r="I67" s="19"/>
      <c r="J67" s="68">
        <f>(100/I88)*I67/100</f>
        <v>0</v>
      </c>
      <c r="K67" s="271"/>
      <c r="L67" s="66">
        <f>H88*J67</f>
        <v>0</v>
      </c>
      <c r="M67" s="137"/>
    </row>
    <row r="68" spans="1:13" ht="11.25" customHeight="1" x14ac:dyDescent="0.2">
      <c r="A68" s="260"/>
      <c r="B68" s="4" t="s">
        <v>20</v>
      </c>
      <c r="C68" s="245" t="s">
        <v>69</v>
      </c>
      <c r="D68" s="245"/>
      <c r="E68" s="246"/>
      <c r="F68" s="11"/>
      <c r="G68" s="40"/>
      <c r="H68" s="28"/>
      <c r="I68" s="19"/>
      <c r="J68" s="68">
        <f>(100/I88)*I68/100</f>
        <v>0</v>
      </c>
      <c r="K68" s="271"/>
      <c r="L68" s="65">
        <f>H88*J68</f>
        <v>0</v>
      </c>
      <c r="M68" s="137"/>
    </row>
    <row r="69" spans="1:13" ht="11.25" customHeight="1" x14ac:dyDescent="0.2">
      <c r="A69" s="260"/>
      <c r="B69" s="4" t="s">
        <v>21</v>
      </c>
      <c r="C69" s="245" t="s">
        <v>70</v>
      </c>
      <c r="D69" s="245"/>
      <c r="E69" s="247"/>
      <c r="F69" s="11"/>
      <c r="G69" s="40"/>
      <c r="H69" s="28"/>
      <c r="I69" s="19"/>
      <c r="J69" s="68">
        <f>(100/I88)*I69/100</f>
        <v>0</v>
      </c>
      <c r="K69" s="271"/>
      <c r="L69" s="65">
        <f>H88*J69</f>
        <v>0</v>
      </c>
      <c r="M69" s="137"/>
    </row>
    <row r="70" spans="1:13" ht="11.25" customHeight="1" x14ac:dyDescent="0.2">
      <c r="A70" s="260"/>
      <c r="B70" s="4" t="s">
        <v>90</v>
      </c>
      <c r="C70" s="248" t="s">
        <v>71</v>
      </c>
      <c r="D70" s="248"/>
      <c r="E70" s="249"/>
      <c r="F70" s="11"/>
      <c r="G70" s="40"/>
      <c r="H70" s="28"/>
      <c r="I70" s="19"/>
      <c r="J70" s="68">
        <f>(100/I88)*I70/100</f>
        <v>0</v>
      </c>
      <c r="K70" s="271"/>
      <c r="L70" s="65">
        <f>H88*J70</f>
        <v>0</v>
      </c>
      <c r="M70" s="137"/>
    </row>
    <row r="71" spans="1:13" ht="11.25" customHeight="1" thickBot="1" x14ac:dyDescent="0.25">
      <c r="A71" s="261"/>
      <c r="B71" s="6" t="s">
        <v>91</v>
      </c>
      <c r="C71" s="272" t="s">
        <v>72</v>
      </c>
      <c r="D71" s="272"/>
      <c r="E71" s="273"/>
      <c r="F71" s="24"/>
      <c r="G71" s="41"/>
      <c r="H71" s="30"/>
      <c r="I71" s="21"/>
      <c r="J71" s="72">
        <f>(100/I88)*I71/100</f>
        <v>0</v>
      </c>
      <c r="K71" s="271"/>
      <c r="L71" s="67">
        <f>H88*J71</f>
        <v>0</v>
      </c>
      <c r="M71" s="137"/>
    </row>
    <row r="72" spans="1:13" ht="11.25" customHeight="1" x14ac:dyDescent="0.2">
      <c r="A72" s="260" t="s">
        <v>38</v>
      </c>
      <c r="B72" s="262" t="s">
        <v>22</v>
      </c>
      <c r="C72" s="263"/>
      <c r="D72" s="263"/>
      <c r="E72" s="264"/>
      <c r="F72" s="26"/>
      <c r="G72" s="42"/>
      <c r="H72" s="27"/>
      <c r="I72" s="20"/>
      <c r="J72" s="71">
        <f>(100/I88)*I72/100</f>
        <v>0</v>
      </c>
      <c r="K72" s="241">
        <f>SUM(J72:J77)</f>
        <v>2.1885044463911592E-2</v>
      </c>
      <c r="L72" s="66">
        <f>H88*J72</f>
        <v>0</v>
      </c>
      <c r="M72" s="137"/>
    </row>
    <row r="73" spans="1:13" ht="11.25" customHeight="1" x14ac:dyDescent="0.2">
      <c r="A73" s="260"/>
      <c r="B73" s="239" t="s">
        <v>23</v>
      </c>
      <c r="C73" s="245" t="s">
        <v>186</v>
      </c>
      <c r="D73" s="245"/>
      <c r="E73" s="246"/>
      <c r="F73" s="23" t="s">
        <v>46</v>
      </c>
      <c r="G73" s="39"/>
      <c r="H73" s="28">
        <v>2720031</v>
      </c>
      <c r="I73" s="19"/>
      <c r="J73" s="68">
        <f>(100/I88)*I73/100</f>
        <v>0</v>
      </c>
      <c r="K73" s="242"/>
      <c r="L73" s="65">
        <f>H88*J73</f>
        <v>0</v>
      </c>
      <c r="M73" s="137"/>
    </row>
    <row r="74" spans="1:13" ht="11.25" customHeight="1" x14ac:dyDescent="0.2">
      <c r="A74" s="260"/>
      <c r="B74" s="266"/>
      <c r="C74" s="43" t="s">
        <v>100</v>
      </c>
      <c r="D74" s="252" t="s">
        <v>101</v>
      </c>
      <c r="E74" s="253"/>
      <c r="F74" s="11"/>
      <c r="G74" s="40" t="s">
        <v>215</v>
      </c>
      <c r="H74" s="28"/>
      <c r="I74" s="19">
        <v>1552403.61</v>
      </c>
      <c r="J74" s="33">
        <f>(100/I88)*I74/100</f>
        <v>2.1885044463911592E-2</v>
      </c>
      <c r="K74" s="242"/>
      <c r="L74" s="93">
        <f>H88*J74</f>
        <v>515572.99858123384</v>
      </c>
      <c r="M74" s="137">
        <f>L74/G74</f>
        <v>16111.656205663558</v>
      </c>
    </row>
    <row r="75" spans="1:13" ht="11.25" customHeight="1" x14ac:dyDescent="0.2">
      <c r="A75" s="260"/>
      <c r="B75" s="267"/>
      <c r="C75" s="5" t="s">
        <v>99</v>
      </c>
      <c r="D75" s="252" t="s">
        <v>102</v>
      </c>
      <c r="E75" s="253"/>
      <c r="F75" s="11"/>
      <c r="G75" s="40"/>
      <c r="H75" s="28"/>
      <c r="I75" s="19"/>
      <c r="J75" s="68">
        <f>(100/I88)*I75/100</f>
        <v>0</v>
      </c>
      <c r="K75" s="242"/>
      <c r="L75" s="65">
        <f>H88*J75</f>
        <v>0</v>
      </c>
      <c r="M75" s="137"/>
    </row>
    <row r="76" spans="1:13" ht="11.25" customHeight="1" x14ac:dyDescent="0.2">
      <c r="A76" s="260"/>
      <c r="B76" s="4" t="s">
        <v>24</v>
      </c>
      <c r="C76" s="245" t="s">
        <v>73</v>
      </c>
      <c r="D76" s="245"/>
      <c r="E76" s="246"/>
      <c r="F76" s="11" t="s">
        <v>47</v>
      </c>
      <c r="G76" s="40"/>
      <c r="H76" s="28"/>
      <c r="I76" s="19"/>
      <c r="J76" s="68">
        <f>(100/I88)*I76/100</f>
        <v>0</v>
      </c>
      <c r="K76" s="242"/>
      <c r="L76" s="65">
        <f>H88*J76</f>
        <v>0</v>
      </c>
      <c r="M76" s="137"/>
    </row>
    <row r="77" spans="1:13" ht="11.25" customHeight="1" thickBot="1" x14ac:dyDescent="0.25">
      <c r="A77" s="261"/>
      <c r="B77" s="6" t="s">
        <v>25</v>
      </c>
      <c r="C77" s="268" t="s">
        <v>74</v>
      </c>
      <c r="D77" s="268"/>
      <c r="E77" s="269"/>
      <c r="F77" s="24"/>
      <c r="G77" s="41"/>
      <c r="H77" s="30">
        <v>175746</v>
      </c>
      <c r="I77" s="21"/>
      <c r="J77" s="72">
        <f>(100/I88)*I77/100</f>
        <v>0</v>
      </c>
      <c r="K77" s="265"/>
      <c r="L77" s="67">
        <f>H88*J77</f>
        <v>0</v>
      </c>
      <c r="M77" s="137"/>
    </row>
    <row r="78" spans="1:13" ht="22.5" customHeight="1" x14ac:dyDescent="0.2">
      <c r="A78" s="229" t="s">
        <v>39</v>
      </c>
      <c r="B78" s="233" t="s">
        <v>26</v>
      </c>
      <c r="C78" s="234"/>
      <c r="D78" s="234"/>
      <c r="E78" s="235"/>
      <c r="F78" s="25"/>
      <c r="G78" s="8"/>
      <c r="H78" s="27"/>
      <c r="I78" s="20"/>
      <c r="J78" s="71">
        <f>(100/I88)*I78/100</f>
        <v>0</v>
      </c>
      <c r="K78" s="241">
        <f>SUM(J78:J87)</f>
        <v>4.8079715160340701E-2</v>
      </c>
      <c r="L78" s="66">
        <f>H88*J78</f>
        <v>0</v>
      </c>
      <c r="M78" s="137"/>
    </row>
    <row r="79" spans="1:13" ht="11.25" customHeight="1" x14ac:dyDescent="0.2">
      <c r="A79" s="216"/>
      <c r="B79" s="5" t="s">
        <v>92</v>
      </c>
      <c r="C79" s="245" t="s">
        <v>76</v>
      </c>
      <c r="D79" s="245"/>
      <c r="E79" s="246"/>
      <c r="F79" s="23" t="s">
        <v>48</v>
      </c>
      <c r="G79" s="39"/>
      <c r="H79" s="28"/>
      <c r="I79" s="19"/>
      <c r="J79" s="68">
        <f>(100/I88)*I79/100</f>
        <v>0</v>
      </c>
      <c r="K79" s="242"/>
      <c r="L79" s="65">
        <f>H88*J79</f>
        <v>0</v>
      </c>
      <c r="M79" s="137"/>
    </row>
    <row r="80" spans="1:13" ht="11.25" customHeight="1" x14ac:dyDescent="0.2">
      <c r="A80" s="216"/>
      <c r="B80" s="5" t="s">
        <v>93</v>
      </c>
      <c r="C80" s="245" t="s">
        <v>75</v>
      </c>
      <c r="D80" s="245"/>
      <c r="E80" s="247"/>
      <c r="F80" s="23" t="s">
        <v>49</v>
      </c>
      <c r="G80" s="39" t="s">
        <v>212</v>
      </c>
      <c r="H80" s="28"/>
      <c r="I80" s="19">
        <v>2258865.92</v>
      </c>
      <c r="J80" s="33">
        <f>(100/I88)*I80/100</f>
        <v>3.1844412612010452E-2</v>
      </c>
      <c r="K80" s="242"/>
      <c r="L80" s="93">
        <f>H88*J80</f>
        <v>750198.12390629342</v>
      </c>
      <c r="M80" s="137">
        <f>L80/G80</f>
        <v>750198.12390629342</v>
      </c>
    </row>
    <row r="81" spans="1:13" ht="11.25" customHeight="1" x14ac:dyDescent="0.2">
      <c r="A81" s="230"/>
      <c r="B81" s="5" t="s">
        <v>94</v>
      </c>
      <c r="C81" s="248" t="s">
        <v>115</v>
      </c>
      <c r="D81" s="248"/>
      <c r="E81" s="249"/>
      <c r="F81" s="26"/>
      <c r="G81" s="42"/>
      <c r="H81" s="28"/>
      <c r="I81" s="19"/>
      <c r="J81" s="73">
        <f>(100/I88)*I81/100</f>
        <v>0</v>
      </c>
      <c r="K81" s="242"/>
      <c r="L81" s="65">
        <f>H88*J81</f>
        <v>0</v>
      </c>
      <c r="M81" s="137"/>
    </row>
    <row r="82" spans="1:13" ht="11.25" customHeight="1" x14ac:dyDescent="0.2">
      <c r="A82" s="231"/>
      <c r="B82" s="5" t="s">
        <v>109</v>
      </c>
      <c r="C82" s="245" t="s">
        <v>197</v>
      </c>
      <c r="D82" s="245"/>
      <c r="E82" s="247"/>
      <c r="F82" s="23"/>
      <c r="G82" s="39" t="s">
        <v>212</v>
      </c>
      <c r="H82" s="28"/>
      <c r="I82" s="19">
        <v>135719.25</v>
      </c>
      <c r="J82" s="56">
        <f>(100/I88)*I82/100</f>
        <v>1.9133051493346715E-3</v>
      </c>
      <c r="K82" s="243"/>
      <c r="L82" s="93">
        <f>H88*J82</f>
        <v>45074.090421431138</v>
      </c>
      <c r="M82" s="137">
        <f>L82/G82</f>
        <v>45074.090421431138</v>
      </c>
    </row>
    <row r="83" spans="1:13" ht="11.25" customHeight="1" x14ac:dyDescent="0.2">
      <c r="A83" s="231"/>
      <c r="B83" s="239" t="s">
        <v>110</v>
      </c>
      <c r="C83" s="254" t="s">
        <v>168</v>
      </c>
      <c r="D83" s="255"/>
      <c r="E83" s="256"/>
      <c r="F83" s="23"/>
      <c r="G83" s="39"/>
      <c r="H83" s="28">
        <v>494743</v>
      </c>
      <c r="I83" s="19"/>
      <c r="J83" s="70">
        <f>(100/I88)*I83/100</f>
        <v>0</v>
      </c>
      <c r="K83" s="243"/>
      <c r="L83" s="65">
        <f>H88*J83</f>
        <v>0</v>
      </c>
      <c r="M83" s="137"/>
    </row>
    <row r="84" spans="1:13" ht="38.25" customHeight="1" x14ac:dyDescent="0.2">
      <c r="A84" s="231"/>
      <c r="B84" s="240"/>
      <c r="C84" s="257"/>
      <c r="D84" s="258"/>
      <c r="E84" s="259"/>
      <c r="F84" s="23"/>
      <c r="G84" s="39"/>
      <c r="H84" s="28"/>
      <c r="I84" s="19">
        <v>1015923.02</v>
      </c>
      <c r="J84" s="99">
        <f>(100/I88)*I84/100</f>
        <v>1.4321997398995576E-2</v>
      </c>
      <c r="K84" s="243"/>
      <c r="L84" s="93">
        <f>H88*J84</f>
        <v>337400.96607292915</v>
      </c>
      <c r="M84" s="137"/>
    </row>
    <row r="85" spans="1:13" ht="11.25" customHeight="1" x14ac:dyDescent="0.2">
      <c r="A85" s="231"/>
      <c r="B85" s="236" t="s">
        <v>162</v>
      </c>
      <c r="C85" s="250" t="s">
        <v>111</v>
      </c>
      <c r="D85" s="250"/>
      <c r="E85" s="251"/>
      <c r="F85" s="23"/>
      <c r="G85" s="39"/>
      <c r="H85" s="28"/>
      <c r="I85" s="19"/>
      <c r="J85" s="70">
        <f>(100/I88)*I85/100</f>
        <v>0</v>
      </c>
      <c r="K85" s="243"/>
      <c r="L85" s="65">
        <f>H88*J85</f>
        <v>0</v>
      </c>
      <c r="M85" s="137"/>
    </row>
    <row r="86" spans="1:13" ht="11.25" customHeight="1" x14ac:dyDescent="0.2">
      <c r="A86" s="231"/>
      <c r="B86" s="237"/>
      <c r="C86" s="43" t="s">
        <v>163</v>
      </c>
      <c r="D86" s="252" t="s">
        <v>122</v>
      </c>
      <c r="E86" s="253"/>
      <c r="F86" s="23"/>
      <c r="G86" s="39"/>
      <c r="H86" s="28"/>
      <c r="I86" s="19"/>
      <c r="J86" s="77">
        <f>(100/I88)*I86/100</f>
        <v>0</v>
      </c>
      <c r="K86" s="243"/>
      <c r="L86" s="65">
        <f>H88*J86</f>
        <v>0</v>
      </c>
      <c r="M86" s="137"/>
    </row>
    <row r="87" spans="1:13" ht="11.25" customHeight="1" thickBot="1" x14ac:dyDescent="0.25">
      <c r="A87" s="232"/>
      <c r="B87" s="238"/>
      <c r="C87" s="5" t="s">
        <v>164</v>
      </c>
      <c r="D87" s="252" t="s">
        <v>121</v>
      </c>
      <c r="E87" s="253"/>
      <c r="F87" s="62"/>
      <c r="G87" s="76"/>
      <c r="H87" s="63"/>
      <c r="I87" s="64"/>
      <c r="J87" s="61">
        <f>(100/I88)*I87/100</f>
        <v>0</v>
      </c>
      <c r="K87" s="244"/>
      <c r="L87" s="65">
        <f>H88*J87</f>
        <v>0</v>
      </c>
      <c r="M87" s="137"/>
    </row>
    <row r="88" spans="1:13" ht="22.5" customHeight="1" thickTop="1" thickBot="1" x14ac:dyDescent="0.25">
      <c r="A88" s="50" t="s">
        <v>95</v>
      </c>
      <c r="B88" s="211" t="s">
        <v>28</v>
      </c>
      <c r="C88" s="212"/>
      <c r="D88" s="212"/>
      <c r="E88" s="212"/>
      <c r="F88" s="213"/>
      <c r="G88" s="214"/>
      <c r="H88" s="51">
        <f>SUM(H5:H87)</f>
        <v>23558234</v>
      </c>
      <c r="I88" s="52">
        <f>SUM(I5:I87)</f>
        <v>70934450.810000017</v>
      </c>
      <c r="J88" s="53">
        <f>SUM(J5:J87)</f>
        <v>0.99999999999999967</v>
      </c>
      <c r="K88" s="54">
        <f>SUM(K5:K87)</f>
        <v>0.99999999999999967</v>
      </c>
      <c r="L88" s="96">
        <f>SUM(L5:L87)</f>
        <v>23558233.999999993</v>
      </c>
      <c r="M88" s="138"/>
    </row>
    <row r="89" spans="1:13" ht="11.25" customHeight="1" thickTop="1" x14ac:dyDescent="0.2">
      <c r="A89" s="215" t="s">
        <v>107</v>
      </c>
      <c r="B89" s="218" t="s">
        <v>129</v>
      </c>
      <c r="C89" s="219"/>
      <c r="D89" s="219"/>
      <c r="E89" s="219"/>
      <c r="F89" s="220"/>
      <c r="G89" s="221"/>
      <c r="H89" s="222"/>
      <c r="I89" s="87"/>
      <c r="J89" s="209"/>
      <c r="K89" s="209"/>
      <c r="L89" s="209"/>
      <c r="M89" s="210"/>
    </row>
    <row r="90" spans="1:13" ht="11.25" customHeight="1" x14ac:dyDescent="0.2">
      <c r="A90" s="216"/>
      <c r="B90" s="223"/>
      <c r="C90" s="224"/>
      <c r="D90" s="224"/>
      <c r="E90" s="224"/>
      <c r="F90" s="224"/>
      <c r="G90" s="224"/>
      <c r="H90" s="225"/>
      <c r="I90" s="19"/>
      <c r="J90" s="200"/>
      <c r="K90" s="200"/>
      <c r="L90" s="200"/>
      <c r="M90" s="201"/>
    </row>
    <row r="91" spans="1:13" ht="11.25" customHeight="1" x14ac:dyDescent="0.2">
      <c r="A91" s="216"/>
      <c r="B91" s="223"/>
      <c r="C91" s="224"/>
      <c r="D91" s="224"/>
      <c r="E91" s="224"/>
      <c r="F91" s="224"/>
      <c r="G91" s="224"/>
      <c r="H91" s="225"/>
      <c r="I91" s="19"/>
      <c r="J91" s="200"/>
      <c r="K91" s="200"/>
      <c r="L91" s="200"/>
      <c r="M91" s="201"/>
    </row>
    <row r="92" spans="1:13" ht="11.25" customHeight="1" x14ac:dyDescent="0.2">
      <c r="A92" s="216"/>
      <c r="B92" s="223"/>
      <c r="C92" s="224"/>
      <c r="D92" s="224"/>
      <c r="E92" s="224"/>
      <c r="F92" s="224"/>
      <c r="G92" s="224"/>
      <c r="H92" s="225"/>
      <c r="I92" s="19"/>
      <c r="J92" s="200"/>
      <c r="K92" s="200"/>
      <c r="L92" s="200"/>
      <c r="M92" s="201"/>
    </row>
    <row r="93" spans="1:13" ht="11.25" customHeight="1" x14ac:dyDescent="0.2">
      <c r="A93" s="216"/>
      <c r="B93" s="223"/>
      <c r="C93" s="224"/>
      <c r="D93" s="224"/>
      <c r="E93" s="224"/>
      <c r="F93" s="224"/>
      <c r="G93" s="224"/>
      <c r="H93" s="225"/>
      <c r="I93" s="19"/>
      <c r="J93" s="200"/>
      <c r="K93" s="200"/>
      <c r="L93" s="200"/>
      <c r="M93" s="201"/>
    </row>
    <row r="94" spans="1:13" ht="11.25" customHeight="1" thickBot="1" x14ac:dyDescent="0.25">
      <c r="A94" s="217"/>
      <c r="B94" s="226"/>
      <c r="C94" s="227"/>
      <c r="D94" s="227"/>
      <c r="E94" s="227"/>
      <c r="F94" s="227"/>
      <c r="G94" s="227"/>
      <c r="H94" s="228"/>
      <c r="I94" s="89"/>
      <c r="J94" s="202"/>
      <c r="K94" s="202"/>
      <c r="L94" s="202"/>
      <c r="M94" s="203"/>
    </row>
    <row r="95" spans="1:13" ht="22.5" customHeight="1" thickTop="1" thickBot="1" x14ac:dyDescent="0.25">
      <c r="A95" s="50" t="s">
        <v>112</v>
      </c>
      <c r="B95" s="204" t="s">
        <v>113</v>
      </c>
      <c r="C95" s="205"/>
      <c r="D95" s="205"/>
      <c r="E95" s="205"/>
      <c r="F95" s="206"/>
      <c r="G95" s="207"/>
      <c r="H95" s="208"/>
      <c r="I95" s="88">
        <f>SUM(I88:I89)</f>
        <v>70934450.810000017</v>
      </c>
      <c r="J95" s="22"/>
      <c r="L95" s="22"/>
      <c r="M95" s="62"/>
    </row>
    <row r="96" spans="1:13" ht="11.25" thickTop="1" x14ac:dyDescent="0.2"/>
    <row r="97" spans="2:13" x14ac:dyDescent="0.2">
      <c r="B97" s="92" t="s">
        <v>169</v>
      </c>
      <c r="C97" s="100" t="s">
        <v>200</v>
      </c>
      <c r="D97" s="92"/>
      <c r="E97" s="92"/>
      <c r="F97" s="92"/>
      <c r="G97" s="92"/>
      <c r="H97" s="92"/>
      <c r="I97" s="107"/>
      <c r="J97" s="92"/>
      <c r="K97" s="92"/>
      <c r="L97" s="102"/>
      <c r="M97" s="92"/>
    </row>
    <row r="98" spans="2:13" x14ac:dyDescent="0.2">
      <c r="B98" s="97" t="s">
        <v>169</v>
      </c>
      <c r="C98" s="103" t="s">
        <v>201</v>
      </c>
      <c r="D98" s="97"/>
      <c r="E98" s="97"/>
      <c r="F98" s="97"/>
      <c r="G98" s="97"/>
      <c r="H98" s="97"/>
      <c r="I98" s="105"/>
      <c r="J98" s="97"/>
      <c r="K98" s="97"/>
      <c r="L98" s="106"/>
      <c r="M98" s="97"/>
    </row>
  </sheetData>
  <mergeCells count="123">
    <mergeCell ref="D25:E25"/>
    <mergeCell ref="C49:C51"/>
    <mergeCell ref="D49:E49"/>
    <mergeCell ref="D52:E52"/>
    <mergeCell ref="D37:E37"/>
    <mergeCell ref="D34:E34"/>
    <mergeCell ref="D35:E35"/>
    <mergeCell ref="D36:E36"/>
    <mergeCell ref="A1:M1"/>
    <mergeCell ref="A2:M2"/>
    <mergeCell ref="A3:E4"/>
    <mergeCell ref="F3:F4"/>
    <mergeCell ref="G3:G4"/>
    <mergeCell ref="H3:H4"/>
    <mergeCell ref="I3:I4"/>
    <mergeCell ref="J3:J4"/>
    <mergeCell ref="K3:K4"/>
    <mergeCell ref="L3:L4"/>
    <mergeCell ref="M3:M4"/>
    <mergeCell ref="A5:A20"/>
    <mergeCell ref="B5:E5"/>
    <mergeCell ref="K5:K20"/>
    <mergeCell ref="C6:E6"/>
    <mergeCell ref="B7:B17"/>
    <mergeCell ref="C7:E7"/>
    <mergeCell ref="D8:E8"/>
    <mergeCell ref="D9:E9"/>
    <mergeCell ref="D10:E10"/>
    <mergeCell ref="D11:E11"/>
    <mergeCell ref="D12:E12"/>
    <mergeCell ref="D13:E13"/>
    <mergeCell ref="C14:C17"/>
    <mergeCell ref="D14:E14"/>
    <mergeCell ref="B18:B20"/>
    <mergeCell ref="C18:E18"/>
    <mergeCell ref="D19:E19"/>
    <mergeCell ref="D20:E20"/>
    <mergeCell ref="A21:A52"/>
    <mergeCell ref="B21:E21"/>
    <mergeCell ref="K21:K52"/>
    <mergeCell ref="C22:E22"/>
    <mergeCell ref="D23:E23"/>
    <mergeCell ref="D24:E24"/>
    <mergeCell ref="B27:B31"/>
    <mergeCell ref="C27:E27"/>
    <mergeCell ref="D28:E28"/>
    <mergeCell ref="C33:E33"/>
    <mergeCell ref="B22:B26"/>
    <mergeCell ref="D26:E26"/>
    <mergeCell ref="C38:E38"/>
    <mergeCell ref="D40:E40"/>
    <mergeCell ref="C39:E39"/>
    <mergeCell ref="B33:B37"/>
    <mergeCell ref="D29:E29"/>
    <mergeCell ref="D30:E30"/>
    <mergeCell ref="D31:E31"/>
    <mergeCell ref="C32:E32"/>
    <mergeCell ref="A53:A56"/>
    <mergeCell ref="B53:E53"/>
    <mergeCell ref="B39:B52"/>
    <mergeCell ref="D46:E46"/>
    <mergeCell ref="C46:C48"/>
    <mergeCell ref="D43:E43"/>
    <mergeCell ref="D44:E44"/>
    <mergeCell ref="D45:E45"/>
    <mergeCell ref="D42:E42"/>
    <mergeCell ref="D41:E41"/>
    <mergeCell ref="K53:K56"/>
    <mergeCell ref="C54:E54"/>
    <mergeCell ref="C55:E55"/>
    <mergeCell ref="C56:E56"/>
    <mergeCell ref="K57:K65"/>
    <mergeCell ref="C58:E58"/>
    <mergeCell ref="C59:E59"/>
    <mergeCell ref="C65:E65"/>
    <mergeCell ref="B60:B62"/>
    <mergeCell ref="C60:E60"/>
    <mergeCell ref="D61:E61"/>
    <mergeCell ref="D62:E62"/>
    <mergeCell ref="C63:E63"/>
    <mergeCell ref="C64:E64"/>
    <mergeCell ref="A66:A71"/>
    <mergeCell ref="B66:E66"/>
    <mergeCell ref="A57:A65"/>
    <mergeCell ref="B57:E57"/>
    <mergeCell ref="K66:K71"/>
    <mergeCell ref="C67:E67"/>
    <mergeCell ref="C68:E68"/>
    <mergeCell ref="C69:E69"/>
    <mergeCell ref="C70:E70"/>
    <mergeCell ref="C71:E71"/>
    <mergeCell ref="A72:A77"/>
    <mergeCell ref="B72:E72"/>
    <mergeCell ref="K72:K77"/>
    <mergeCell ref="B73:B75"/>
    <mergeCell ref="C73:E73"/>
    <mergeCell ref="D74:E74"/>
    <mergeCell ref="D75:E75"/>
    <mergeCell ref="C76:E76"/>
    <mergeCell ref="C77:E77"/>
    <mergeCell ref="K78:K87"/>
    <mergeCell ref="C79:E79"/>
    <mergeCell ref="C80:E80"/>
    <mergeCell ref="C81:E81"/>
    <mergeCell ref="C82:E82"/>
    <mergeCell ref="C85:E85"/>
    <mergeCell ref="D86:E86"/>
    <mergeCell ref="D87:E87"/>
    <mergeCell ref="C83:E84"/>
    <mergeCell ref="B88:G88"/>
    <mergeCell ref="A89:A94"/>
    <mergeCell ref="B89:H94"/>
    <mergeCell ref="A78:A87"/>
    <mergeCell ref="B78:E78"/>
    <mergeCell ref="B85:B87"/>
    <mergeCell ref="B83:B84"/>
    <mergeCell ref="J93:M93"/>
    <mergeCell ref="J94:M94"/>
    <mergeCell ref="B95:H95"/>
    <mergeCell ref="J89:M89"/>
    <mergeCell ref="J90:M90"/>
    <mergeCell ref="J91:M91"/>
    <mergeCell ref="J92:M92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zoomScale="130" workbookViewId="0">
      <selection activeCell="M5" sqref="M5:M86"/>
    </sheetView>
  </sheetViews>
  <sheetFormatPr defaultRowHeight="11.25" x14ac:dyDescent="0.2"/>
  <cols>
    <col min="1" max="1" width="2.140625" style="1" customWidth="1"/>
    <col min="2" max="2" width="4" style="1" customWidth="1"/>
    <col min="3" max="3" width="5.140625" style="1" customWidth="1"/>
    <col min="4" max="4" width="5.85546875" style="1" customWidth="1"/>
    <col min="5" max="5" width="18.85546875" style="1" customWidth="1"/>
    <col min="6" max="6" width="11.140625" style="9" customWidth="1"/>
    <col min="7" max="7" width="14.85546875" style="9" customWidth="1"/>
    <col min="8" max="8" width="11.7109375" style="9" customWidth="1"/>
    <col min="9" max="9" width="12.85546875" style="15" customWidth="1"/>
    <col min="10" max="11" width="7.5703125" style="1" customWidth="1"/>
    <col min="12" max="12" width="12.85546875" style="45" customWidth="1"/>
    <col min="13" max="13" width="12.85546875" style="78" customWidth="1"/>
    <col min="14" max="16384" width="9.140625" style="1"/>
  </cols>
  <sheetData>
    <row r="1" spans="1:13" ht="12.75" x14ac:dyDescent="0.2">
      <c r="A1" s="315" t="s">
        <v>123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6"/>
    </row>
    <row r="2" spans="1:13" ht="13.5" thickBot="1" x14ac:dyDescent="0.25">
      <c r="A2" s="317" t="s">
        <v>27</v>
      </c>
      <c r="B2" s="317"/>
      <c r="C2" s="317"/>
      <c r="D2" s="317"/>
      <c r="E2" s="317"/>
      <c r="F2" s="317"/>
      <c r="G2" s="317"/>
      <c r="H2" s="317"/>
      <c r="I2" s="318"/>
      <c r="J2" s="318"/>
      <c r="K2" s="318"/>
      <c r="L2" s="318"/>
      <c r="M2" s="319"/>
    </row>
    <row r="3" spans="1:13" ht="22.5" customHeight="1" thickTop="1" x14ac:dyDescent="0.2">
      <c r="A3" s="320" t="s">
        <v>0</v>
      </c>
      <c r="B3" s="321"/>
      <c r="C3" s="321"/>
      <c r="D3" s="321"/>
      <c r="E3" s="321"/>
      <c r="F3" s="324" t="s">
        <v>6</v>
      </c>
      <c r="G3" s="324" t="s">
        <v>158</v>
      </c>
      <c r="H3" s="326" t="s">
        <v>89</v>
      </c>
      <c r="I3" s="328" t="s">
        <v>50</v>
      </c>
      <c r="J3" s="330" t="s">
        <v>88</v>
      </c>
      <c r="K3" s="332" t="s">
        <v>88</v>
      </c>
      <c r="L3" s="334" t="s">
        <v>103</v>
      </c>
      <c r="M3" s="310" t="s">
        <v>216</v>
      </c>
    </row>
    <row r="4" spans="1:13" ht="22.5" customHeight="1" thickBot="1" x14ac:dyDescent="0.25">
      <c r="A4" s="322"/>
      <c r="B4" s="323"/>
      <c r="C4" s="323"/>
      <c r="D4" s="323"/>
      <c r="E4" s="323"/>
      <c r="F4" s="325"/>
      <c r="G4" s="325"/>
      <c r="H4" s="327"/>
      <c r="I4" s="329"/>
      <c r="J4" s="331"/>
      <c r="K4" s="333"/>
      <c r="L4" s="335"/>
      <c r="M4" s="311"/>
    </row>
    <row r="5" spans="1:13" ht="11.25" customHeight="1" thickTop="1" x14ac:dyDescent="0.2">
      <c r="A5" s="215" t="s">
        <v>33</v>
      </c>
      <c r="B5" s="341" t="s">
        <v>1</v>
      </c>
      <c r="C5" s="377"/>
      <c r="D5" s="377"/>
      <c r="E5" s="378"/>
      <c r="F5" s="26"/>
      <c r="G5" s="140"/>
      <c r="H5" s="31"/>
      <c r="I5" s="46"/>
      <c r="J5" s="68">
        <f>(100/I87)*I5/100</f>
        <v>0</v>
      </c>
      <c r="K5" s="314">
        <f>SUM(J5:J20)</f>
        <v>0.58947535621514568</v>
      </c>
      <c r="L5" s="85">
        <f>H87*J5</f>
        <v>0</v>
      </c>
      <c r="M5" s="86"/>
    </row>
    <row r="6" spans="1:13" ht="11.25" customHeight="1" x14ac:dyDescent="0.2">
      <c r="A6" s="216"/>
      <c r="B6" s="2" t="s">
        <v>2</v>
      </c>
      <c r="C6" s="245" t="s">
        <v>51</v>
      </c>
      <c r="D6" s="245"/>
      <c r="E6" s="246"/>
      <c r="F6" s="23" t="s">
        <v>40</v>
      </c>
      <c r="G6" s="141" t="s">
        <v>217</v>
      </c>
      <c r="H6" s="28"/>
      <c r="I6" s="19">
        <v>17228534.57</v>
      </c>
      <c r="J6" s="33">
        <f>(100/I87)*I6/100</f>
        <v>0.30476493724353715</v>
      </c>
      <c r="K6" s="271"/>
      <c r="L6" s="93">
        <f>H87*J6</f>
        <v>18289858.178796396</v>
      </c>
      <c r="M6" s="137">
        <f>L6/G6</f>
        <v>6687.3338862144046</v>
      </c>
    </row>
    <row r="7" spans="1:13" ht="11.25" customHeight="1" x14ac:dyDescent="0.2">
      <c r="A7" s="216"/>
      <c r="B7" s="343" t="s">
        <v>3</v>
      </c>
      <c r="C7" s="350" t="s">
        <v>29</v>
      </c>
      <c r="D7" s="350"/>
      <c r="E7" s="353"/>
      <c r="F7" s="23"/>
      <c r="G7" s="141"/>
      <c r="H7" s="29"/>
      <c r="I7" s="47"/>
      <c r="J7" s="68">
        <f>(100/I87)*I7/100</f>
        <v>0</v>
      </c>
      <c r="K7" s="271"/>
      <c r="L7" s="65">
        <f>H87*J7</f>
        <v>0</v>
      </c>
      <c r="M7" s="137"/>
    </row>
    <row r="8" spans="1:13" ht="11.25" customHeight="1" x14ac:dyDescent="0.2">
      <c r="A8" s="216"/>
      <c r="B8" s="366"/>
      <c r="C8" s="3" t="s">
        <v>4</v>
      </c>
      <c r="D8" s="338" t="s">
        <v>52</v>
      </c>
      <c r="E8" s="373"/>
      <c r="F8" s="11" t="s">
        <v>41</v>
      </c>
      <c r="G8" s="142"/>
      <c r="H8" s="28"/>
      <c r="I8" s="19"/>
      <c r="J8" s="68">
        <f>(100/I87)*I8/100</f>
        <v>0</v>
      </c>
      <c r="K8" s="271"/>
      <c r="L8" s="65">
        <f>H87*J8</f>
        <v>0</v>
      </c>
      <c r="M8" s="137"/>
    </row>
    <row r="9" spans="1:13" ht="11.25" customHeight="1" x14ac:dyDescent="0.2">
      <c r="A9" s="216"/>
      <c r="B9" s="366"/>
      <c r="C9" s="3" t="s">
        <v>7</v>
      </c>
      <c r="D9" s="338" t="s">
        <v>119</v>
      </c>
      <c r="E9" s="373"/>
      <c r="F9" s="11"/>
      <c r="G9" s="142"/>
      <c r="H9" s="28"/>
      <c r="I9" s="19"/>
      <c r="J9" s="68">
        <f>(100/I87)*I9/100</f>
        <v>0</v>
      </c>
      <c r="K9" s="271"/>
      <c r="L9" s="65">
        <f>H87*J9</f>
        <v>0</v>
      </c>
      <c r="M9" s="137"/>
    </row>
    <row r="10" spans="1:13" ht="11.25" customHeight="1" x14ac:dyDescent="0.2">
      <c r="A10" s="216"/>
      <c r="B10" s="366"/>
      <c r="C10" s="3" t="s">
        <v>8</v>
      </c>
      <c r="D10" s="338" t="s">
        <v>130</v>
      </c>
      <c r="E10" s="373"/>
      <c r="F10" s="23" t="s">
        <v>42</v>
      </c>
      <c r="G10" s="141" t="s">
        <v>218</v>
      </c>
      <c r="H10" s="28">
        <v>635000</v>
      </c>
      <c r="I10" s="19">
        <v>101761.46</v>
      </c>
      <c r="J10" s="33">
        <f>(100/I87)*I10/100</f>
        <v>1.8001139240660744E-3</v>
      </c>
      <c r="K10" s="271"/>
      <c r="L10" s="93">
        <f>H87*J10</f>
        <v>108030.23692497732</v>
      </c>
      <c r="M10" s="137">
        <f>L10/G10</f>
        <v>7716.445494641237</v>
      </c>
    </row>
    <row r="11" spans="1:13" ht="11.25" customHeight="1" x14ac:dyDescent="0.2">
      <c r="A11" s="216"/>
      <c r="B11" s="366"/>
      <c r="C11" s="2" t="s">
        <v>9</v>
      </c>
      <c r="D11" s="338" t="s">
        <v>53</v>
      </c>
      <c r="E11" s="373"/>
      <c r="F11" s="23"/>
      <c r="G11" s="141" t="s">
        <v>219</v>
      </c>
      <c r="H11" s="28"/>
      <c r="I11" s="19">
        <v>532211.72</v>
      </c>
      <c r="J11" s="33">
        <f>(100/I87)*I11/100</f>
        <v>9.4145831606892699E-3</v>
      </c>
      <c r="K11" s="271"/>
      <c r="L11" s="93">
        <f>H87*J11</f>
        <v>564997.37922244519</v>
      </c>
      <c r="M11" s="137">
        <f>L11/G11</f>
        <v>1605.1061909728558</v>
      </c>
    </row>
    <row r="12" spans="1:13" ht="11.25" customHeight="1" x14ac:dyDescent="0.2">
      <c r="A12" s="216"/>
      <c r="B12" s="366"/>
      <c r="C12" s="2" t="s">
        <v>10</v>
      </c>
      <c r="D12" s="338" t="s">
        <v>142</v>
      </c>
      <c r="E12" s="373"/>
      <c r="F12" s="23"/>
      <c r="G12" s="141" t="s">
        <v>220</v>
      </c>
      <c r="H12" s="28">
        <v>1365000</v>
      </c>
      <c r="I12" s="19">
        <v>306008.40999999997</v>
      </c>
      <c r="J12" s="33">
        <f>(100/I87)*I12/100</f>
        <v>5.41314953345127E-3</v>
      </c>
      <c r="K12" s="271"/>
      <c r="L12" s="93">
        <f>H87*J12</f>
        <v>324859.34295101109</v>
      </c>
      <c r="M12" s="137">
        <f>L12/G12</f>
        <v>609.49220065855741</v>
      </c>
    </row>
    <row r="13" spans="1:13" ht="11.25" customHeight="1" x14ac:dyDescent="0.2">
      <c r="A13" s="216"/>
      <c r="B13" s="366"/>
      <c r="C13" s="2" t="s">
        <v>118</v>
      </c>
      <c r="D13" s="338" t="s">
        <v>54</v>
      </c>
      <c r="E13" s="373"/>
      <c r="F13" s="23"/>
      <c r="G13" s="141"/>
      <c r="H13" s="28"/>
      <c r="I13" s="19"/>
      <c r="J13" s="68">
        <f>(100/I87)*I13/100</f>
        <v>0</v>
      </c>
      <c r="K13" s="271"/>
      <c r="L13" s="65">
        <f>H87*J13</f>
        <v>0</v>
      </c>
      <c r="M13" s="137"/>
    </row>
    <row r="14" spans="1:13" ht="11.25" customHeight="1" x14ac:dyDescent="0.2">
      <c r="A14" s="216"/>
      <c r="B14" s="366"/>
      <c r="C14" s="343" t="s">
        <v>131</v>
      </c>
      <c r="D14" s="358" t="s">
        <v>84</v>
      </c>
      <c r="E14" s="360"/>
      <c r="F14" s="12" t="s">
        <v>43</v>
      </c>
      <c r="G14" s="141"/>
      <c r="H14" s="28"/>
      <c r="I14" s="19"/>
      <c r="J14" s="70">
        <f>(100/I87)*I14/100</f>
        <v>0</v>
      </c>
      <c r="K14" s="271"/>
      <c r="L14" s="65">
        <f>H87*J14</f>
        <v>0</v>
      </c>
      <c r="M14" s="137"/>
    </row>
    <row r="15" spans="1:13" ht="11.25" customHeight="1" x14ac:dyDescent="0.2">
      <c r="A15" s="216"/>
      <c r="B15" s="366"/>
      <c r="C15" s="376"/>
      <c r="D15" s="18" t="s">
        <v>132</v>
      </c>
      <c r="E15" s="17" t="s">
        <v>85</v>
      </c>
      <c r="F15" s="12"/>
      <c r="G15" s="142"/>
      <c r="H15" s="28">
        <v>3651000</v>
      </c>
      <c r="I15" s="19"/>
      <c r="J15" s="70">
        <f>(100/I87)*I15/100</f>
        <v>0</v>
      </c>
      <c r="K15" s="271"/>
      <c r="L15" s="65">
        <f>H87*J15</f>
        <v>0</v>
      </c>
      <c r="M15" s="137"/>
    </row>
    <row r="16" spans="1:13" ht="11.25" customHeight="1" x14ac:dyDescent="0.2">
      <c r="A16" s="216"/>
      <c r="B16" s="366"/>
      <c r="C16" s="376"/>
      <c r="D16" s="18" t="s">
        <v>133</v>
      </c>
      <c r="E16" s="17" t="s">
        <v>86</v>
      </c>
      <c r="F16" s="12"/>
      <c r="G16" s="142"/>
      <c r="H16" s="28">
        <v>5398000</v>
      </c>
      <c r="I16" s="19"/>
      <c r="J16" s="70">
        <f>(100/I87)*I16/100</f>
        <v>0</v>
      </c>
      <c r="K16" s="271"/>
      <c r="L16" s="65">
        <f>H87*J16</f>
        <v>0</v>
      </c>
      <c r="M16" s="137"/>
    </row>
    <row r="17" spans="1:13" ht="11.25" customHeight="1" x14ac:dyDescent="0.2">
      <c r="A17" s="216"/>
      <c r="B17" s="367"/>
      <c r="C17" s="367"/>
      <c r="D17" s="18" t="s">
        <v>134</v>
      </c>
      <c r="E17" s="17" t="s">
        <v>87</v>
      </c>
      <c r="F17" s="12"/>
      <c r="G17" s="142"/>
      <c r="H17" s="28"/>
      <c r="I17" s="19"/>
      <c r="J17" s="70">
        <f>(100/I87)*I17/100</f>
        <v>0</v>
      </c>
      <c r="K17" s="271"/>
      <c r="L17" s="65">
        <f>H87*J17</f>
        <v>0</v>
      </c>
      <c r="M17" s="137"/>
    </row>
    <row r="18" spans="1:13" ht="11.25" customHeight="1" x14ac:dyDescent="0.2">
      <c r="A18" s="216"/>
      <c r="B18" s="382" t="s">
        <v>5</v>
      </c>
      <c r="C18" s="338" t="s">
        <v>120</v>
      </c>
      <c r="D18" s="379"/>
      <c r="E18" s="380"/>
      <c r="F18" s="23" t="s">
        <v>44</v>
      </c>
      <c r="G18" s="141"/>
      <c r="H18" s="28">
        <v>29600000</v>
      </c>
      <c r="I18" s="19"/>
      <c r="J18" s="70">
        <f>(100/I87)*I18/100</f>
        <v>0</v>
      </c>
      <c r="K18" s="271"/>
      <c r="L18" s="65">
        <f>H87*J18</f>
        <v>0</v>
      </c>
      <c r="M18" s="137"/>
    </row>
    <row r="19" spans="1:13" ht="11.25" customHeight="1" x14ac:dyDescent="0.2">
      <c r="A19" s="231"/>
      <c r="B19" s="383"/>
      <c r="C19" s="2" t="s">
        <v>150</v>
      </c>
      <c r="D19" s="394" t="s">
        <v>152</v>
      </c>
      <c r="E19" s="354"/>
      <c r="F19" s="23"/>
      <c r="G19" s="141" t="s">
        <v>221</v>
      </c>
      <c r="H19" s="28"/>
      <c r="I19" s="19">
        <v>14504106.18</v>
      </c>
      <c r="J19" s="56">
        <f>(100/I87)*I19/100</f>
        <v>0.2565710386894095</v>
      </c>
      <c r="K19" s="395"/>
      <c r="L19" s="93">
        <f>H87*J19</f>
        <v>15397597.744867532</v>
      </c>
      <c r="M19" s="137">
        <f>L19/G19</f>
        <v>943.65371973202991</v>
      </c>
    </row>
    <row r="20" spans="1:13" ht="11.25" customHeight="1" thickBot="1" x14ac:dyDescent="0.25">
      <c r="A20" s="270"/>
      <c r="B20" s="387"/>
      <c r="C20" s="16" t="s">
        <v>151</v>
      </c>
      <c r="D20" s="392" t="s">
        <v>149</v>
      </c>
      <c r="E20" s="393"/>
      <c r="F20" s="48"/>
      <c r="G20" s="143" t="s">
        <v>222</v>
      </c>
      <c r="H20" s="63"/>
      <c r="I20" s="64">
        <v>650753.52</v>
      </c>
      <c r="J20" s="81">
        <f>(100/I87)*I20/100</f>
        <v>1.1511533663992346E-2</v>
      </c>
      <c r="K20" s="374"/>
      <c r="L20" s="95">
        <f>H87*J20</f>
        <v>690841.66977717273</v>
      </c>
      <c r="M20" s="137">
        <f>L20/G20</f>
        <v>719.62673935122154</v>
      </c>
    </row>
    <row r="21" spans="1:13" ht="11.25" customHeight="1" x14ac:dyDescent="0.2">
      <c r="A21" s="229" t="s">
        <v>34</v>
      </c>
      <c r="B21" s="361" t="s">
        <v>11</v>
      </c>
      <c r="C21" s="362"/>
      <c r="D21" s="362"/>
      <c r="E21" s="363"/>
      <c r="F21" s="25" t="s">
        <v>45</v>
      </c>
      <c r="G21" s="144"/>
      <c r="H21" s="27"/>
      <c r="I21" s="20"/>
      <c r="J21" s="69">
        <f>(100/I87)*I21/100</f>
        <v>0</v>
      </c>
      <c r="K21" s="241">
        <f>SUM(J21:J52)</f>
        <v>0.2626235690428218</v>
      </c>
      <c r="L21" s="75">
        <f>H87*J21</f>
        <v>0</v>
      </c>
      <c r="M21" s="137"/>
    </row>
    <row r="22" spans="1:13" ht="11.25" customHeight="1" x14ac:dyDescent="0.2">
      <c r="A22" s="216"/>
      <c r="B22" s="343" t="s">
        <v>15</v>
      </c>
      <c r="C22" s="350" t="s">
        <v>55</v>
      </c>
      <c r="D22" s="350"/>
      <c r="E22" s="351"/>
      <c r="F22" s="35"/>
      <c r="G22" s="141"/>
      <c r="H22" s="32">
        <v>15620000</v>
      </c>
      <c r="I22" s="19"/>
      <c r="J22" s="70">
        <f>(100/I87)*I22/100</f>
        <v>0</v>
      </c>
      <c r="K22" s="271"/>
      <c r="L22" s="65">
        <f>H87*J22</f>
        <v>0</v>
      </c>
      <c r="M22" s="137"/>
    </row>
    <row r="23" spans="1:13" ht="11.25" customHeight="1" x14ac:dyDescent="0.2">
      <c r="A23" s="216"/>
      <c r="B23" s="376"/>
      <c r="C23" s="13" t="s">
        <v>77</v>
      </c>
      <c r="D23" s="372" t="s">
        <v>79</v>
      </c>
      <c r="E23" s="373"/>
      <c r="F23" s="35"/>
      <c r="G23" s="141">
        <v>2734</v>
      </c>
      <c r="H23" s="28"/>
      <c r="I23" s="19">
        <v>13867559.529999999</v>
      </c>
      <c r="J23" s="34">
        <f>(100/I87)*I23/100</f>
        <v>0.24531081809133026</v>
      </c>
      <c r="K23" s="271"/>
      <c r="L23" s="93">
        <f>H87*J23</f>
        <v>14721838.126115004</v>
      </c>
      <c r="M23" s="137">
        <f>L23/G23</f>
        <v>5384.7249912637171</v>
      </c>
    </row>
    <row r="24" spans="1:13" ht="11.25" customHeight="1" x14ac:dyDescent="0.2">
      <c r="A24" s="216"/>
      <c r="B24" s="376"/>
      <c r="C24" s="14" t="s">
        <v>78</v>
      </c>
      <c r="D24" s="372" t="s">
        <v>80</v>
      </c>
      <c r="E24" s="373"/>
      <c r="F24" s="35"/>
      <c r="G24" s="141"/>
      <c r="H24" s="94"/>
      <c r="I24" s="19"/>
      <c r="J24" s="68">
        <f>(100/I87)*I24/100</f>
        <v>0</v>
      </c>
      <c r="K24" s="271"/>
      <c r="L24" s="65">
        <f>H87*J24</f>
        <v>0</v>
      </c>
      <c r="M24" s="137"/>
    </row>
    <row r="25" spans="1:13" ht="11.25" customHeight="1" x14ac:dyDescent="0.2">
      <c r="A25" s="216"/>
      <c r="B25" s="376"/>
      <c r="C25" s="14" t="s">
        <v>184</v>
      </c>
      <c r="D25" s="372" t="s">
        <v>127</v>
      </c>
      <c r="E25" s="340"/>
      <c r="F25" s="35"/>
      <c r="G25" s="141"/>
      <c r="H25" s="94"/>
      <c r="I25" s="19"/>
      <c r="J25" s="68">
        <f>(100/I87)*I25/100</f>
        <v>0</v>
      </c>
      <c r="K25" s="271"/>
      <c r="L25" s="65">
        <f>H87*J25</f>
        <v>0</v>
      </c>
      <c r="M25" s="137"/>
    </row>
    <row r="26" spans="1:13" ht="11.25" customHeight="1" x14ac:dyDescent="0.2">
      <c r="A26" s="216"/>
      <c r="B26" s="345"/>
      <c r="C26" s="14" t="s">
        <v>198</v>
      </c>
      <c r="D26" s="372" t="s">
        <v>185</v>
      </c>
      <c r="E26" s="373"/>
      <c r="F26" s="35"/>
      <c r="G26" s="141"/>
      <c r="H26" s="94"/>
      <c r="I26" s="19"/>
      <c r="J26" s="68">
        <f>(100/I87)*I26/100</f>
        <v>0</v>
      </c>
      <c r="K26" s="271"/>
      <c r="L26" s="65">
        <f>H87*J26</f>
        <v>0</v>
      </c>
      <c r="M26" s="137"/>
    </row>
    <row r="27" spans="1:13" ht="10.5" customHeight="1" x14ac:dyDescent="0.2">
      <c r="A27" s="216"/>
      <c r="B27" s="343" t="s">
        <v>12</v>
      </c>
      <c r="C27" s="358" t="s">
        <v>56</v>
      </c>
      <c r="D27" s="359"/>
      <c r="E27" s="360"/>
      <c r="F27" s="35"/>
      <c r="G27" s="141"/>
      <c r="H27" s="28">
        <v>1854000</v>
      </c>
      <c r="I27" s="19"/>
      <c r="J27" s="68">
        <f>(100/I87)*I27/100</f>
        <v>0</v>
      </c>
      <c r="K27" s="271"/>
      <c r="L27" s="65">
        <f>H87*J27</f>
        <v>0</v>
      </c>
      <c r="M27" s="137"/>
    </row>
    <row r="28" spans="1:13" ht="10.5" customHeight="1" x14ac:dyDescent="0.2">
      <c r="A28" s="216"/>
      <c r="B28" s="366"/>
      <c r="C28" s="13" t="s">
        <v>124</v>
      </c>
      <c r="D28" s="372" t="s">
        <v>128</v>
      </c>
      <c r="E28" s="373"/>
      <c r="F28" s="35"/>
      <c r="G28" s="141">
        <v>2</v>
      </c>
      <c r="H28" s="28"/>
      <c r="I28" s="46">
        <v>462612.17</v>
      </c>
      <c r="J28" s="33">
        <f>(100/I87)*I28/100</f>
        <v>8.1833987902632469E-3</v>
      </c>
      <c r="K28" s="271"/>
      <c r="L28" s="93">
        <f>H87*J28</f>
        <v>491110.31160006823</v>
      </c>
      <c r="M28" s="137">
        <f>L28/G28</f>
        <v>245555.15580003412</v>
      </c>
    </row>
    <row r="29" spans="1:13" ht="10.5" customHeight="1" x14ac:dyDescent="0.2">
      <c r="A29" s="216"/>
      <c r="B29" s="366"/>
      <c r="C29" s="14" t="s">
        <v>125</v>
      </c>
      <c r="D29" s="372" t="s">
        <v>127</v>
      </c>
      <c r="E29" s="373"/>
      <c r="F29" s="35"/>
      <c r="G29" s="141">
        <v>2</v>
      </c>
      <c r="H29" s="94"/>
      <c r="I29" s="46">
        <v>415402.84</v>
      </c>
      <c r="J29" s="33">
        <f>(100/I87)*I29/100</f>
        <v>7.348287223675757E-3</v>
      </c>
      <c r="K29" s="271"/>
      <c r="L29" s="93">
        <f>H87*J29</f>
        <v>440992.76115445321</v>
      </c>
      <c r="M29" s="137">
        <f>L29/G29</f>
        <v>220496.38057722661</v>
      </c>
    </row>
    <row r="30" spans="1:13" ht="10.5" customHeight="1" x14ac:dyDescent="0.2">
      <c r="A30" s="216"/>
      <c r="B30" s="366"/>
      <c r="C30" s="14" t="s">
        <v>126</v>
      </c>
      <c r="D30" s="372" t="s">
        <v>140</v>
      </c>
      <c r="E30" s="373"/>
      <c r="F30" s="35"/>
      <c r="G30" s="141"/>
      <c r="H30" s="94"/>
      <c r="I30" s="46"/>
      <c r="J30" s="68">
        <f>(100/I87)*I30/100</f>
        <v>0</v>
      </c>
      <c r="K30" s="271"/>
      <c r="L30" s="65">
        <f>H87*J30</f>
        <v>0</v>
      </c>
      <c r="M30" s="137"/>
    </row>
    <row r="31" spans="1:13" ht="10.5" customHeight="1" x14ac:dyDescent="0.2">
      <c r="A31" s="216"/>
      <c r="B31" s="375"/>
      <c r="C31" s="14" t="s">
        <v>139</v>
      </c>
      <c r="D31" s="372" t="s">
        <v>141</v>
      </c>
      <c r="E31" s="373"/>
      <c r="F31" s="35"/>
      <c r="G31" s="141"/>
      <c r="H31" s="31"/>
      <c r="I31" s="46"/>
      <c r="J31" s="68">
        <f>(100/I87)*I31/100</f>
        <v>0</v>
      </c>
      <c r="K31" s="271"/>
      <c r="L31" s="65">
        <f>H87*J31</f>
        <v>0</v>
      </c>
      <c r="M31" s="137"/>
    </row>
    <row r="32" spans="1:13" ht="11.25" customHeight="1" x14ac:dyDescent="0.2">
      <c r="A32" s="216"/>
      <c r="B32" s="3" t="s">
        <v>13</v>
      </c>
      <c r="C32" s="358" t="s">
        <v>57</v>
      </c>
      <c r="D32" s="359"/>
      <c r="E32" s="360"/>
      <c r="F32" s="35"/>
      <c r="G32" s="141">
        <v>1</v>
      </c>
      <c r="H32" s="31"/>
      <c r="I32" s="46">
        <v>47340.04</v>
      </c>
      <c r="J32" s="34">
        <f>(100/I87)*I32/100</f>
        <v>8.3742376701203896E-4</v>
      </c>
      <c r="K32" s="271"/>
      <c r="L32" s="93">
        <f>H87*J32</f>
        <v>50256.312529693496</v>
      </c>
      <c r="M32" s="137">
        <f>L32/G32</f>
        <v>50256.312529693496</v>
      </c>
    </row>
    <row r="33" spans="1:13" ht="11.25" customHeight="1" x14ac:dyDescent="0.2">
      <c r="A33" s="216"/>
      <c r="B33" s="239" t="s">
        <v>14</v>
      </c>
      <c r="C33" s="254" t="s">
        <v>58</v>
      </c>
      <c r="D33" s="255"/>
      <c r="E33" s="292"/>
      <c r="F33" s="35"/>
      <c r="G33" s="141"/>
      <c r="H33" s="28"/>
      <c r="I33" s="19"/>
      <c r="J33" s="71">
        <f>(100/I87)*I33/100</f>
        <v>0</v>
      </c>
      <c r="K33" s="271"/>
      <c r="L33" s="65">
        <f>H87*J33</f>
        <v>0</v>
      </c>
      <c r="M33" s="137"/>
    </row>
    <row r="34" spans="1:13" ht="11.25" customHeight="1" x14ac:dyDescent="0.2">
      <c r="A34" s="216"/>
      <c r="B34" s="303"/>
      <c r="C34" s="44" t="s">
        <v>96</v>
      </c>
      <c r="D34" s="301" t="s">
        <v>81</v>
      </c>
      <c r="E34" s="373"/>
      <c r="F34" s="35"/>
      <c r="G34" s="141"/>
      <c r="H34" s="28"/>
      <c r="I34" s="19"/>
      <c r="J34" s="71">
        <f>(100/I87)*I34/100</f>
        <v>0</v>
      </c>
      <c r="K34" s="271"/>
      <c r="L34" s="65">
        <f>H87*J34</f>
        <v>0</v>
      </c>
      <c r="M34" s="137"/>
    </row>
    <row r="35" spans="1:13" ht="11.25" customHeight="1" x14ac:dyDescent="0.2">
      <c r="A35" s="216"/>
      <c r="B35" s="303"/>
      <c r="C35" s="44" t="s">
        <v>97</v>
      </c>
      <c r="D35" s="301" t="s">
        <v>156</v>
      </c>
      <c r="E35" s="373"/>
      <c r="F35" s="35"/>
      <c r="G35" s="141">
        <v>1</v>
      </c>
      <c r="H35" s="28"/>
      <c r="I35" s="19">
        <v>22500.98</v>
      </c>
      <c r="J35" s="33">
        <f>(100/I87)*I35/100</f>
        <v>3.9803209784069782E-4</v>
      </c>
      <c r="K35" s="271"/>
      <c r="L35" s="93">
        <f>H87*J35</f>
        <v>23887.100287713798</v>
      </c>
      <c r="M35" s="137">
        <f>L35/G35</f>
        <v>23887.100287713798</v>
      </c>
    </row>
    <row r="36" spans="1:13" ht="11.25" customHeight="1" x14ac:dyDescent="0.2">
      <c r="A36" s="216"/>
      <c r="B36" s="303"/>
      <c r="C36" s="44" t="s">
        <v>98</v>
      </c>
      <c r="D36" s="301" t="s">
        <v>155</v>
      </c>
      <c r="E36" s="373"/>
      <c r="F36" s="35"/>
      <c r="G36" s="141">
        <v>2</v>
      </c>
      <c r="H36" s="28"/>
      <c r="I36" s="19">
        <v>22500.98</v>
      </c>
      <c r="J36" s="33">
        <f>(100/I87)*I36/100</f>
        <v>3.9803209784069782E-4</v>
      </c>
      <c r="K36" s="271"/>
      <c r="L36" s="93">
        <f>H87*J36</f>
        <v>23887.100287713798</v>
      </c>
      <c r="M36" s="137">
        <f>L36/G36</f>
        <v>11943.550143856899</v>
      </c>
    </row>
    <row r="37" spans="1:13" ht="11.25" customHeight="1" x14ac:dyDescent="0.2">
      <c r="A37" s="216"/>
      <c r="B37" s="240"/>
      <c r="C37" s="44" t="s">
        <v>157</v>
      </c>
      <c r="D37" s="301" t="s">
        <v>82</v>
      </c>
      <c r="E37" s="373"/>
      <c r="F37" s="35"/>
      <c r="G37" s="141"/>
      <c r="H37" s="28"/>
      <c r="I37" s="19"/>
      <c r="J37" s="68">
        <f>(100/I87)*I37/100</f>
        <v>0</v>
      </c>
      <c r="K37" s="271"/>
      <c r="L37" s="65">
        <f>H87*J37</f>
        <v>0</v>
      </c>
      <c r="M37" s="137"/>
    </row>
    <row r="38" spans="1:13" ht="11.25" customHeight="1" x14ac:dyDescent="0.2">
      <c r="A38" s="216"/>
      <c r="B38" s="2" t="s">
        <v>30</v>
      </c>
      <c r="C38" s="350" t="s">
        <v>59</v>
      </c>
      <c r="D38" s="350"/>
      <c r="E38" s="353"/>
      <c r="F38" s="35"/>
      <c r="G38" s="141"/>
      <c r="H38" s="28"/>
      <c r="I38" s="19"/>
      <c r="J38" s="68">
        <f>(100/I87)*I38/100</f>
        <v>0</v>
      </c>
      <c r="K38" s="271"/>
      <c r="L38" s="65">
        <f>H87*J38</f>
        <v>0</v>
      </c>
      <c r="M38" s="137"/>
    </row>
    <row r="39" spans="1:13" ht="11.25" customHeight="1" x14ac:dyDescent="0.2">
      <c r="A39" s="216"/>
      <c r="B39" s="343" t="s">
        <v>32</v>
      </c>
      <c r="C39" s="338" t="s">
        <v>173</v>
      </c>
      <c r="D39" s="339"/>
      <c r="E39" s="340"/>
      <c r="F39" s="35"/>
      <c r="G39" s="141"/>
      <c r="H39" s="28"/>
      <c r="I39" s="19"/>
      <c r="J39" s="68">
        <f>(100/I87)*I39/100</f>
        <v>0</v>
      </c>
      <c r="K39" s="271"/>
      <c r="L39" s="65">
        <f>H87*J39</f>
        <v>0</v>
      </c>
      <c r="M39" s="137"/>
    </row>
    <row r="40" spans="1:13" ht="11.25" customHeight="1" x14ac:dyDescent="0.2">
      <c r="A40" s="230"/>
      <c r="B40" s="344"/>
      <c r="C40" s="1" t="s">
        <v>172</v>
      </c>
      <c r="D40" s="341" t="s">
        <v>60</v>
      </c>
      <c r="E40" s="342"/>
      <c r="F40" s="35"/>
      <c r="G40" s="141">
        <v>4</v>
      </c>
      <c r="H40" s="28"/>
      <c r="I40" s="19">
        <v>2076.21</v>
      </c>
      <c r="J40" s="33">
        <f>(100/I87)*I40/100</f>
        <v>3.6727210186304562E-5</v>
      </c>
      <c r="K40" s="271"/>
      <c r="L40" s="93">
        <f>H87*J40</f>
        <v>2204.1100649106957</v>
      </c>
      <c r="M40" s="137">
        <f>L40/G40</f>
        <v>551.02751622767391</v>
      </c>
    </row>
    <row r="41" spans="1:13" ht="11.25" customHeight="1" x14ac:dyDescent="0.2">
      <c r="A41" s="230"/>
      <c r="B41" s="344"/>
      <c r="C41" s="18" t="s">
        <v>174</v>
      </c>
      <c r="D41" s="341" t="s">
        <v>61</v>
      </c>
      <c r="E41" s="342"/>
      <c r="F41" s="35"/>
      <c r="G41" s="141">
        <v>12</v>
      </c>
      <c r="H41" s="28"/>
      <c r="I41" s="19">
        <v>5427.6</v>
      </c>
      <c r="J41" s="33">
        <f>(100/I87)*I41/100</f>
        <v>9.6011774342280712E-5</v>
      </c>
      <c r="K41" s="271"/>
      <c r="L41" s="93">
        <f>H87*J41</f>
        <v>5761.9546136032923</v>
      </c>
      <c r="M41" s="137">
        <f>L41/G41</f>
        <v>480.16288446694102</v>
      </c>
    </row>
    <row r="42" spans="1:13" ht="11.25" customHeight="1" x14ac:dyDescent="0.2">
      <c r="A42" s="230"/>
      <c r="B42" s="344"/>
      <c r="C42" s="18" t="s">
        <v>175</v>
      </c>
      <c r="D42" s="341" t="s">
        <v>62</v>
      </c>
      <c r="E42" s="342"/>
      <c r="F42" s="35"/>
      <c r="G42" s="141"/>
      <c r="H42" s="28"/>
      <c r="I42" s="19"/>
      <c r="J42" s="68">
        <f>(100/I87)*I42/100</f>
        <v>0</v>
      </c>
      <c r="K42" s="271"/>
      <c r="L42" s="65">
        <f>H87*J42</f>
        <v>0</v>
      </c>
      <c r="M42" s="137"/>
    </row>
    <row r="43" spans="1:13" ht="11.25" customHeight="1" x14ac:dyDescent="0.2">
      <c r="A43" s="230"/>
      <c r="B43" s="344"/>
      <c r="C43" s="18" t="s">
        <v>176</v>
      </c>
      <c r="D43" s="341" t="s">
        <v>63</v>
      </c>
      <c r="E43" s="342"/>
      <c r="F43" s="35"/>
      <c r="G43" s="141"/>
      <c r="H43" s="28"/>
      <c r="I43" s="19"/>
      <c r="J43" s="68">
        <f>(100/I87)*I43/100</f>
        <v>0</v>
      </c>
      <c r="K43" s="271"/>
      <c r="L43" s="65">
        <f>H87*J43</f>
        <v>0</v>
      </c>
      <c r="M43" s="137"/>
    </row>
    <row r="44" spans="1:13" ht="11.25" customHeight="1" x14ac:dyDescent="0.2">
      <c r="A44" s="230"/>
      <c r="B44" s="344"/>
      <c r="C44" s="18" t="s">
        <v>177</v>
      </c>
      <c r="D44" s="341" t="s">
        <v>64</v>
      </c>
      <c r="E44" s="342"/>
      <c r="F44" s="35"/>
      <c r="G44" s="141"/>
      <c r="H44" s="28"/>
      <c r="I44" s="19"/>
      <c r="J44" s="68">
        <f>(100/I87)*I44/100</f>
        <v>0</v>
      </c>
      <c r="K44" s="271"/>
      <c r="L44" s="65">
        <f>H87*J44</f>
        <v>0</v>
      </c>
      <c r="M44" s="137"/>
    </row>
    <row r="45" spans="1:13" ht="11.25" customHeight="1" x14ac:dyDescent="0.2">
      <c r="A45" s="230"/>
      <c r="B45" s="344"/>
      <c r="C45" s="18" t="s">
        <v>178</v>
      </c>
      <c r="D45" s="341" t="s">
        <v>179</v>
      </c>
      <c r="E45" s="342"/>
      <c r="F45" s="36"/>
      <c r="G45" s="145"/>
      <c r="H45" s="28"/>
      <c r="I45" s="19"/>
      <c r="J45" s="68">
        <f>(100/I87)*I45/100</f>
        <v>0</v>
      </c>
      <c r="K45" s="271"/>
      <c r="L45" s="65">
        <f>H87*J45</f>
        <v>0</v>
      </c>
      <c r="M45" s="137"/>
    </row>
    <row r="46" spans="1:13" ht="11.25" customHeight="1" x14ac:dyDescent="0.2">
      <c r="A46" s="230"/>
      <c r="B46" s="344"/>
      <c r="C46" s="343" t="s">
        <v>180</v>
      </c>
      <c r="D46" s="341" t="s">
        <v>83</v>
      </c>
      <c r="E46" s="342"/>
      <c r="F46" s="36"/>
      <c r="G46" s="145"/>
      <c r="H46" s="28"/>
      <c r="I46" s="19"/>
      <c r="J46" s="68">
        <f>(100/I87)*I46/100</f>
        <v>0</v>
      </c>
      <c r="K46" s="271"/>
      <c r="L46" s="65">
        <f>H87*J46</f>
        <v>0</v>
      </c>
      <c r="M46" s="137"/>
    </row>
    <row r="47" spans="1:13" ht="11.25" customHeight="1" x14ac:dyDescent="0.2">
      <c r="A47" s="230"/>
      <c r="B47" s="344"/>
      <c r="C47" s="344"/>
      <c r="D47" s="18" t="s">
        <v>181</v>
      </c>
      <c r="E47" s="91" t="s">
        <v>116</v>
      </c>
      <c r="F47" s="36"/>
      <c r="G47" s="145"/>
      <c r="H47" s="28"/>
      <c r="I47" s="19"/>
      <c r="J47" s="68">
        <f>(100/I87)*I47/100</f>
        <v>0</v>
      </c>
      <c r="K47" s="271"/>
      <c r="L47" s="65">
        <f>H87*J47</f>
        <v>0</v>
      </c>
      <c r="M47" s="137"/>
    </row>
    <row r="48" spans="1:13" ht="11.25" customHeight="1" x14ac:dyDescent="0.2">
      <c r="A48" s="230"/>
      <c r="B48" s="344"/>
      <c r="C48" s="345"/>
      <c r="D48" s="18" t="s">
        <v>182</v>
      </c>
      <c r="E48" s="91" t="s">
        <v>187</v>
      </c>
      <c r="F48" s="36"/>
      <c r="G48" s="145"/>
      <c r="H48" s="28"/>
      <c r="I48" s="19"/>
      <c r="J48" s="68">
        <f>(100/I87)*I48/100</f>
        <v>0</v>
      </c>
      <c r="K48" s="271"/>
      <c r="L48" s="65">
        <f>H87*J48</f>
        <v>0</v>
      </c>
      <c r="M48" s="137"/>
    </row>
    <row r="49" spans="1:13" ht="11.25" customHeight="1" x14ac:dyDescent="0.2">
      <c r="A49" s="230"/>
      <c r="B49" s="344"/>
      <c r="C49" s="343" t="s">
        <v>190</v>
      </c>
      <c r="D49" s="338" t="s">
        <v>193</v>
      </c>
      <c r="E49" s="346"/>
      <c r="F49" s="36"/>
      <c r="G49" s="145"/>
      <c r="H49" s="28"/>
      <c r="I49" s="19"/>
      <c r="J49" s="68">
        <f>(100/I87)*I49/100</f>
        <v>0</v>
      </c>
      <c r="K49" s="271"/>
      <c r="L49" s="65">
        <f>H87*J49</f>
        <v>0</v>
      </c>
      <c r="M49" s="137"/>
    </row>
    <row r="50" spans="1:13" ht="11.25" customHeight="1" x14ac:dyDescent="0.2">
      <c r="A50" s="230"/>
      <c r="B50" s="344"/>
      <c r="C50" s="344"/>
      <c r="D50" s="18" t="s">
        <v>191</v>
      </c>
      <c r="E50" s="91" t="s">
        <v>194</v>
      </c>
      <c r="F50" s="36"/>
      <c r="G50" s="145">
        <v>3</v>
      </c>
      <c r="H50" s="28"/>
      <c r="I50" s="19">
        <v>838.8</v>
      </c>
      <c r="J50" s="33">
        <f>(100/I87)*I50/100</f>
        <v>1.4837990330589035E-5</v>
      </c>
      <c r="K50" s="271"/>
      <c r="L50" s="93">
        <f>H87*J50</f>
        <v>890.47231370963971</v>
      </c>
      <c r="M50" s="137">
        <f>L50/G50</f>
        <v>296.82410456987992</v>
      </c>
    </row>
    <row r="51" spans="1:13" ht="11.25" customHeight="1" x14ac:dyDescent="0.2">
      <c r="A51" s="230"/>
      <c r="B51" s="344"/>
      <c r="C51" s="345"/>
      <c r="D51" s="18" t="s">
        <v>192</v>
      </c>
      <c r="E51" s="91" t="s">
        <v>195</v>
      </c>
      <c r="F51" s="36"/>
      <c r="G51" s="145"/>
      <c r="H51" s="28"/>
      <c r="I51" s="19"/>
      <c r="J51" s="68">
        <f>(100/I87)*I51/100</f>
        <v>0</v>
      </c>
      <c r="K51" s="271"/>
      <c r="L51" s="65">
        <f>H87*J51</f>
        <v>0</v>
      </c>
      <c r="M51" s="137"/>
    </row>
    <row r="52" spans="1:13" ht="11.25" customHeight="1" thickBot="1" x14ac:dyDescent="0.25">
      <c r="A52" s="270"/>
      <c r="B52" s="388"/>
      <c r="C52" s="98" t="s">
        <v>196</v>
      </c>
      <c r="D52" s="347" t="s">
        <v>114</v>
      </c>
      <c r="E52" s="348"/>
      <c r="F52" s="37"/>
      <c r="G52" s="146"/>
      <c r="H52" s="74"/>
      <c r="I52" s="64"/>
      <c r="J52" s="68">
        <f>(100/I87)*I52/100</f>
        <v>0</v>
      </c>
      <c r="K52" s="374"/>
      <c r="L52" s="67">
        <f>H87*J52</f>
        <v>0</v>
      </c>
      <c r="M52" s="137"/>
    </row>
    <row r="53" spans="1:13" ht="11.25" customHeight="1" x14ac:dyDescent="0.2">
      <c r="A53" s="229" t="s">
        <v>35</v>
      </c>
      <c r="B53" s="361" t="s">
        <v>65</v>
      </c>
      <c r="C53" s="362"/>
      <c r="D53" s="362"/>
      <c r="E53" s="363"/>
      <c r="F53" s="35"/>
      <c r="G53" s="141"/>
      <c r="H53" s="28"/>
      <c r="I53" s="20"/>
      <c r="J53" s="69">
        <f>(100/I87)*I53/100</f>
        <v>0</v>
      </c>
      <c r="K53" s="280">
        <f>SUM(J53:J56)</f>
        <v>0</v>
      </c>
      <c r="L53" s="66">
        <f>H87*J53</f>
        <v>0</v>
      </c>
      <c r="M53" s="137"/>
    </row>
    <row r="54" spans="1:13" ht="11.25" customHeight="1" x14ac:dyDescent="0.2">
      <c r="A54" s="216"/>
      <c r="B54" s="10" t="s">
        <v>104</v>
      </c>
      <c r="C54" s="370" t="s">
        <v>105</v>
      </c>
      <c r="D54" s="370"/>
      <c r="E54" s="371"/>
      <c r="F54" s="36"/>
      <c r="G54" s="145"/>
      <c r="H54" s="31"/>
      <c r="I54" s="19"/>
      <c r="J54" s="70">
        <f>(100/I87)*I54/100</f>
        <v>0</v>
      </c>
      <c r="K54" s="281"/>
      <c r="L54" s="66">
        <f>H87*J54</f>
        <v>0</v>
      </c>
      <c r="M54" s="137"/>
    </row>
    <row r="55" spans="1:13" ht="11.25" customHeight="1" x14ac:dyDescent="0.2">
      <c r="A55" s="216"/>
      <c r="B55" s="2" t="s">
        <v>108</v>
      </c>
      <c r="C55" s="396" t="s">
        <v>106</v>
      </c>
      <c r="D55" s="397"/>
      <c r="E55" s="398"/>
      <c r="F55" s="36"/>
      <c r="G55" s="145"/>
      <c r="H55" s="28"/>
      <c r="I55" s="19"/>
      <c r="J55" s="70">
        <f>(100/I87)*I55/100</f>
        <v>0</v>
      </c>
      <c r="K55" s="281"/>
      <c r="L55" s="65">
        <f>H87*J55</f>
        <v>0</v>
      </c>
      <c r="M55" s="137"/>
    </row>
    <row r="56" spans="1:13" ht="11.25" customHeight="1" thickBot="1" x14ac:dyDescent="0.25">
      <c r="A56" s="270"/>
      <c r="B56" s="90" t="s">
        <v>159</v>
      </c>
      <c r="C56" s="396" t="s">
        <v>160</v>
      </c>
      <c r="D56" s="397"/>
      <c r="E56" s="398"/>
      <c r="F56" s="36"/>
      <c r="G56" s="145"/>
      <c r="H56" s="31"/>
      <c r="I56" s="64"/>
      <c r="J56" s="82">
        <f>(100/I87)*I56/100</f>
        <v>0</v>
      </c>
      <c r="K56" s="374"/>
      <c r="L56" s="66">
        <f>H87*J56</f>
        <v>0</v>
      </c>
      <c r="M56" s="137"/>
    </row>
    <row r="57" spans="1:13" x14ac:dyDescent="0.2">
      <c r="A57" s="229" t="s">
        <v>36</v>
      </c>
      <c r="B57" s="361" t="s">
        <v>16</v>
      </c>
      <c r="C57" s="362"/>
      <c r="D57" s="362"/>
      <c r="E57" s="363"/>
      <c r="F57" s="25"/>
      <c r="G57" s="144"/>
      <c r="H57" s="27"/>
      <c r="I57" s="20"/>
      <c r="J57" s="83">
        <f>(100/I87)*I57/100</f>
        <v>0</v>
      </c>
      <c r="K57" s="288">
        <f>SUM(J57:J65)</f>
        <v>0.12722598954260331</v>
      </c>
      <c r="L57" s="75">
        <f>H87*J57</f>
        <v>0</v>
      </c>
      <c r="M57" s="137"/>
    </row>
    <row r="58" spans="1:13" ht="11.25" customHeight="1" x14ac:dyDescent="0.2">
      <c r="A58" s="216"/>
      <c r="B58" s="3" t="s">
        <v>17</v>
      </c>
      <c r="C58" s="358" t="s">
        <v>66</v>
      </c>
      <c r="D58" s="359"/>
      <c r="E58" s="360"/>
      <c r="F58" s="23"/>
      <c r="G58" s="141"/>
      <c r="H58" s="28"/>
      <c r="I58" s="19"/>
      <c r="J58" s="68">
        <f>(100/I87)*I58/100</f>
        <v>0</v>
      </c>
      <c r="K58" s="391"/>
      <c r="L58" s="66">
        <f>H87*J58</f>
        <v>0</v>
      </c>
      <c r="M58" s="137"/>
    </row>
    <row r="59" spans="1:13" ht="11.25" customHeight="1" x14ac:dyDescent="0.2">
      <c r="A59" s="216"/>
      <c r="B59" s="18" t="s">
        <v>18</v>
      </c>
      <c r="C59" s="338" t="s">
        <v>67</v>
      </c>
      <c r="D59" s="368"/>
      <c r="E59" s="369"/>
      <c r="F59" s="23"/>
      <c r="G59" s="141"/>
      <c r="H59" s="28"/>
      <c r="I59" s="19"/>
      <c r="J59" s="70">
        <f>(100/I87)*I59/100</f>
        <v>0</v>
      </c>
      <c r="K59" s="391"/>
      <c r="L59" s="65">
        <f>H87*J59</f>
        <v>0</v>
      </c>
      <c r="M59" s="137"/>
    </row>
    <row r="60" spans="1:13" ht="11.25" customHeight="1" x14ac:dyDescent="0.2">
      <c r="A60" s="231"/>
      <c r="B60" s="382" t="s">
        <v>135</v>
      </c>
      <c r="C60" s="338" t="s">
        <v>136</v>
      </c>
      <c r="D60" s="339"/>
      <c r="E60" s="340"/>
      <c r="F60" s="23"/>
      <c r="G60" s="141"/>
      <c r="H60" s="28"/>
      <c r="I60" s="19"/>
      <c r="J60" s="70">
        <f>(100/I87)*I60/100</f>
        <v>0</v>
      </c>
      <c r="K60" s="237"/>
      <c r="L60" s="65">
        <f>H87*J60</f>
        <v>0</v>
      </c>
      <c r="M60" s="137"/>
    </row>
    <row r="61" spans="1:13" ht="11.25" customHeight="1" x14ac:dyDescent="0.2">
      <c r="A61" s="231"/>
      <c r="B61" s="383"/>
      <c r="C61" s="18" t="s">
        <v>137</v>
      </c>
      <c r="D61" s="394" t="s">
        <v>154</v>
      </c>
      <c r="E61" s="354"/>
      <c r="F61" s="23"/>
      <c r="G61" s="141" t="s">
        <v>223</v>
      </c>
      <c r="H61" s="28"/>
      <c r="I61" s="19">
        <v>195387.16</v>
      </c>
      <c r="J61" s="56">
        <f>(100/I87)*I61/100</f>
        <v>3.4563099556524242E-3</v>
      </c>
      <c r="K61" s="237"/>
      <c r="L61" s="93">
        <f>H87*J61</f>
        <v>207423.52936856894</v>
      </c>
      <c r="M61" s="137">
        <f>L61/G61</f>
        <v>3072.941175830651</v>
      </c>
    </row>
    <row r="62" spans="1:13" ht="11.25" customHeight="1" x14ac:dyDescent="0.2">
      <c r="A62" s="231"/>
      <c r="B62" s="399"/>
      <c r="C62" s="84" t="s">
        <v>138</v>
      </c>
      <c r="D62" s="394" t="s">
        <v>153</v>
      </c>
      <c r="E62" s="354"/>
      <c r="F62" s="26"/>
      <c r="G62" s="145" t="s">
        <v>224</v>
      </c>
      <c r="H62" s="31"/>
      <c r="I62" s="46">
        <v>6880856.5199999996</v>
      </c>
      <c r="J62" s="56">
        <f>(100/I87)*I62/100</f>
        <v>0.12171922092266396</v>
      </c>
      <c r="K62" s="237"/>
      <c r="L62" s="93">
        <f>H87*J62</f>
        <v>7304735.6052318327</v>
      </c>
      <c r="M62" s="137">
        <f>L62/G62</f>
        <v>2690.9563667023381</v>
      </c>
    </row>
    <row r="63" spans="1:13" ht="11.25" customHeight="1" x14ac:dyDescent="0.2">
      <c r="A63" s="231"/>
      <c r="B63" s="18" t="s">
        <v>143</v>
      </c>
      <c r="C63" s="338" t="s">
        <v>146</v>
      </c>
      <c r="D63" s="368"/>
      <c r="E63" s="369"/>
      <c r="F63" s="26"/>
      <c r="G63" s="145" t="s">
        <v>225</v>
      </c>
      <c r="H63" s="31"/>
      <c r="I63" s="46">
        <v>68731.09</v>
      </c>
      <c r="J63" s="56">
        <f>(100/I87)*I63/100</f>
        <v>1.215821708191279E-3</v>
      </c>
      <c r="K63" s="237"/>
      <c r="L63" s="93">
        <f>H87*J63</f>
        <v>72965.108173683228</v>
      </c>
      <c r="M63" s="137">
        <f>L63/G63</f>
        <v>117.68565834465036</v>
      </c>
    </row>
    <row r="64" spans="1:13" ht="11.25" customHeight="1" x14ac:dyDescent="0.2">
      <c r="A64" s="231"/>
      <c r="B64" s="18" t="s">
        <v>144</v>
      </c>
      <c r="C64" s="338" t="s">
        <v>147</v>
      </c>
      <c r="D64" s="368"/>
      <c r="E64" s="369"/>
      <c r="F64" s="23"/>
      <c r="G64" s="141" t="s">
        <v>226</v>
      </c>
      <c r="H64" s="28"/>
      <c r="I64" s="19">
        <v>28309.5</v>
      </c>
      <c r="J64" s="56">
        <f>(100/I87)*I64/100</f>
        <v>5.0078217365738E-4</v>
      </c>
      <c r="K64" s="237"/>
      <c r="L64" s="93">
        <f>H87*J64</f>
        <v>30053.440587700345</v>
      </c>
      <c r="M64" s="137">
        <f>L64/G64</f>
        <v>333.92711764111493</v>
      </c>
    </row>
    <row r="65" spans="1:13" ht="11.25" customHeight="1" thickBot="1" x14ac:dyDescent="0.25">
      <c r="A65" s="270"/>
      <c r="B65" s="7" t="s">
        <v>145</v>
      </c>
      <c r="C65" s="347" t="s">
        <v>148</v>
      </c>
      <c r="D65" s="389"/>
      <c r="E65" s="390"/>
      <c r="F65" s="24"/>
      <c r="G65" s="147" t="s">
        <v>226</v>
      </c>
      <c r="H65" s="30"/>
      <c r="I65" s="21">
        <v>18873</v>
      </c>
      <c r="J65" s="57">
        <f>(100/I87)*I65/100</f>
        <v>3.3385478243825331E-4</v>
      </c>
      <c r="K65" s="306"/>
      <c r="L65" s="139">
        <f>H87*J65</f>
        <v>20035.627058466896</v>
      </c>
      <c r="M65" s="137">
        <f>L65/G65</f>
        <v>222.61807842740996</v>
      </c>
    </row>
    <row r="66" spans="1:13" ht="11.25" customHeight="1" x14ac:dyDescent="0.2">
      <c r="A66" s="260" t="s">
        <v>37</v>
      </c>
      <c r="B66" s="262" t="s">
        <v>31</v>
      </c>
      <c r="C66" s="263"/>
      <c r="D66" s="263"/>
      <c r="E66" s="264"/>
      <c r="F66" s="26"/>
      <c r="G66" s="145"/>
      <c r="H66" s="31"/>
      <c r="I66" s="46"/>
      <c r="J66" s="71">
        <f>(100/I87)*I66/100</f>
        <v>0</v>
      </c>
      <c r="K66" s="242">
        <f>SUM(J66:J71)</f>
        <v>1.2718301686166578E-3</v>
      </c>
      <c r="L66" s="66">
        <f>H87*J66</f>
        <v>0</v>
      </c>
      <c r="M66" s="137"/>
    </row>
    <row r="67" spans="1:13" ht="11.25" customHeight="1" x14ac:dyDescent="0.2">
      <c r="A67" s="260"/>
      <c r="B67" s="5" t="s">
        <v>19</v>
      </c>
      <c r="C67" s="245" t="s">
        <v>68</v>
      </c>
      <c r="D67" s="245"/>
      <c r="E67" s="246"/>
      <c r="F67" s="23"/>
      <c r="G67" s="141"/>
      <c r="H67" s="28"/>
      <c r="I67" s="19"/>
      <c r="J67" s="68">
        <f>(100/I87)*I67/100</f>
        <v>0</v>
      </c>
      <c r="K67" s="271"/>
      <c r="L67" s="66">
        <f>H87*J67</f>
        <v>0</v>
      </c>
      <c r="M67" s="137"/>
    </row>
    <row r="68" spans="1:13" ht="11.25" customHeight="1" x14ac:dyDescent="0.2">
      <c r="A68" s="260"/>
      <c r="B68" s="4" t="s">
        <v>20</v>
      </c>
      <c r="C68" s="245" t="s">
        <v>69</v>
      </c>
      <c r="D68" s="245"/>
      <c r="E68" s="246"/>
      <c r="F68" s="11"/>
      <c r="G68" s="142" t="s">
        <v>212</v>
      </c>
      <c r="H68" s="28"/>
      <c r="I68" s="19">
        <v>71897.279999999999</v>
      </c>
      <c r="J68" s="33">
        <f>(100/I87)*I68/100</f>
        <v>1.2718301686166578E-3</v>
      </c>
      <c r="K68" s="271"/>
      <c r="L68" s="93">
        <f>H87*J68</f>
        <v>76326.343909191492</v>
      </c>
      <c r="M68" s="137">
        <f>L68/G68</f>
        <v>76326.343909191492</v>
      </c>
    </row>
    <row r="69" spans="1:13" ht="11.25" customHeight="1" x14ac:dyDescent="0.2">
      <c r="A69" s="260"/>
      <c r="B69" s="4" t="s">
        <v>21</v>
      </c>
      <c r="C69" s="245" t="s">
        <v>70</v>
      </c>
      <c r="D69" s="245"/>
      <c r="E69" s="247"/>
      <c r="F69" s="11"/>
      <c r="G69" s="142"/>
      <c r="H69" s="28"/>
      <c r="I69" s="19"/>
      <c r="J69" s="68">
        <f>(100/I87)*I69/100</f>
        <v>0</v>
      </c>
      <c r="K69" s="271"/>
      <c r="L69" s="65">
        <f>H87*J69</f>
        <v>0</v>
      </c>
      <c r="M69" s="137"/>
    </row>
    <row r="70" spans="1:13" ht="11.25" customHeight="1" x14ac:dyDescent="0.2">
      <c r="A70" s="260"/>
      <c r="B70" s="4" t="s">
        <v>90</v>
      </c>
      <c r="C70" s="248" t="s">
        <v>71</v>
      </c>
      <c r="D70" s="248"/>
      <c r="E70" s="249"/>
      <c r="F70" s="11"/>
      <c r="G70" s="142"/>
      <c r="H70" s="28"/>
      <c r="I70" s="19"/>
      <c r="J70" s="68">
        <f>(100/I87)*I70/100</f>
        <v>0</v>
      </c>
      <c r="K70" s="271"/>
      <c r="L70" s="65">
        <f>H87*J70</f>
        <v>0</v>
      </c>
      <c r="M70" s="137"/>
    </row>
    <row r="71" spans="1:13" ht="11.25" customHeight="1" thickBot="1" x14ac:dyDescent="0.25">
      <c r="A71" s="261"/>
      <c r="B71" s="6" t="s">
        <v>91</v>
      </c>
      <c r="C71" s="272" t="s">
        <v>72</v>
      </c>
      <c r="D71" s="272"/>
      <c r="E71" s="273"/>
      <c r="F71" s="24"/>
      <c r="G71" s="147"/>
      <c r="H71" s="30"/>
      <c r="I71" s="21"/>
      <c r="J71" s="72">
        <f>(100/I87)*I71/100</f>
        <v>0</v>
      </c>
      <c r="K71" s="271"/>
      <c r="L71" s="67">
        <f>H87*J71</f>
        <v>0</v>
      </c>
      <c r="M71" s="137"/>
    </row>
    <row r="72" spans="1:13" ht="11.25" customHeight="1" x14ac:dyDescent="0.2">
      <c r="A72" s="260" t="s">
        <v>38</v>
      </c>
      <c r="B72" s="262" t="s">
        <v>22</v>
      </c>
      <c r="C72" s="263"/>
      <c r="D72" s="263"/>
      <c r="E72" s="264"/>
      <c r="F72" s="26"/>
      <c r="G72" s="145"/>
      <c r="H72" s="27"/>
      <c r="I72" s="20"/>
      <c r="J72" s="71">
        <f>(100/I87)*I72/100</f>
        <v>0</v>
      </c>
      <c r="K72" s="241">
        <f>SUM(J72:J77)</f>
        <v>1.9403255030812482E-2</v>
      </c>
      <c r="L72" s="66">
        <f>H87*J72</f>
        <v>0</v>
      </c>
      <c r="M72" s="137"/>
    </row>
    <row r="73" spans="1:13" ht="11.25" customHeight="1" x14ac:dyDescent="0.2">
      <c r="A73" s="260"/>
      <c r="B73" s="239" t="s">
        <v>23</v>
      </c>
      <c r="C73" s="245" t="s">
        <v>186</v>
      </c>
      <c r="D73" s="245"/>
      <c r="E73" s="246"/>
      <c r="F73" s="23" t="s">
        <v>46</v>
      </c>
      <c r="G73" s="141"/>
      <c r="H73" s="28">
        <v>1890000</v>
      </c>
      <c r="I73" s="19"/>
      <c r="J73" s="68">
        <f>(100/I87)*I73/100</f>
        <v>0</v>
      </c>
      <c r="K73" s="271"/>
      <c r="L73" s="65">
        <f>H87*J73</f>
        <v>0</v>
      </c>
      <c r="M73" s="137"/>
    </row>
    <row r="74" spans="1:13" ht="11.25" customHeight="1" x14ac:dyDescent="0.2">
      <c r="A74" s="260"/>
      <c r="B74" s="344"/>
      <c r="C74" s="43" t="s">
        <v>100</v>
      </c>
      <c r="D74" s="252" t="s">
        <v>101</v>
      </c>
      <c r="E74" s="354"/>
      <c r="F74" s="11"/>
      <c r="G74" s="142" t="s">
        <v>227</v>
      </c>
      <c r="H74" s="28"/>
      <c r="I74" s="19">
        <v>1096877</v>
      </c>
      <c r="J74" s="33">
        <f>(100/I87)*I74/100</f>
        <v>1.9403255030812482E-2</v>
      </c>
      <c r="K74" s="271"/>
      <c r="L74" s="93">
        <f>H87*J74</f>
        <v>1164447.5441641496</v>
      </c>
      <c r="M74" s="137">
        <f>L74/G74</f>
        <v>22393.222003156723</v>
      </c>
    </row>
    <row r="75" spans="1:13" ht="11.25" customHeight="1" x14ac:dyDescent="0.2">
      <c r="A75" s="260"/>
      <c r="B75" s="345"/>
      <c r="C75" s="5" t="s">
        <v>99</v>
      </c>
      <c r="D75" s="252" t="s">
        <v>102</v>
      </c>
      <c r="E75" s="354"/>
      <c r="F75" s="11"/>
      <c r="G75" s="142"/>
      <c r="H75" s="28"/>
      <c r="I75" s="19"/>
      <c r="J75" s="68">
        <f>(100/I87)*I75/100</f>
        <v>0</v>
      </c>
      <c r="K75" s="271"/>
      <c r="L75" s="65">
        <f>H87*J75</f>
        <v>0</v>
      </c>
      <c r="M75" s="137"/>
    </row>
    <row r="76" spans="1:13" ht="11.25" customHeight="1" x14ac:dyDescent="0.2">
      <c r="A76" s="260"/>
      <c r="B76" s="4" t="s">
        <v>24</v>
      </c>
      <c r="C76" s="245" t="s">
        <v>73</v>
      </c>
      <c r="D76" s="245"/>
      <c r="E76" s="246"/>
      <c r="F76" s="11" t="s">
        <v>47</v>
      </c>
      <c r="G76" s="142"/>
      <c r="H76" s="28"/>
      <c r="I76" s="19"/>
      <c r="J76" s="68">
        <f>(100/I87)*I76/100</f>
        <v>0</v>
      </c>
      <c r="K76" s="271"/>
      <c r="L76" s="65">
        <f>H87*J76</f>
        <v>0</v>
      </c>
      <c r="M76" s="137"/>
    </row>
    <row r="77" spans="1:13" ht="11.25" customHeight="1" thickBot="1" x14ac:dyDescent="0.25">
      <c r="A77" s="261"/>
      <c r="B77" s="6" t="s">
        <v>25</v>
      </c>
      <c r="C77" s="268" t="s">
        <v>74</v>
      </c>
      <c r="D77" s="268"/>
      <c r="E77" s="269"/>
      <c r="F77" s="24"/>
      <c r="G77" s="147"/>
      <c r="H77" s="30"/>
      <c r="I77" s="21"/>
      <c r="J77" s="72">
        <f>(100/I87)*I77/100</f>
        <v>0</v>
      </c>
      <c r="K77" s="349"/>
      <c r="L77" s="67">
        <f>H87*J77</f>
        <v>0</v>
      </c>
      <c r="M77" s="137"/>
    </row>
    <row r="78" spans="1:13" ht="22.5" customHeight="1" x14ac:dyDescent="0.2">
      <c r="A78" s="229" t="s">
        <v>39</v>
      </c>
      <c r="B78" s="361" t="s">
        <v>26</v>
      </c>
      <c r="C78" s="362"/>
      <c r="D78" s="362"/>
      <c r="E78" s="363"/>
      <c r="F78" s="25"/>
      <c r="G78" s="144"/>
      <c r="H78" s="27"/>
      <c r="I78" s="20"/>
      <c r="J78" s="71">
        <f>(100/I87)*I78/100</f>
        <v>0</v>
      </c>
      <c r="K78" s="280">
        <f>SUM(J78:J86)</f>
        <v>0</v>
      </c>
      <c r="L78" s="66">
        <f>H87*J78</f>
        <v>0</v>
      </c>
      <c r="M78" s="137"/>
    </row>
    <row r="79" spans="1:13" ht="11.25" customHeight="1" x14ac:dyDescent="0.2">
      <c r="A79" s="216"/>
      <c r="B79" s="2" t="s">
        <v>92</v>
      </c>
      <c r="C79" s="350" t="s">
        <v>76</v>
      </c>
      <c r="D79" s="350"/>
      <c r="E79" s="351"/>
      <c r="F79" s="23" t="s">
        <v>48</v>
      </c>
      <c r="G79" s="141"/>
      <c r="H79" s="28"/>
      <c r="I79" s="19"/>
      <c r="J79" s="68">
        <f>(100/I87)*I79/100</f>
        <v>0</v>
      </c>
      <c r="K79" s="271"/>
      <c r="L79" s="65">
        <f>H87*J79</f>
        <v>0</v>
      </c>
      <c r="M79" s="137"/>
    </row>
    <row r="80" spans="1:13" ht="11.25" customHeight="1" x14ac:dyDescent="0.2">
      <c r="A80" s="216"/>
      <c r="B80" s="2" t="s">
        <v>93</v>
      </c>
      <c r="C80" s="350" t="s">
        <v>75</v>
      </c>
      <c r="D80" s="350"/>
      <c r="E80" s="353"/>
      <c r="F80" s="23" t="s">
        <v>49</v>
      </c>
      <c r="G80" s="141"/>
      <c r="H80" s="28"/>
      <c r="I80" s="19"/>
      <c r="J80" s="68">
        <f>(100/I87)*I80/100</f>
        <v>0</v>
      </c>
      <c r="K80" s="271"/>
      <c r="L80" s="65">
        <f>H87*J80</f>
        <v>0</v>
      </c>
      <c r="M80" s="137"/>
    </row>
    <row r="81" spans="1:13" ht="11.25" customHeight="1" x14ac:dyDescent="0.2">
      <c r="A81" s="230"/>
      <c r="B81" s="2" t="s">
        <v>94</v>
      </c>
      <c r="C81" s="364" t="s">
        <v>115</v>
      </c>
      <c r="D81" s="364"/>
      <c r="E81" s="365"/>
      <c r="F81" s="26"/>
      <c r="G81" s="145"/>
      <c r="H81" s="28"/>
      <c r="I81" s="19"/>
      <c r="J81" s="73">
        <f>(100/I87)*I81/100</f>
        <v>0</v>
      </c>
      <c r="K81" s="271"/>
      <c r="L81" s="65">
        <f>H87*J81</f>
        <v>0</v>
      </c>
      <c r="M81" s="137"/>
    </row>
    <row r="82" spans="1:13" ht="11.25" customHeight="1" x14ac:dyDescent="0.2">
      <c r="A82" s="231"/>
      <c r="B82" s="2" t="s">
        <v>109</v>
      </c>
      <c r="C82" s="350" t="s">
        <v>197</v>
      </c>
      <c r="D82" s="350"/>
      <c r="E82" s="353"/>
      <c r="F82" s="23"/>
      <c r="G82" s="141"/>
      <c r="H82" s="28"/>
      <c r="I82" s="19"/>
      <c r="J82" s="70">
        <f>(100/I87)*I82/100</f>
        <v>0</v>
      </c>
      <c r="K82" s="281"/>
      <c r="L82" s="65">
        <f>H87*J82</f>
        <v>0</v>
      </c>
      <c r="M82" s="137"/>
    </row>
    <row r="83" spans="1:13" ht="11.25" customHeight="1" x14ac:dyDescent="0.2">
      <c r="A83" s="231"/>
      <c r="B83" s="13" t="s">
        <v>110</v>
      </c>
      <c r="C83" s="350" t="s">
        <v>161</v>
      </c>
      <c r="D83" s="350"/>
      <c r="E83" s="353"/>
      <c r="F83" s="23"/>
      <c r="G83" s="141"/>
      <c r="H83" s="28"/>
      <c r="I83" s="19"/>
      <c r="J83" s="70">
        <f>(100/I87)*I83/100</f>
        <v>0</v>
      </c>
      <c r="K83" s="281"/>
      <c r="L83" s="65">
        <f>H87*J83</f>
        <v>0</v>
      </c>
      <c r="M83" s="137"/>
    </row>
    <row r="84" spans="1:13" ht="11.25" customHeight="1" x14ac:dyDescent="0.2">
      <c r="A84" s="231"/>
      <c r="B84" s="382" t="s">
        <v>162</v>
      </c>
      <c r="C84" s="385" t="s">
        <v>111</v>
      </c>
      <c r="D84" s="385"/>
      <c r="E84" s="386"/>
      <c r="F84" s="23"/>
      <c r="G84" s="141"/>
      <c r="H84" s="28"/>
      <c r="I84" s="19"/>
      <c r="J84" s="70">
        <f>(100/I87)*I84/100</f>
        <v>0</v>
      </c>
      <c r="K84" s="281"/>
      <c r="L84" s="65">
        <f>H87*J84</f>
        <v>0</v>
      </c>
      <c r="M84" s="137"/>
    </row>
    <row r="85" spans="1:13" ht="11.25" customHeight="1" x14ac:dyDescent="0.2">
      <c r="A85" s="231"/>
      <c r="B85" s="383"/>
      <c r="C85" s="43" t="s">
        <v>163</v>
      </c>
      <c r="D85" s="252" t="s">
        <v>122</v>
      </c>
      <c r="E85" s="354"/>
      <c r="F85" s="23"/>
      <c r="G85" s="141"/>
      <c r="H85" s="28"/>
      <c r="I85" s="19"/>
      <c r="J85" s="77">
        <f>(100/I87)*I85/100</f>
        <v>0</v>
      </c>
      <c r="K85" s="281"/>
      <c r="L85" s="65">
        <f>H87*J85</f>
        <v>0</v>
      </c>
      <c r="M85" s="137"/>
    </row>
    <row r="86" spans="1:13" ht="11.25" customHeight="1" thickBot="1" x14ac:dyDescent="0.25">
      <c r="A86" s="232"/>
      <c r="B86" s="384"/>
      <c r="C86" s="5" t="s">
        <v>164</v>
      </c>
      <c r="D86" s="252" t="s">
        <v>121</v>
      </c>
      <c r="E86" s="354"/>
      <c r="F86" s="62"/>
      <c r="G86" s="76"/>
      <c r="H86" s="63"/>
      <c r="I86" s="64"/>
      <c r="J86" s="61">
        <f>(100/I87)*I86/100</f>
        <v>0</v>
      </c>
      <c r="K86" s="352"/>
      <c r="L86" s="65">
        <f>H87*J86</f>
        <v>0</v>
      </c>
      <c r="M86" s="137"/>
    </row>
    <row r="87" spans="1:13" ht="22.5" customHeight="1" thickTop="1" thickBot="1" x14ac:dyDescent="0.25">
      <c r="A87" s="50" t="s">
        <v>95</v>
      </c>
      <c r="B87" s="204" t="s">
        <v>28</v>
      </c>
      <c r="C87" s="205"/>
      <c r="D87" s="205"/>
      <c r="E87" s="205"/>
      <c r="F87" s="206"/>
      <c r="G87" s="381"/>
      <c r="H87" s="51">
        <f>SUM(H5:H86)</f>
        <v>60013000</v>
      </c>
      <c r="I87" s="52">
        <f>SUM(I5:I86)</f>
        <v>56530566.560000002</v>
      </c>
      <c r="J87" s="53">
        <f>SUM(J5:J86)</f>
        <v>1</v>
      </c>
      <c r="K87" s="54">
        <f>SUM(K5:K86)</f>
        <v>1</v>
      </c>
      <c r="L87" s="96">
        <f>SUM(L5:L86)</f>
        <v>60012999.999999978</v>
      </c>
      <c r="M87" s="79"/>
    </row>
    <row r="88" spans="1:13" ht="11.25" customHeight="1" thickTop="1" x14ac:dyDescent="0.2">
      <c r="A88" s="215" t="s">
        <v>107</v>
      </c>
      <c r="B88" s="218" t="s">
        <v>129</v>
      </c>
      <c r="C88" s="219"/>
      <c r="D88" s="219"/>
      <c r="E88" s="219"/>
      <c r="F88" s="220"/>
      <c r="G88" s="221"/>
      <c r="H88" s="222"/>
      <c r="I88" s="87"/>
      <c r="J88" s="209"/>
      <c r="K88" s="209"/>
      <c r="L88" s="209"/>
      <c r="M88" s="210"/>
    </row>
    <row r="89" spans="1:13" ht="11.25" customHeight="1" x14ac:dyDescent="0.2">
      <c r="A89" s="216"/>
      <c r="B89" s="223"/>
      <c r="C89" s="224"/>
      <c r="D89" s="224"/>
      <c r="E89" s="224"/>
      <c r="F89" s="224"/>
      <c r="G89" s="224"/>
      <c r="H89" s="225"/>
      <c r="I89" s="19"/>
      <c r="J89" s="200"/>
      <c r="K89" s="200"/>
      <c r="L89" s="200"/>
      <c r="M89" s="201"/>
    </row>
    <row r="90" spans="1:13" ht="11.25" customHeight="1" x14ac:dyDescent="0.2">
      <c r="A90" s="216"/>
      <c r="B90" s="223"/>
      <c r="C90" s="224"/>
      <c r="D90" s="224"/>
      <c r="E90" s="224"/>
      <c r="F90" s="224"/>
      <c r="G90" s="224"/>
      <c r="H90" s="225"/>
      <c r="I90" s="19"/>
      <c r="J90" s="200"/>
      <c r="K90" s="200"/>
      <c r="L90" s="200"/>
      <c r="M90" s="201"/>
    </row>
    <row r="91" spans="1:13" ht="11.25" customHeight="1" x14ac:dyDescent="0.2">
      <c r="A91" s="216"/>
      <c r="B91" s="223"/>
      <c r="C91" s="224"/>
      <c r="D91" s="224"/>
      <c r="E91" s="224"/>
      <c r="F91" s="224"/>
      <c r="G91" s="224"/>
      <c r="H91" s="225"/>
      <c r="I91" s="19"/>
      <c r="J91" s="200"/>
      <c r="K91" s="200"/>
      <c r="L91" s="200"/>
      <c r="M91" s="201"/>
    </row>
    <row r="92" spans="1:13" ht="11.25" customHeight="1" x14ac:dyDescent="0.2">
      <c r="A92" s="216"/>
      <c r="B92" s="223"/>
      <c r="C92" s="224"/>
      <c r="D92" s="224"/>
      <c r="E92" s="224"/>
      <c r="F92" s="224"/>
      <c r="G92" s="224"/>
      <c r="H92" s="225"/>
      <c r="I92" s="19"/>
      <c r="J92" s="200"/>
      <c r="K92" s="200"/>
      <c r="L92" s="200"/>
      <c r="M92" s="201"/>
    </row>
    <row r="93" spans="1:13" ht="11.25" customHeight="1" thickBot="1" x14ac:dyDescent="0.25">
      <c r="A93" s="217"/>
      <c r="B93" s="226"/>
      <c r="C93" s="227"/>
      <c r="D93" s="227"/>
      <c r="E93" s="227"/>
      <c r="F93" s="227"/>
      <c r="G93" s="227"/>
      <c r="H93" s="228"/>
      <c r="I93" s="89"/>
      <c r="J93" s="202"/>
      <c r="K93" s="202"/>
      <c r="L93" s="202"/>
      <c r="M93" s="203"/>
    </row>
    <row r="94" spans="1:13" ht="22.5" customHeight="1" thickTop="1" thickBot="1" x14ac:dyDescent="0.25">
      <c r="A94" s="50" t="s">
        <v>112</v>
      </c>
      <c r="B94" s="204" t="s">
        <v>113</v>
      </c>
      <c r="C94" s="205"/>
      <c r="D94" s="205"/>
      <c r="E94" s="205"/>
      <c r="F94" s="206"/>
      <c r="G94" s="207"/>
      <c r="H94" s="208"/>
      <c r="I94" s="88">
        <f>SUM(I87:I88)</f>
        <v>56530566.560000002</v>
      </c>
      <c r="J94" s="22"/>
      <c r="L94" s="22"/>
      <c r="M94" s="80"/>
    </row>
    <row r="95" spans="1:13" ht="12" thickTop="1" x14ac:dyDescent="0.2"/>
    <row r="96" spans="1:13" ht="12.75" x14ac:dyDescent="0.2">
      <c r="B96" s="92" t="s">
        <v>169</v>
      </c>
      <c r="C96" s="357" t="s">
        <v>170</v>
      </c>
      <c r="D96" s="224"/>
      <c r="E96" s="224"/>
      <c r="F96" s="224"/>
      <c r="G96" s="224"/>
      <c r="H96" s="224"/>
      <c r="I96" s="224"/>
      <c r="J96" s="224"/>
      <c r="K96" s="224"/>
      <c r="L96" s="224"/>
      <c r="M96" s="224"/>
    </row>
    <row r="97" spans="2:13" ht="12.75" x14ac:dyDescent="0.2">
      <c r="B97" s="97"/>
      <c r="C97" s="355" t="s">
        <v>183</v>
      </c>
      <c r="D97" s="356"/>
      <c r="E97" s="356"/>
      <c r="F97" s="356"/>
      <c r="G97" s="356"/>
      <c r="H97" s="356"/>
      <c r="I97" s="356"/>
      <c r="J97" s="356"/>
      <c r="K97" s="356"/>
      <c r="L97" s="356"/>
      <c r="M97" s="356"/>
    </row>
    <row r="98" spans="2:13" x14ac:dyDescent="0.2">
      <c r="B98" s="101" t="s">
        <v>199</v>
      </c>
      <c r="C98" s="104" t="s">
        <v>202</v>
      </c>
      <c r="D98" s="101"/>
      <c r="E98" s="101"/>
      <c r="F98" s="101"/>
      <c r="G98" s="101"/>
      <c r="H98" s="101"/>
      <c r="I98" s="108"/>
      <c r="J98" s="101"/>
      <c r="K98" s="101"/>
      <c r="L98" s="109"/>
      <c r="M98" s="110"/>
    </row>
  </sheetData>
  <mergeCells count="124">
    <mergeCell ref="J93:M93"/>
    <mergeCell ref="K53:K56"/>
    <mergeCell ref="C83:E83"/>
    <mergeCell ref="B60:B62"/>
    <mergeCell ref="C60:E60"/>
    <mergeCell ref="D61:E61"/>
    <mergeCell ref="D62:E62"/>
    <mergeCell ref="C55:E55"/>
    <mergeCell ref="C77:E77"/>
    <mergeCell ref="B73:B75"/>
    <mergeCell ref="A53:A56"/>
    <mergeCell ref="C56:E56"/>
    <mergeCell ref="B94:H94"/>
    <mergeCell ref="A88:A93"/>
    <mergeCell ref="B88:H93"/>
    <mergeCell ref="J88:M88"/>
    <mergeCell ref="J89:M89"/>
    <mergeCell ref="J90:M90"/>
    <mergeCell ref="J91:M91"/>
    <mergeCell ref="J92:M92"/>
    <mergeCell ref="C65:E65"/>
    <mergeCell ref="K57:K65"/>
    <mergeCell ref="D20:E20"/>
    <mergeCell ref="D19:E19"/>
    <mergeCell ref="K5:K20"/>
    <mergeCell ref="D34:E34"/>
    <mergeCell ref="A5:A20"/>
    <mergeCell ref="B18:B20"/>
    <mergeCell ref="B39:B52"/>
    <mergeCell ref="D10:E10"/>
    <mergeCell ref="D14:E14"/>
    <mergeCell ref="A1:M1"/>
    <mergeCell ref="A2:M2"/>
    <mergeCell ref="C18:E18"/>
    <mergeCell ref="C14:C17"/>
    <mergeCell ref="D8:E8"/>
    <mergeCell ref="A3:E4"/>
    <mergeCell ref="F3:F4"/>
    <mergeCell ref="B87:G87"/>
    <mergeCell ref="B84:B86"/>
    <mergeCell ref="D86:E86"/>
    <mergeCell ref="D85:E85"/>
    <mergeCell ref="C84:E84"/>
    <mergeCell ref="L3:L4"/>
    <mergeCell ref="I3:I4"/>
    <mergeCell ref="H3:H4"/>
    <mergeCell ref="B5:E5"/>
    <mergeCell ref="C6:E6"/>
    <mergeCell ref="C7:E7"/>
    <mergeCell ref="D25:E25"/>
    <mergeCell ref="M3:M4"/>
    <mergeCell ref="D9:E9"/>
    <mergeCell ref="D12:E12"/>
    <mergeCell ref="D30:E30"/>
    <mergeCell ref="D28:E28"/>
    <mergeCell ref="D29:E29"/>
    <mergeCell ref="D11:E11"/>
    <mergeCell ref="D13:E13"/>
    <mergeCell ref="G3:G4"/>
    <mergeCell ref="B33:B37"/>
    <mergeCell ref="K21:K52"/>
    <mergeCell ref="D31:E31"/>
    <mergeCell ref="B27:B31"/>
    <mergeCell ref="C32:E32"/>
    <mergeCell ref="C27:E27"/>
    <mergeCell ref="D35:E35"/>
    <mergeCell ref="B22:B26"/>
    <mergeCell ref="D26:E26"/>
    <mergeCell ref="C49:C51"/>
    <mergeCell ref="B53:E53"/>
    <mergeCell ref="J3:J4"/>
    <mergeCell ref="K3:K4"/>
    <mergeCell ref="A21:A52"/>
    <mergeCell ref="B21:E21"/>
    <mergeCell ref="C22:E22"/>
    <mergeCell ref="D23:E23"/>
    <mergeCell ref="D24:E24"/>
    <mergeCell ref="D36:E36"/>
    <mergeCell ref="D37:E37"/>
    <mergeCell ref="A72:A77"/>
    <mergeCell ref="B7:B17"/>
    <mergeCell ref="C64:E64"/>
    <mergeCell ref="C59:E59"/>
    <mergeCell ref="C63:E63"/>
    <mergeCell ref="D46:E46"/>
    <mergeCell ref="C33:E33"/>
    <mergeCell ref="C38:E38"/>
    <mergeCell ref="B57:E57"/>
    <mergeCell ref="C54:E54"/>
    <mergeCell ref="C67:E67"/>
    <mergeCell ref="C68:E68"/>
    <mergeCell ref="C71:E71"/>
    <mergeCell ref="C81:E81"/>
    <mergeCell ref="B72:E72"/>
    <mergeCell ref="D75:E75"/>
    <mergeCell ref="C69:E69"/>
    <mergeCell ref="C73:E73"/>
    <mergeCell ref="A57:A65"/>
    <mergeCell ref="C97:M97"/>
    <mergeCell ref="C96:M96"/>
    <mergeCell ref="C58:E58"/>
    <mergeCell ref="C80:E80"/>
    <mergeCell ref="B78:E78"/>
    <mergeCell ref="A78:A86"/>
    <mergeCell ref="A66:A71"/>
    <mergeCell ref="B66:E66"/>
    <mergeCell ref="K66:K71"/>
    <mergeCell ref="K72:K77"/>
    <mergeCell ref="C79:E79"/>
    <mergeCell ref="K78:K86"/>
    <mergeCell ref="C82:E82"/>
    <mergeCell ref="D44:E44"/>
    <mergeCell ref="D45:E45"/>
    <mergeCell ref="C70:E70"/>
    <mergeCell ref="D74:E74"/>
    <mergeCell ref="C76:E76"/>
    <mergeCell ref="C39:E39"/>
    <mergeCell ref="D40:E40"/>
    <mergeCell ref="C46:C48"/>
    <mergeCell ref="D49:E49"/>
    <mergeCell ref="D52:E52"/>
    <mergeCell ref="D41:E41"/>
    <mergeCell ref="D42:E42"/>
    <mergeCell ref="D43:E43"/>
  </mergeCells>
  <phoneticPr fontId="1" type="noConversion"/>
  <pageMargins left="0.39370078740157483" right="0.39370078740157483" top="0.39370078740157483" bottom="0.39370078740157483" header="0" footer="0"/>
  <pageSetup paperSize="9" scale="6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opLeftCell="A64" zoomScale="130" workbookViewId="0">
      <selection activeCell="M30" sqref="M30:M86"/>
    </sheetView>
  </sheetViews>
  <sheetFormatPr defaultRowHeight="11.25" x14ac:dyDescent="0.2"/>
  <cols>
    <col min="1" max="1" width="2.140625" style="1" customWidth="1"/>
    <col min="2" max="2" width="4" style="1" customWidth="1"/>
    <col min="3" max="3" width="5.140625" style="1" customWidth="1"/>
    <col min="4" max="4" width="5.85546875" style="1" customWidth="1"/>
    <col min="5" max="5" width="18.85546875" style="1" customWidth="1"/>
    <col min="6" max="6" width="11.140625" style="9" customWidth="1"/>
    <col min="7" max="7" width="14.85546875" style="9" customWidth="1"/>
    <col min="8" max="8" width="11.7109375" style="9" customWidth="1"/>
    <col min="9" max="9" width="12.85546875" style="15" customWidth="1"/>
    <col min="10" max="11" width="7.5703125" style="1" customWidth="1"/>
    <col min="12" max="12" width="12.85546875" style="45" customWidth="1"/>
    <col min="13" max="13" width="12.85546875" style="78" customWidth="1"/>
    <col min="14" max="16384" width="9.140625" style="1"/>
  </cols>
  <sheetData>
    <row r="1" spans="1:13" ht="12.75" x14ac:dyDescent="0.2">
      <c r="A1" s="315" t="s">
        <v>165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6"/>
    </row>
    <row r="2" spans="1:13" ht="13.5" thickBot="1" x14ac:dyDescent="0.25">
      <c r="A2" s="317" t="s">
        <v>27</v>
      </c>
      <c r="B2" s="317"/>
      <c r="C2" s="317"/>
      <c r="D2" s="317"/>
      <c r="E2" s="317"/>
      <c r="F2" s="317"/>
      <c r="G2" s="317"/>
      <c r="H2" s="317"/>
      <c r="I2" s="318"/>
      <c r="J2" s="318"/>
      <c r="K2" s="318"/>
      <c r="L2" s="318"/>
      <c r="M2" s="319"/>
    </row>
    <row r="3" spans="1:13" ht="22.5" customHeight="1" thickTop="1" x14ac:dyDescent="0.2">
      <c r="A3" s="320" t="s">
        <v>0</v>
      </c>
      <c r="B3" s="321"/>
      <c r="C3" s="321"/>
      <c r="D3" s="321"/>
      <c r="E3" s="321"/>
      <c r="F3" s="324" t="s">
        <v>6</v>
      </c>
      <c r="G3" s="324" t="s">
        <v>158</v>
      </c>
      <c r="H3" s="326" t="s">
        <v>89</v>
      </c>
      <c r="I3" s="328" t="s">
        <v>50</v>
      </c>
      <c r="J3" s="330" t="s">
        <v>88</v>
      </c>
      <c r="K3" s="332" t="s">
        <v>88</v>
      </c>
      <c r="L3" s="334" t="s">
        <v>103</v>
      </c>
      <c r="M3" s="310" t="s">
        <v>216</v>
      </c>
    </row>
    <row r="4" spans="1:13" ht="22.5" customHeight="1" thickBot="1" x14ac:dyDescent="0.25">
      <c r="A4" s="322"/>
      <c r="B4" s="323"/>
      <c r="C4" s="323"/>
      <c r="D4" s="323"/>
      <c r="E4" s="323"/>
      <c r="F4" s="325"/>
      <c r="G4" s="325"/>
      <c r="H4" s="327"/>
      <c r="I4" s="329"/>
      <c r="J4" s="331"/>
      <c r="K4" s="333"/>
      <c r="L4" s="335"/>
      <c r="M4" s="311"/>
    </row>
    <row r="5" spans="1:13" ht="11.25" customHeight="1" thickTop="1" x14ac:dyDescent="0.2">
      <c r="A5" s="215" t="s">
        <v>33</v>
      </c>
      <c r="B5" s="262" t="s">
        <v>1</v>
      </c>
      <c r="C5" s="312"/>
      <c r="D5" s="312"/>
      <c r="E5" s="313"/>
      <c r="F5" s="26"/>
      <c r="G5" s="38"/>
      <c r="H5" s="31"/>
      <c r="I5" s="46"/>
      <c r="J5" s="68">
        <f>(100/I87)*I5/100</f>
        <v>0</v>
      </c>
      <c r="K5" s="314">
        <f>SUM(J5:J20)</f>
        <v>0.58604192406557198</v>
      </c>
      <c r="L5" s="85">
        <f>H87*J5</f>
        <v>0</v>
      </c>
      <c r="M5" s="137"/>
    </row>
    <row r="6" spans="1:13" ht="11.25" customHeight="1" x14ac:dyDescent="0.2">
      <c r="A6" s="216"/>
      <c r="B6" s="5" t="s">
        <v>2</v>
      </c>
      <c r="C6" s="245" t="s">
        <v>51</v>
      </c>
      <c r="D6" s="245"/>
      <c r="E6" s="246"/>
      <c r="F6" s="23" t="s">
        <v>40</v>
      </c>
      <c r="G6" s="39" t="s">
        <v>229</v>
      </c>
      <c r="H6" s="28"/>
      <c r="I6" s="19">
        <v>36360290.399999999</v>
      </c>
      <c r="J6" s="33">
        <f>(100/I87)*I6/100</f>
        <v>0.47324254563100732</v>
      </c>
      <c r="K6" s="242"/>
      <c r="L6" s="93">
        <f>H87*J6</f>
        <v>10625146.985998251</v>
      </c>
      <c r="M6" s="137">
        <f>L6/G6</f>
        <v>1614.7639796349924</v>
      </c>
    </row>
    <row r="7" spans="1:13" ht="11.25" customHeight="1" x14ac:dyDescent="0.2">
      <c r="A7" s="216"/>
      <c r="B7" s="239" t="s">
        <v>3</v>
      </c>
      <c r="C7" s="245" t="s">
        <v>29</v>
      </c>
      <c r="D7" s="245"/>
      <c r="E7" s="247"/>
      <c r="F7" s="23"/>
      <c r="G7" s="39"/>
      <c r="H7" s="29"/>
      <c r="I7" s="47"/>
      <c r="J7" s="68">
        <f>(100/I87)*I7/100</f>
        <v>0</v>
      </c>
      <c r="K7" s="242"/>
      <c r="L7" s="65">
        <f>H87*J7</f>
        <v>0</v>
      </c>
      <c r="M7" s="137"/>
    </row>
    <row r="8" spans="1:13" ht="11.25" customHeight="1" x14ac:dyDescent="0.2">
      <c r="A8" s="216"/>
      <c r="B8" s="303"/>
      <c r="C8" s="4" t="s">
        <v>4</v>
      </c>
      <c r="D8" s="275" t="s">
        <v>52</v>
      </c>
      <c r="E8" s="302"/>
      <c r="F8" s="11" t="s">
        <v>41</v>
      </c>
      <c r="G8" s="40"/>
      <c r="H8" s="28"/>
      <c r="I8" s="19"/>
      <c r="J8" s="68">
        <f>(100/I87)*I8/100</f>
        <v>0</v>
      </c>
      <c r="K8" s="242"/>
      <c r="L8" s="65">
        <f>H87*J8</f>
        <v>0</v>
      </c>
      <c r="M8" s="137"/>
    </row>
    <row r="9" spans="1:13" ht="11.25" customHeight="1" x14ac:dyDescent="0.2">
      <c r="A9" s="216"/>
      <c r="B9" s="303"/>
      <c r="C9" s="4" t="s">
        <v>7</v>
      </c>
      <c r="D9" s="275" t="s">
        <v>119</v>
      </c>
      <c r="E9" s="302"/>
      <c r="F9" s="11"/>
      <c r="G9" s="40"/>
      <c r="H9" s="28"/>
      <c r="I9" s="19"/>
      <c r="J9" s="68">
        <f>(100/I87)*I9/100</f>
        <v>0</v>
      </c>
      <c r="K9" s="242"/>
      <c r="L9" s="65">
        <f>H87*J9</f>
        <v>0</v>
      </c>
      <c r="M9" s="137"/>
    </row>
    <row r="10" spans="1:13" ht="11.25" customHeight="1" x14ac:dyDescent="0.2">
      <c r="A10" s="216"/>
      <c r="B10" s="303"/>
      <c r="C10" s="4" t="s">
        <v>8</v>
      </c>
      <c r="D10" s="275" t="s">
        <v>130</v>
      </c>
      <c r="E10" s="302"/>
      <c r="F10" s="23" t="s">
        <v>42</v>
      </c>
      <c r="G10" s="39" t="s">
        <v>230</v>
      </c>
      <c r="H10" s="28">
        <v>186000</v>
      </c>
      <c r="I10" s="19">
        <v>177520.32</v>
      </c>
      <c r="J10" s="33">
        <f>(100/I87)*I10/100</f>
        <v>2.3104922214271157E-3</v>
      </c>
      <c r="K10" s="242"/>
      <c r="L10" s="93">
        <f>H87*J10</f>
        <v>51874.709257037313</v>
      </c>
      <c r="M10" s="137">
        <f>L10/G10</f>
        <v>502.17530742533705</v>
      </c>
    </row>
    <row r="11" spans="1:13" ht="11.25" customHeight="1" x14ac:dyDescent="0.2">
      <c r="A11" s="216"/>
      <c r="B11" s="303"/>
      <c r="C11" s="5" t="s">
        <v>9</v>
      </c>
      <c r="D11" s="275" t="s">
        <v>53</v>
      </c>
      <c r="E11" s="302"/>
      <c r="F11" s="23"/>
      <c r="G11" s="39" t="s">
        <v>231</v>
      </c>
      <c r="H11" s="28">
        <v>2456000</v>
      </c>
      <c r="I11" s="19">
        <v>7987812.9000000004</v>
      </c>
      <c r="J11" s="33">
        <f>(100/I87)*I11/100</f>
        <v>0.10396432122060828</v>
      </c>
      <c r="K11" s="242"/>
      <c r="L11" s="93">
        <f>H87*J11</f>
        <v>2334186.1471808529</v>
      </c>
      <c r="M11" s="137">
        <f>L11/G11</f>
        <v>339.76508692588834</v>
      </c>
    </row>
    <row r="12" spans="1:13" ht="11.25" customHeight="1" x14ac:dyDescent="0.2">
      <c r="A12" s="216"/>
      <c r="B12" s="303"/>
      <c r="C12" s="5" t="s">
        <v>10</v>
      </c>
      <c r="D12" s="275" t="s">
        <v>142</v>
      </c>
      <c r="E12" s="302"/>
      <c r="F12" s="23"/>
      <c r="G12" s="39"/>
      <c r="H12" s="28"/>
      <c r="I12" s="19"/>
      <c r="J12" s="68">
        <f>(100/I87)*I12/100</f>
        <v>0</v>
      </c>
      <c r="K12" s="242"/>
      <c r="L12" s="65">
        <f>H87*J12</f>
        <v>0</v>
      </c>
      <c r="M12" s="137"/>
    </row>
    <row r="13" spans="1:13" ht="11.25" customHeight="1" x14ac:dyDescent="0.2">
      <c r="A13" s="216"/>
      <c r="B13" s="303"/>
      <c r="C13" s="5" t="s">
        <v>118</v>
      </c>
      <c r="D13" s="275" t="s">
        <v>54</v>
      </c>
      <c r="E13" s="302"/>
      <c r="F13" s="23"/>
      <c r="G13" s="39"/>
      <c r="H13" s="28"/>
      <c r="I13" s="19"/>
      <c r="J13" s="68">
        <f>(100/I87)*I13/100</f>
        <v>0</v>
      </c>
      <c r="K13" s="242"/>
      <c r="L13" s="65">
        <f>H87*J13</f>
        <v>0</v>
      </c>
      <c r="M13" s="137"/>
    </row>
    <row r="14" spans="1:13" ht="11.25" customHeight="1" x14ac:dyDescent="0.2">
      <c r="A14" s="216"/>
      <c r="B14" s="303"/>
      <c r="C14" s="239" t="s">
        <v>131</v>
      </c>
      <c r="D14" s="254" t="s">
        <v>84</v>
      </c>
      <c r="E14" s="292"/>
      <c r="F14" s="12" t="s">
        <v>43</v>
      </c>
      <c r="G14" s="39"/>
      <c r="H14" s="28"/>
      <c r="I14" s="19"/>
      <c r="J14" s="70">
        <f>(100/I87)*I14/100</f>
        <v>0</v>
      </c>
      <c r="K14" s="242"/>
      <c r="L14" s="65">
        <f>H87*J14</f>
        <v>0</v>
      </c>
      <c r="M14" s="137"/>
    </row>
    <row r="15" spans="1:13" ht="11.25" customHeight="1" x14ac:dyDescent="0.2">
      <c r="A15" s="216"/>
      <c r="B15" s="303"/>
      <c r="C15" s="300"/>
      <c r="D15" s="128" t="s">
        <v>132</v>
      </c>
      <c r="E15" s="129" t="s">
        <v>85</v>
      </c>
      <c r="F15" s="12"/>
      <c r="G15" s="40" t="s">
        <v>212</v>
      </c>
      <c r="H15" s="28"/>
      <c r="I15" s="19">
        <v>97692.63</v>
      </c>
      <c r="J15" s="56">
        <f>(100/I87)*I15/100</f>
        <v>1.2715054913474541E-3</v>
      </c>
      <c r="K15" s="242"/>
      <c r="L15" s="93">
        <f>H87*J15</f>
        <v>28547.586990634769</v>
      </c>
      <c r="M15" s="137">
        <f>L15/G15</f>
        <v>28547.586990634769</v>
      </c>
    </row>
    <row r="16" spans="1:13" ht="11.25" customHeight="1" x14ac:dyDescent="0.2">
      <c r="A16" s="216"/>
      <c r="B16" s="303"/>
      <c r="C16" s="300"/>
      <c r="D16" s="128" t="s">
        <v>133</v>
      </c>
      <c r="E16" s="129" t="s">
        <v>86</v>
      </c>
      <c r="F16" s="12"/>
      <c r="G16" s="40"/>
      <c r="H16" s="28"/>
      <c r="I16" s="19"/>
      <c r="J16" s="70">
        <f>(100/I87)*I16/100</f>
        <v>0</v>
      </c>
      <c r="K16" s="242"/>
      <c r="L16" s="65">
        <f>H87*J16</f>
        <v>0</v>
      </c>
      <c r="M16" s="137"/>
    </row>
    <row r="17" spans="1:13" ht="11.25" customHeight="1" x14ac:dyDescent="0.2">
      <c r="A17" s="216"/>
      <c r="B17" s="305"/>
      <c r="C17" s="305"/>
      <c r="D17" s="128" t="s">
        <v>134</v>
      </c>
      <c r="E17" s="129" t="s">
        <v>87</v>
      </c>
      <c r="F17" s="12"/>
      <c r="G17" s="40"/>
      <c r="H17" s="28"/>
      <c r="I17" s="19"/>
      <c r="J17" s="70">
        <f>(100/I87)*I17/100</f>
        <v>0</v>
      </c>
      <c r="K17" s="242"/>
      <c r="L17" s="65">
        <f>H87*J17</f>
        <v>0</v>
      </c>
      <c r="M17" s="137"/>
    </row>
    <row r="18" spans="1:13" ht="11.25" customHeight="1" x14ac:dyDescent="0.2">
      <c r="A18" s="216"/>
      <c r="B18" s="236" t="s">
        <v>5</v>
      </c>
      <c r="C18" s="275" t="s">
        <v>120</v>
      </c>
      <c r="D18" s="263"/>
      <c r="E18" s="307"/>
      <c r="F18" s="23" t="s">
        <v>44</v>
      </c>
      <c r="G18" s="39"/>
      <c r="H18" s="28"/>
      <c r="I18" s="19"/>
      <c r="J18" s="70">
        <f>(100/I87)*I18/100</f>
        <v>0</v>
      </c>
      <c r="K18" s="242"/>
      <c r="L18" s="65">
        <f>H87*J18</f>
        <v>0</v>
      </c>
      <c r="M18" s="137"/>
    </row>
    <row r="19" spans="1:13" ht="11.25" customHeight="1" x14ac:dyDescent="0.2">
      <c r="A19" s="231"/>
      <c r="B19" s="237"/>
      <c r="C19" s="5" t="s">
        <v>150</v>
      </c>
      <c r="D19" s="252" t="s">
        <v>152</v>
      </c>
      <c r="E19" s="253"/>
      <c r="F19" s="23"/>
      <c r="G19" s="39" t="s">
        <v>232</v>
      </c>
      <c r="H19" s="28"/>
      <c r="I19" s="19">
        <v>403604.39</v>
      </c>
      <c r="J19" s="56">
        <f>(100/I87)*I19/100</f>
        <v>5.253059501181814E-3</v>
      </c>
      <c r="K19" s="243"/>
      <c r="L19" s="93">
        <f>H87*J19</f>
        <v>117940.64130863384</v>
      </c>
      <c r="M19" s="137">
        <f>L19/G19</f>
        <v>541.01211609465065</v>
      </c>
    </row>
    <row r="20" spans="1:13" ht="11.25" customHeight="1" thickBot="1" x14ac:dyDescent="0.25">
      <c r="A20" s="270"/>
      <c r="B20" s="306"/>
      <c r="C20" s="130" t="s">
        <v>151</v>
      </c>
      <c r="D20" s="308" t="s">
        <v>149</v>
      </c>
      <c r="E20" s="309"/>
      <c r="F20" s="48"/>
      <c r="G20" s="49"/>
      <c r="H20" s="63"/>
      <c r="I20" s="64"/>
      <c r="J20" s="77">
        <f>(100/I87)*I20/100</f>
        <v>0</v>
      </c>
      <c r="K20" s="304"/>
      <c r="L20" s="66">
        <f>H87*J20</f>
        <v>0</v>
      </c>
      <c r="M20" s="137"/>
    </row>
    <row r="21" spans="1:13" ht="11.25" customHeight="1" x14ac:dyDescent="0.2">
      <c r="A21" s="229" t="s">
        <v>34</v>
      </c>
      <c r="B21" s="233" t="s">
        <v>11</v>
      </c>
      <c r="C21" s="234"/>
      <c r="D21" s="234"/>
      <c r="E21" s="235"/>
      <c r="F21" s="25" t="s">
        <v>45</v>
      </c>
      <c r="G21" s="8"/>
      <c r="H21" s="27"/>
      <c r="I21" s="20"/>
      <c r="J21" s="69">
        <f>(100/I87)*I21/100</f>
        <v>0</v>
      </c>
      <c r="K21" s="241">
        <f>SUM(J21:J52)</f>
        <v>0.39219018494953711</v>
      </c>
      <c r="L21" s="75">
        <f>H87*J21</f>
        <v>0</v>
      </c>
      <c r="M21" s="137"/>
    </row>
    <row r="22" spans="1:13" ht="11.25" customHeight="1" x14ac:dyDescent="0.2">
      <c r="A22" s="216"/>
      <c r="B22" s="239" t="s">
        <v>15</v>
      </c>
      <c r="C22" s="245" t="s">
        <v>55</v>
      </c>
      <c r="D22" s="245"/>
      <c r="E22" s="246"/>
      <c r="F22" s="35"/>
      <c r="G22" s="58"/>
      <c r="H22" s="32">
        <v>13602000</v>
      </c>
      <c r="I22" s="19"/>
      <c r="J22" s="70">
        <f>(100/I87)*I22/100</f>
        <v>0</v>
      </c>
      <c r="K22" s="242"/>
      <c r="L22" s="65">
        <f>H87*J22</f>
        <v>0</v>
      </c>
      <c r="M22" s="137"/>
    </row>
    <row r="23" spans="1:13" ht="11.25" customHeight="1" x14ac:dyDescent="0.2">
      <c r="A23" s="216"/>
      <c r="B23" s="300"/>
      <c r="C23" s="44" t="s">
        <v>77</v>
      </c>
      <c r="D23" s="301" t="s">
        <v>79</v>
      </c>
      <c r="E23" s="302"/>
      <c r="F23" s="35"/>
      <c r="G23" s="58">
        <v>6753</v>
      </c>
      <c r="H23" s="28"/>
      <c r="I23" s="19">
        <v>27736253.02</v>
      </c>
      <c r="J23" s="34">
        <f>(100/I87)*I23/100</f>
        <v>0.36099752892651582</v>
      </c>
      <c r="K23" s="242"/>
      <c r="L23" s="93">
        <f>H87*J23</f>
        <v>8105044.3199523482</v>
      </c>
      <c r="M23" s="137">
        <f>L23/G23</f>
        <v>1200.2138782692653</v>
      </c>
    </row>
    <row r="24" spans="1:13" ht="11.25" customHeight="1" x14ac:dyDescent="0.2">
      <c r="A24" s="216"/>
      <c r="B24" s="300"/>
      <c r="C24" s="131" t="s">
        <v>78</v>
      </c>
      <c r="D24" s="301" t="s">
        <v>80</v>
      </c>
      <c r="E24" s="302"/>
      <c r="F24" s="35"/>
      <c r="G24" s="58"/>
      <c r="H24" s="94"/>
      <c r="I24" s="19"/>
      <c r="J24" s="68">
        <f>(100/I87)*I24/100</f>
        <v>0</v>
      </c>
      <c r="K24" s="242"/>
      <c r="L24" s="65">
        <f>H87*J24</f>
        <v>0</v>
      </c>
      <c r="M24" s="137"/>
    </row>
    <row r="25" spans="1:13" ht="11.25" customHeight="1" x14ac:dyDescent="0.2">
      <c r="A25" s="216"/>
      <c r="B25" s="300"/>
      <c r="C25" s="131" t="s">
        <v>184</v>
      </c>
      <c r="D25" s="301" t="s">
        <v>127</v>
      </c>
      <c r="E25" s="277"/>
      <c r="F25" s="35"/>
      <c r="G25" s="58"/>
      <c r="H25" s="94"/>
      <c r="I25" s="19"/>
      <c r="J25" s="68">
        <f>(100/I87)*I25/100</f>
        <v>0</v>
      </c>
      <c r="K25" s="242"/>
      <c r="L25" s="65">
        <f>H87*J25</f>
        <v>0</v>
      </c>
      <c r="M25" s="137"/>
    </row>
    <row r="26" spans="1:13" ht="11.25" customHeight="1" x14ac:dyDescent="0.2">
      <c r="A26" s="216"/>
      <c r="B26" s="267"/>
      <c r="C26" s="131" t="s">
        <v>198</v>
      </c>
      <c r="D26" s="301" t="s">
        <v>185</v>
      </c>
      <c r="E26" s="302"/>
      <c r="F26" s="35"/>
      <c r="G26" s="58"/>
      <c r="H26" s="94"/>
      <c r="I26" s="19"/>
      <c r="J26" s="68">
        <f>(100/I87)*I26/100</f>
        <v>0</v>
      </c>
      <c r="K26" s="242"/>
      <c r="L26" s="65">
        <f>H87*J26</f>
        <v>0</v>
      </c>
      <c r="M26" s="137"/>
    </row>
    <row r="27" spans="1:13" ht="10.5" customHeight="1" x14ac:dyDescent="0.2">
      <c r="A27" s="216"/>
      <c r="B27" s="239" t="s">
        <v>12</v>
      </c>
      <c r="C27" s="254" t="s">
        <v>56</v>
      </c>
      <c r="D27" s="255"/>
      <c r="E27" s="292"/>
      <c r="F27" s="35"/>
      <c r="G27" s="58"/>
      <c r="H27" s="28">
        <v>2200800</v>
      </c>
      <c r="I27" s="19"/>
      <c r="J27" s="68">
        <f>(100/I87)*I27/100</f>
        <v>0</v>
      </c>
      <c r="K27" s="242"/>
      <c r="L27" s="65">
        <f>H87*J27</f>
        <v>0</v>
      </c>
      <c r="M27" s="137"/>
    </row>
    <row r="28" spans="1:13" ht="10.5" customHeight="1" x14ac:dyDescent="0.2">
      <c r="A28" s="216"/>
      <c r="B28" s="303"/>
      <c r="C28" s="44" t="s">
        <v>124</v>
      </c>
      <c r="D28" s="301" t="s">
        <v>128</v>
      </c>
      <c r="E28" s="302"/>
      <c r="F28" s="35"/>
      <c r="G28" s="58">
        <v>9</v>
      </c>
      <c r="H28" s="28"/>
      <c r="I28" s="400">
        <v>2300009.5099999998</v>
      </c>
      <c r="J28" s="409">
        <f>(100/I87)*I28/100</f>
        <v>2.9935469258186284E-2</v>
      </c>
      <c r="K28" s="242"/>
      <c r="L28" s="407">
        <f>H87*J28</f>
        <v>672105.16869094677</v>
      </c>
      <c r="M28" s="405">
        <f>L28/(G28+G29)</f>
        <v>56008.764057578897</v>
      </c>
    </row>
    <row r="29" spans="1:13" ht="10.5" customHeight="1" x14ac:dyDescent="0.2">
      <c r="A29" s="216"/>
      <c r="B29" s="303"/>
      <c r="C29" s="131" t="s">
        <v>125</v>
      </c>
      <c r="D29" s="301" t="s">
        <v>127</v>
      </c>
      <c r="E29" s="302"/>
      <c r="F29" s="35"/>
      <c r="G29" s="58">
        <v>3</v>
      </c>
      <c r="H29" s="94"/>
      <c r="I29" s="401"/>
      <c r="J29" s="410"/>
      <c r="K29" s="242"/>
      <c r="L29" s="408"/>
      <c r="M29" s="406"/>
    </row>
    <row r="30" spans="1:13" ht="10.5" customHeight="1" x14ac:dyDescent="0.2">
      <c r="A30" s="216"/>
      <c r="B30" s="303"/>
      <c r="C30" s="131" t="s">
        <v>126</v>
      </c>
      <c r="D30" s="301" t="s">
        <v>140</v>
      </c>
      <c r="E30" s="302"/>
      <c r="F30" s="35"/>
      <c r="G30" s="58"/>
      <c r="H30" s="94"/>
      <c r="I30" s="46"/>
      <c r="J30" s="68">
        <f>(100/I87)*I30/100</f>
        <v>0</v>
      </c>
      <c r="K30" s="242"/>
      <c r="L30" s="65">
        <f>H87*J30</f>
        <v>0</v>
      </c>
      <c r="M30" s="137"/>
    </row>
    <row r="31" spans="1:13" ht="10.5" customHeight="1" x14ac:dyDescent="0.2">
      <c r="A31" s="216"/>
      <c r="B31" s="240"/>
      <c r="C31" s="131" t="s">
        <v>139</v>
      </c>
      <c r="D31" s="301" t="s">
        <v>141</v>
      </c>
      <c r="E31" s="302"/>
      <c r="F31" s="35"/>
      <c r="G31" s="58"/>
      <c r="H31" s="31"/>
      <c r="I31" s="46"/>
      <c r="J31" s="68">
        <f>(100/I87)*I31/100</f>
        <v>0</v>
      </c>
      <c r="K31" s="242"/>
      <c r="L31" s="65">
        <f>H87*J31</f>
        <v>0</v>
      </c>
      <c r="M31" s="137"/>
    </row>
    <row r="32" spans="1:13" ht="11.25" customHeight="1" x14ac:dyDescent="0.2">
      <c r="A32" s="216"/>
      <c r="B32" s="4" t="s">
        <v>13</v>
      </c>
      <c r="C32" s="254" t="s">
        <v>57</v>
      </c>
      <c r="D32" s="255"/>
      <c r="E32" s="292"/>
      <c r="F32" s="35"/>
      <c r="G32" s="58">
        <v>1</v>
      </c>
      <c r="H32" s="31"/>
      <c r="I32" s="46">
        <v>33222.25</v>
      </c>
      <c r="J32" s="34">
        <f>(100/I87)*I32/100</f>
        <v>4.3239979627857241E-4</v>
      </c>
      <c r="K32" s="242"/>
      <c r="L32" s="93">
        <f>H87*J32</f>
        <v>9708.1537460872514</v>
      </c>
      <c r="M32" s="137">
        <f>L32/G32</f>
        <v>9708.1537460872514</v>
      </c>
    </row>
    <row r="33" spans="1:13" ht="11.25" customHeight="1" x14ac:dyDescent="0.2">
      <c r="A33" s="216"/>
      <c r="B33" s="239" t="s">
        <v>14</v>
      </c>
      <c r="C33" s="254" t="s">
        <v>58</v>
      </c>
      <c r="D33" s="255"/>
      <c r="E33" s="292"/>
      <c r="F33" s="35"/>
      <c r="G33" s="58"/>
      <c r="H33" s="28"/>
      <c r="I33" s="19"/>
      <c r="J33" s="71">
        <f>(100/I87)*I33/100</f>
        <v>0</v>
      </c>
      <c r="K33" s="242"/>
      <c r="L33" s="65">
        <f>H87*J33</f>
        <v>0</v>
      </c>
      <c r="M33" s="137"/>
    </row>
    <row r="34" spans="1:13" ht="11.25" customHeight="1" x14ac:dyDescent="0.2">
      <c r="A34" s="216"/>
      <c r="B34" s="303"/>
      <c r="C34" s="44" t="s">
        <v>96</v>
      </c>
      <c r="D34" s="301" t="s">
        <v>81</v>
      </c>
      <c r="E34" s="302"/>
      <c r="F34" s="35"/>
      <c r="G34" s="58">
        <v>2</v>
      </c>
      <c r="H34" s="28"/>
      <c r="I34" s="19">
        <v>9683.94</v>
      </c>
      <c r="J34" s="34">
        <f>(100/I87)*I34/100</f>
        <v>1.2604003892493492E-4</v>
      </c>
      <c r="K34" s="242"/>
      <c r="L34" s="93">
        <f>H87*J34</f>
        <v>2829.8257459348538</v>
      </c>
      <c r="M34" s="137">
        <f>L34/G34</f>
        <v>1414.9128729674269</v>
      </c>
    </row>
    <row r="35" spans="1:13" ht="11.25" customHeight="1" x14ac:dyDescent="0.2">
      <c r="A35" s="216"/>
      <c r="B35" s="303"/>
      <c r="C35" s="44" t="s">
        <v>97</v>
      </c>
      <c r="D35" s="301" t="s">
        <v>156</v>
      </c>
      <c r="E35" s="302"/>
      <c r="F35" s="35"/>
      <c r="G35" s="58"/>
      <c r="H35" s="28"/>
      <c r="I35" s="19"/>
      <c r="J35" s="68">
        <f>(100/I87)*I35/100</f>
        <v>0</v>
      </c>
      <c r="K35" s="242"/>
      <c r="L35" s="65">
        <f>H87*J35</f>
        <v>0</v>
      </c>
      <c r="M35" s="137"/>
    </row>
    <row r="36" spans="1:13" ht="11.25" customHeight="1" x14ac:dyDescent="0.2">
      <c r="A36" s="216"/>
      <c r="B36" s="303"/>
      <c r="C36" s="44" t="s">
        <v>98</v>
      </c>
      <c r="D36" s="301" t="s">
        <v>155</v>
      </c>
      <c r="E36" s="302"/>
      <c r="F36" s="35"/>
      <c r="G36" s="58">
        <v>1</v>
      </c>
      <c r="H36" s="28"/>
      <c r="I36" s="19">
        <v>6226.42</v>
      </c>
      <c r="J36" s="33">
        <f>(100/I87)*I36/100</f>
        <v>8.1039145137515648E-5</v>
      </c>
      <c r="K36" s="242"/>
      <c r="L36" s="93">
        <f>H87*J36</f>
        <v>1819.4746787984739</v>
      </c>
      <c r="M36" s="137">
        <f>L36/G36</f>
        <v>1819.4746787984739</v>
      </c>
    </row>
    <row r="37" spans="1:13" ht="11.25" customHeight="1" x14ac:dyDescent="0.2">
      <c r="A37" s="216"/>
      <c r="B37" s="240"/>
      <c r="C37" s="44" t="s">
        <v>157</v>
      </c>
      <c r="D37" s="301" t="s">
        <v>82</v>
      </c>
      <c r="E37" s="302"/>
      <c r="F37" s="35"/>
      <c r="G37" s="58">
        <v>1</v>
      </c>
      <c r="H37" s="28"/>
      <c r="I37" s="19">
        <v>10234.379999999999</v>
      </c>
      <c r="J37" s="33">
        <f>(100/I87)*I37/100</f>
        <v>1.3320421786716723E-4</v>
      </c>
      <c r="K37" s="242"/>
      <c r="L37" s="93">
        <f>H87*J37</f>
        <v>2990.6744587100652</v>
      </c>
      <c r="M37" s="137">
        <f>L37/G37</f>
        <v>2990.6744587100652</v>
      </c>
    </row>
    <row r="38" spans="1:13" ht="11.25" customHeight="1" x14ac:dyDescent="0.2">
      <c r="A38" s="216"/>
      <c r="B38" s="5" t="s">
        <v>30</v>
      </c>
      <c r="C38" s="245" t="s">
        <v>59</v>
      </c>
      <c r="D38" s="245"/>
      <c r="E38" s="247"/>
      <c r="F38" s="35"/>
      <c r="G38" s="58"/>
      <c r="H38" s="28"/>
      <c r="I38" s="19"/>
      <c r="J38" s="68">
        <f>(100/I87)*I38/100</f>
        <v>0</v>
      </c>
      <c r="K38" s="242"/>
      <c r="L38" s="65">
        <f>H87*J38</f>
        <v>0</v>
      </c>
      <c r="M38" s="137"/>
    </row>
    <row r="39" spans="1:13" ht="11.25" customHeight="1" x14ac:dyDescent="0.2">
      <c r="A39" s="216"/>
      <c r="B39" s="239" t="s">
        <v>32</v>
      </c>
      <c r="C39" s="275" t="s">
        <v>173</v>
      </c>
      <c r="D39" s="276"/>
      <c r="E39" s="277"/>
      <c r="F39" s="35"/>
      <c r="G39" s="58"/>
      <c r="H39" s="28"/>
      <c r="I39" s="19"/>
      <c r="J39" s="68">
        <f>(100/I87)*I39/100</f>
        <v>0</v>
      </c>
      <c r="K39" s="242"/>
      <c r="L39" s="65">
        <f>H87*J39</f>
        <v>0</v>
      </c>
      <c r="M39" s="137"/>
    </row>
    <row r="40" spans="1:13" ht="11.25" customHeight="1" x14ac:dyDescent="0.2">
      <c r="A40" s="230"/>
      <c r="B40" s="266"/>
      <c r="C40" s="9" t="s">
        <v>172</v>
      </c>
      <c r="D40" s="262" t="s">
        <v>60</v>
      </c>
      <c r="E40" s="299"/>
      <c r="F40" s="35"/>
      <c r="G40" s="58">
        <v>12</v>
      </c>
      <c r="H40" s="28"/>
      <c r="I40" s="19">
        <v>3447.15</v>
      </c>
      <c r="J40" s="33">
        <f>(100/I87)*I40/100</f>
        <v>4.4865924425398072E-5</v>
      </c>
      <c r="K40" s="242"/>
      <c r="L40" s="93">
        <f>H87*J40</f>
        <v>1007.3207620141525</v>
      </c>
      <c r="M40" s="137">
        <f>L40/G40</f>
        <v>83.943396834512711</v>
      </c>
    </row>
    <row r="41" spans="1:13" ht="11.25" customHeight="1" x14ac:dyDescent="0.2">
      <c r="A41" s="230"/>
      <c r="B41" s="266"/>
      <c r="C41" s="128" t="s">
        <v>174</v>
      </c>
      <c r="D41" s="262" t="s">
        <v>61</v>
      </c>
      <c r="E41" s="299"/>
      <c r="F41" s="35"/>
      <c r="G41" s="58">
        <v>54</v>
      </c>
      <c r="H41" s="28"/>
      <c r="I41" s="19">
        <v>15419.43</v>
      </c>
      <c r="J41" s="33">
        <f>(100/I87)*I41/100</f>
        <v>2.0068954964614705E-4</v>
      </c>
      <c r="K41" s="242"/>
      <c r="L41" s="93">
        <f>H87*J41</f>
        <v>4505.8416307453645</v>
      </c>
      <c r="M41" s="137">
        <f>L41/G41</f>
        <v>83.441511680469716</v>
      </c>
    </row>
    <row r="42" spans="1:13" ht="11.25" customHeight="1" x14ac:dyDescent="0.2">
      <c r="A42" s="230"/>
      <c r="B42" s="266"/>
      <c r="C42" s="128" t="s">
        <v>175</v>
      </c>
      <c r="D42" s="262" t="s">
        <v>62</v>
      </c>
      <c r="E42" s="299"/>
      <c r="F42" s="35"/>
      <c r="G42" s="58">
        <v>16</v>
      </c>
      <c r="H42" s="28"/>
      <c r="I42" s="19">
        <v>6151.68</v>
      </c>
      <c r="J42" s="33">
        <f>(100/I87)*I42/100</f>
        <v>8.0066376563025352E-5</v>
      </c>
      <c r="K42" s="242"/>
      <c r="L42" s="93">
        <f>H87*J42</f>
        <v>1797.6342733177325</v>
      </c>
      <c r="M42" s="137">
        <f>L42/G42</f>
        <v>112.35214208235828</v>
      </c>
    </row>
    <row r="43" spans="1:13" ht="11.25" customHeight="1" x14ac:dyDescent="0.2">
      <c r="A43" s="230"/>
      <c r="B43" s="266"/>
      <c r="C43" s="128" t="s">
        <v>176</v>
      </c>
      <c r="D43" s="262" t="s">
        <v>63</v>
      </c>
      <c r="E43" s="299"/>
      <c r="F43" s="35"/>
      <c r="G43" s="58"/>
      <c r="H43" s="28"/>
      <c r="I43" s="19"/>
      <c r="J43" s="68">
        <f>(100/I87)*I43/100</f>
        <v>0</v>
      </c>
      <c r="K43" s="242"/>
      <c r="L43" s="65">
        <f>H87*J43</f>
        <v>0</v>
      </c>
      <c r="M43" s="137"/>
    </row>
    <row r="44" spans="1:13" ht="11.25" customHeight="1" x14ac:dyDescent="0.2">
      <c r="A44" s="230"/>
      <c r="B44" s="266"/>
      <c r="C44" s="128" t="s">
        <v>177</v>
      </c>
      <c r="D44" s="262" t="s">
        <v>64</v>
      </c>
      <c r="E44" s="299"/>
      <c r="F44" s="35"/>
      <c r="G44" s="58">
        <v>9</v>
      </c>
      <c r="H44" s="28"/>
      <c r="I44" s="19">
        <v>2883.6</v>
      </c>
      <c r="J44" s="33">
        <f>(100/I87)*I44/100</f>
        <v>3.7531114013918129E-5</v>
      </c>
      <c r="K44" s="242"/>
      <c r="L44" s="93">
        <f>H87*J44</f>
        <v>842.6410656176871</v>
      </c>
      <c r="M44" s="137">
        <f>L44/G44</f>
        <v>93.626785068631904</v>
      </c>
    </row>
    <row r="45" spans="1:13" ht="11.25" customHeight="1" x14ac:dyDescent="0.2">
      <c r="A45" s="230"/>
      <c r="B45" s="266"/>
      <c r="C45" s="128" t="s">
        <v>178</v>
      </c>
      <c r="D45" s="262" t="s">
        <v>179</v>
      </c>
      <c r="E45" s="299"/>
      <c r="F45" s="36"/>
      <c r="G45" s="59">
        <v>1</v>
      </c>
      <c r="H45" s="28"/>
      <c r="I45" s="19">
        <v>512.64</v>
      </c>
      <c r="J45" s="33">
        <f>(100/I87)*I45/100</f>
        <v>6.6721980469187785E-6</v>
      </c>
      <c r="K45" s="242"/>
      <c r="L45" s="93">
        <f>H87*J45</f>
        <v>149.80285610981102</v>
      </c>
      <c r="M45" s="137">
        <f>L45/G45</f>
        <v>149.80285610981102</v>
      </c>
    </row>
    <row r="46" spans="1:13" ht="11.25" customHeight="1" x14ac:dyDescent="0.2">
      <c r="A46" s="230"/>
      <c r="B46" s="266"/>
      <c r="C46" s="239" t="s">
        <v>180</v>
      </c>
      <c r="D46" s="262" t="s">
        <v>83</v>
      </c>
      <c r="E46" s="299"/>
      <c r="F46" s="36"/>
      <c r="G46" s="59"/>
      <c r="H46" s="28"/>
      <c r="I46" s="19"/>
      <c r="J46" s="68">
        <f>(100/I87)*I46/100</f>
        <v>0</v>
      </c>
      <c r="K46" s="242"/>
      <c r="L46" s="65">
        <f>H87*J46</f>
        <v>0</v>
      </c>
      <c r="M46" s="137"/>
    </row>
    <row r="47" spans="1:13" ht="11.25" customHeight="1" x14ac:dyDescent="0.2">
      <c r="A47" s="230"/>
      <c r="B47" s="266"/>
      <c r="C47" s="266"/>
      <c r="D47" s="128" t="s">
        <v>181</v>
      </c>
      <c r="E47" s="91" t="s">
        <v>116</v>
      </c>
      <c r="F47" s="36"/>
      <c r="G47" s="59">
        <v>10</v>
      </c>
      <c r="H47" s="28"/>
      <c r="I47" s="19">
        <v>8010</v>
      </c>
      <c r="J47" s="33">
        <f>(100/I87)*I47/100</f>
        <v>1.042530944831059E-4</v>
      </c>
      <c r="K47" s="242"/>
      <c r="L47" s="93">
        <f>H87*J47</f>
        <v>2340.6696267157972</v>
      </c>
      <c r="M47" s="137">
        <f>L47/G47</f>
        <v>234.06696267157972</v>
      </c>
    </row>
    <row r="48" spans="1:13" ht="11.25" customHeight="1" x14ac:dyDescent="0.2">
      <c r="A48" s="230"/>
      <c r="B48" s="266"/>
      <c r="C48" s="267"/>
      <c r="D48" s="128" t="s">
        <v>182</v>
      </c>
      <c r="E48" s="91" t="s">
        <v>187</v>
      </c>
      <c r="F48" s="36"/>
      <c r="G48" s="59"/>
      <c r="H48" s="28"/>
      <c r="I48" s="19"/>
      <c r="J48" s="68">
        <f>(100/I87)*I48/100</f>
        <v>0</v>
      </c>
      <c r="K48" s="242"/>
      <c r="L48" s="65">
        <f>H87*J48</f>
        <v>0</v>
      </c>
      <c r="M48" s="137"/>
    </row>
    <row r="49" spans="1:13" ht="11.25" customHeight="1" x14ac:dyDescent="0.2">
      <c r="A49" s="230"/>
      <c r="B49" s="266"/>
      <c r="C49" s="239" t="s">
        <v>190</v>
      </c>
      <c r="D49" s="275" t="s">
        <v>193</v>
      </c>
      <c r="E49" s="336"/>
      <c r="F49" s="36"/>
      <c r="G49" s="59"/>
      <c r="H49" s="28"/>
      <c r="I49" s="19"/>
      <c r="J49" s="68">
        <f>(100/I87)*I49/100</f>
        <v>0</v>
      </c>
      <c r="K49" s="242"/>
      <c r="L49" s="65">
        <f>H87*J49</f>
        <v>0</v>
      </c>
      <c r="M49" s="137"/>
    </row>
    <row r="50" spans="1:13" ht="11.25" customHeight="1" x14ac:dyDescent="0.2">
      <c r="A50" s="230"/>
      <c r="B50" s="266"/>
      <c r="C50" s="266"/>
      <c r="D50" s="128" t="s">
        <v>191</v>
      </c>
      <c r="E50" s="91" t="s">
        <v>194</v>
      </c>
      <c r="F50" s="36"/>
      <c r="G50" s="59">
        <v>3</v>
      </c>
      <c r="H50" s="28"/>
      <c r="I50" s="19">
        <v>801</v>
      </c>
      <c r="J50" s="33">
        <f>(100/I87)*I50/100</f>
        <v>1.0425309448310591E-5</v>
      </c>
      <c r="K50" s="242"/>
      <c r="L50" s="93">
        <f>H87*J50</f>
        <v>234.06696267157974</v>
      </c>
      <c r="M50" s="137">
        <f>L50/G50</f>
        <v>78.022320890526586</v>
      </c>
    </row>
    <row r="51" spans="1:13" ht="11.25" customHeight="1" x14ac:dyDescent="0.2">
      <c r="A51" s="230"/>
      <c r="B51" s="266"/>
      <c r="C51" s="267"/>
      <c r="D51" s="128" t="s">
        <v>192</v>
      </c>
      <c r="E51" s="91" t="s">
        <v>195</v>
      </c>
      <c r="F51" s="36"/>
      <c r="G51" s="59"/>
      <c r="H51" s="28"/>
      <c r="I51" s="19"/>
      <c r="J51" s="68">
        <f>(100/I87)*I51/100</f>
        <v>0</v>
      </c>
      <c r="K51" s="242"/>
      <c r="L51" s="65">
        <f>H87*J51</f>
        <v>0</v>
      </c>
      <c r="M51" s="137"/>
    </row>
    <row r="52" spans="1:13" ht="11.25" customHeight="1" thickBot="1" x14ac:dyDescent="0.25">
      <c r="A52" s="270"/>
      <c r="B52" s="298"/>
      <c r="C52" s="132" t="s">
        <v>196</v>
      </c>
      <c r="D52" s="293" t="s">
        <v>114</v>
      </c>
      <c r="E52" s="337"/>
      <c r="F52" s="37"/>
      <c r="G52" s="60"/>
      <c r="H52" s="74"/>
      <c r="I52" s="64"/>
      <c r="J52" s="68">
        <f>(100/I87)*I52/100</f>
        <v>0</v>
      </c>
      <c r="K52" s="304"/>
      <c r="L52" s="67">
        <f>H87*J52</f>
        <v>0</v>
      </c>
      <c r="M52" s="137"/>
    </row>
    <row r="53" spans="1:13" ht="11.25" customHeight="1" x14ac:dyDescent="0.2">
      <c r="A53" s="229" t="s">
        <v>35</v>
      </c>
      <c r="B53" s="233" t="s">
        <v>65</v>
      </c>
      <c r="C53" s="296"/>
      <c r="D53" s="296"/>
      <c r="E53" s="297"/>
      <c r="F53" s="35"/>
      <c r="G53" s="58"/>
      <c r="H53" s="28">
        <v>1126000</v>
      </c>
      <c r="I53" s="20"/>
      <c r="J53" s="69">
        <f>(100/I87)*I53/100</f>
        <v>0</v>
      </c>
      <c r="K53" s="241">
        <f>SUM(J53:J56)</f>
        <v>7.1085197639165253E-3</v>
      </c>
      <c r="L53" s="75">
        <f>H87*J53</f>
        <v>0</v>
      </c>
      <c r="M53" s="137"/>
    </row>
    <row r="54" spans="1:13" ht="11.25" customHeight="1" x14ac:dyDescent="0.2">
      <c r="A54" s="216"/>
      <c r="B54" s="126" t="s">
        <v>104</v>
      </c>
      <c r="C54" s="283" t="s">
        <v>105</v>
      </c>
      <c r="D54" s="283"/>
      <c r="E54" s="284"/>
      <c r="F54" s="36"/>
      <c r="G54" s="59">
        <v>5</v>
      </c>
      <c r="H54" s="31"/>
      <c r="I54" s="19">
        <v>172833.02</v>
      </c>
      <c r="J54" s="56">
        <f>(100/I87)*I54/100</f>
        <v>2.2494852888714774E-3</v>
      </c>
      <c r="K54" s="243"/>
      <c r="L54" s="95">
        <f>H87*J54</f>
        <v>50504.993808684638</v>
      </c>
      <c r="M54" s="137">
        <f>L54/G54</f>
        <v>10100.998761736928</v>
      </c>
    </row>
    <row r="55" spans="1:13" ht="11.25" customHeight="1" x14ac:dyDescent="0.2">
      <c r="A55" s="216"/>
      <c r="B55" s="5" t="s">
        <v>108</v>
      </c>
      <c r="C55" s="285" t="s">
        <v>106</v>
      </c>
      <c r="D55" s="286"/>
      <c r="E55" s="287"/>
      <c r="F55" s="36"/>
      <c r="G55" s="59">
        <v>3</v>
      </c>
      <c r="H55" s="28"/>
      <c r="I55" s="46">
        <v>370509.77</v>
      </c>
      <c r="J55" s="34">
        <f>(100/I87)*I55/100</f>
        <v>4.8223208562701422E-3</v>
      </c>
      <c r="K55" s="243"/>
      <c r="L55" s="93">
        <f>H87*J55</f>
        <v>108269.78340080597</v>
      </c>
      <c r="M55" s="137">
        <f>L55/G55</f>
        <v>36089.927800268655</v>
      </c>
    </row>
    <row r="56" spans="1:13" ht="11.25" customHeight="1" thickBot="1" x14ac:dyDescent="0.25">
      <c r="A56" s="270"/>
      <c r="B56" s="133" t="s">
        <v>159</v>
      </c>
      <c r="C56" s="285" t="s">
        <v>160</v>
      </c>
      <c r="D56" s="286"/>
      <c r="E56" s="287"/>
      <c r="F56" s="36"/>
      <c r="G56" s="59">
        <v>2</v>
      </c>
      <c r="H56" s="31"/>
      <c r="I56" s="64">
        <v>2820.79</v>
      </c>
      <c r="J56" s="55">
        <f>(100/I87)*I56/100</f>
        <v>3.6713618774906407E-5</v>
      </c>
      <c r="K56" s="304"/>
      <c r="L56" s="93">
        <f>H87*J56</f>
        <v>824.28682601044363</v>
      </c>
      <c r="M56" s="137">
        <f>L56/G56</f>
        <v>412.14341300522182</v>
      </c>
    </row>
    <row r="57" spans="1:13" x14ac:dyDescent="0.2">
      <c r="A57" s="229" t="s">
        <v>36</v>
      </c>
      <c r="B57" s="233" t="s">
        <v>16</v>
      </c>
      <c r="C57" s="234"/>
      <c r="D57" s="234"/>
      <c r="E57" s="235"/>
      <c r="F57" s="25"/>
      <c r="G57" s="8"/>
      <c r="H57" s="27"/>
      <c r="I57" s="20"/>
      <c r="J57" s="83">
        <f>(100/I87)*I57/100</f>
        <v>0</v>
      </c>
      <c r="K57" s="402">
        <f>SUM(J57:J65)</f>
        <v>0</v>
      </c>
      <c r="L57" s="75">
        <f>H87*J57</f>
        <v>0</v>
      </c>
      <c r="M57" s="137"/>
    </row>
    <row r="58" spans="1:13" ht="11.25" customHeight="1" x14ac:dyDescent="0.2">
      <c r="A58" s="216"/>
      <c r="B58" s="4" t="s">
        <v>17</v>
      </c>
      <c r="C58" s="254" t="s">
        <v>66</v>
      </c>
      <c r="D58" s="255"/>
      <c r="E58" s="292"/>
      <c r="F58" s="23"/>
      <c r="G58" s="39"/>
      <c r="H58" s="28"/>
      <c r="I58" s="19"/>
      <c r="J58" s="68">
        <f>(100/I87)*I58/100</f>
        <v>0</v>
      </c>
      <c r="K58" s="391"/>
      <c r="L58" s="66">
        <f>H87*J58</f>
        <v>0</v>
      </c>
      <c r="M58" s="137"/>
    </row>
    <row r="59" spans="1:13" ht="11.25" customHeight="1" x14ac:dyDescent="0.2">
      <c r="A59" s="216"/>
      <c r="B59" s="128" t="s">
        <v>18</v>
      </c>
      <c r="C59" s="275" t="s">
        <v>67</v>
      </c>
      <c r="D59" s="278"/>
      <c r="E59" s="279"/>
      <c r="F59" s="23"/>
      <c r="G59" s="39"/>
      <c r="H59" s="28"/>
      <c r="I59" s="19"/>
      <c r="J59" s="70">
        <f>(100/I87)*I59/100</f>
        <v>0</v>
      </c>
      <c r="K59" s="391"/>
      <c r="L59" s="65">
        <f>H87*J59</f>
        <v>0</v>
      </c>
      <c r="M59" s="137"/>
    </row>
    <row r="60" spans="1:13" ht="11.25" customHeight="1" x14ac:dyDescent="0.2">
      <c r="A60" s="231"/>
      <c r="B60" s="236" t="s">
        <v>135</v>
      </c>
      <c r="C60" s="275" t="s">
        <v>136</v>
      </c>
      <c r="D60" s="276"/>
      <c r="E60" s="277"/>
      <c r="F60" s="23"/>
      <c r="G60" s="39"/>
      <c r="H60" s="28"/>
      <c r="I60" s="19"/>
      <c r="J60" s="70">
        <f>(100/I87)*I60/100</f>
        <v>0</v>
      </c>
      <c r="K60" s="403"/>
      <c r="L60" s="65">
        <f>H87*J60</f>
        <v>0</v>
      </c>
      <c r="M60" s="137"/>
    </row>
    <row r="61" spans="1:13" ht="11.25" customHeight="1" x14ac:dyDescent="0.2">
      <c r="A61" s="231"/>
      <c r="B61" s="237"/>
      <c r="C61" s="128" t="s">
        <v>137</v>
      </c>
      <c r="D61" s="252" t="s">
        <v>154</v>
      </c>
      <c r="E61" s="253"/>
      <c r="F61" s="23"/>
      <c r="G61" s="39"/>
      <c r="H61" s="28"/>
      <c r="I61" s="19"/>
      <c r="J61" s="70">
        <f>(100/I87)*I61/100</f>
        <v>0</v>
      </c>
      <c r="K61" s="403"/>
      <c r="L61" s="65">
        <f>H87*J61</f>
        <v>0</v>
      </c>
      <c r="M61" s="137"/>
    </row>
    <row r="62" spans="1:13" ht="11.25" customHeight="1" x14ac:dyDescent="0.2">
      <c r="A62" s="231"/>
      <c r="B62" s="274"/>
      <c r="C62" s="134" t="s">
        <v>138</v>
      </c>
      <c r="D62" s="252" t="s">
        <v>153</v>
      </c>
      <c r="E62" s="253"/>
      <c r="F62" s="26"/>
      <c r="G62" s="42"/>
      <c r="H62" s="31"/>
      <c r="I62" s="46"/>
      <c r="J62" s="70">
        <f>(100/I87)*I62/100</f>
        <v>0</v>
      </c>
      <c r="K62" s="403"/>
      <c r="L62" s="65">
        <f>H87*J62</f>
        <v>0</v>
      </c>
      <c r="M62" s="137"/>
    </row>
    <row r="63" spans="1:13" ht="11.25" customHeight="1" x14ac:dyDescent="0.2">
      <c r="A63" s="231"/>
      <c r="B63" s="128" t="s">
        <v>143</v>
      </c>
      <c r="C63" s="275" t="s">
        <v>146</v>
      </c>
      <c r="D63" s="278"/>
      <c r="E63" s="279"/>
      <c r="F63" s="26"/>
      <c r="G63" s="42"/>
      <c r="H63" s="31"/>
      <c r="I63" s="46"/>
      <c r="J63" s="70">
        <f>(100/I87)*I63/100</f>
        <v>0</v>
      </c>
      <c r="K63" s="403"/>
      <c r="L63" s="65">
        <f>H87*J63</f>
        <v>0</v>
      </c>
      <c r="M63" s="137"/>
    </row>
    <row r="64" spans="1:13" ht="11.25" customHeight="1" x14ac:dyDescent="0.2">
      <c r="A64" s="231"/>
      <c r="B64" s="128" t="s">
        <v>144</v>
      </c>
      <c r="C64" s="275" t="s">
        <v>147</v>
      </c>
      <c r="D64" s="278"/>
      <c r="E64" s="279"/>
      <c r="F64" s="23"/>
      <c r="G64" s="39"/>
      <c r="H64" s="28"/>
      <c r="I64" s="19"/>
      <c r="J64" s="70">
        <f>(100/I87)*I64/100</f>
        <v>0</v>
      </c>
      <c r="K64" s="403"/>
      <c r="L64" s="65">
        <f>H87*J64</f>
        <v>0</v>
      </c>
      <c r="M64" s="137"/>
    </row>
    <row r="65" spans="1:13" ht="11.25" customHeight="1" thickBot="1" x14ac:dyDescent="0.25">
      <c r="A65" s="270"/>
      <c r="B65" s="135" t="s">
        <v>145</v>
      </c>
      <c r="C65" s="293" t="s">
        <v>148</v>
      </c>
      <c r="D65" s="294"/>
      <c r="E65" s="295"/>
      <c r="F65" s="24"/>
      <c r="G65" s="41"/>
      <c r="H65" s="30"/>
      <c r="I65" s="21"/>
      <c r="J65" s="72">
        <f>(100/I87)*I65/100</f>
        <v>0</v>
      </c>
      <c r="K65" s="404"/>
      <c r="L65" s="67">
        <f>H87*J65</f>
        <v>0</v>
      </c>
      <c r="M65" s="137"/>
    </row>
    <row r="66" spans="1:13" ht="11.25" customHeight="1" x14ac:dyDescent="0.2">
      <c r="A66" s="260" t="s">
        <v>37</v>
      </c>
      <c r="B66" s="262" t="s">
        <v>31</v>
      </c>
      <c r="C66" s="263"/>
      <c r="D66" s="263"/>
      <c r="E66" s="264"/>
      <c r="F66" s="26"/>
      <c r="G66" s="42"/>
      <c r="H66" s="31"/>
      <c r="I66" s="46"/>
      <c r="J66" s="71">
        <f>(100/I87)*I66/100</f>
        <v>0</v>
      </c>
      <c r="K66" s="271">
        <f>SUM(J66:J71)</f>
        <v>0</v>
      </c>
      <c r="L66" s="66">
        <f>H87*J66</f>
        <v>0</v>
      </c>
      <c r="M66" s="137"/>
    </row>
    <row r="67" spans="1:13" ht="11.25" customHeight="1" x14ac:dyDescent="0.2">
      <c r="A67" s="260"/>
      <c r="B67" s="5" t="s">
        <v>19</v>
      </c>
      <c r="C67" s="245" t="s">
        <v>68</v>
      </c>
      <c r="D67" s="245"/>
      <c r="E67" s="246"/>
      <c r="F67" s="23"/>
      <c r="G67" s="39"/>
      <c r="H67" s="28"/>
      <c r="I67" s="19"/>
      <c r="J67" s="68">
        <f>(100/I87)*I67/100</f>
        <v>0</v>
      </c>
      <c r="K67" s="271"/>
      <c r="L67" s="66">
        <f>H87*J67</f>
        <v>0</v>
      </c>
      <c r="M67" s="137"/>
    </row>
    <row r="68" spans="1:13" ht="11.25" customHeight="1" x14ac:dyDescent="0.2">
      <c r="A68" s="260"/>
      <c r="B68" s="4" t="s">
        <v>20</v>
      </c>
      <c r="C68" s="245" t="s">
        <v>69</v>
      </c>
      <c r="D68" s="245"/>
      <c r="E68" s="246"/>
      <c r="F68" s="11"/>
      <c r="G68" s="40"/>
      <c r="H68" s="28"/>
      <c r="I68" s="19"/>
      <c r="J68" s="68">
        <f>(100/I87)*I68/100</f>
        <v>0</v>
      </c>
      <c r="K68" s="271"/>
      <c r="L68" s="65">
        <f>H87*J68</f>
        <v>0</v>
      </c>
      <c r="M68" s="137"/>
    </row>
    <row r="69" spans="1:13" ht="11.25" customHeight="1" x14ac:dyDescent="0.2">
      <c r="A69" s="260"/>
      <c r="B69" s="4" t="s">
        <v>21</v>
      </c>
      <c r="C69" s="245" t="s">
        <v>70</v>
      </c>
      <c r="D69" s="245"/>
      <c r="E69" s="247"/>
      <c r="F69" s="11"/>
      <c r="G69" s="40"/>
      <c r="H69" s="28"/>
      <c r="I69" s="19"/>
      <c r="J69" s="68">
        <f>(100/I87)*I69/100</f>
        <v>0</v>
      </c>
      <c r="K69" s="271"/>
      <c r="L69" s="65">
        <f>H87*J69</f>
        <v>0</v>
      </c>
      <c r="M69" s="137"/>
    </row>
    <row r="70" spans="1:13" ht="11.25" customHeight="1" x14ac:dyDescent="0.2">
      <c r="A70" s="260"/>
      <c r="B70" s="4" t="s">
        <v>90</v>
      </c>
      <c r="C70" s="248" t="s">
        <v>71</v>
      </c>
      <c r="D70" s="248"/>
      <c r="E70" s="249"/>
      <c r="F70" s="11"/>
      <c r="G70" s="40"/>
      <c r="H70" s="28"/>
      <c r="I70" s="19"/>
      <c r="J70" s="68">
        <f>(100/I87)*I70/100</f>
        <v>0</v>
      </c>
      <c r="K70" s="271"/>
      <c r="L70" s="65">
        <f>H87*J70</f>
        <v>0</v>
      </c>
      <c r="M70" s="137"/>
    </row>
    <row r="71" spans="1:13" ht="11.25" customHeight="1" thickBot="1" x14ac:dyDescent="0.25">
      <c r="A71" s="261"/>
      <c r="B71" s="6" t="s">
        <v>91</v>
      </c>
      <c r="C71" s="272" t="s">
        <v>72</v>
      </c>
      <c r="D71" s="272"/>
      <c r="E71" s="273"/>
      <c r="F71" s="24"/>
      <c r="G71" s="41"/>
      <c r="H71" s="30"/>
      <c r="I71" s="21"/>
      <c r="J71" s="72">
        <f>(100/I87)*I71/100</f>
        <v>0</v>
      </c>
      <c r="K71" s="271"/>
      <c r="L71" s="67">
        <f>H87*J71</f>
        <v>0</v>
      </c>
      <c r="M71" s="137"/>
    </row>
    <row r="72" spans="1:13" ht="11.25" customHeight="1" x14ac:dyDescent="0.2">
      <c r="A72" s="260" t="s">
        <v>38</v>
      </c>
      <c r="B72" s="262" t="s">
        <v>22</v>
      </c>
      <c r="C72" s="263"/>
      <c r="D72" s="263"/>
      <c r="E72" s="264"/>
      <c r="F72" s="26"/>
      <c r="G72" s="42"/>
      <c r="H72" s="27"/>
      <c r="I72" s="20"/>
      <c r="J72" s="71">
        <f>(100/I87)*I72/100</f>
        <v>0</v>
      </c>
      <c r="K72" s="241">
        <f>SUM(J72:J77)</f>
        <v>7.3190331828741466E-4</v>
      </c>
      <c r="L72" s="66">
        <f>H87*J72</f>
        <v>0</v>
      </c>
      <c r="M72" s="137"/>
    </row>
    <row r="73" spans="1:13" ht="11.25" customHeight="1" x14ac:dyDescent="0.2">
      <c r="A73" s="260"/>
      <c r="B73" s="239" t="s">
        <v>23</v>
      </c>
      <c r="C73" s="245" t="s">
        <v>186</v>
      </c>
      <c r="D73" s="245"/>
      <c r="E73" s="246"/>
      <c r="F73" s="23" t="s">
        <v>46</v>
      </c>
      <c r="G73" s="39"/>
      <c r="H73" s="28"/>
      <c r="I73" s="19"/>
      <c r="J73" s="68">
        <f>(100/I87)*I73/100</f>
        <v>0</v>
      </c>
      <c r="K73" s="242"/>
      <c r="L73" s="65">
        <f>H87*J73</f>
        <v>0</v>
      </c>
      <c r="M73" s="137"/>
    </row>
    <row r="74" spans="1:13" ht="11.25" customHeight="1" x14ac:dyDescent="0.2">
      <c r="A74" s="260"/>
      <c r="B74" s="266"/>
      <c r="C74" s="43" t="s">
        <v>100</v>
      </c>
      <c r="D74" s="252" t="s">
        <v>101</v>
      </c>
      <c r="E74" s="253"/>
      <c r="F74" s="11"/>
      <c r="G74" s="40" t="s">
        <v>233</v>
      </c>
      <c r="H74" s="28"/>
      <c r="I74" s="19">
        <v>56233.78</v>
      </c>
      <c r="J74" s="33">
        <f>(100/I87)*I74/100</f>
        <v>7.3190331828741466E-4</v>
      </c>
      <c r="K74" s="242"/>
      <c r="L74" s="93">
        <f>H87*J74</f>
        <v>16432.546921525376</v>
      </c>
      <c r="M74" s="137">
        <f>L74/G74</f>
        <v>3286.5093843050754</v>
      </c>
    </row>
    <row r="75" spans="1:13" ht="11.25" customHeight="1" x14ac:dyDescent="0.2">
      <c r="A75" s="260"/>
      <c r="B75" s="267"/>
      <c r="C75" s="5" t="s">
        <v>99</v>
      </c>
      <c r="D75" s="252" t="s">
        <v>102</v>
      </c>
      <c r="E75" s="253"/>
      <c r="F75" s="11"/>
      <c r="G75" s="40"/>
      <c r="H75" s="28"/>
      <c r="I75" s="19"/>
      <c r="J75" s="68">
        <f>(100/I87)*I75/100</f>
        <v>0</v>
      </c>
      <c r="K75" s="242"/>
      <c r="L75" s="65">
        <f>H87*J75</f>
        <v>0</v>
      </c>
      <c r="M75" s="137"/>
    </row>
    <row r="76" spans="1:13" ht="11.25" customHeight="1" x14ac:dyDescent="0.2">
      <c r="A76" s="260"/>
      <c r="B76" s="4" t="s">
        <v>24</v>
      </c>
      <c r="C76" s="245" t="s">
        <v>167</v>
      </c>
      <c r="D76" s="245"/>
      <c r="E76" s="246"/>
      <c r="F76" s="11" t="s">
        <v>47</v>
      </c>
      <c r="G76" s="40"/>
      <c r="H76" s="28">
        <v>616000</v>
      </c>
      <c r="I76" s="19"/>
      <c r="J76" s="68">
        <f>(100/I87)*I76/100</f>
        <v>0</v>
      </c>
      <c r="K76" s="242"/>
      <c r="L76" s="65">
        <f>H87*J76</f>
        <v>0</v>
      </c>
      <c r="M76" s="137"/>
    </row>
    <row r="77" spans="1:13" ht="11.25" customHeight="1" thickBot="1" x14ac:dyDescent="0.25">
      <c r="A77" s="261"/>
      <c r="B77" s="6" t="s">
        <v>25</v>
      </c>
      <c r="C77" s="268" t="s">
        <v>74</v>
      </c>
      <c r="D77" s="268"/>
      <c r="E77" s="269"/>
      <c r="F77" s="24"/>
      <c r="G77" s="41"/>
      <c r="H77" s="30"/>
      <c r="I77" s="21"/>
      <c r="J77" s="72">
        <f>(100/I87)*I77/100</f>
        <v>0</v>
      </c>
      <c r="K77" s="265"/>
      <c r="L77" s="67">
        <f>H87*J77</f>
        <v>0</v>
      </c>
      <c r="M77" s="137"/>
    </row>
    <row r="78" spans="1:13" ht="22.5" customHeight="1" x14ac:dyDescent="0.2">
      <c r="A78" s="229" t="s">
        <v>39</v>
      </c>
      <c r="B78" s="233" t="s">
        <v>26</v>
      </c>
      <c r="C78" s="234"/>
      <c r="D78" s="234"/>
      <c r="E78" s="235"/>
      <c r="F78" s="25"/>
      <c r="G78" s="8"/>
      <c r="H78" s="27"/>
      <c r="I78" s="20"/>
      <c r="J78" s="71">
        <f>(100/I87)*I78/100</f>
        <v>0</v>
      </c>
      <c r="K78" s="241">
        <f>SUM(J78:J86)</f>
        <v>1.3927467902686771E-2</v>
      </c>
      <c r="L78" s="66">
        <f>H87*J78</f>
        <v>0</v>
      </c>
      <c r="M78" s="137"/>
    </row>
    <row r="79" spans="1:13" ht="11.25" customHeight="1" x14ac:dyDescent="0.2">
      <c r="A79" s="216"/>
      <c r="B79" s="5" t="s">
        <v>92</v>
      </c>
      <c r="C79" s="245" t="s">
        <v>76</v>
      </c>
      <c r="D79" s="245"/>
      <c r="E79" s="246"/>
      <c r="F79" s="23" t="s">
        <v>48</v>
      </c>
      <c r="G79" s="39" t="s">
        <v>212</v>
      </c>
      <c r="H79" s="28">
        <v>2265000</v>
      </c>
      <c r="I79" s="19">
        <v>1070078.72</v>
      </c>
      <c r="J79" s="33">
        <f>(100/I87)*I79/100</f>
        <v>1.3927467902686771E-2</v>
      </c>
      <c r="K79" s="242"/>
      <c r="L79" s="93">
        <f>H87*J79</f>
        <v>312696.72385754285</v>
      </c>
      <c r="M79" s="137">
        <f>L79/G79</f>
        <v>312696.72385754285</v>
      </c>
    </row>
    <row r="80" spans="1:13" ht="11.25" customHeight="1" x14ac:dyDescent="0.2">
      <c r="A80" s="216"/>
      <c r="B80" s="5" t="s">
        <v>93</v>
      </c>
      <c r="C80" s="245" t="s">
        <v>75</v>
      </c>
      <c r="D80" s="245"/>
      <c r="E80" s="247"/>
      <c r="F80" s="23" t="s">
        <v>49</v>
      </c>
      <c r="G80" s="39"/>
      <c r="H80" s="28"/>
      <c r="I80" s="19"/>
      <c r="J80" s="68">
        <f>(100/I87)*I80/100</f>
        <v>0</v>
      </c>
      <c r="K80" s="242"/>
      <c r="L80" s="65">
        <f>H87*J80</f>
        <v>0</v>
      </c>
      <c r="M80" s="137"/>
    </row>
    <row r="81" spans="1:13" ht="11.25" customHeight="1" x14ac:dyDescent="0.2">
      <c r="A81" s="230"/>
      <c r="B81" s="5" t="s">
        <v>94</v>
      </c>
      <c r="C81" s="248" t="s">
        <v>115</v>
      </c>
      <c r="D81" s="248"/>
      <c r="E81" s="249"/>
      <c r="F81" s="26"/>
      <c r="G81" s="42"/>
      <c r="H81" s="28"/>
      <c r="I81" s="19"/>
      <c r="J81" s="73">
        <f>(100/I87)*I81/100</f>
        <v>0</v>
      </c>
      <c r="K81" s="242"/>
      <c r="L81" s="65">
        <f>H87*J81</f>
        <v>0</v>
      </c>
      <c r="M81" s="137"/>
    </row>
    <row r="82" spans="1:13" ht="11.25" customHeight="1" x14ac:dyDescent="0.2">
      <c r="A82" s="231"/>
      <c r="B82" s="5" t="s">
        <v>109</v>
      </c>
      <c r="C82" s="245" t="s">
        <v>197</v>
      </c>
      <c r="D82" s="245"/>
      <c r="E82" s="247"/>
      <c r="F82" s="23"/>
      <c r="G82" s="39"/>
      <c r="H82" s="28"/>
      <c r="I82" s="19"/>
      <c r="J82" s="70">
        <f>(100/I87)*I82/100</f>
        <v>0</v>
      </c>
      <c r="K82" s="243"/>
      <c r="L82" s="65">
        <f>H87*J82</f>
        <v>0</v>
      </c>
      <c r="M82" s="137"/>
    </row>
    <row r="83" spans="1:13" ht="11.25" customHeight="1" x14ac:dyDescent="0.2">
      <c r="A83" s="231"/>
      <c r="B83" s="44" t="s">
        <v>110</v>
      </c>
      <c r="C83" s="245" t="s">
        <v>161</v>
      </c>
      <c r="D83" s="245"/>
      <c r="E83" s="247"/>
      <c r="F83" s="23"/>
      <c r="G83" s="39"/>
      <c r="H83" s="28"/>
      <c r="I83" s="19"/>
      <c r="J83" s="70">
        <f>(100/I87)*I83/100</f>
        <v>0</v>
      </c>
      <c r="K83" s="243"/>
      <c r="L83" s="65">
        <f>H87*J83</f>
        <v>0</v>
      </c>
      <c r="M83" s="137"/>
    </row>
    <row r="84" spans="1:13" ht="11.25" customHeight="1" x14ac:dyDescent="0.2">
      <c r="A84" s="231"/>
      <c r="B84" s="236" t="s">
        <v>162</v>
      </c>
      <c r="C84" s="250" t="s">
        <v>111</v>
      </c>
      <c r="D84" s="250"/>
      <c r="E84" s="251"/>
      <c r="F84" s="23"/>
      <c r="G84" s="39"/>
      <c r="H84" s="28"/>
      <c r="I84" s="19"/>
      <c r="J84" s="70">
        <f>(100/I87)*I84/100</f>
        <v>0</v>
      </c>
      <c r="K84" s="243"/>
      <c r="L84" s="65">
        <f>H87*J84</f>
        <v>0</v>
      </c>
      <c r="M84" s="137"/>
    </row>
    <row r="85" spans="1:13" ht="11.25" customHeight="1" x14ac:dyDescent="0.2">
      <c r="A85" s="231"/>
      <c r="B85" s="237"/>
      <c r="C85" s="43" t="s">
        <v>163</v>
      </c>
      <c r="D85" s="252" t="s">
        <v>122</v>
      </c>
      <c r="E85" s="253"/>
      <c r="F85" s="23"/>
      <c r="G85" s="39"/>
      <c r="H85" s="28"/>
      <c r="I85" s="19"/>
      <c r="J85" s="77">
        <f>(100/I87)*I85/100</f>
        <v>0</v>
      </c>
      <c r="K85" s="243"/>
      <c r="L85" s="65">
        <f>H87*J85</f>
        <v>0</v>
      </c>
      <c r="M85" s="137"/>
    </row>
    <row r="86" spans="1:13" ht="11.25" customHeight="1" thickBot="1" x14ac:dyDescent="0.25">
      <c r="A86" s="232"/>
      <c r="B86" s="238"/>
      <c r="C86" s="5" t="s">
        <v>164</v>
      </c>
      <c r="D86" s="252" t="s">
        <v>121</v>
      </c>
      <c r="E86" s="253"/>
      <c r="F86" s="62"/>
      <c r="G86" s="76"/>
      <c r="H86" s="63"/>
      <c r="I86" s="64"/>
      <c r="J86" s="61">
        <f>(100/I87)*I86/100</f>
        <v>0</v>
      </c>
      <c r="K86" s="244"/>
      <c r="L86" s="65">
        <f>H87*J86</f>
        <v>0</v>
      </c>
      <c r="M86" s="137"/>
    </row>
    <row r="87" spans="1:13" ht="22.5" customHeight="1" thickTop="1" thickBot="1" x14ac:dyDescent="0.25">
      <c r="A87" s="50" t="s">
        <v>95</v>
      </c>
      <c r="B87" s="211" t="s">
        <v>28</v>
      </c>
      <c r="C87" s="212"/>
      <c r="D87" s="212"/>
      <c r="E87" s="212"/>
      <c r="F87" s="213"/>
      <c r="G87" s="214"/>
      <c r="H87" s="51">
        <f>SUM(H5:H86)</f>
        <v>22451800</v>
      </c>
      <c r="I87" s="52">
        <f>SUM(I5:I86)</f>
        <v>76832251.74000001</v>
      </c>
      <c r="J87" s="53">
        <f>SUM(J5:J86)</f>
        <v>0.99999999999999978</v>
      </c>
      <c r="K87" s="54">
        <f>SUM(K5:K86)</f>
        <v>0.99999999999999989</v>
      </c>
      <c r="L87" s="96">
        <f>SUM(L5:L86)</f>
        <v>22451799.999999996</v>
      </c>
      <c r="M87" s="79"/>
    </row>
    <row r="88" spans="1:13" ht="11.25" customHeight="1" thickTop="1" x14ac:dyDescent="0.2">
      <c r="A88" s="215" t="s">
        <v>107</v>
      </c>
      <c r="B88" s="218" t="s">
        <v>129</v>
      </c>
      <c r="C88" s="219"/>
      <c r="D88" s="219"/>
      <c r="E88" s="219"/>
      <c r="F88" s="220"/>
      <c r="G88" s="221"/>
      <c r="H88" s="222"/>
      <c r="I88" s="87"/>
      <c r="J88" s="209"/>
      <c r="K88" s="209"/>
      <c r="L88" s="209"/>
      <c r="M88" s="210"/>
    </row>
    <row r="89" spans="1:13" ht="11.25" customHeight="1" x14ac:dyDescent="0.2">
      <c r="A89" s="216"/>
      <c r="B89" s="223"/>
      <c r="C89" s="224"/>
      <c r="D89" s="224"/>
      <c r="E89" s="224"/>
      <c r="F89" s="224"/>
      <c r="G89" s="224"/>
      <c r="H89" s="225"/>
      <c r="I89" s="19"/>
      <c r="J89" s="200"/>
      <c r="K89" s="200"/>
      <c r="L89" s="200"/>
      <c r="M89" s="201"/>
    </row>
    <row r="90" spans="1:13" ht="11.25" customHeight="1" x14ac:dyDescent="0.2">
      <c r="A90" s="216"/>
      <c r="B90" s="223"/>
      <c r="C90" s="224"/>
      <c r="D90" s="224"/>
      <c r="E90" s="224"/>
      <c r="F90" s="224"/>
      <c r="G90" s="224"/>
      <c r="H90" s="225"/>
      <c r="I90" s="19"/>
      <c r="J90" s="200"/>
      <c r="K90" s="200"/>
      <c r="L90" s="200"/>
      <c r="M90" s="201"/>
    </row>
    <row r="91" spans="1:13" ht="11.25" customHeight="1" x14ac:dyDescent="0.2">
      <c r="A91" s="216"/>
      <c r="B91" s="223"/>
      <c r="C91" s="224"/>
      <c r="D91" s="224"/>
      <c r="E91" s="224"/>
      <c r="F91" s="224"/>
      <c r="G91" s="224"/>
      <c r="H91" s="225"/>
      <c r="I91" s="19"/>
      <c r="J91" s="200"/>
      <c r="K91" s="200"/>
      <c r="L91" s="200"/>
      <c r="M91" s="201"/>
    </row>
    <row r="92" spans="1:13" ht="11.25" customHeight="1" x14ac:dyDescent="0.2">
      <c r="A92" s="216"/>
      <c r="B92" s="223"/>
      <c r="C92" s="224"/>
      <c r="D92" s="224"/>
      <c r="E92" s="224"/>
      <c r="F92" s="224"/>
      <c r="G92" s="224"/>
      <c r="H92" s="225"/>
      <c r="I92" s="19"/>
      <c r="J92" s="200"/>
      <c r="K92" s="200"/>
      <c r="L92" s="200"/>
      <c r="M92" s="201"/>
    </row>
    <row r="93" spans="1:13" ht="11.25" customHeight="1" thickBot="1" x14ac:dyDescent="0.25">
      <c r="A93" s="217"/>
      <c r="B93" s="226"/>
      <c r="C93" s="227"/>
      <c r="D93" s="227"/>
      <c r="E93" s="227"/>
      <c r="F93" s="227"/>
      <c r="G93" s="227"/>
      <c r="H93" s="228"/>
      <c r="I93" s="89"/>
      <c r="J93" s="202"/>
      <c r="K93" s="202"/>
      <c r="L93" s="202"/>
      <c r="M93" s="203"/>
    </row>
    <row r="94" spans="1:13" ht="22.5" customHeight="1" thickTop="1" thickBot="1" x14ac:dyDescent="0.25">
      <c r="A94" s="50" t="s">
        <v>112</v>
      </c>
      <c r="B94" s="204" t="s">
        <v>113</v>
      </c>
      <c r="C94" s="205"/>
      <c r="D94" s="205"/>
      <c r="E94" s="205"/>
      <c r="F94" s="206"/>
      <c r="G94" s="207"/>
      <c r="H94" s="208"/>
      <c r="I94" s="88">
        <f>SUM(I87:I88)</f>
        <v>76832251.74000001</v>
      </c>
      <c r="J94" s="22"/>
      <c r="L94" s="22"/>
      <c r="M94" s="80"/>
    </row>
    <row r="95" spans="1:13" ht="12" thickTop="1" x14ac:dyDescent="0.2"/>
    <row r="96" spans="1:13" ht="12.75" x14ac:dyDescent="0.2">
      <c r="B96" s="92" t="s">
        <v>169</v>
      </c>
      <c r="C96" s="357" t="s">
        <v>171</v>
      </c>
      <c r="D96" s="224"/>
      <c r="E96" s="224"/>
      <c r="F96" s="224"/>
      <c r="G96" s="224"/>
      <c r="H96" s="224"/>
      <c r="I96" s="224"/>
      <c r="J96" s="224"/>
      <c r="K96" s="224"/>
      <c r="L96" s="224"/>
      <c r="M96" s="224"/>
    </row>
    <row r="97" spans="2:13" ht="12.75" x14ac:dyDescent="0.2">
      <c r="B97" s="92"/>
      <c r="C97" s="357" t="s">
        <v>188</v>
      </c>
      <c r="D97" s="224"/>
      <c r="E97" s="224"/>
      <c r="F97" s="224"/>
      <c r="G97" s="224"/>
      <c r="H97" s="224"/>
      <c r="I97" s="224"/>
      <c r="J97" s="224"/>
      <c r="K97" s="224"/>
      <c r="L97" s="224"/>
      <c r="M97" s="224"/>
    </row>
    <row r="98" spans="2:13" ht="12.75" x14ac:dyDescent="0.2">
      <c r="B98" s="97"/>
      <c r="C98" s="355" t="s">
        <v>189</v>
      </c>
      <c r="D98" s="356"/>
      <c r="E98" s="356"/>
      <c r="F98" s="356"/>
      <c r="G98" s="356"/>
      <c r="H98" s="356"/>
      <c r="I98" s="356"/>
      <c r="J98" s="356"/>
      <c r="K98" s="356"/>
      <c r="L98" s="356"/>
      <c r="M98" s="356"/>
    </row>
    <row r="99" spans="2:13" x14ac:dyDescent="0.2">
      <c r="B99" s="101" t="s">
        <v>199</v>
      </c>
      <c r="C99" s="104" t="s">
        <v>203</v>
      </c>
      <c r="D99" s="101"/>
      <c r="E99" s="101"/>
      <c r="F99" s="101"/>
      <c r="G99" s="101"/>
      <c r="H99" s="101"/>
      <c r="I99" s="108"/>
      <c r="J99" s="101"/>
      <c r="K99" s="101"/>
      <c r="L99" s="109"/>
      <c r="M99" s="110"/>
    </row>
    <row r="100" spans="2:13" x14ac:dyDescent="0.2">
      <c r="B100" s="111" t="s">
        <v>204</v>
      </c>
      <c r="C100" s="112" t="s">
        <v>208</v>
      </c>
      <c r="D100" s="111"/>
      <c r="E100" s="111"/>
      <c r="F100" s="111"/>
      <c r="G100" s="111"/>
      <c r="H100" s="111"/>
      <c r="I100" s="113"/>
      <c r="J100" s="111"/>
      <c r="K100" s="111"/>
      <c r="L100" s="114"/>
      <c r="M100" s="115"/>
    </row>
    <row r="101" spans="2:13" x14ac:dyDescent="0.2">
      <c r="B101" s="116"/>
      <c r="C101" s="120" t="s">
        <v>205</v>
      </c>
      <c r="D101" s="116"/>
      <c r="E101" s="116"/>
      <c r="F101" s="116"/>
      <c r="G101" s="116"/>
      <c r="H101" s="116"/>
      <c r="I101" s="117"/>
      <c r="J101" s="116"/>
      <c r="K101" s="116"/>
      <c r="L101" s="118"/>
      <c r="M101" s="119"/>
    </row>
    <row r="102" spans="2:13" x14ac:dyDescent="0.2">
      <c r="B102" s="121" t="s">
        <v>206</v>
      </c>
      <c r="C102" s="122" t="s">
        <v>207</v>
      </c>
      <c r="D102" s="121"/>
      <c r="E102" s="121"/>
      <c r="F102" s="121"/>
      <c r="G102" s="121"/>
      <c r="H102" s="121"/>
      <c r="I102" s="123"/>
      <c r="J102" s="121"/>
      <c r="K102" s="121"/>
      <c r="L102" s="124"/>
      <c r="M102" s="125"/>
    </row>
  </sheetData>
  <mergeCells count="129">
    <mergeCell ref="C38:E38"/>
    <mergeCell ref="K66:K71"/>
    <mergeCell ref="C56:E56"/>
    <mergeCell ref="K53:K56"/>
    <mergeCell ref="C49:C51"/>
    <mergeCell ref="D49:E49"/>
    <mergeCell ref="K21:K52"/>
    <mergeCell ref="C22:E22"/>
    <mergeCell ref="D23:E23"/>
    <mergeCell ref="D24:E24"/>
    <mergeCell ref="C32:E32"/>
    <mergeCell ref="C70:E70"/>
    <mergeCell ref="M28:M29"/>
    <mergeCell ref="C97:M97"/>
    <mergeCell ref="J92:M92"/>
    <mergeCell ref="J93:M93"/>
    <mergeCell ref="B94:H94"/>
    <mergeCell ref="C96:M96"/>
    <mergeCell ref="L28:L29"/>
    <mergeCell ref="J28:J29"/>
    <mergeCell ref="K57:K65"/>
    <mergeCell ref="J91:M91"/>
    <mergeCell ref="B87:G87"/>
    <mergeCell ref="K78:K86"/>
    <mergeCell ref="D85:E85"/>
    <mergeCell ref="J89:M89"/>
    <mergeCell ref="J90:M90"/>
    <mergeCell ref="D86:E86"/>
    <mergeCell ref="C83:E83"/>
    <mergeCell ref="J88:M88"/>
    <mergeCell ref="A88:A93"/>
    <mergeCell ref="B88:H93"/>
    <mergeCell ref="A78:A86"/>
    <mergeCell ref="B78:E78"/>
    <mergeCell ref="B84:B86"/>
    <mergeCell ref="C79:E79"/>
    <mergeCell ref="C80:E80"/>
    <mergeCell ref="C81:E81"/>
    <mergeCell ref="C82:E82"/>
    <mergeCell ref="C84:E84"/>
    <mergeCell ref="A72:A77"/>
    <mergeCell ref="B72:E72"/>
    <mergeCell ref="K72:K77"/>
    <mergeCell ref="B73:B75"/>
    <mergeCell ref="C73:E73"/>
    <mergeCell ref="D74:E74"/>
    <mergeCell ref="D75:E75"/>
    <mergeCell ref="C76:E76"/>
    <mergeCell ref="C77:E77"/>
    <mergeCell ref="C27:E27"/>
    <mergeCell ref="A57:A65"/>
    <mergeCell ref="B57:E57"/>
    <mergeCell ref="C58:E58"/>
    <mergeCell ref="C59:E59"/>
    <mergeCell ref="B60:B62"/>
    <mergeCell ref="C60:E60"/>
    <mergeCell ref="C63:E63"/>
    <mergeCell ref="C64:E64"/>
    <mergeCell ref="C65:E65"/>
    <mergeCell ref="C33:E33"/>
    <mergeCell ref="D34:E34"/>
    <mergeCell ref="D35:E35"/>
    <mergeCell ref="A66:A71"/>
    <mergeCell ref="B66:E66"/>
    <mergeCell ref="B33:B37"/>
    <mergeCell ref="C71:E71"/>
    <mergeCell ref="C67:E67"/>
    <mergeCell ref="C68:E68"/>
    <mergeCell ref="C69:E69"/>
    <mergeCell ref="D46:E46"/>
    <mergeCell ref="B27:B31"/>
    <mergeCell ref="D25:E25"/>
    <mergeCell ref="D61:E61"/>
    <mergeCell ref="D62:E62"/>
    <mergeCell ref="D30:E30"/>
    <mergeCell ref="D31:E31"/>
    <mergeCell ref="D52:E52"/>
    <mergeCell ref="D36:E36"/>
    <mergeCell ref="B53:E53"/>
    <mergeCell ref="B18:B20"/>
    <mergeCell ref="C18:E18"/>
    <mergeCell ref="D19:E19"/>
    <mergeCell ref="D20:E20"/>
    <mergeCell ref="A53:A56"/>
    <mergeCell ref="A21:A52"/>
    <mergeCell ref="B21:E21"/>
    <mergeCell ref="C54:E54"/>
    <mergeCell ref="C55:E55"/>
    <mergeCell ref="B22:B26"/>
    <mergeCell ref="D12:E12"/>
    <mergeCell ref="D13:E13"/>
    <mergeCell ref="C14:C17"/>
    <mergeCell ref="D14:E14"/>
    <mergeCell ref="M3:M4"/>
    <mergeCell ref="D37:E37"/>
    <mergeCell ref="I28:I29"/>
    <mergeCell ref="D28:E28"/>
    <mergeCell ref="D29:E29"/>
    <mergeCell ref="D26:E26"/>
    <mergeCell ref="A5:A20"/>
    <mergeCell ref="B5:E5"/>
    <mergeCell ref="K5:K20"/>
    <mergeCell ref="C6:E6"/>
    <mergeCell ref="B7:B17"/>
    <mergeCell ref="C7:E7"/>
    <mergeCell ref="D8:E8"/>
    <mergeCell ref="D9:E9"/>
    <mergeCell ref="D10:E10"/>
    <mergeCell ref="D11:E11"/>
    <mergeCell ref="A1:M1"/>
    <mergeCell ref="A2:M2"/>
    <mergeCell ref="A3:E4"/>
    <mergeCell ref="F3:F4"/>
    <mergeCell ref="G3:G4"/>
    <mergeCell ref="H3:H4"/>
    <mergeCell ref="I3:I4"/>
    <mergeCell ref="J3:J4"/>
    <mergeCell ref="K3:K4"/>
    <mergeCell ref="L3:L4"/>
    <mergeCell ref="C98:M98"/>
    <mergeCell ref="B39:B52"/>
    <mergeCell ref="C39:E39"/>
    <mergeCell ref="D40:E40"/>
    <mergeCell ref="D41:E41"/>
    <mergeCell ref="D42:E42"/>
    <mergeCell ref="D43:E43"/>
    <mergeCell ref="D44:E44"/>
    <mergeCell ref="D45:E45"/>
    <mergeCell ref="C46:C4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70" zoomScaleNormal="70" workbookViewId="0">
      <selection activeCell="O13" sqref="O13"/>
    </sheetView>
  </sheetViews>
  <sheetFormatPr defaultRowHeight="12.75" x14ac:dyDescent="0.2"/>
  <cols>
    <col min="1" max="1" width="2.140625" style="148" customWidth="1"/>
    <col min="2" max="2" width="4.5703125" style="148" customWidth="1"/>
    <col min="3" max="3" width="6" style="148" customWidth="1"/>
    <col min="4" max="4" width="7.7109375" style="148" customWidth="1"/>
    <col min="5" max="5" width="18.85546875" style="148" customWidth="1"/>
    <col min="6" max="18" width="12.140625" style="148" customWidth="1"/>
    <col min="19" max="19" width="14.5703125" style="148" customWidth="1"/>
    <col min="20" max="20" width="10.140625" style="148" customWidth="1"/>
    <col min="21" max="21" width="8.85546875" style="148" customWidth="1"/>
    <col min="22" max="16384" width="9.140625" style="148"/>
  </cols>
  <sheetData>
    <row r="1" spans="1:21" ht="12.75" customHeight="1" x14ac:dyDescent="0.2">
      <c r="A1" s="422" t="s">
        <v>298</v>
      </c>
      <c r="B1" s="423"/>
      <c r="C1" s="423"/>
      <c r="D1" s="424"/>
      <c r="E1" s="424"/>
      <c r="S1" s="198"/>
      <c r="T1" s="190"/>
      <c r="U1" s="190"/>
    </row>
    <row r="2" spans="1:21" ht="12.75" customHeight="1" x14ac:dyDescent="0.2">
      <c r="A2" s="424"/>
      <c r="B2" s="424"/>
      <c r="C2" s="424"/>
      <c r="D2" s="424"/>
      <c r="E2" s="424"/>
      <c r="S2" s="191"/>
      <c r="T2" s="190"/>
      <c r="U2" s="190"/>
    </row>
    <row r="3" spans="1:21" ht="15.75" thickBot="1" x14ac:dyDescent="0.25">
      <c r="A3" s="425"/>
      <c r="B3" s="425"/>
      <c r="C3" s="425"/>
      <c r="D3" s="425"/>
      <c r="E3" s="425"/>
      <c r="S3" s="199" t="s">
        <v>300</v>
      </c>
      <c r="T3" s="190"/>
      <c r="U3" s="190"/>
    </row>
    <row r="4" spans="1:21" ht="15" x14ac:dyDescent="0.2">
      <c r="S4" s="199" t="s">
        <v>301</v>
      </c>
      <c r="T4" s="190"/>
      <c r="U4" s="190"/>
    </row>
    <row r="5" spans="1:21" x14ac:dyDescent="0.2">
      <c r="A5" s="454" t="s">
        <v>283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</row>
    <row r="6" spans="1:21" x14ac:dyDescent="0.2">
      <c r="A6" s="455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</row>
    <row r="7" spans="1:21" ht="13.5" thickBot="1" x14ac:dyDescent="0.25">
      <c r="A7" s="456"/>
      <c r="B7" s="456"/>
      <c r="C7" s="456"/>
      <c r="D7" s="456"/>
      <c r="E7" s="456"/>
      <c r="U7" s="149"/>
    </row>
    <row r="8" spans="1:21" ht="22.5" customHeight="1" x14ac:dyDescent="0.2">
      <c r="A8" s="426" t="s">
        <v>0</v>
      </c>
      <c r="B8" s="427"/>
      <c r="C8" s="427"/>
      <c r="D8" s="427"/>
      <c r="E8" s="427"/>
      <c r="F8" s="192" t="s">
        <v>234</v>
      </c>
      <c r="G8" s="193" t="s">
        <v>235</v>
      </c>
      <c r="H8" s="193" t="s">
        <v>240</v>
      </c>
      <c r="I8" s="193" t="s">
        <v>239</v>
      </c>
      <c r="J8" s="193" t="s">
        <v>244</v>
      </c>
      <c r="K8" s="193" t="s">
        <v>245</v>
      </c>
      <c r="L8" s="193" t="s">
        <v>247</v>
      </c>
      <c r="M8" s="193" t="s">
        <v>249</v>
      </c>
      <c r="N8" s="193" t="s">
        <v>250</v>
      </c>
      <c r="O8" s="193" t="s">
        <v>280</v>
      </c>
      <c r="P8" s="193" t="s">
        <v>252</v>
      </c>
      <c r="Q8" s="193" t="s">
        <v>253</v>
      </c>
      <c r="R8" s="193" t="s">
        <v>254</v>
      </c>
      <c r="S8" s="194" t="s">
        <v>256</v>
      </c>
      <c r="T8" s="426" t="s">
        <v>238</v>
      </c>
      <c r="U8" s="411" t="s">
        <v>236</v>
      </c>
    </row>
    <row r="9" spans="1:21" ht="31.5" customHeight="1" thickBot="1" x14ac:dyDescent="0.25">
      <c r="A9" s="428"/>
      <c r="B9" s="429"/>
      <c r="C9" s="429"/>
      <c r="D9" s="429"/>
      <c r="E9" s="429"/>
      <c r="F9" s="195" t="s">
        <v>241</v>
      </c>
      <c r="G9" s="196" t="s">
        <v>242</v>
      </c>
      <c r="H9" s="196" t="s">
        <v>288</v>
      </c>
      <c r="I9" s="196" t="s">
        <v>243</v>
      </c>
      <c r="J9" s="196" t="s">
        <v>293</v>
      </c>
      <c r="K9" s="196" t="s">
        <v>246</v>
      </c>
      <c r="L9" s="196" t="s">
        <v>248</v>
      </c>
      <c r="M9" s="196" t="s">
        <v>251</v>
      </c>
      <c r="N9" s="196" t="s">
        <v>294</v>
      </c>
      <c r="O9" s="196" t="s">
        <v>289</v>
      </c>
      <c r="P9" s="196" t="s">
        <v>255</v>
      </c>
      <c r="Q9" s="196" t="s">
        <v>295</v>
      </c>
      <c r="R9" s="196" t="s">
        <v>296</v>
      </c>
      <c r="S9" s="197" t="s">
        <v>257</v>
      </c>
      <c r="T9" s="443"/>
      <c r="U9" s="412"/>
    </row>
    <row r="10" spans="1:21" ht="21" customHeight="1" x14ac:dyDescent="0.25">
      <c r="A10" s="430" t="s">
        <v>33</v>
      </c>
      <c r="B10" s="432" t="s">
        <v>1</v>
      </c>
      <c r="C10" s="433"/>
      <c r="D10" s="433"/>
      <c r="E10" s="433"/>
      <c r="F10" s="158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70"/>
      <c r="T10" s="171"/>
      <c r="U10" s="173"/>
    </row>
    <row r="11" spans="1:21" ht="21" customHeight="1" x14ac:dyDescent="0.2">
      <c r="A11" s="431"/>
      <c r="B11" s="413" t="s">
        <v>2</v>
      </c>
      <c r="C11" s="150" t="s">
        <v>259</v>
      </c>
      <c r="D11" s="418" t="s">
        <v>52</v>
      </c>
      <c r="E11" s="419"/>
      <c r="F11" s="160"/>
      <c r="G11" s="161"/>
      <c r="H11" s="161"/>
      <c r="I11" s="161">
        <v>2</v>
      </c>
      <c r="J11" s="161">
        <v>2</v>
      </c>
      <c r="K11" s="161">
        <v>1</v>
      </c>
      <c r="L11" s="161"/>
      <c r="M11" s="161"/>
      <c r="N11" s="161"/>
      <c r="O11" s="161"/>
      <c r="P11" s="161"/>
      <c r="Q11" s="161">
        <v>1</v>
      </c>
      <c r="R11" s="161"/>
      <c r="S11" s="162"/>
      <c r="T11" s="171">
        <v>6</v>
      </c>
      <c r="U11" s="184" t="s">
        <v>237</v>
      </c>
    </row>
    <row r="12" spans="1:21" ht="21" customHeight="1" x14ac:dyDescent="0.2">
      <c r="A12" s="431"/>
      <c r="B12" s="413"/>
      <c r="C12" s="150" t="s">
        <v>260</v>
      </c>
      <c r="D12" s="418" t="s">
        <v>119</v>
      </c>
      <c r="E12" s="419"/>
      <c r="F12" s="160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>
        <v>1</v>
      </c>
      <c r="R12" s="161"/>
      <c r="S12" s="162"/>
      <c r="T12" s="171">
        <f>SUM(F12:S12)</f>
        <v>1</v>
      </c>
      <c r="U12" s="184" t="s">
        <v>237</v>
      </c>
    </row>
    <row r="13" spans="1:21" ht="66.75" customHeight="1" x14ac:dyDescent="0.2">
      <c r="A13" s="431"/>
      <c r="B13" s="413"/>
      <c r="C13" s="150" t="s">
        <v>261</v>
      </c>
      <c r="D13" s="418" t="s">
        <v>130</v>
      </c>
      <c r="E13" s="419"/>
      <c r="F13" s="177" t="s">
        <v>286</v>
      </c>
      <c r="G13" s="174" t="s">
        <v>276</v>
      </c>
      <c r="H13" s="174" t="s">
        <v>282</v>
      </c>
      <c r="I13" s="174" t="s">
        <v>277</v>
      </c>
      <c r="J13" s="174" t="s">
        <v>285</v>
      </c>
      <c r="K13" s="174" t="s">
        <v>287</v>
      </c>
      <c r="L13" s="174"/>
      <c r="M13" s="174" t="s">
        <v>279</v>
      </c>
      <c r="N13" s="174"/>
      <c r="O13" s="174" t="s">
        <v>281</v>
      </c>
      <c r="P13" s="174" t="s">
        <v>274</v>
      </c>
      <c r="Q13" s="174" t="s">
        <v>284</v>
      </c>
      <c r="R13" s="174" t="s">
        <v>278</v>
      </c>
      <c r="S13" s="176" t="s">
        <v>275</v>
      </c>
      <c r="T13" s="175" t="s">
        <v>297</v>
      </c>
      <c r="U13" s="184" t="s">
        <v>299</v>
      </c>
    </row>
    <row r="14" spans="1:21" ht="21" customHeight="1" x14ac:dyDescent="0.2">
      <c r="A14" s="431"/>
      <c r="B14" s="413"/>
      <c r="C14" s="415" t="s">
        <v>270</v>
      </c>
      <c r="D14" s="416" t="s">
        <v>84</v>
      </c>
      <c r="E14" s="417"/>
      <c r="F14" s="160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2"/>
      <c r="T14" s="171"/>
      <c r="U14" s="184"/>
    </row>
    <row r="15" spans="1:21" ht="21" customHeight="1" x14ac:dyDescent="0.2">
      <c r="A15" s="431"/>
      <c r="B15" s="413"/>
      <c r="C15" s="414"/>
      <c r="D15" s="151" t="s">
        <v>271</v>
      </c>
      <c r="E15" s="188" t="s">
        <v>85</v>
      </c>
      <c r="F15" s="160"/>
      <c r="G15" s="161">
        <v>1</v>
      </c>
      <c r="H15" s="161"/>
      <c r="I15" s="161"/>
      <c r="J15" s="161">
        <v>1</v>
      </c>
      <c r="K15" s="161">
        <v>1</v>
      </c>
      <c r="L15" s="161">
        <v>1</v>
      </c>
      <c r="M15" s="161">
        <v>1</v>
      </c>
      <c r="N15" s="161"/>
      <c r="O15" s="161">
        <v>1</v>
      </c>
      <c r="P15" s="161"/>
      <c r="Q15" s="161"/>
      <c r="R15" s="161">
        <v>1</v>
      </c>
      <c r="S15" s="162"/>
      <c r="T15" s="171">
        <f>SUM(F15:S15)</f>
        <v>7</v>
      </c>
      <c r="U15" s="184" t="s">
        <v>237</v>
      </c>
    </row>
    <row r="16" spans="1:21" ht="21" customHeight="1" x14ac:dyDescent="0.2">
      <c r="A16" s="431"/>
      <c r="B16" s="413"/>
      <c r="C16" s="414"/>
      <c r="D16" s="151" t="s">
        <v>272</v>
      </c>
      <c r="E16" s="188" t="s">
        <v>86</v>
      </c>
      <c r="F16" s="160"/>
      <c r="G16" s="161">
        <v>2</v>
      </c>
      <c r="H16" s="161"/>
      <c r="I16" s="161"/>
      <c r="J16" s="161"/>
      <c r="K16" s="161"/>
      <c r="L16" s="161"/>
      <c r="M16" s="161">
        <v>1</v>
      </c>
      <c r="N16" s="161"/>
      <c r="O16" s="161"/>
      <c r="P16" s="161"/>
      <c r="Q16" s="161"/>
      <c r="R16" s="161">
        <v>1</v>
      </c>
      <c r="S16" s="162">
        <v>1</v>
      </c>
      <c r="T16" s="171">
        <f>SUM(F16:S16)</f>
        <v>5</v>
      </c>
      <c r="U16" s="184" t="s">
        <v>237</v>
      </c>
    </row>
    <row r="17" spans="1:21" ht="21" customHeight="1" thickBot="1" x14ac:dyDescent="0.25">
      <c r="A17" s="431"/>
      <c r="B17" s="414"/>
      <c r="C17" s="414"/>
      <c r="D17" s="152" t="s">
        <v>273</v>
      </c>
      <c r="E17" s="189" t="s">
        <v>292</v>
      </c>
      <c r="F17" s="178">
        <v>1</v>
      </c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80"/>
      <c r="T17" s="181">
        <f>SUM(F17:S17)</f>
        <v>1</v>
      </c>
      <c r="U17" s="185" t="s">
        <v>237</v>
      </c>
    </row>
    <row r="18" spans="1:21" ht="21" customHeight="1" x14ac:dyDescent="0.2">
      <c r="A18" s="430" t="s">
        <v>34</v>
      </c>
      <c r="B18" s="446" t="s">
        <v>11</v>
      </c>
      <c r="C18" s="447"/>
      <c r="D18" s="447"/>
      <c r="E18" s="447"/>
      <c r="F18" s="164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6"/>
      <c r="T18" s="182"/>
      <c r="U18" s="186"/>
    </row>
    <row r="19" spans="1:21" ht="21" customHeight="1" x14ac:dyDescent="0.2">
      <c r="A19" s="431"/>
      <c r="B19" s="415" t="s">
        <v>15</v>
      </c>
      <c r="C19" s="416" t="s">
        <v>56</v>
      </c>
      <c r="D19" s="421"/>
      <c r="E19" s="417"/>
      <c r="F19" s="160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2"/>
      <c r="T19" s="171"/>
      <c r="U19" s="184"/>
    </row>
    <row r="20" spans="1:21" ht="21" customHeight="1" x14ac:dyDescent="0.2">
      <c r="A20" s="431"/>
      <c r="B20" s="413"/>
      <c r="C20" s="152" t="s">
        <v>77</v>
      </c>
      <c r="D20" s="434" t="s">
        <v>258</v>
      </c>
      <c r="E20" s="419"/>
      <c r="F20" s="160">
        <v>4</v>
      </c>
      <c r="G20" s="161">
        <v>4</v>
      </c>
      <c r="H20" s="179">
        <v>11</v>
      </c>
      <c r="I20" s="161">
        <v>3</v>
      </c>
      <c r="J20" s="161">
        <v>17</v>
      </c>
      <c r="K20" s="161">
        <v>13</v>
      </c>
      <c r="L20" s="161">
        <v>5</v>
      </c>
      <c r="M20" s="161">
        <v>3</v>
      </c>
      <c r="N20" s="161">
        <v>1</v>
      </c>
      <c r="O20" s="162">
        <v>4</v>
      </c>
      <c r="P20" s="161">
        <v>2</v>
      </c>
      <c r="Q20" s="161">
        <v>43</v>
      </c>
      <c r="R20" s="161">
        <v>5</v>
      </c>
      <c r="S20" s="162">
        <v>1</v>
      </c>
      <c r="T20" s="171">
        <f>SUM(F20:S20)</f>
        <v>116</v>
      </c>
      <c r="U20" s="184" t="s">
        <v>237</v>
      </c>
    </row>
    <row r="21" spans="1:21" ht="21" customHeight="1" x14ac:dyDescent="0.2">
      <c r="A21" s="431"/>
      <c r="B21" s="420"/>
      <c r="C21" s="154" t="s">
        <v>198</v>
      </c>
      <c r="D21" s="434" t="s">
        <v>290</v>
      </c>
      <c r="E21" s="419"/>
      <c r="F21" s="160"/>
      <c r="G21" s="161"/>
      <c r="H21" s="161"/>
      <c r="I21" s="161"/>
      <c r="J21" s="161"/>
      <c r="K21" s="161"/>
      <c r="L21" s="161"/>
      <c r="M21" s="161"/>
      <c r="N21" s="161">
        <v>1</v>
      </c>
      <c r="O21" s="162"/>
      <c r="P21" s="161"/>
      <c r="Q21" s="161">
        <v>2</v>
      </c>
      <c r="R21" s="161"/>
      <c r="S21" s="162"/>
      <c r="T21" s="171">
        <f>SUM(F21:S21)</f>
        <v>3</v>
      </c>
      <c r="U21" s="184" t="s">
        <v>237</v>
      </c>
    </row>
    <row r="22" spans="1:21" ht="21" customHeight="1" x14ac:dyDescent="0.2">
      <c r="A22" s="431"/>
      <c r="B22" s="150" t="s">
        <v>12</v>
      </c>
      <c r="C22" s="416" t="s">
        <v>57</v>
      </c>
      <c r="D22" s="421"/>
      <c r="E22" s="417"/>
      <c r="F22" s="160"/>
      <c r="G22" s="161">
        <v>2</v>
      </c>
      <c r="H22" s="161">
        <v>1</v>
      </c>
      <c r="I22" s="161">
        <v>1</v>
      </c>
      <c r="J22" s="161">
        <v>1</v>
      </c>
      <c r="K22" s="161">
        <v>1</v>
      </c>
      <c r="L22" s="161">
        <v>2</v>
      </c>
      <c r="M22" s="161"/>
      <c r="N22" s="161">
        <v>1</v>
      </c>
      <c r="O22" s="162">
        <v>1</v>
      </c>
      <c r="P22" s="161">
        <v>1</v>
      </c>
      <c r="Q22" s="161">
        <v>5</v>
      </c>
      <c r="R22" s="161">
        <v>1</v>
      </c>
      <c r="S22" s="162">
        <v>1</v>
      </c>
      <c r="T22" s="171">
        <f>SUM(F22:S22)</f>
        <v>18</v>
      </c>
      <c r="U22" s="184" t="s">
        <v>237</v>
      </c>
    </row>
    <row r="23" spans="1:21" ht="21" customHeight="1" x14ac:dyDescent="0.2">
      <c r="A23" s="431"/>
      <c r="B23" s="150" t="s">
        <v>13</v>
      </c>
      <c r="C23" s="416" t="s">
        <v>291</v>
      </c>
      <c r="D23" s="421"/>
      <c r="E23" s="417"/>
      <c r="F23" s="160"/>
      <c r="G23" s="161">
        <v>3</v>
      </c>
      <c r="H23" s="161">
        <v>4</v>
      </c>
      <c r="I23" s="161">
        <v>4</v>
      </c>
      <c r="J23" s="161">
        <v>6</v>
      </c>
      <c r="K23" s="161">
        <v>6</v>
      </c>
      <c r="L23" s="183" t="s">
        <v>233</v>
      </c>
      <c r="M23" s="161">
        <v>3</v>
      </c>
      <c r="N23" s="161">
        <v>3</v>
      </c>
      <c r="O23" s="162">
        <v>4</v>
      </c>
      <c r="P23" s="161">
        <v>2</v>
      </c>
      <c r="Q23" s="161">
        <v>25</v>
      </c>
      <c r="R23" s="161">
        <v>2</v>
      </c>
      <c r="S23" s="162">
        <v>2</v>
      </c>
      <c r="T23" s="171">
        <f>SUM(F23:S23)</f>
        <v>64</v>
      </c>
      <c r="U23" s="184"/>
    </row>
    <row r="24" spans="1:21" ht="21" customHeight="1" x14ac:dyDescent="0.2">
      <c r="A24" s="431"/>
      <c r="B24" s="155" t="s">
        <v>14</v>
      </c>
      <c r="C24" s="449" t="s">
        <v>59</v>
      </c>
      <c r="D24" s="449"/>
      <c r="E24" s="450"/>
      <c r="F24" s="160"/>
      <c r="G24" s="161"/>
      <c r="H24" s="161"/>
      <c r="I24" s="161"/>
      <c r="J24" s="161">
        <v>2</v>
      </c>
      <c r="K24" s="161"/>
      <c r="L24" s="161"/>
      <c r="M24" s="161"/>
      <c r="N24" s="161"/>
      <c r="O24" s="162"/>
      <c r="P24" s="161">
        <v>1</v>
      </c>
      <c r="Q24" s="161"/>
      <c r="R24" s="161">
        <v>1</v>
      </c>
      <c r="S24" s="162"/>
      <c r="T24" s="171">
        <f>SUM(F24:S24)</f>
        <v>4</v>
      </c>
      <c r="U24" s="184" t="s">
        <v>237</v>
      </c>
    </row>
    <row r="25" spans="1:21" ht="21" customHeight="1" x14ac:dyDescent="0.2">
      <c r="A25" s="431"/>
      <c r="B25" s="415" t="s">
        <v>30</v>
      </c>
      <c r="C25" s="418" t="s">
        <v>173</v>
      </c>
      <c r="D25" s="438"/>
      <c r="E25" s="438"/>
      <c r="F25" s="160"/>
      <c r="G25" s="161"/>
      <c r="H25" s="161"/>
      <c r="I25" s="161"/>
      <c r="J25" s="161"/>
      <c r="K25" s="161"/>
      <c r="L25" s="161"/>
      <c r="M25" s="161"/>
      <c r="N25" s="161"/>
      <c r="O25" s="162"/>
      <c r="P25" s="161"/>
      <c r="Q25" s="161"/>
      <c r="R25" s="161"/>
      <c r="S25" s="162"/>
      <c r="T25" s="171"/>
      <c r="U25" s="184"/>
    </row>
    <row r="26" spans="1:21" ht="21" customHeight="1" x14ac:dyDescent="0.2">
      <c r="A26" s="444"/>
      <c r="B26" s="460"/>
      <c r="C26" s="156" t="s">
        <v>262</v>
      </c>
      <c r="D26" s="432" t="s">
        <v>60</v>
      </c>
      <c r="E26" s="435"/>
      <c r="F26" s="160">
        <v>5</v>
      </c>
      <c r="G26" s="161">
        <v>4</v>
      </c>
      <c r="H26" s="161">
        <v>12</v>
      </c>
      <c r="I26" s="161">
        <v>4</v>
      </c>
      <c r="J26" s="161">
        <v>37</v>
      </c>
      <c r="K26" s="163">
        <v>15</v>
      </c>
      <c r="L26" s="163">
        <v>7</v>
      </c>
      <c r="M26" s="163">
        <v>5</v>
      </c>
      <c r="N26" s="161">
        <v>3</v>
      </c>
      <c r="O26" s="162">
        <v>4</v>
      </c>
      <c r="P26" s="161">
        <v>4</v>
      </c>
      <c r="Q26" s="163">
        <v>47</v>
      </c>
      <c r="R26" s="161">
        <v>7</v>
      </c>
      <c r="S26" s="162">
        <v>3</v>
      </c>
      <c r="T26" s="171">
        <f t="shared" ref="T26:T31" si="0">SUM(F26:S26)</f>
        <v>157</v>
      </c>
      <c r="U26" s="184" t="s">
        <v>237</v>
      </c>
    </row>
    <row r="27" spans="1:21" ht="21" customHeight="1" x14ac:dyDescent="0.2">
      <c r="A27" s="444"/>
      <c r="B27" s="460"/>
      <c r="C27" s="151" t="s">
        <v>263</v>
      </c>
      <c r="D27" s="432" t="s">
        <v>61</v>
      </c>
      <c r="E27" s="435"/>
      <c r="F27" s="160">
        <v>7</v>
      </c>
      <c r="G27" s="161">
        <v>12</v>
      </c>
      <c r="H27" s="161">
        <v>54</v>
      </c>
      <c r="I27" s="161">
        <v>19</v>
      </c>
      <c r="J27" s="161">
        <v>76</v>
      </c>
      <c r="K27" s="163">
        <v>42</v>
      </c>
      <c r="L27" s="163">
        <v>4</v>
      </c>
      <c r="M27" s="163">
        <v>3</v>
      </c>
      <c r="N27" s="161"/>
      <c r="O27" s="162">
        <v>1</v>
      </c>
      <c r="P27" s="161">
        <v>9</v>
      </c>
      <c r="Q27" s="163">
        <v>87</v>
      </c>
      <c r="R27" s="161">
        <v>8</v>
      </c>
      <c r="S27" s="162">
        <v>5</v>
      </c>
      <c r="T27" s="171">
        <f t="shared" si="0"/>
        <v>327</v>
      </c>
      <c r="U27" s="184" t="s">
        <v>237</v>
      </c>
    </row>
    <row r="28" spans="1:21" ht="21" customHeight="1" x14ac:dyDescent="0.2">
      <c r="A28" s="444"/>
      <c r="B28" s="460"/>
      <c r="C28" s="151" t="s">
        <v>264</v>
      </c>
      <c r="D28" s="432" t="s">
        <v>62</v>
      </c>
      <c r="E28" s="435"/>
      <c r="F28" s="160"/>
      <c r="G28" s="161"/>
      <c r="H28" s="161">
        <v>16</v>
      </c>
      <c r="I28" s="161">
        <v>14</v>
      </c>
      <c r="J28" s="161">
        <v>36</v>
      </c>
      <c r="K28" s="163">
        <v>20</v>
      </c>
      <c r="L28" s="163"/>
      <c r="M28" s="163">
        <v>2</v>
      </c>
      <c r="N28" s="161"/>
      <c r="O28" s="162"/>
      <c r="P28" s="161">
        <v>4</v>
      </c>
      <c r="Q28" s="163">
        <v>11</v>
      </c>
      <c r="R28" s="161"/>
      <c r="S28" s="162">
        <v>4</v>
      </c>
      <c r="T28" s="171">
        <f t="shared" si="0"/>
        <v>107</v>
      </c>
      <c r="U28" s="184" t="s">
        <v>237</v>
      </c>
    </row>
    <row r="29" spans="1:21" ht="21" customHeight="1" x14ac:dyDescent="0.2">
      <c r="A29" s="444"/>
      <c r="B29" s="460"/>
      <c r="C29" s="151" t="s">
        <v>265</v>
      </c>
      <c r="D29" s="432" t="s">
        <v>63</v>
      </c>
      <c r="E29" s="435"/>
      <c r="F29" s="160"/>
      <c r="G29" s="161"/>
      <c r="H29" s="161"/>
      <c r="I29" s="161"/>
      <c r="J29" s="161"/>
      <c r="K29" s="163">
        <v>3</v>
      </c>
      <c r="L29" s="163"/>
      <c r="M29" s="162"/>
      <c r="N29" s="161"/>
      <c r="O29" s="162"/>
      <c r="P29" s="161"/>
      <c r="Q29" s="163"/>
      <c r="R29" s="161">
        <v>1</v>
      </c>
      <c r="S29" s="162"/>
      <c r="T29" s="171">
        <f t="shared" si="0"/>
        <v>4</v>
      </c>
      <c r="U29" s="184" t="s">
        <v>237</v>
      </c>
    </row>
    <row r="30" spans="1:21" ht="21" customHeight="1" x14ac:dyDescent="0.2">
      <c r="A30" s="444"/>
      <c r="B30" s="460"/>
      <c r="C30" s="151" t="s">
        <v>266</v>
      </c>
      <c r="D30" s="432" t="s">
        <v>64</v>
      </c>
      <c r="E30" s="435"/>
      <c r="F30" s="160"/>
      <c r="G30" s="161"/>
      <c r="H30" s="161">
        <v>9</v>
      </c>
      <c r="I30" s="161">
        <v>4</v>
      </c>
      <c r="J30" s="161">
        <v>14</v>
      </c>
      <c r="K30" s="163">
        <v>18</v>
      </c>
      <c r="L30" s="163">
        <v>1</v>
      </c>
      <c r="M30" s="161"/>
      <c r="N30" s="161"/>
      <c r="O30" s="162"/>
      <c r="P30" s="161">
        <v>6</v>
      </c>
      <c r="Q30" s="163">
        <v>28</v>
      </c>
      <c r="R30" s="161">
        <v>1</v>
      </c>
      <c r="S30" s="162"/>
      <c r="T30" s="171">
        <f t="shared" si="0"/>
        <v>81</v>
      </c>
      <c r="U30" s="184" t="s">
        <v>237</v>
      </c>
    </row>
    <row r="31" spans="1:21" ht="27.75" customHeight="1" x14ac:dyDescent="0.2">
      <c r="A31" s="444"/>
      <c r="B31" s="460"/>
      <c r="C31" s="151" t="s">
        <v>267</v>
      </c>
      <c r="D31" s="432" t="s">
        <v>179</v>
      </c>
      <c r="E31" s="435"/>
      <c r="F31" s="160"/>
      <c r="G31" s="161"/>
      <c r="H31" s="161">
        <v>1</v>
      </c>
      <c r="I31" s="161"/>
      <c r="J31" s="161"/>
      <c r="K31" s="161"/>
      <c r="L31" s="161"/>
      <c r="M31" s="161"/>
      <c r="N31" s="161"/>
      <c r="O31" s="162"/>
      <c r="P31" s="161"/>
      <c r="Q31" s="161"/>
      <c r="R31" s="161"/>
      <c r="S31" s="162"/>
      <c r="T31" s="171">
        <f t="shared" si="0"/>
        <v>1</v>
      </c>
      <c r="U31" s="184" t="s">
        <v>237</v>
      </c>
    </row>
    <row r="32" spans="1:21" ht="21" customHeight="1" x14ac:dyDescent="0.2">
      <c r="A32" s="444"/>
      <c r="B32" s="460"/>
      <c r="C32" s="415" t="s">
        <v>268</v>
      </c>
      <c r="D32" s="432" t="s">
        <v>83</v>
      </c>
      <c r="E32" s="435"/>
      <c r="F32" s="160"/>
      <c r="G32" s="161"/>
      <c r="H32" s="161"/>
      <c r="I32" s="161"/>
      <c r="J32" s="161"/>
      <c r="K32" s="161"/>
      <c r="L32" s="161"/>
      <c r="M32" s="161"/>
      <c r="N32" s="161"/>
      <c r="O32" s="162"/>
      <c r="P32" s="161"/>
      <c r="Q32" s="161"/>
      <c r="R32" s="161"/>
      <c r="S32" s="162"/>
      <c r="T32" s="171"/>
      <c r="U32" s="184"/>
    </row>
    <row r="33" spans="1:21" ht="21" customHeight="1" x14ac:dyDescent="0.2">
      <c r="A33" s="444"/>
      <c r="B33" s="460"/>
      <c r="C33" s="460"/>
      <c r="D33" s="151" t="s">
        <v>181</v>
      </c>
      <c r="E33" s="188" t="s">
        <v>116</v>
      </c>
      <c r="F33" s="160"/>
      <c r="G33" s="161"/>
      <c r="H33" s="161">
        <v>10</v>
      </c>
      <c r="I33" s="161">
        <v>18</v>
      </c>
      <c r="J33" s="161"/>
      <c r="K33" s="161">
        <v>22</v>
      </c>
      <c r="L33" s="161"/>
      <c r="M33" s="161"/>
      <c r="N33" s="161">
        <v>6</v>
      </c>
      <c r="O33" s="162">
        <v>4</v>
      </c>
      <c r="P33" s="161">
        <v>4</v>
      </c>
      <c r="Q33" s="161">
        <v>40</v>
      </c>
      <c r="R33" s="161">
        <v>3</v>
      </c>
      <c r="S33" s="162">
        <v>6</v>
      </c>
      <c r="T33" s="171">
        <f>SUM(F33:S33)</f>
        <v>113</v>
      </c>
      <c r="U33" s="184" t="s">
        <v>237</v>
      </c>
    </row>
    <row r="34" spans="1:21" ht="21" customHeight="1" x14ac:dyDescent="0.2">
      <c r="A34" s="444"/>
      <c r="B34" s="460"/>
      <c r="C34" s="461"/>
      <c r="D34" s="151" t="s">
        <v>182</v>
      </c>
      <c r="E34" s="188" t="s">
        <v>187</v>
      </c>
      <c r="F34" s="160"/>
      <c r="G34" s="161"/>
      <c r="H34" s="161"/>
      <c r="I34" s="161"/>
      <c r="J34" s="161"/>
      <c r="K34" s="161"/>
      <c r="L34" s="161">
        <v>4</v>
      </c>
      <c r="M34" s="161"/>
      <c r="N34" s="161">
        <v>2</v>
      </c>
      <c r="O34" s="162">
        <v>6</v>
      </c>
      <c r="P34" s="161">
        <v>2</v>
      </c>
      <c r="Q34" s="161"/>
      <c r="R34" s="161"/>
      <c r="S34" s="162">
        <v>2</v>
      </c>
      <c r="T34" s="171">
        <f>SUM(F34:S34)</f>
        <v>16</v>
      </c>
      <c r="U34" s="184" t="s">
        <v>237</v>
      </c>
    </row>
    <row r="35" spans="1:21" ht="21" customHeight="1" x14ac:dyDescent="0.2">
      <c r="A35" s="444"/>
      <c r="B35" s="460"/>
      <c r="C35" s="415" t="s">
        <v>269</v>
      </c>
      <c r="D35" s="418" t="s">
        <v>193</v>
      </c>
      <c r="E35" s="437"/>
      <c r="F35" s="160"/>
      <c r="G35" s="161"/>
      <c r="H35" s="161"/>
      <c r="I35" s="161"/>
      <c r="J35" s="161"/>
      <c r="K35" s="161"/>
      <c r="L35" s="161"/>
      <c r="M35" s="161"/>
      <c r="N35" s="161"/>
      <c r="O35" s="162"/>
      <c r="P35" s="161"/>
      <c r="Q35" s="161"/>
      <c r="R35" s="161"/>
      <c r="S35" s="162"/>
      <c r="T35" s="171"/>
      <c r="U35" s="184"/>
    </row>
    <row r="36" spans="1:21" ht="21" customHeight="1" thickBot="1" x14ac:dyDescent="0.25">
      <c r="A36" s="445"/>
      <c r="B36" s="436"/>
      <c r="C36" s="436"/>
      <c r="D36" s="439" t="s">
        <v>194</v>
      </c>
      <c r="E36" s="457"/>
      <c r="F36" s="167">
        <v>4</v>
      </c>
      <c r="G36" s="168">
        <v>3</v>
      </c>
      <c r="H36" s="168">
        <v>3</v>
      </c>
      <c r="I36" s="168">
        <v>8</v>
      </c>
      <c r="J36" s="168"/>
      <c r="K36" s="168">
        <v>16</v>
      </c>
      <c r="L36" s="168">
        <v>17</v>
      </c>
      <c r="M36" s="168">
        <v>3</v>
      </c>
      <c r="N36" s="168">
        <v>19</v>
      </c>
      <c r="O36" s="169">
        <v>13</v>
      </c>
      <c r="P36" s="168">
        <v>2</v>
      </c>
      <c r="Q36" s="168">
        <v>39</v>
      </c>
      <c r="R36" s="168">
        <v>6</v>
      </c>
      <c r="S36" s="169"/>
      <c r="T36" s="172">
        <f>SUM(F36:S36)</f>
        <v>133</v>
      </c>
      <c r="U36" s="187" t="s">
        <v>237</v>
      </c>
    </row>
    <row r="37" spans="1:21" ht="21" customHeight="1" x14ac:dyDescent="0.2">
      <c r="A37" s="430" t="s">
        <v>35</v>
      </c>
      <c r="B37" s="446" t="s">
        <v>65</v>
      </c>
      <c r="C37" s="451"/>
      <c r="D37" s="451"/>
      <c r="E37" s="451"/>
      <c r="F37" s="164"/>
      <c r="G37" s="165"/>
      <c r="H37" s="165"/>
      <c r="I37" s="165"/>
      <c r="J37" s="165"/>
      <c r="K37" s="165"/>
      <c r="L37" s="165"/>
      <c r="M37" s="165"/>
      <c r="N37" s="165"/>
      <c r="O37" s="166"/>
      <c r="P37" s="165"/>
      <c r="Q37" s="165"/>
      <c r="R37" s="165"/>
      <c r="S37" s="166"/>
      <c r="T37" s="171"/>
      <c r="U37" s="186"/>
    </row>
    <row r="38" spans="1:21" ht="21" customHeight="1" x14ac:dyDescent="0.2">
      <c r="A38" s="431"/>
      <c r="B38" s="153" t="s">
        <v>104</v>
      </c>
      <c r="C38" s="458" t="s">
        <v>105</v>
      </c>
      <c r="D38" s="458"/>
      <c r="E38" s="459"/>
      <c r="F38" s="160"/>
      <c r="G38" s="161"/>
      <c r="H38" s="161">
        <v>5</v>
      </c>
      <c r="I38" s="161">
        <v>9</v>
      </c>
      <c r="J38" s="161">
        <v>8</v>
      </c>
      <c r="K38" s="161">
        <v>11</v>
      </c>
      <c r="L38" s="161"/>
      <c r="M38" s="161">
        <v>1</v>
      </c>
      <c r="N38" s="161">
        <v>3</v>
      </c>
      <c r="O38" s="162">
        <v>2</v>
      </c>
      <c r="P38" s="161">
        <v>2</v>
      </c>
      <c r="Q38" s="161">
        <v>19</v>
      </c>
      <c r="R38" s="161">
        <v>1</v>
      </c>
      <c r="S38" s="162">
        <v>3</v>
      </c>
      <c r="T38" s="171">
        <f>SUM(F38:S38)</f>
        <v>64</v>
      </c>
      <c r="U38" s="184" t="s">
        <v>237</v>
      </c>
    </row>
    <row r="39" spans="1:21" ht="21" customHeight="1" x14ac:dyDescent="0.2">
      <c r="A39" s="431"/>
      <c r="B39" s="155" t="s">
        <v>108</v>
      </c>
      <c r="C39" s="452" t="s">
        <v>106</v>
      </c>
      <c r="D39" s="453"/>
      <c r="E39" s="453"/>
      <c r="F39" s="160"/>
      <c r="G39" s="161"/>
      <c r="H39" s="161">
        <v>3</v>
      </c>
      <c r="I39" s="161"/>
      <c r="J39" s="161"/>
      <c r="K39" s="161"/>
      <c r="L39" s="161">
        <v>2</v>
      </c>
      <c r="M39" s="161"/>
      <c r="N39" s="161">
        <v>1</v>
      </c>
      <c r="O39" s="162">
        <v>3</v>
      </c>
      <c r="P39" s="161">
        <v>1</v>
      </c>
      <c r="Q39" s="161"/>
      <c r="R39" s="161"/>
      <c r="S39" s="162">
        <v>1</v>
      </c>
      <c r="T39" s="171">
        <f>SUM(F39:S39)</f>
        <v>11</v>
      </c>
      <c r="U39" s="184" t="s">
        <v>237</v>
      </c>
    </row>
    <row r="40" spans="1:21" ht="21" customHeight="1" thickBot="1" x14ac:dyDescent="0.25">
      <c r="A40" s="448"/>
      <c r="B40" s="157" t="s">
        <v>159</v>
      </c>
      <c r="C40" s="439" t="s">
        <v>160</v>
      </c>
      <c r="D40" s="440"/>
      <c r="E40" s="440"/>
      <c r="F40" s="167"/>
      <c r="G40" s="168"/>
      <c r="H40" s="168">
        <v>2</v>
      </c>
      <c r="I40" s="168">
        <v>1</v>
      </c>
      <c r="J40" s="168"/>
      <c r="K40" s="168"/>
      <c r="L40" s="168"/>
      <c r="M40" s="168">
        <v>1</v>
      </c>
      <c r="N40" s="168">
        <v>1</v>
      </c>
      <c r="O40" s="169"/>
      <c r="P40" s="168"/>
      <c r="Q40" s="168">
        <v>1</v>
      </c>
      <c r="R40" s="168"/>
      <c r="S40" s="169"/>
      <c r="T40" s="172">
        <f>SUM(F40:S40)</f>
        <v>6</v>
      </c>
      <c r="U40" s="187" t="s">
        <v>237</v>
      </c>
    </row>
    <row r="41" spans="1:21" x14ac:dyDescent="0.2">
      <c r="A41" s="441"/>
      <c r="B41" s="441"/>
      <c r="C41" s="441"/>
      <c r="D41" s="441"/>
      <c r="E41" s="441"/>
    </row>
    <row r="42" spans="1:21" x14ac:dyDescent="0.2">
      <c r="A42" s="442"/>
      <c r="B42" s="442"/>
      <c r="C42" s="442"/>
      <c r="D42" s="442"/>
      <c r="E42" s="442"/>
    </row>
  </sheetData>
  <sheetProtection password="8BB1" sheet="1"/>
  <mergeCells count="42">
    <mergeCell ref="C39:E39"/>
    <mergeCell ref="A5:U6"/>
    <mergeCell ref="A7:E7"/>
    <mergeCell ref="D36:E36"/>
    <mergeCell ref="C38:E38"/>
    <mergeCell ref="B25:B36"/>
    <mergeCell ref="D28:E28"/>
    <mergeCell ref="D31:E31"/>
    <mergeCell ref="C32:C34"/>
    <mergeCell ref="C40:E40"/>
    <mergeCell ref="A41:E42"/>
    <mergeCell ref="T8:T9"/>
    <mergeCell ref="A18:A36"/>
    <mergeCell ref="B18:E18"/>
    <mergeCell ref="D30:E30"/>
    <mergeCell ref="A37:A40"/>
    <mergeCell ref="D29:E29"/>
    <mergeCell ref="C24:E24"/>
    <mergeCell ref="B37:E37"/>
    <mergeCell ref="D26:E26"/>
    <mergeCell ref="D21:E21"/>
    <mergeCell ref="C35:C36"/>
    <mergeCell ref="D35:E35"/>
    <mergeCell ref="D27:E27"/>
    <mergeCell ref="C22:E22"/>
    <mergeCell ref="C23:E23"/>
    <mergeCell ref="C25:E25"/>
    <mergeCell ref="D32:E32"/>
    <mergeCell ref="B19:B21"/>
    <mergeCell ref="C19:E19"/>
    <mergeCell ref="A1:E3"/>
    <mergeCell ref="A8:E9"/>
    <mergeCell ref="A10:A17"/>
    <mergeCell ref="B10:E10"/>
    <mergeCell ref="D20:E20"/>
    <mergeCell ref="U8:U9"/>
    <mergeCell ref="B11:B17"/>
    <mergeCell ref="C14:C17"/>
    <mergeCell ref="D14:E14"/>
    <mergeCell ref="D11:E11"/>
    <mergeCell ref="D12:E12"/>
    <mergeCell ref="D13:E13"/>
  </mergeCells>
  <phoneticPr fontId="1" type="noConversion"/>
  <pageMargins left="0.39370078740157483" right="0.39370078740157483" top="0.74" bottom="0.39370078740157483" header="0.82" footer="0.51181102362204722"/>
  <pageSetup paperSize="9" scale="60" orientation="landscape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EEOH3Hmm4boPiJkEOfIOG7RBl+M=</ds:DigestValue>
    </ds:Reference>
  </ds:SignedInfo>
  <ds:SignatureValue>CSEqCWzwlv30i0EK6pwO9+5gsxYcm+qBzL8CcikMY1wCSmZEYVMHOYgjtAjDnjTH9F3oYhv7veIPY9jvlN11Xk9VNEpDEGXrVd1G+pCNms1UaPT9tJAUZlvqRqSKYHz1G9h59fPgNUOg1+NBwAyjHIUgLFPcJmhsAJ/bWVV531B2bteJ5gObuyUKYLebrst2W0ajFL78B556PnejNRFVqDcIB9fci8XbJXnf4M7Y5i3tzuUrt3BLVc0JzMh8I+0X2wYuMKMoIrQJxAwIoCKwp3GVuL5cyURRLCUr/Ihadpw8yOaLho85FUtQd5Iq/tauecE0hbSiPRoGat2AVaaBYg==</ds:SignatureValue>
  <ds:KeyInfo>
    <ds:KeyValue>
      <ds:RSAKeyValue>
        <ds:Modulus>r9eT9IIM2nejXYfY0MHMibWoTWue0JB5ig+SDEpABMWnDdJsjx6362qKUrBTQOgitYqXbqfbgs3e1JnvhQfaSZTN2H5are7sMz4fWMbleoN8/GiWi2Wm5wnx3BZzynBaa7rWkN1MLQZMsCzBlK5Nys/gATvq86YNBEcHEbRzW6n7Ct9T6O9xfIos259j9naelaT/26KqBh93bI/TPfgpWQYZcanJQr3+5M0m5Z1120FV8aw9f9uN+Zrr86OCLo6grG7xFVc33yvKCaWYs9s2WO5jrEx2khKE3G+eEx5Rm1MWfMgteWvrfG3YWULUe4BycGyjkSWEMhl3c54foefY1w==</ds:Modulus>
        <ds:Exponent>AQAB</ds:Exponent>
      </ds:RSAKeyValue>
    </ds:KeyValue>
    <ds:X509Data>
      <ds:X509Certificate>MIIHMzCCBhugAwIBAgIDHfWvMA0GCSqGSIb3DQEBCwUAMF8xCzAJBgNVBAYTAkNaMSwwKgYDVQQKDCPEjGVza8OhIHBvxaF0YSwgcy5wLiBbScSMIDQ3MTE0OTgzXTEiMCAGA1UEAxMZUG9zdFNpZ251bSBRdWFsaWZpZWQgQ0EgMjAeFw0xNjA0MDExMjAxMDFaFw0xNzA0MDExMjAxMDFaMIIBCTELMAkGA1UEBhMCQ1oxRzBFBgNVBAoMPkFybcOhZG7DrSBTZXJ2aXNuw60sIHDFmcOtc3DEm3Zrb3bDoSBvcmdhbml6YWNlIFtJxIwgNjA0NjA1ODBdMTgwNgYDVQQLDC9Bcm3DoWRuw60gU2VydmlzbsOtLCBwxZnDrXNwxJt2a292w6Egb3JnYW5pemFjZTEQMA4GA1UECxMHUEVSMTY3MzEfMB0GA1UEAwwWQmMuIEthcm9sw61uYSBSdcSNb3bDoTEQMA4GA1UEBRMHUDU0MzQ0NTEyMDAGA1UEDAwpUmVmZXJlbnQgYWt2aXppxI1uw61obyBvZGTEm2xlbsOtIC0gUHJhaGEwggEiMA0GCSqGSIb3DQEBAQUAA4IBDwAwggEKAoIBAQCv15P0ggzad6Ndh9jQwcyJtahNa57QkHmKD5IMSkAExacN0myPHrfraopSsFNA6CK1ipdup9uCzd7Ume+FB9pJlM3Yflqt7uwzPh9YxuV6g3z8aJaLZabnCfHcFnPKcFprutaQ3UwtBkywLMGUrk3Kz+ABO+rzpg0ERwcRtHNbqfsK31Po73F8iizbn2P2dp6VpP/boqoGH3dsj9M9+ClZBhlxqclCvf7kzSblnXXbQVXxrD1/2435muvzo4IujqCsbvEVVzffK8oJpZiz2zZY7mOsTHaSEoTcb54THlGbUxZ8yC15a+t8bdhZQtR7gHJwbKORJYQyGXdznh+h59jXAgMBAAGjggNKMIIDRjBJBgNVHREEQjBAgRhrYXJvbGluYS5ydWNvdmFAYXMtcG8uY3qgGQYJKwYBBAHcGQIBoAwTCjE3NzQ0OTQ2ODm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Hu5izZCvYTo7amSfA/fehohwgEcwDQYJKoZIhvcNAQELBQADggEBAEfdlBux0vK+OJZ3avAfABzio7FzjDwNLHt+Gjb3+G//IirMgGW3gM7nsN8mesIlEAi7CZ0dBeMmVh6VWWrSeFOs23lt0MVI1XaANOberqFZP6xpOvf52p3ZxDVfy5KwMXDLXqwYVALrXWrGquCMPGlCilSfuWyc111PMfyjEAZ/FjKn1P1AS0gk92IPey03Ak7p+0bDsMPMtxG9cP5DSj9VD/RRu5d+ixrEG46jS4HuYcJKmk9EVlqHWdA8gkTWnJQ79PTifI76H/wFz4OJaMmwxrhdrBRmAftWtptjt/eAcgfq88j2FQEMtFbfII7ADAo2lVEUreSI31LWV+d17ms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tSTWA4mslFZs44p9elKlG1M8lmE=</ds:DigestValue>
      </ds:Reference>
      <ds:Reference URI="/xl/workbook.xml?ContentType=application/vnd.openxmlformats-officedocument.spreadsheetml.sheet.main+xml">
        <ds:DigestMethod Algorithm="http://www.w3.org/2000/09/xmldsig#sha1"/>
        <ds:DigestValue>zJOJ7VUQppLo3CAsOkuwrO0gKMI=</ds:DigestValue>
      </ds:Reference>
      <ds:Reference URI="/xl/calcChain.xml?ContentType=application/vnd.openxmlformats-officedocument.spreadsheetml.calcChain+xml">
        <ds:DigestMethod Algorithm="http://www.w3.org/2000/09/xmldsig#sha1"/>
        <ds:DigestValue>bU7RNF450dPVYusd+uqPfprvm68=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2rN/GYTplrZPc9LWojHDT6kotVg=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YWNZadxUSWT0e6qTMWxoRCyG/D0=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2rzzDGhzIpbu1QYHVmljYTAaQT4=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Ina/wXOp0d/QRBjdou7dUjpHyWo=</ds:DigestValue>
      </ds:Reference>
      <ds:Reference URI="/xl/styles.xml?ContentType=application/vnd.openxmlformats-officedocument.spreadsheetml.styles+xml">
        <ds:DigestMethod Algorithm="http://www.w3.org/2000/09/xmldsig#sha1"/>
        <ds:DigestValue>pv0o9q0Jqk673DRjbssD1jDNrNc=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swc+rGgMJ+mUuVwR+J6aSSBWYdo=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4F06HxikTUGeJx+LY3jkpz/29lk=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CLXxrnYhi3tr8kAZ5a/Mp0vTaHg=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4F06HxikTUGeJx+LY3jkpz/29lk=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WcJHw3/zWaldUkv1SMmZEP2uP2A=</ds:DigestValue>
      </ds:Reference>
      <ds:Reference URI="/docProps/core.xml?ContentType=application/vnd.openxmlformats-package.core-properties+xml">
        <ds:DigestMethod Algorithm="http://www.w3.org/2000/09/xmldsig#sha1"/>
        <ds:DigestValue>Nf2dFSTQ31fpTe/t4YfwfJnD1Ok=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2016-08-02T10:54:35.0Z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 Podb dod</vt:lpstr>
      <vt:lpstr>3 Lib</vt:lpstr>
      <vt:lpstr>5 Bech</vt:lpstr>
      <vt:lpstr>Součásti dráhy</vt:lpstr>
    </vt:vector>
  </TitlesOfParts>
  <Company>...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Ondruš</dc:creator>
  <cp:lastModifiedBy>RUCOVA Karolina</cp:lastModifiedBy>
  <cp:lastPrinted>2016-05-04T14:01:46Z</cp:lastPrinted>
  <dcterms:created xsi:type="dcterms:W3CDTF">2010-08-09T10:47:04Z</dcterms:created>
  <dcterms:modified xsi:type="dcterms:W3CDTF">2016-08-02T10:53:03Z</dcterms:modified>
</cp:coreProperties>
</file>