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dovam\Desktop\VZ\2. PŘ 2016\3. Boletice-Polná, Podvoří\5. ZD\"/>
    </mc:Choice>
  </mc:AlternateContent>
  <bookViews>
    <workbookView xWindow="0" yWindow="0" windowWidth="13035" windowHeight="8955"/>
  </bookViews>
  <sheets>
    <sheet name="Rekapitulace stavby" sheetId="1" r:id="rId1"/>
    <sheet name="SO 01 MAR - SO 01 El Zakazka" sheetId="2" r:id="rId2"/>
    <sheet name="SO 01 Plyn - SO 01 Plyn " sheetId="3" r:id="rId3"/>
    <sheet name="SO 01 Stavba - SO 01 Stav..." sheetId="4" r:id="rId4"/>
    <sheet name="SO 02 MAR - SO 02 El Zakazka" sheetId="5" r:id="rId5"/>
    <sheet name="SO 02 Plyn - SO 02 Plyn " sheetId="6" r:id="rId6"/>
    <sheet name="SO 02 Stavba - SO 02 Stav..." sheetId="7" r:id="rId7"/>
    <sheet name="SO 03 MAR - SO 03 El Zakazka" sheetId="8" r:id="rId8"/>
    <sheet name="SO 03 Plyn - SO 03 Plyn " sheetId="9" r:id="rId9"/>
    <sheet name="SO 03 Stavba - SO 03 Stav..." sheetId="10" r:id="rId10"/>
    <sheet name="SO 03 UT - SO 03 Ustřední..." sheetId="11" r:id="rId11"/>
    <sheet name="SO 01 UT - SO 01 Ustřední..." sheetId="12" r:id="rId12"/>
    <sheet name="SO 02 UT Zakazka - SO 02 ..." sheetId="13" r:id="rId13"/>
    <sheet name="Pokyny pro vyplnění" sheetId="14" r:id="rId14"/>
  </sheets>
  <definedNames>
    <definedName name="_xlnm._FilterDatabase" localSheetId="1" hidden="1">'SO 01 MAR - SO 01 El Zakazka'!$C$85:$K$85</definedName>
    <definedName name="_xlnm._FilterDatabase" localSheetId="2" hidden="1">'SO 01 Plyn - SO 01 Plyn '!$C$81:$K$81</definedName>
    <definedName name="_xlnm._FilterDatabase" localSheetId="3" hidden="1">'SO 01 Stavba - SO 01 Stav...'!$C$94:$K$94</definedName>
    <definedName name="_xlnm._FilterDatabase" localSheetId="11" hidden="1">'SO 01 UT - SO 01 Ustřední...'!$C$94:$K$94</definedName>
    <definedName name="_xlnm._FilterDatabase" localSheetId="4" hidden="1">'SO 02 MAR - SO 02 El Zakazka'!$C$84:$K$84</definedName>
    <definedName name="_xlnm._FilterDatabase" localSheetId="5" hidden="1">'SO 02 Plyn - SO 02 Plyn '!$C$81:$K$81</definedName>
    <definedName name="_xlnm._FilterDatabase" localSheetId="6" hidden="1">'SO 02 Stavba - SO 02 Stav...'!$C$92:$K$92</definedName>
    <definedName name="_xlnm._FilterDatabase" localSheetId="12" hidden="1">'SO 02 UT Zakazka - SO 02 ...'!$C$92:$K$92</definedName>
    <definedName name="_xlnm._FilterDatabase" localSheetId="7" hidden="1">'SO 03 MAR - SO 03 El Zakazka'!$C$84:$K$84</definedName>
    <definedName name="_xlnm._FilterDatabase" localSheetId="8" hidden="1">'SO 03 Plyn - SO 03 Plyn '!$C$81:$K$81</definedName>
    <definedName name="_xlnm._FilterDatabase" localSheetId="9" hidden="1">'SO 03 Stavba - SO 03 Stav...'!$C$91:$K$91</definedName>
    <definedName name="_xlnm._FilterDatabase" localSheetId="10" hidden="1">'SO 03 UT - SO 03 Ustřední...'!$C$91:$K$91</definedName>
    <definedName name="_xlnm.Print_Titles" localSheetId="0">'Rekapitulace stavby'!$49:$49</definedName>
    <definedName name="_xlnm.Print_Titles" localSheetId="1">'SO 01 MAR - SO 01 El Zakazka'!$85:$85</definedName>
    <definedName name="_xlnm.Print_Titles" localSheetId="2">'SO 01 Plyn - SO 01 Plyn '!$81:$81</definedName>
    <definedName name="_xlnm.Print_Titles" localSheetId="3">'SO 01 Stavba - SO 01 Stav...'!$94:$94</definedName>
    <definedName name="_xlnm.Print_Titles" localSheetId="11">'SO 01 UT - SO 01 Ustřední...'!$94:$94</definedName>
    <definedName name="_xlnm.Print_Titles" localSheetId="4">'SO 02 MAR - SO 02 El Zakazka'!$84:$84</definedName>
    <definedName name="_xlnm.Print_Titles" localSheetId="5">'SO 02 Plyn - SO 02 Plyn '!$81:$81</definedName>
    <definedName name="_xlnm.Print_Titles" localSheetId="6">'SO 02 Stavba - SO 02 Stav...'!$92:$92</definedName>
    <definedName name="_xlnm.Print_Titles" localSheetId="12">'SO 02 UT Zakazka - SO 02 ...'!$92:$92</definedName>
    <definedName name="_xlnm.Print_Titles" localSheetId="7">'SO 03 MAR - SO 03 El Zakazka'!$84:$84</definedName>
    <definedName name="_xlnm.Print_Titles" localSheetId="8">'SO 03 Plyn - SO 03 Plyn '!$81:$81</definedName>
    <definedName name="_xlnm.Print_Titles" localSheetId="9">'SO 03 Stavba - SO 03 Stav...'!$91:$91</definedName>
    <definedName name="_xlnm.Print_Titles" localSheetId="10">'SO 03 UT - SO 03 Ustřední...'!$91:$91</definedName>
    <definedName name="_xlnm.Print_Area" localSheetId="13">'Pokyny pro vyplnění'!$B$2:$K$69,'Pokyny pro vyplnění'!$B$72:$K$116,'Pokyny pro vyplnění'!$B$119:$K$188,'Pokyny pro vyplnění'!$B$192:$K$212</definedName>
    <definedName name="_xlnm.Print_Area" localSheetId="0">'Rekapitulace stavby'!$D$4:$AO$33,'Rekapitulace stavby'!$C$39:$AQ$64</definedName>
    <definedName name="_xlnm.Print_Area" localSheetId="1">'SO 01 MAR - SO 01 El Zakazka'!$C$4:$J$36,'SO 01 MAR - SO 01 El Zakazka'!$C$42:$J$67,'SO 01 MAR - SO 01 El Zakazka'!$C$73:$K$290</definedName>
    <definedName name="_xlnm.Print_Area" localSheetId="2">'SO 01 Plyn - SO 01 Plyn '!$C$4:$J$36,'SO 01 Plyn - SO 01 Plyn '!$C$42:$J$63,'SO 01 Plyn - SO 01 Plyn '!$C$69:$K$190</definedName>
    <definedName name="_xlnm.Print_Area" localSheetId="3">'SO 01 Stavba - SO 01 Stav...'!$C$4:$J$36,'SO 01 Stavba - SO 01 Stav...'!$C$42:$J$76,'SO 01 Stavba - SO 01 Stav...'!$C$82:$K$400</definedName>
    <definedName name="_xlnm.Print_Area" localSheetId="11">'SO 01 UT - SO 01 Ustřední...'!$C$4:$J$36,'SO 01 UT - SO 01 Ustřední...'!$C$42:$J$76,'SO 01 UT - SO 01 Ustřední...'!$C$82:$K$600</definedName>
    <definedName name="_xlnm.Print_Area" localSheetId="4">'SO 02 MAR - SO 02 El Zakazka'!$C$4:$J$36,'SO 02 MAR - SO 02 El Zakazka'!$C$42:$J$66,'SO 02 MAR - SO 02 El Zakazka'!$C$72:$K$298</definedName>
    <definedName name="_xlnm.Print_Area" localSheetId="5">'SO 02 Plyn - SO 02 Plyn '!$C$4:$J$36,'SO 02 Plyn - SO 02 Plyn '!$C$42:$J$63,'SO 02 Plyn - SO 02 Plyn '!$C$69:$K$192</definedName>
    <definedName name="_xlnm.Print_Area" localSheetId="6">'SO 02 Stavba - SO 02 Stav...'!$C$4:$J$36,'SO 02 Stavba - SO 02 Stav...'!$C$42:$J$74,'SO 02 Stavba - SO 02 Stav...'!$C$80:$K$315</definedName>
    <definedName name="_xlnm.Print_Area" localSheetId="12">'SO 02 UT Zakazka - SO 02 ...'!$C$4:$J$36,'SO 02 UT Zakazka - SO 02 ...'!$C$42:$J$74,'SO 02 UT Zakazka - SO 02 ...'!$C$80:$K$444</definedName>
    <definedName name="_xlnm.Print_Area" localSheetId="7">'SO 03 MAR - SO 03 El Zakazka'!$C$4:$J$36,'SO 03 MAR - SO 03 El Zakazka'!$C$42:$J$66,'SO 03 MAR - SO 03 El Zakazka'!$C$72:$K$284</definedName>
    <definedName name="_xlnm.Print_Area" localSheetId="8">'SO 03 Plyn - SO 03 Plyn '!$C$4:$J$36,'SO 03 Plyn - SO 03 Plyn '!$C$42:$J$63,'SO 03 Plyn - SO 03 Plyn '!$C$69:$K$172</definedName>
    <definedName name="_xlnm.Print_Area" localSheetId="9">'SO 03 Stavba - SO 03 Stav...'!$C$4:$J$36,'SO 03 Stavba - SO 03 Stav...'!$C$42:$J$73,'SO 03 Stavba - SO 03 Stav...'!$C$79:$K$294</definedName>
    <definedName name="_xlnm.Print_Area" localSheetId="10">'SO 03 UT - SO 03 Ustřední...'!$C$4:$J$36,'SO 03 UT - SO 03 Ustřední...'!$C$42:$J$73,'SO 03 UT - SO 03 Ustřední...'!$C$79:$K$396</definedName>
  </definedNames>
  <calcPr calcId="152511" fullCalcOnLoad="1" iterateCount="1"/>
</workbook>
</file>

<file path=xl/calcChain.xml><?xml version="1.0" encoding="utf-8"?>
<calcChain xmlns="http://schemas.openxmlformats.org/spreadsheetml/2006/main">
  <c r="L41" i="1" l="1"/>
  <c r="L42" i="1"/>
  <c r="L44" i="1"/>
  <c r="AM44" i="1"/>
  <c r="L46" i="1"/>
  <c r="AM46" i="1"/>
  <c r="L47" i="1"/>
  <c r="AS51" i="1"/>
  <c r="AX52" i="1"/>
  <c r="AY52" i="1"/>
  <c r="AX53" i="1"/>
  <c r="AY53" i="1"/>
  <c r="AX54" i="1"/>
  <c r="AY54" i="1"/>
  <c r="AX55" i="1"/>
  <c r="AY55" i="1"/>
  <c r="AX56" i="1"/>
  <c r="AY56" i="1"/>
  <c r="AX57" i="1"/>
  <c r="AY57" i="1"/>
  <c r="AX58" i="1"/>
  <c r="AY58" i="1"/>
  <c r="AX59" i="1"/>
  <c r="AY59" i="1"/>
  <c r="AX60" i="1"/>
  <c r="AY60" i="1"/>
  <c r="AX61" i="1"/>
  <c r="AY61" i="1"/>
  <c r="AX62" i="1"/>
  <c r="AY62" i="1"/>
  <c r="AX63" i="1"/>
  <c r="AY63" i="1"/>
  <c r="E7" i="2"/>
  <c r="J12" i="2"/>
  <c r="J14" i="2"/>
  <c r="E15" i="2"/>
  <c r="J15" i="2"/>
  <c r="J17" i="2"/>
  <c r="E18" i="2"/>
  <c r="J18" i="2"/>
  <c r="J20" i="2"/>
  <c r="E21" i="2"/>
  <c r="J21" i="2"/>
  <c r="E45" i="2"/>
  <c r="E47" i="2"/>
  <c r="F49" i="2"/>
  <c r="J49" i="2"/>
  <c r="F51" i="2"/>
  <c r="J51" i="2"/>
  <c r="F52" i="2"/>
  <c r="E76" i="2"/>
  <c r="E78" i="2"/>
  <c r="F80" i="2"/>
  <c r="J80" i="2"/>
  <c r="F82" i="2"/>
  <c r="J82" i="2"/>
  <c r="F83" i="2"/>
  <c r="P87" i="2"/>
  <c r="R87" i="2"/>
  <c r="T87" i="2"/>
  <c r="BK87" i="2"/>
  <c r="J87" i="2"/>
  <c r="J57" i="2"/>
  <c r="J88" i="2"/>
  <c r="J58" i="2"/>
  <c r="P89" i="2"/>
  <c r="T89" i="2"/>
  <c r="J90" i="2"/>
  <c r="P90" i="2"/>
  <c r="R90" i="2"/>
  <c r="T90" i="2"/>
  <c r="BE90" i="2"/>
  <c r="BF90" i="2"/>
  <c r="BG90" i="2"/>
  <c r="BH90" i="2"/>
  <c r="BI90" i="2"/>
  <c r="BK90" i="2"/>
  <c r="BK89" i="2"/>
  <c r="J92" i="2"/>
  <c r="P92" i="2"/>
  <c r="R92" i="2"/>
  <c r="T92" i="2"/>
  <c r="BE92" i="2"/>
  <c r="BF92" i="2"/>
  <c r="BG92" i="2"/>
  <c r="BH92" i="2"/>
  <c r="BI92" i="2"/>
  <c r="BK92" i="2"/>
  <c r="J94" i="2"/>
  <c r="P94" i="2"/>
  <c r="R94" i="2"/>
  <c r="T94" i="2"/>
  <c r="BE94" i="2"/>
  <c r="BF94" i="2"/>
  <c r="BG94" i="2"/>
  <c r="BH94" i="2"/>
  <c r="BI94" i="2"/>
  <c r="BK94" i="2"/>
  <c r="J96" i="2"/>
  <c r="P96" i="2"/>
  <c r="R96" i="2"/>
  <c r="T96" i="2"/>
  <c r="BE96" i="2"/>
  <c r="BF96" i="2"/>
  <c r="BG96" i="2"/>
  <c r="BH96" i="2"/>
  <c r="BI96" i="2"/>
  <c r="BK96" i="2"/>
  <c r="J98" i="2"/>
  <c r="P98" i="2"/>
  <c r="R98" i="2"/>
  <c r="T98" i="2"/>
  <c r="BE98" i="2"/>
  <c r="BF98" i="2"/>
  <c r="BG98" i="2"/>
  <c r="BH98" i="2"/>
  <c r="BI98" i="2"/>
  <c r="BK98" i="2"/>
  <c r="J100" i="2"/>
  <c r="P100" i="2"/>
  <c r="R100" i="2"/>
  <c r="T100" i="2"/>
  <c r="BE100" i="2"/>
  <c r="BF100" i="2"/>
  <c r="BG100" i="2"/>
  <c r="BH100" i="2"/>
  <c r="BI100" i="2"/>
  <c r="BK100" i="2"/>
  <c r="J102" i="2"/>
  <c r="P102" i="2"/>
  <c r="R102" i="2"/>
  <c r="T102" i="2"/>
  <c r="BE102" i="2"/>
  <c r="BF102" i="2"/>
  <c r="BG102" i="2"/>
  <c r="BH102" i="2"/>
  <c r="BI102" i="2"/>
  <c r="BK102" i="2"/>
  <c r="J104" i="2"/>
  <c r="P104" i="2"/>
  <c r="R104" i="2"/>
  <c r="T104" i="2"/>
  <c r="BE104" i="2"/>
  <c r="BF104" i="2"/>
  <c r="BG104" i="2"/>
  <c r="BH104" i="2"/>
  <c r="BI104" i="2"/>
  <c r="BK104" i="2"/>
  <c r="J106" i="2"/>
  <c r="P106" i="2"/>
  <c r="R106" i="2"/>
  <c r="T106" i="2"/>
  <c r="BE106" i="2"/>
  <c r="BF106" i="2"/>
  <c r="BG106" i="2"/>
  <c r="BH106" i="2"/>
  <c r="BI106" i="2"/>
  <c r="BK106" i="2"/>
  <c r="J108" i="2"/>
  <c r="P108" i="2"/>
  <c r="R108" i="2"/>
  <c r="T108" i="2"/>
  <c r="BE108" i="2"/>
  <c r="BF108" i="2"/>
  <c r="BG108" i="2"/>
  <c r="BH108" i="2"/>
  <c r="BI108" i="2"/>
  <c r="BK108" i="2"/>
  <c r="J110" i="2"/>
  <c r="P110" i="2"/>
  <c r="R110" i="2"/>
  <c r="T110" i="2"/>
  <c r="BE110" i="2"/>
  <c r="BF110" i="2"/>
  <c r="BG110" i="2"/>
  <c r="BH110" i="2"/>
  <c r="BI110" i="2"/>
  <c r="BK110" i="2"/>
  <c r="J112" i="2"/>
  <c r="P112" i="2"/>
  <c r="R112" i="2"/>
  <c r="T112" i="2"/>
  <c r="BE112" i="2"/>
  <c r="BF112" i="2"/>
  <c r="BG112" i="2"/>
  <c r="BH112" i="2"/>
  <c r="BI112" i="2"/>
  <c r="BK112" i="2"/>
  <c r="J114" i="2"/>
  <c r="P114" i="2"/>
  <c r="R114" i="2"/>
  <c r="T114" i="2"/>
  <c r="BE114" i="2"/>
  <c r="BF114" i="2"/>
  <c r="BG114" i="2"/>
  <c r="BH114" i="2"/>
  <c r="BI114" i="2"/>
  <c r="BK114" i="2"/>
  <c r="J116" i="2"/>
  <c r="P116" i="2"/>
  <c r="R116" i="2"/>
  <c r="T116" i="2"/>
  <c r="BE116" i="2"/>
  <c r="BF116" i="2"/>
  <c r="BG116" i="2"/>
  <c r="BH116" i="2"/>
  <c r="BI116" i="2"/>
  <c r="BK116" i="2"/>
  <c r="J118" i="2"/>
  <c r="P118" i="2"/>
  <c r="R118" i="2"/>
  <c r="T118" i="2"/>
  <c r="BE118" i="2"/>
  <c r="BF118" i="2"/>
  <c r="BG118" i="2"/>
  <c r="BH118" i="2"/>
  <c r="BI118" i="2"/>
  <c r="BK118" i="2"/>
  <c r="J120" i="2"/>
  <c r="P120" i="2"/>
  <c r="R120" i="2"/>
  <c r="T120" i="2"/>
  <c r="BE120" i="2"/>
  <c r="BF120" i="2"/>
  <c r="BG120" i="2"/>
  <c r="BH120" i="2"/>
  <c r="BI120" i="2"/>
  <c r="BK120" i="2"/>
  <c r="J122" i="2"/>
  <c r="P122" i="2"/>
  <c r="R122" i="2"/>
  <c r="T122" i="2"/>
  <c r="BE122" i="2"/>
  <c r="BF122" i="2"/>
  <c r="BG122" i="2"/>
  <c r="BH122" i="2"/>
  <c r="BI122" i="2"/>
  <c r="BK122" i="2"/>
  <c r="J124" i="2"/>
  <c r="P124" i="2"/>
  <c r="R124" i="2"/>
  <c r="T124" i="2"/>
  <c r="BE124" i="2"/>
  <c r="BF124" i="2"/>
  <c r="BG124" i="2"/>
  <c r="BH124" i="2"/>
  <c r="BI124" i="2"/>
  <c r="BK124" i="2"/>
  <c r="J126" i="2"/>
  <c r="P126" i="2"/>
  <c r="R126" i="2"/>
  <c r="T126" i="2"/>
  <c r="BE126" i="2"/>
  <c r="BF126" i="2"/>
  <c r="BG126" i="2"/>
  <c r="BH126" i="2"/>
  <c r="BI126" i="2"/>
  <c r="BK126" i="2"/>
  <c r="J128" i="2"/>
  <c r="P128" i="2"/>
  <c r="R128" i="2"/>
  <c r="T128" i="2"/>
  <c r="BE128" i="2"/>
  <c r="BF128" i="2"/>
  <c r="BG128" i="2"/>
  <c r="BH128" i="2"/>
  <c r="BI128" i="2"/>
  <c r="BK128" i="2"/>
  <c r="J130" i="2"/>
  <c r="P130" i="2"/>
  <c r="R130" i="2"/>
  <c r="T130" i="2"/>
  <c r="BE130" i="2"/>
  <c r="BF130" i="2"/>
  <c r="BG130" i="2"/>
  <c r="BH130" i="2"/>
  <c r="BI130" i="2"/>
  <c r="BK130" i="2"/>
  <c r="J132" i="2"/>
  <c r="P132" i="2"/>
  <c r="R132" i="2"/>
  <c r="T132" i="2"/>
  <c r="BE132" i="2"/>
  <c r="BF132" i="2"/>
  <c r="BG132" i="2"/>
  <c r="BH132" i="2"/>
  <c r="BI132" i="2"/>
  <c r="BK132" i="2"/>
  <c r="R134" i="2"/>
  <c r="J135" i="2"/>
  <c r="P135" i="2"/>
  <c r="R135" i="2"/>
  <c r="T135" i="2"/>
  <c r="BE135" i="2"/>
  <c r="BF135" i="2"/>
  <c r="BG135" i="2"/>
  <c r="BH135" i="2"/>
  <c r="BI135" i="2"/>
  <c r="BK135" i="2"/>
  <c r="BK134" i="2"/>
  <c r="J134" i="2"/>
  <c r="J60" i="2"/>
  <c r="J137" i="2"/>
  <c r="P137" i="2"/>
  <c r="R137" i="2"/>
  <c r="T137" i="2"/>
  <c r="BE137" i="2"/>
  <c r="BF137" i="2"/>
  <c r="BG137" i="2"/>
  <c r="BH137" i="2"/>
  <c r="BI137" i="2"/>
  <c r="BK137" i="2"/>
  <c r="J139" i="2"/>
  <c r="P139" i="2"/>
  <c r="R139" i="2"/>
  <c r="T139" i="2"/>
  <c r="BE139" i="2"/>
  <c r="BF139" i="2"/>
  <c r="BG139" i="2"/>
  <c r="BH139" i="2"/>
  <c r="BI139" i="2"/>
  <c r="BK139" i="2"/>
  <c r="P141" i="2"/>
  <c r="T141" i="2"/>
  <c r="J142" i="2"/>
  <c r="P142" i="2"/>
  <c r="R142" i="2"/>
  <c r="T142" i="2"/>
  <c r="BE142" i="2"/>
  <c r="BF142" i="2"/>
  <c r="BG142" i="2"/>
  <c r="F32" i="2"/>
  <c r="BB52" i="1"/>
  <c r="BH142" i="2"/>
  <c r="BI142" i="2"/>
  <c r="BK142" i="2"/>
  <c r="BK141" i="2"/>
  <c r="J141" i="2"/>
  <c r="J61" i="2"/>
  <c r="J144" i="2"/>
  <c r="P144" i="2"/>
  <c r="R144" i="2"/>
  <c r="T144" i="2"/>
  <c r="BE144" i="2"/>
  <c r="BF144" i="2"/>
  <c r="BG144" i="2"/>
  <c r="BH144" i="2"/>
  <c r="BI144" i="2"/>
  <c r="BK144" i="2"/>
  <c r="R146" i="2"/>
  <c r="J147" i="2"/>
  <c r="P147" i="2"/>
  <c r="R147" i="2"/>
  <c r="T147" i="2"/>
  <c r="BE147" i="2"/>
  <c r="BF147" i="2"/>
  <c r="BG147" i="2"/>
  <c r="BH147" i="2"/>
  <c r="BI147" i="2"/>
  <c r="BK147" i="2"/>
  <c r="BK146" i="2"/>
  <c r="J146" i="2"/>
  <c r="J62" i="2"/>
  <c r="J149" i="2"/>
  <c r="P149" i="2"/>
  <c r="R149" i="2"/>
  <c r="T149" i="2"/>
  <c r="BE149" i="2"/>
  <c r="BF149" i="2"/>
  <c r="BG149" i="2"/>
  <c r="BH149" i="2"/>
  <c r="BI149" i="2"/>
  <c r="BK149" i="2"/>
  <c r="J151" i="2"/>
  <c r="P151" i="2"/>
  <c r="R151" i="2"/>
  <c r="T151" i="2"/>
  <c r="BE151" i="2"/>
  <c r="BF151" i="2"/>
  <c r="BG151" i="2"/>
  <c r="BH151" i="2"/>
  <c r="BI151" i="2"/>
  <c r="BK151" i="2"/>
  <c r="J153" i="2"/>
  <c r="P153" i="2"/>
  <c r="R153" i="2"/>
  <c r="T153" i="2"/>
  <c r="BE153" i="2"/>
  <c r="BF153" i="2"/>
  <c r="BG153" i="2"/>
  <c r="BH153" i="2"/>
  <c r="BI153" i="2"/>
  <c r="BK153" i="2"/>
  <c r="J155" i="2"/>
  <c r="P155" i="2"/>
  <c r="R155" i="2"/>
  <c r="T155" i="2"/>
  <c r="BE155" i="2"/>
  <c r="BF155" i="2"/>
  <c r="BG155" i="2"/>
  <c r="BH155" i="2"/>
  <c r="BI155" i="2"/>
  <c r="BK155" i="2"/>
  <c r="J157" i="2"/>
  <c r="P157" i="2"/>
  <c r="R157" i="2"/>
  <c r="T157" i="2"/>
  <c r="BE157" i="2"/>
  <c r="BF157" i="2"/>
  <c r="BG157" i="2"/>
  <c r="BH157" i="2"/>
  <c r="BI157" i="2"/>
  <c r="BK157" i="2"/>
  <c r="J159" i="2"/>
  <c r="P159" i="2"/>
  <c r="R159" i="2"/>
  <c r="T159" i="2"/>
  <c r="BE159" i="2"/>
  <c r="BF159" i="2"/>
  <c r="BG159" i="2"/>
  <c r="BH159" i="2"/>
  <c r="BI159" i="2"/>
  <c r="BK159" i="2"/>
  <c r="J161" i="2"/>
  <c r="P161" i="2"/>
  <c r="R161" i="2"/>
  <c r="T161" i="2"/>
  <c r="BE161" i="2"/>
  <c r="BF161" i="2"/>
  <c r="BG161" i="2"/>
  <c r="BH161" i="2"/>
  <c r="BI161" i="2"/>
  <c r="BK161" i="2"/>
  <c r="J163" i="2"/>
  <c r="P163" i="2"/>
  <c r="R163" i="2"/>
  <c r="T163" i="2"/>
  <c r="BE163" i="2"/>
  <c r="BF163" i="2"/>
  <c r="BG163" i="2"/>
  <c r="BH163" i="2"/>
  <c r="BI163" i="2"/>
  <c r="BK163" i="2"/>
  <c r="P165" i="2"/>
  <c r="T165" i="2"/>
  <c r="J166" i="2"/>
  <c r="P166" i="2"/>
  <c r="R166" i="2"/>
  <c r="T166" i="2"/>
  <c r="BE166" i="2"/>
  <c r="BF166" i="2"/>
  <c r="BG166" i="2"/>
  <c r="BH166" i="2"/>
  <c r="BI166" i="2"/>
  <c r="BK166" i="2"/>
  <c r="BK165" i="2"/>
  <c r="J165" i="2"/>
  <c r="J63" i="2"/>
  <c r="J170" i="2"/>
  <c r="P170" i="2"/>
  <c r="R170" i="2"/>
  <c r="T170" i="2"/>
  <c r="BE170" i="2"/>
  <c r="BF170" i="2"/>
  <c r="BG170" i="2"/>
  <c r="BH170" i="2"/>
  <c r="BI170" i="2"/>
  <c r="BK170" i="2"/>
  <c r="J174" i="2"/>
  <c r="P174" i="2"/>
  <c r="R174" i="2"/>
  <c r="T174" i="2"/>
  <c r="BE174" i="2"/>
  <c r="BF174" i="2"/>
  <c r="BG174" i="2"/>
  <c r="BH174" i="2"/>
  <c r="BI174" i="2"/>
  <c r="BK174" i="2"/>
  <c r="J178" i="2"/>
  <c r="P178" i="2"/>
  <c r="R178" i="2"/>
  <c r="T178" i="2"/>
  <c r="BE178" i="2"/>
  <c r="BF178" i="2"/>
  <c r="BG178" i="2"/>
  <c r="BH178" i="2"/>
  <c r="BI178" i="2"/>
  <c r="BK178" i="2"/>
  <c r="J182" i="2"/>
  <c r="P182" i="2"/>
  <c r="R182" i="2"/>
  <c r="T182" i="2"/>
  <c r="BE182" i="2"/>
  <c r="BF182" i="2"/>
  <c r="BG182" i="2"/>
  <c r="BH182" i="2"/>
  <c r="BI182" i="2"/>
  <c r="BK182" i="2"/>
  <c r="J186" i="2"/>
  <c r="P186" i="2"/>
  <c r="R186" i="2"/>
  <c r="T186" i="2"/>
  <c r="BE186" i="2"/>
  <c r="BF186" i="2"/>
  <c r="BG186" i="2"/>
  <c r="BH186" i="2"/>
  <c r="BI186" i="2"/>
  <c r="BK186" i="2"/>
  <c r="J190" i="2"/>
  <c r="P190" i="2"/>
  <c r="R190" i="2"/>
  <c r="T190" i="2"/>
  <c r="BE190" i="2"/>
  <c r="BF190" i="2"/>
  <c r="BG190" i="2"/>
  <c r="BH190" i="2"/>
  <c r="BI190" i="2"/>
  <c r="BK190" i="2"/>
  <c r="J194" i="2"/>
  <c r="P194" i="2"/>
  <c r="R194" i="2"/>
  <c r="T194" i="2"/>
  <c r="BE194" i="2"/>
  <c r="BF194" i="2"/>
  <c r="BG194" i="2"/>
  <c r="BH194" i="2"/>
  <c r="BI194" i="2"/>
  <c r="BK194" i="2"/>
  <c r="J196" i="2"/>
  <c r="P196" i="2"/>
  <c r="R196" i="2"/>
  <c r="T196" i="2"/>
  <c r="BE196" i="2"/>
  <c r="BF196" i="2"/>
  <c r="BG196" i="2"/>
  <c r="BH196" i="2"/>
  <c r="BI196" i="2"/>
  <c r="BK196" i="2"/>
  <c r="J200" i="2"/>
  <c r="P200" i="2"/>
  <c r="R200" i="2"/>
  <c r="T200" i="2"/>
  <c r="BE200" i="2"/>
  <c r="BF200" i="2"/>
  <c r="BG200" i="2"/>
  <c r="BH200" i="2"/>
  <c r="BI200" i="2"/>
  <c r="BK200" i="2"/>
  <c r="J202" i="2"/>
  <c r="P202" i="2"/>
  <c r="R202" i="2"/>
  <c r="T202" i="2"/>
  <c r="BE202" i="2"/>
  <c r="BF202" i="2"/>
  <c r="BG202" i="2"/>
  <c r="BH202" i="2"/>
  <c r="BI202" i="2"/>
  <c r="BK202" i="2"/>
  <c r="R204" i="2"/>
  <c r="J205" i="2"/>
  <c r="P205" i="2"/>
  <c r="R205" i="2"/>
  <c r="T205" i="2"/>
  <c r="BE205" i="2"/>
  <c r="BF205" i="2"/>
  <c r="BG205" i="2"/>
  <c r="BH205" i="2"/>
  <c r="BI205" i="2"/>
  <c r="BK205" i="2"/>
  <c r="BK204" i="2"/>
  <c r="J204" i="2"/>
  <c r="J64" i="2"/>
  <c r="J209" i="2"/>
  <c r="P209" i="2"/>
  <c r="R209" i="2"/>
  <c r="T209" i="2"/>
  <c r="BE209" i="2"/>
  <c r="BF209" i="2"/>
  <c r="BG209" i="2"/>
  <c r="BH209" i="2"/>
  <c r="BI209" i="2"/>
  <c r="BK209" i="2"/>
  <c r="J213" i="2"/>
  <c r="P213" i="2"/>
  <c r="R213" i="2"/>
  <c r="T213" i="2"/>
  <c r="BE213" i="2"/>
  <c r="BF213" i="2"/>
  <c r="BG213" i="2"/>
  <c r="BH213" i="2"/>
  <c r="BI213" i="2"/>
  <c r="BK213" i="2"/>
  <c r="J215" i="2"/>
  <c r="P215" i="2"/>
  <c r="R215" i="2"/>
  <c r="T215" i="2"/>
  <c r="BE215" i="2"/>
  <c r="BF215" i="2"/>
  <c r="BG215" i="2"/>
  <c r="BH215" i="2"/>
  <c r="BI215" i="2"/>
  <c r="BK215" i="2"/>
  <c r="J219" i="2"/>
  <c r="P219" i="2"/>
  <c r="R219" i="2"/>
  <c r="T219" i="2"/>
  <c r="BE219" i="2"/>
  <c r="BF219" i="2"/>
  <c r="BG219" i="2"/>
  <c r="BH219" i="2"/>
  <c r="BI219" i="2"/>
  <c r="BK219" i="2"/>
  <c r="P221" i="2"/>
  <c r="T221" i="2"/>
  <c r="J222" i="2"/>
  <c r="P222" i="2"/>
  <c r="R222" i="2"/>
  <c r="T222" i="2"/>
  <c r="BE222" i="2"/>
  <c r="BF222" i="2"/>
  <c r="BG222" i="2"/>
  <c r="BH222" i="2"/>
  <c r="BI222" i="2"/>
  <c r="BK222" i="2"/>
  <c r="BK221" i="2"/>
  <c r="J221" i="2"/>
  <c r="J65" i="2"/>
  <c r="J224" i="2"/>
  <c r="P224" i="2"/>
  <c r="R224" i="2"/>
  <c r="T224" i="2"/>
  <c r="BE224" i="2"/>
  <c r="BF224" i="2"/>
  <c r="BG224" i="2"/>
  <c r="BH224" i="2"/>
  <c r="BI224" i="2"/>
  <c r="BK224" i="2"/>
  <c r="J226" i="2"/>
  <c r="P226" i="2"/>
  <c r="R226" i="2"/>
  <c r="T226" i="2"/>
  <c r="BE226" i="2"/>
  <c r="BF226" i="2"/>
  <c r="BG226" i="2"/>
  <c r="BH226" i="2"/>
  <c r="BI226" i="2"/>
  <c r="BK226" i="2"/>
  <c r="J228" i="2"/>
  <c r="P228" i="2"/>
  <c r="R228" i="2"/>
  <c r="T228" i="2"/>
  <c r="BE228" i="2"/>
  <c r="BF228" i="2"/>
  <c r="BG228" i="2"/>
  <c r="BH228" i="2"/>
  <c r="BI228" i="2"/>
  <c r="BK228" i="2"/>
  <c r="J230" i="2"/>
  <c r="P230" i="2"/>
  <c r="R230" i="2"/>
  <c r="T230" i="2"/>
  <c r="BE230" i="2"/>
  <c r="BF230" i="2"/>
  <c r="BG230" i="2"/>
  <c r="BH230" i="2"/>
  <c r="BI230" i="2"/>
  <c r="BK230" i="2"/>
  <c r="J232" i="2"/>
  <c r="P232" i="2"/>
  <c r="R232" i="2"/>
  <c r="T232" i="2"/>
  <c r="BE232" i="2"/>
  <c r="BF232" i="2"/>
  <c r="BG232" i="2"/>
  <c r="BH232" i="2"/>
  <c r="BI232" i="2"/>
  <c r="BK232" i="2"/>
  <c r="J234" i="2"/>
  <c r="P234" i="2"/>
  <c r="R234" i="2"/>
  <c r="T234" i="2"/>
  <c r="BE234" i="2"/>
  <c r="BF234" i="2"/>
  <c r="BG234" i="2"/>
  <c r="BH234" i="2"/>
  <c r="BI234" i="2"/>
  <c r="BK234" i="2"/>
  <c r="J236" i="2"/>
  <c r="P236" i="2"/>
  <c r="R236" i="2"/>
  <c r="T236" i="2"/>
  <c r="BE236" i="2"/>
  <c r="BF236" i="2"/>
  <c r="BG236" i="2"/>
  <c r="BH236" i="2"/>
  <c r="BI236" i="2"/>
  <c r="BK236" i="2"/>
  <c r="J238" i="2"/>
  <c r="P238" i="2"/>
  <c r="R238" i="2"/>
  <c r="T238" i="2"/>
  <c r="BE238" i="2"/>
  <c r="BF238" i="2"/>
  <c r="BG238" i="2"/>
  <c r="BH238" i="2"/>
  <c r="BI238" i="2"/>
  <c r="BK238" i="2"/>
  <c r="J240" i="2"/>
  <c r="P240" i="2"/>
  <c r="R240" i="2"/>
  <c r="T240" i="2"/>
  <c r="BE240" i="2"/>
  <c r="BF240" i="2"/>
  <c r="BG240" i="2"/>
  <c r="BH240" i="2"/>
  <c r="BI240" i="2"/>
  <c r="BK240" i="2"/>
  <c r="J242" i="2"/>
  <c r="P242" i="2"/>
  <c r="R242" i="2"/>
  <c r="T242" i="2"/>
  <c r="BE242" i="2"/>
  <c r="BF242" i="2"/>
  <c r="BG242" i="2"/>
  <c r="BH242" i="2"/>
  <c r="BI242" i="2"/>
  <c r="BK242" i="2"/>
  <c r="J244" i="2"/>
  <c r="P244" i="2"/>
  <c r="R244" i="2"/>
  <c r="T244" i="2"/>
  <c r="BE244" i="2"/>
  <c r="BF244" i="2"/>
  <c r="BG244" i="2"/>
  <c r="BH244" i="2"/>
  <c r="BI244" i="2"/>
  <c r="BK244" i="2"/>
  <c r="J246" i="2"/>
  <c r="P246" i="2"/>
  <c r="R246" i="2"/>
  <c r="T246" i="2"/>
  <c r="BE246" i="2"/>
  <c r="BF246" i="2"/>
  <c r="BG246" i="2"/>
  <c r="BH246" i="2"/>
  <c r="BI246" i="2"/>
  <c r="BK246" i="2"/>
  <c r="J248" i="2"/>
  <c r="P248" i="2"/>
  <c r="R248" i="2"/>
  <c r="T248" i="2"/>
  <c r="BE248" i="2"/>
  <c r="BF248" i="2"/>
  <c r="BG248" i="2"/>
  <c r="BH248" i="2"/>
  <c r="BI248" i="2"/>
  <c r="BK248" i="2"/>
  <c r="J250" i="2"/>
  <c r="P250" i="2"/>
  <c r="R250" i="2"/>
  <c r="T250" i="2"/>
  <c r="BE250" i="2"/>
  <c r="BF250" i="2"/>
  <c r="BG250" i="2"/>
  <c r="BH250" i="2"/>
  <c r="BI250" i="2"/>
  <c r="BK250" i="2"/>
  <c r="J252" i="2"/>
  <c r="P252" i="2"/>
  <c r="R252" i="2"/>
  <c r="T252" i="2"/>
  <c r="BE252" i="2"/>
  <c r="BF252" i="2"/>
  <c r="BG252" i="2"/>
  <c r="BH252" i="2"/>
  <c r="BI252" i="2"/>
  <c r="BK252" i="2"/>
  <c r="J254" i="2"/>
  <c r="P254" i="2"/>
  <c r="R254" i="2"/>
  <c r="T254" i="2"/>
  <c r="BE254" i="2"/>
  <c r="BF254" i="2"/>
  <c r="BG254" i="2"/>
  <c r="BH254" i="2"/>
  <c r="BI254" i="2"/>
  <c r="BK254" i="2"/>
  <c r="J256" i="2"/>
  <c r="P256" i="2"/>
  <c r="R256" i="2"/>
  <c r="T256" i="2"/>
  <c r="BE256" i="2"/>
  <c r="BF256" i="2"/>
  <c r="BG256" i="2"/>
  <c r="BH256" i="2"/>
  <c r="BI256" i="2"/>
  <c r="BK256" i="2"/>
  <c r="J258" i="2"/>
  <c r="P258" i="2"/>
  <c r="R258" i="2"/>
  <c r="T258" i="2"/>
  <c r="BE258" i="2"/>
  <c r="BF258" i="2"/>
  <c r="BG258" i="2"/>
  <c r="BH258" i="2"/>
  <c r="BI258" i="2"/>
  <c r="BK258" i="2"/>
  <c r="J260" i="2"/>
  <c r="P260" i="2"/>
  <c r="R260" i="2"/>
  <c r="T260" i="2"/>
  <c r="BE260" i="2"/>
  <c r="BF260" i="2"/>
  <c r="BG260" i="2"/>
  <c r="BH260" i="2"/>
  <c r="BI260" i="2"/>
  <c r="BK260" i="2"/>
  <c r="J262" i="2"/>
  <c r="P262" i="2"/>
  <c r="R262" i="2"/>
  <c r="T262" i="2"/>
  <c r="BE262" i="2"/>
  <c r="BF262" i="2"/>
  <c r="BG262" i="2"/>
  <c r="BH262" i="2"/>
  <c r="BI262" i="2"/>
  <c r="BK262" i="2"/>
  <c r="J264" i="2"/>
  <c r="P264" i="2"/>
  <c r="R264" i="2"/>
  <c r="T264" i="2"/>
  <c r="BE264" i="2"/>
  <c r="BF264" i="2"/>
  <c r="BG264" i="2"/>
  <c r="BH264" i="2"/>
  <c r="BI264" i="2"/>
  <c r="BK264" i="2"/>
  <c r="J266" i="2"/>
  <c r="P266" i="2"/>
  <c r="R266" i="2"/>
  <c r="T266" i="2"/>
  <c r="BE266" i="2"/>
  <c r="BF266" i="2"/>
  <c r="BG266" i="2"/>
  <c r="BH266" i="2"/>
  <c r="BI266" i="2"/>
  <c r="BK266" i="2"/>
  <c r="J268" i="2"/>
  <c r="P268" i="2"/>
  <c r="R268" i="2"/>
  <c r="T268" i="2"/>
  <c r="BE268" i="2"/>
  <c r="BF268" i="2"/>
  <c r="BG268" i="2"/>
  <c r="BH268" i="2"/>
  <c r="BI268" i="2"/>
  <c r="BK268" i="2"/>
  <c r="J270" i="2"/>
  <c r="P270" i="2"/>
  <c r="R270" i="2"/>
  <c r="T270" i="2"/>
  <c r="BE270" i="2"/>
  <c r="BF270" i="2"/>
  <c r="BG270" i="2"/>
  <c r="BH270" i="2"/>
  <c r="BI270" i="2"/>
  <c r="BK270" i="2"/>
  <c r="J272" i="2"/>
  <c r="P272" i="2"/>
  <c r="R272" i="2"/>
  <c r="T272" i="2"/>
  <c r="BE272" i="2"/>
  <c r="BF272" i="2"/>
  <c r="BG272" i="2"/>
  <c r="BH272" i="2"/>
  <c r="BI272" i="2"/>
  <c r="BK272" i="2"/>
  <c r="J274" i="2"/>
  <c r="P274" i="2"/>
  <c r="R274" i="2"/>
  <c r="T274" i="2"/>
  <c r="BE274" i="2"/>
  <c r="BF274" i="2"/>
  <c r="BG274" i="2"/>
  <c r="BH274" i="2"/>
  <c r="BI274" i="2"/>
  <c r="BK274" i="2"/>
  <c r="R276" i="2"/>
  <c r="J277" i="2"/>
  <c r="P277" i="2"/>
  <c r="R277" i="2"/>
  <c r="T277" i="2"/>
  <c r="BE277" i="2"/>
  <c r="BF277" i="2"/>
  <c r="BG277" i="2"/>
  <c r="BH277" i="2"/>
  <c r="BI277" i="2"/>
  <c r="BK277" i="2"/>
  <c r="BK276" i="2"/>
  <c r="J276" i="2"/>
  <c r="J66" i="2"/>
  <c r="J279" i="2"/>
  <c r="P279" i="2"/>
  <c r="R279" i="2"/>
  <c r="T279" i="2"/>
  <c r="BE279" i="2"/>
  <c r="BF279" i="2"/>
  <c r="BG279" i="2"/>
  <c r="BH279" i="2"/>
  <c r="BI279" i="2"/>
  <c r="BK279" i="2"/>
  <c r="J281" i="2"/>
  <c r="P281" i="2"/>
  <c r="R281" i="2"/>
  <c r="T281" i="2"/>
  <c r="BE281" i="2"/>
  <c r="BF281" i="2"/>
  <c r="BG281" i="2"/>
  <c r="BH281" i="2"/>
  <c r="BI281" i="2"/>
  <c r="BK281" i="2"/>
  <c r="J283" i="2"/>
  <c r="P283" i="2"/>
  <c r="R283" i="2"/>
  <c r="T283" i="2"/>
  <c r="BE283" i="2"/>
  <c r="BF283" i="2"/>
  <c r="BG283" i="2"/>
  <c r="BH283" i="2"/>
  <c r="BI283" i="2"/>
  <c r="BK283" i="2"/>
  <c r="J285" i="2"/>
  <c r="P285" i="2"/>
  <c r="R285" i="2"/>
  <c r="T285" i="2"/>
  <c r="BE285" i="2"/>
  <c r="BF285" i="2"/>
  <c r="BG285" i="2"/>
  <c r="BH285" i="2"/>
  <c r="BI285" i="2"/>
  <c r="BK285" i="2"/>
  <c r="J287" i="2"/>
  <c r="P287" i="2"/>
  <c r="R287" i="2"/>
  <c r="T287" i="2"/>
  <c r="BE287" i="2"/>
  <c r="BF287" i="2"/>
  <c r="BG287" i="2"/>
  <c r="BH287" i="2"/>
  <c r="BI287" i="2"/>
  <c r="BK287" i="2"/>
  <c r="J289" i="2"/>
  <c r="P289" i="2"/>
  <c r="R289" i="2"/>
  <c r="T289" i="2"/>
  <c r="BE289" i="2"/>
  <c r="BF289" i="2"/>
  <c r="BG289" i="2"/>
  <c r="BH289" i="2"/>
  <c r="BI289" i="2"/>
  <c r="BK289" i="2"/>
  <c r="E7" i="3"/>
  <c r="J12" i="3"/>
  <c r="J76" i="3"/>
  <c r="J14" i="3"/>
  <c r="E15" i="3"/>
  <c r="J15" i="3"/>
  <c r="J17" i="3"/>
  <c r="E18" i="3"/>
  <c r="J18" i="3"/>
  <c r="J20" i="3"/>
  <c r="E21" i="3"/>
  <c r="J21" i="3"/>
  <c r="E45" i="3"/>
  <c r="E47" i="3"/>
  <c r="F49" i="3"/>
  <c r="J49" i="3"/>
  <c r="F52" i="3"/>
  <c r="E72" i="3"/>
  <c r="E74" i="3"/>
  <c r="F76" i="3"/>
  <c r="F79" i="3"/>
  <c r="R84" i="3"/>
  <c r="J85" i="3"/>
  <c r="P85" i="3"/>
  <c r="R85" i="3"/>
  <c r="T85" i="3"/>
  <c r="BE85" i="3"/>
  <c r="BF85" i="3"/>
  <c r="BG85" i="3"/>
  <c r="BH85" i="3"/>
  <c r="BI85" i="3"/>
  <c r="BK85" i="3"/>
  <c r="BK84" i="3"/>
  <c r="J89" i="3"/>
  <c r="P89" i="3"/>
  <c r="R89" i="3"/>
  <c r="T89" i="3"/>
  <c r="BE89" i="3"/>
  <c r="BF89" i="3"/>
  <c r="BG89" i="3"/>
  <c r="BH89" i="3"/>
  <c r="BI89" i="3"/>
  <c r="BK89" i="3"/>
  <c r="J93" i="3"/>
  <c r="P93" i="3"/>
  <c r="R93" i="3"/>
  <c r="T93" i="3"/>
  <c r="BE93" i="3"/>
  <c r="BF93" i="3"/>
  <c r="BG93" i="3"/>
  <c r="BH93" i="3"/>
  <c r="BI93" i="3"/>
  <c r="BK93" i="3"/>
  <c r="J97" i="3"/>
  <c r="P97" i="3"/>
  <c r="R97" i="3"/>
  <c r="T97" i="3"/>
  <c r="BE97" i="3"/>
  <c r="BF97" i="3"/>
  <c r="BG97" i="3"/>
  <c r="BH97" i="3"/>
  <c r="BI97" i="3"/>
  <c r="BK97" i="3"/>
  <c r="J99" i="3"/>
  <c r="P99" i="3"/>
  <c r="R99" i="3"/>
  <c r="T99" i="3"/>
  <c r="BE99" i="3"/>
  <c r="BF99" i="3"/>
  <c r="BG99" i="3"/>
  <c r="BH99" i="3"/>
  <c r="BI99" i="3"/>
  <c r="BK99" i="3"/>
  <c r="J103" i="3"/>
  <c r="P103" i="3"/>
  <c r="R103" i="3"/>
  <c r="T103" i="3"/>
  <c r="BE103" i="3"/>
  <c r="BF103" i="3"/>
  <c r="BG103" i="3"/>
  <c r="BH103" i="3"/>
  <c r="BI103" i="3"/>
  <c r="BK103" i="3"/>
  <c r="J105" i="3"/>
  <c r="P105" i="3"/>
  <c r="R105" i="3"/>
  <c r="T105" i="3"/>
  <c r="BE105" i="3"/>
  <c r="BF105" i="3"/>
  <c r="BG105" i="3"/>
  <c r="BH105" i="3"/>
  <c r="BI105" i="3"/>
  <c r="BK105" i="3"/>
  <c r="J107" i="3"/>
  <c r="P107" i="3"/>
  <c r="R107" i="3"/>
  <c r="T107" i="3"/>
  <c r="BE107" i="3"/>
  <c r="BF107" i="3"/>
  <c r="BG107" i="3"/>
  <c r="BH107" i="3"/>
  <c r="BI107" i="3"/>
  <c r="BK107" i="3"/>
  <c r="J109" i="3"/>
  <c r="P109" i="3"/>
  <c r="R109" i="3"/>
  <c r="T109" i="3"/>
  <c r="BE109" i="3"/>
  <c r="BF109" i="3"/>
  <c r="BG109" i="3"/>
  <c r="BH109" i="3"/>
  <c r="BI109" i="3"/>
  <c r="BK109" i="3"/>
  <c r="J111" i="3"/>
  <c r="P111" i="3"/>
  <c r="R111" i="3"/>
  <c r="T111" i="3"/>
  <c r="BE111" i="3"/>
  <c r="BF111" i="3"/>
  <c r="BG111" i="3"/>
  <c r="BH111" i="3"/>
  <c r="BI111" i="3"/>
  <c r="BK111" i="3"/>
  <c r="J113" i="3"/>
  <c r="P113" i="3"/>
  <c r="R113" i="3"/>
  <c r="T113" i="3"/>
  <c r="BE113" i="3"/>
  <c r="BF113" i="3"/>
  <c r="BG113" i="3"/>
  <c r="BH113" i="3"/>
  <c r="BI113" i="3"/>
  <c r="BK113" i="3"/>
  <c r="J115" i="3"/>
  <c r="P115" i="3"/>
  <c r="R115" i="3"/>
  <c r="T115" i="3"/>
  <c r="BE115" i="3"/>
  <c r="BF115" i="3"/>
  <c r="BG115" i="3"/>
  <c r="BH115" i="3"/>
  <c r="BI115" i="3"/>
  <c r="BK115" i="3"/>
  <c r="J117" i="3"/>
  <c r="P117" i="3"/>
  <c r="R117" i="3"/>
  <c r="T117" i="3"/>
  <c r="BE117" i="3"/>
  <c r="BF117" i="3"/>
  <c r="BG117" i="3"/>
  <c r="BH117" i="3"/>
  <c r="BI117" i="3"/>
  <c r="BK117" i="3"/>
  <c r="J119" i="3"/>
  <c r="P119" i="3"/>
  <c r="R119" i="3"/>
  <c r="T119" i="3"/>
  <c r="BE119" i="3"/>
  <c r="BF119" i="3"/>
  <c r="BG119" i="3"/>
  <c r="BH119" i="3"/>
  <c r="BI119" i="3"/>
  <c r="BK119" i="3"/>
  <c r="J123" i="3"/>
  <c r="P123" i="3"/>
  <c r="R123" i="3"/>
  <c r="T123" i="3"/>
  <c r="BE123" i="3"/>
  <c r="BF123" i="3"/>
  <c r="BG123" i="3"/>
  <c r="BH123" i="3"/>
  <c r="BI123" i="3"/>
  <c r="BK123" i="3"/>
  <c r="J125" i="3"/>
  <c r="P125" i="3"/>
  <c r="R125" i="3"/>
  <c r="T125" i="3"/>
  <c r="BE125" i="3"/>
  <c r="BF125" i="3"/>
  <c r="BG125" i="3"/>
  <c r="BH125" i="3"/>
  <c r="BI125" i="3"/>
  <c r="BK125" i="3"/>
  <c r="J127" i="3"/>
  <c r="P127" i="3"/>
  <c r="R127" i="3"/>
  <c r="T127" i="3"/>
  <c r="BE127" i="3"/>
  <c r="BF127" i="3"/>
  <c r="BG127" i="3"/>
  <c r="BH127" i="3"/>
  <c r="BI127" i="3"/>
  <c r="BK127" i="3"/>
  <c r="J129" i="3"/>
  <c r="P129" i="3"/>
  <c r="R129" i="3"/>
  <c r="T129" i="3"/>
  <c r="BE129" i="3"/>
  <c r="BF129" i="3"/>
  <c r="BG129" i="3"/>
  <c r="BH129" i="3"/>
  <c r="BI129" i="3"/>
  <c r="BK129" i="3"/>
  <c r="J133" i="3"/>
  <c r="P133" i="3"/>
  <c r="R133" i="3"/>
  <c r="T133" i="3"/>
  <c r="BE133" i="3"/>
  <c r="BF133" i="3"/>
  <c r="BG133" i="3"/>
  <c r="BH133" i="3"/>
  <c r="BI133" i="3"/>
  <c r="BK133" i="3"/>
  <c r="J135" i="3"/>
  <c r="P135" i="3"/>
  <c r="R135" i="3"/>
  <c r="T135" i="3"/>
  <c r="BE135" i="3"/>
  <c r="BF135" i="3"/>
  <c r="BG135" i="3"/>
  <c r="BH135" i="3"/>
  <c r="BI135" i="3"/>
  <c r="BK135" i="3"/>
  <c r="J137" i="3"/>
  <c r="P137" i="3"/>
  <c r="R137" i="3"/>
  <c r="T137" i="3"/>
  <c r="BE137" i="3"/>
  <c r="BF137" i="3"/>
  <c r="BG137" i="3"/>
  <c r="BH137" i="3"/>
  <c r="BI137" i="3"/>
  <c r="BK137" i="3"/>
  <c r="J139" i="3"/>
  <c r="P139" i="3"/>
  <c r="R139" i="3"/>
  <c r="T139" i="3"/>
  <c r="BE139" i="3"/>
  <c r="BF139" i="3"/>
  <c r="BG139" i="3"/>
  <c r="BH139" i="3"/>
  <c r="BI139" i="3"/>
  <c r="BK139" i="3"/>
  <c r="J141" i="3"/>
  <c r="P141" i="3"/>
  <c r="R141" i="3"/>
  <c r="T141" i="3"/>
  <c r="BE141" i="3"/>
  <c r="BF141" i="3"/>
  <c r="BG141" i="3"/>
  <c r="BH141" i="3"/>
  <c r="BI141" i="3"/>
  <c r="BK141" i="3"/>
  <c r="J143" i="3"/>
  <c r="P143" i="3"/>
  <c r="R143" i="3"/>
  <c r="T143" i="3"/>
  <c r="BE143" i="3"/>
  <c r="BF143" i="3"/>
  <c r="BG143" i="3"/>
  <c r="BH143" i="3"/>
  <c r="BI143" i="3"/>
  <c r="BK143" i="3"/>
  <c r="J145" i="3"/>
  <c r="P145" i="3"/>
  <c r="R145" i="3"/>
  <c r="T145" i="3"/>
  <c r="BE145" i="3"/>
  <c r="BF145" i="3"/>
  <c r="BG145" i="3"/>
  <c r="BH145" i="3"/>
  <c r="BI145" i="3"/>
  <c r="BK145" i="3"/>
  <c r="J147" i="3"/>
  <c r="P147" i="3"/>
  <c r="R147" i="3"/>
  <c r="T147" i="3"/>
  <c r="BE147" i="3"/>
  <c r="BF147" i="3"/>
  <c r="BG147" i="3"/>
  <c r="BH147" i="3"/>
  <c r="BI147" i="3"/>
  <c r="BK147" i="3"/>
  <c r="J149" i="3"/>
  <c r="P149" i="3"/>
  <c r="R149" i="3"/>
  <c r="T149" i="3"/>
  <c r="BE149" i="3"/>
  <c r="BF149" i="3"/>
  <c r="BG149" i="3"/>
  <c r="BH149" i="3"/>
  <c r="BI149" i="3"/>
  <c r="BK149" i="3"/>
  <c r="J151" i="3"/>
  <c r="P151" i="3"/>
  <c r="R151" i="3"/>
  <c r="T151" i="3"/>
  <c r="BE151" i="3"/>
  <c r="BF151" i="3"/>
  <c r="BG151" i="3"/>
  <c r="BH151" i="3"/>
  <c r="BI151" i="3"/>
  <c r="BK151" i="3"/>
  <c r="J153" i="3"/>
  <c r="P153" i="3"/>
  <c r="R153" i="3"/>
  <c r="T153" i="3"/>
  <c r="BE153" i="3"/>
  <c r="BF153" i="3"/>
  <c r="BG153" i="3"/>
  <c r="BH153" i="3"/>
  <c r="BI153" i="3"/>
  <c r="BK153" i="3"/>
  <c r="J155" i="3"/>
  <c r="P155" i="3"/>
  <c r="R155" i="3"/>
  <c r="T155" i="3"/>
  <c r="BE155" i="3"/>
  <c r="BF155" i="3"/>
  <c r="BG155" i="3"/>
  <c r="BH155" i="3"/>
  <c r="BI155" i="3"/>
  <c r="BK155" i="3"/>
  <c r="J157" i="3"/>
  <c r="P157" i="3"/>
  <c r="R157" i="3"/>
  <c r="T157" i="3"/>
  <c r="BE157" i="3"/>
  <c r="BF157" i="3"/>
  <c r="BG157" i="3"/>
  <c r="BH157" i="3"/>
  <c r="BI157" i="3"/>
  <c r="BK157" i="3"/>
  <c r="J159" i="3"/>
  <c r="P159" i="3"/>
  <c r="R159" i="3"/>
  <c r="T159" i="3"/>
  <c r="BE159" i="3"/>
  <c r="BF159" i="3"/>
  <c r="BG159" i="3"/>
  <c r="BH159" i="3"/>
  <c r="BI159" i="3"/>
  <c r="BK159" i="3"/>
  <c r="J161" i="3"/>
  <c r="P161" i="3"/>
  <c r="R161" i="3"/>
  <c r="T161" i="3"/>
  <c r="BE161" i="3"/>
  <c r="BF161" i="3"/>
  <c r="BG161" i="3"/>
  <c r="BH161" i="3"/>
  <c r="BI161" i="3"/>
  <c r="BK161" i="3"/>
  <c r="J163" i="3"/>
  <c r="P163" i="3"/>
  <c r="R163" i="3"/>
  <c r="T163" i="3"/>
  <c r="BE163" i="3"/>
  <c r="BF163" i="3"/>
  <c r="BG163" i="3"/>
  <c r="BH163" i="3"/>
  <c r="BI163" i="3"/>
  <c r="BK163" i="3"/>
  <c r="P165" i="3"/>
  <c r="T165" i="3"/>
  <c r="J166" i="3"/>
  <c r="P166" i="3"/>
  <c r="R166" i="3"/>
  <c r="T166" i="3"/>
  <c r="BE166" i="3"/>
  <c r="J30" i="3"/>
  <c r="AV53" i="1"/>
  <c r="BF166" i="3"/>
  <c r="BG166" i="3"/>
  <c r="BH166" i="3"/>
  <c r="BI166" i="3"/>
  <c r="BK166" i="3"/>
  <c r="BK165" i="3"/>
  <c r="J165" i="3"/>
  <c r="J59" i="3"/>
  <c r="J168" i="3"/>
  <c r="P168" i="3"/>
  <c r="R168" i="3"/>
  <c r="T168" i="3"/>
  <c r="BE168" i="3"/>
  <c r="BF168" i="3"/>
  <c r="BG168" i="3"/>
  <c r="BH168" i="3"/>
  <c r="BI168" i="3"/>
  <c r="BK168" i="3"/>
  <c r="R170" i="3"/>
  <c r="J171" i="3"/>
  <c r="P171" i="3"/>
  <c r="P170" i="3"/>
  <c r="R171" i="3"/>
  <c r="T171" i="3"/>
  <c r="T170" i="3"/>
  <c r="BE171" i="3"/>
  <c r="BF171" i="3"/>
  <c r="BG171" i="3"/>
  <c r="BH171" i="3"/>
  <c r="BI171" i="3"/>
  <c r="BK171" i="3"/>
  <c r="BK170" i="3"/>
  <c r="J170" i="3"/>
  <c r="J60" i="3"/>
  <c r="P173" i="3"/>
  <c r="T173" i="3"/>
  <c r="J174" i="3"/>
  <c r="P174" i="3"/>
  <c r="R174" i="3"/>
  <c r="R173" i="3"/>
  <c r="T174" i="3"/>
  <c r="BE174" i="3"/>
  <c r="BF174" i="3"/>
  <c r="BG174" i="3"/>
  <c r="BH174" i="3"/>
  <c r="BI174" i="3"/>
  <c r="BK174" i="3"/>
  <c r="BK173" i="3"/>
  <c r="J173" i="3"/>
  <c r="J61" i="3"/>
  <c r="R176" i="3"/>
  <c r="J177" i="3"/>
  <c r="P177" i="3"/>
  <c r="R177" i="3"/>
  <c r="T177" i="3"/>
  <c r="BE177" i="3"/>
  <c r="BF177" i="3"/>
  <c r="BG177" i="3"/>
  <c r="BH177" i="3"/>
  <c r="BI177" i="3"/>
  <c r="BK177" i="3"/>
  <c r="BK176" i="3"/>
  <c r="J176" i="3"/>
  <c r="J62" i="3"/>
  <c r="J179" i="3"/>
  <c r="P179" i="3"/>
  <c r="R179" i="3"/>
  <c r="T179" i="3"/>
  <c r="BE179" i="3"/>
  <c r="BF179" i="3"/>
  <c r="BG179" i="3"/>
  <c r="BH179" i="3"/>
  <c r="BI179" i="3"/>
  <c r="BK179" i="3"/>
  <c r="J181" i="3"/>
  <c r="P181" i="3"/>
  <c r="R181" i="3"/>
  <c r="T181" i="3"/>
  <c r="BE181" i="3"/>
  <c r="BF181" i="3"/>
  <c r="BG181" i="3"/>
  <c r="BH181" i="3"/>
  <c r="BI181" i="3"/>
  <c r="BK181" i="3"/>
  <c r="J183" i="3"/>
  <c r="P183" i="3"/>
  <c r="R183" i="3"/>
  <c r="T183" i="3"/>
  <c r="BE183" i="3"/>
  <c r="BF183" i="3"/>
  <c r="BG183" i="3"/>
  <c r="BH183" i="3"/>
  <c r="BI183" i="3"/>
  <c r="BK183" i="3"/>
  <c r="J185" i="3"/>
  <c r="P185" i="3"/>
  <c r="R185" i="3"/>
  <c r="T185" i="3"/>
  <c r="BE185" i="3"/>
  <c r="BF185" i="3"/>
  <c r="BG185" i="3"/>
  <c r="BH185" i="3"/>
  <c r="BI185" i="3"/>
  <c r="BK185" i="3"/>
  <c r="J187" i="3"/>
  <c r="P187" i="3"/>
  <c r="R187" i="3"/>
  <c r="T187" i="3"/>
  <c r="BE187" i="3"/>
  <c r="BF187" i="3"/>
  <c r="BG187" i="3"/>
  <c r="BH187" i="3"/>
  <c r="BI187" i="3"/>
  <c r="BK187" i="3"/>
  <c r="J189" i="3"/>
  <c r="P189" i="3"/>
  <c r="R189" i="3"/>
  <c r="T189" i="3"/>
  <c r="BE189" i="3"/>
  <c r="BF189" i="3"/>
  <c r="BG189" i="3"/>
  <c r="BH189" i="3"/>
  <c r="BI189" i="3"/>
  <c r="BK189" i="3"/>
  <c r="E7" i="4"/>
  <c r="J12" i="4"/>
  <c r="J89" i="4"/>
  <c r="J14" i="4"/>
  <c r="E15" i="4"/>
  <c r="F51" i="4"/>
  <c r="J15" i="4"/>
  <c r="J17" i="4"/>
  <c r="E18" i="4"/>
  <c r="J18" i="4"/>
  <c r="J20" i="4"/>
  <c r="E21" i="4"/>
  <c r="J21" i="4"/>
  <c r="J31" i="4"/>
  <c r="AW54" i="1"/>
  <c r="E45" i="4"/>
  <c r="E47" i="4"/>
  <c r="F49" i="4"/>
  <c r="J49" i="4"/>
  <c r="F52" i="4"/>
  <c r="J62" i="4"/>
  <c r="J70" i="4"/>
  <c r="J74" i="4"/>
  <c r="E85" i="4"/>
  <c r="E87" i="4"/>
  <c r="F89" i="4"/>
  <c r="F91" i="4"/>
  <c r="F92" i="4"/>
  <c r="P97" i="4"/>
  <c r="T97" i="4"/>
  <c r="J98" i="4"/>
  <c r="P98" i="4"/>
  <c r="R98" i="4"/>
  <c r="T98" i="4"/>
  <c r="BE98" i="4"/>
  <c r="BF98" i="4"/>
  <c r="BG98" i="4"/>
  <c r="BH98" i="4"/>
  <c r="BI98" i="4"/>
  <c r="BK98" i="4"/>
  <c r="BK97" i="4"/>
  <c r="J97" i="4"/>
  <c r="J58" i="4"/>
  <c r="J100" i="4"/>
  <c r="P100" i="4"/>
  <c r="R100" i="4"/>
  <c r="T100" i="4"/>
  <c r="BE100" i="4"/>
  <c r="BF100" i="4"/>
  <c r="BG100" i="4"/>
  <c r="BH100" i="4"/>
  <c r="BI100" i="4"/>
  <c r="BK100" i="4"/>
  <c r="J104" i="4"/>
  <c r="P104" i="4"/>
  <c r="R104" i="4"/>
  <c r="T104" i="4"/>
  <c r="BE104" i="4"/>
  <c r="BF104" i="4"/>
  <c r="BG104" i="4"/>
  <c r="BH104" i="4"/>
  <c r="BI104" i="4"/>
  <c r="BK104" i="4"/>
  <c r="J108" i="4"/>
  <c r="P108" i="4"/>
  <c r="R108" i="4"/>
  <c r="T108" i="4"/>
  <c r="BE108" i="4"/>
  <c r="BF108" i="4"/>
  <c r="BG108" i="4"/>
  <c r="BH108" i="4"/>
  <c r="BI108" i="4"/>
  <c r="BK108" i="4"/>
  <c r="J110" i="4"/>
  <c r="P110" i="4"/>
  <c r="R110" i="4"/>
  <c r="T110" i="4"/>
  <c r="BE110" i="4"/>
  <c r="BF110" i="4"/>
  <c r="BG110" i="4"/>
  <c r="BH110" i="4"/>
  <c r="BI110" i="4"/>
  <c r="BK110" i="4"/>
  <c r="J112" i="4"/>
  <c r="P112" i="4"/>
  <c r="R112" i="4"/>
  <c r="T112" i="4"/>
  <c r="BE112" i="4"/>
  <c r="BF112" i="4"/>
  <c r="BG112" i="4"/>
  <c r="BH112" i="4"/>
  <c r="BI112" i="4"/>
  <c r="BK112" i="4"/>
  <c r="J116" i="4"/>
  <c r="P116" i="4"/>
  <c r="R116" i="4"/>
  <c r="T116" i="4"/>
  <c r="BE116" i="4"/>
  <c r="BF116" i="4"/>
  <c r="BG116" i="4"/>
  <c r="BH116" i="4"/>
  <c r="BI116" i="4"/>
  <c r="BK116" i="4"/>
  <c r="J124" i="4"/>
  <c r="P124" i="4"/>
  <c r="R124" i="4"/>
  <c r="T124" i="4"/>
  <c r="BE124" i="4"/>
  <c r="BF124" i="4"/>
  <c r="BG124" i="4"/>
  <c r="BH124" i="4"/>
  <c r="BI124" i="4"/>
  <c r="BK124" i="4"/>
  <c r="J128" i="4"/>
  <c r="P128" i="4"/>
  <c r="R128" i="4"/>
  <c r="T128" i="4"/>
  <c r="BE128" i="4"/>
  <c r="BF128" i="4"/>
  <c r="BG128" i="4"/>
  <c r="BH128" i="4"/>
  <c r="BI128" i="4"/>
  <c r="BK128" i="4"/>
  <c r="J132" i="4"/>
  <c r="P132" i="4"/>
  <c r="R132" i="4"/>
  <c r="T132" i="4"/>
  <c r="BE132" i="4"/>
  <c r="BF132" i="4"/>
  <c r="BG132" i="4"/>
  <c r="BH132" i="4"/>
  <c r="BI132" i="4"/>
  <c r="BK132" i="4"/>
  <c r="J136" i="4"/>
  <c r="P136" i="4"/>
  <c r="R136" i="4"/>
  <c r="T136" i="4"/>
  <c r="BE136" i="4"/>
  <c r="BF136" i="4"/>
  <c r="BG136" i="4"/>
  <c r="BH136" i="4"/>
  <c r="BI136" i="4"/>
  <c r="BK136" i="4"/>
  <c r="J138" i="4"/>
  <c r="P138" i="4"/>
  <c r="R138" i="4"/>
  <c r="T138" i="4"/>
  <c r="BE138" i="4"/>
  <c r="BF138" i="4"/>
  <c r="BG138" i="4"/>
  <c r="BH138" i="4"/>
  <c r="BI138" i="4"/>
  <c r="BK138" i="4"/>
  <c r="J140" i="4"/>
  <c r="P140" i="4"/>
  <c r="R140" i="4"/>
  <c r="T140" i="4"/>
  <c r="BE140" i="4"/>
  <c r="BF140" i="4"/>
  <c r="BG140" i="4"/>
  <c r="BH140" i="4"/>
  <c r="BI140" i="4"/>
  <c r="BK140" i="4"/>
  <c r="J142" i="4"/>
  <c r="P142" i="4"/>
  <c r="R142" i="4"/>
  <c r="T142" i="4"/>
  <c r="BE142" i="4"/>
  <c r="BF142" i="4"/>
  <c r="BG142" i="4"/>
  <c r="BH142" i="4"/>
  <c r="BI142" i="4"/>
  <c r="BK142" i="4"/>
  <c r="J144" i="4"/>
  <c r="P144" i="4"/>
  <c r="R144" i="4"/>
  <c r="T144" i="4"/>
  <c r="BE144" i="4"/>
  <c r="BF144" i="4"/>
  <c r="BG144" i="4"/>
  <c r="BH144" i="4"/>
  <c r="BI144" i="4"/>
  <c r="BK144" i="4"/>
  <c r="J146" i="4"/>
  <c r="P146" i="4"/>
  <c r="R146" i="4"/>
  <c r="T146" i="4"/>
  <c r="BE146" i="4"/>
  <c r="BF146" i="4"/>
  <c r="BG146" i="4"/>
  <c r="BH146" i="4"/>
  <c r="BI146" i="4"/>
  <c r="BK146" i="4"/>
  <c r="J148" i="4"/>
  <c r="P148" i="4"/>
  <c r="R148" i="4"/>
  <c r="T148" i="4"/>
  <c r="BE148" i="4"/>
  <c r="BF148" i="4"/>
  <c r="BG148" i="4"/>
  <c r="BH148" i="4"/>
  <c r="BI148" i="4"/>
  <c r="BK148" i="4"/>
  <c r="J150" i="4"/>
  <c r="P150" i="4"/>
  <c r="R150" i="4"/>
  <c r="T150" i="4"/>
  <c r="BE150" i="4"/>
  <c r="BF150" i="4"/>
  <c r="BG150" i="4"/>
  <c r="BH150" i="4"/>
  <c r="BI150" i="4"/>
  <c r="BK150" i="4"/>
  <c r="J152" i="4"/>
  <c r="P152" i="4"/>
  <c r="R152" i="4"/>
  <c r="T152" i="4"/>
  <c r="BE152" i="4"/>
  <c r="BF152" i="4"/>
  <c r="BG152" i="4"/>
  <c r="BH152" i="4"/>
  <c r="BI152" i="4"/>
  <c r="BK152" i="4"/>
  <c r="J156" i="4"/>
  <c r="P156" i="4"/>
  <c r="R156" i="4"/>
  <c r="T156" i="4"/>
  <c r="BE156" i="4"/>
  <c r="BF156" i="4"/>
  <c r="BG156" i="4"/>
  <c r="BH156" i="4"/>
  <c r="BI156" i="4"/>
  <c r="BK156" i="4"/>
  <c r="R158" i="4"/>
  <c r="J159" i="4"/>
  <c r="P159" i="4"/>
  <c r="R159" i="4"/>
  <c r="T159" i="4"/>
  <c r="BE159" i="4"/>
  <c r="BF159" i="4"/>
  <c r="BG159" i="4"/>
  <c r="BH159" i="4"/>
  <c r="F33" i="4"/>
  <c r="BC54" i="1"/>
  <c r="BI159" i="4"/>
  <c r="BK159" i="4"/>
  <c r="BK158" i="4"/>
  <c r="J158" i="4"/>
  <c r="J59" i="4"/>
  <c r="J161" i="4"/>
  <c r="P161" i="4"/>
  <c r="R161" i="4"/>
  <c r="T161" i="4"/>
  <c r="BE161" i="4"/>
  <c r="BF161" i="4"/>
  <c r="BG161" i="4"/>
  <c r="BH161" i="4"/>
  <c r="BI161" i="4"/>
  <c r="BK161" i="4"/>
  <c r="J165" i="4"/>
  <c r="P165" i="4"/>
  <c r="R165" i="4"/>
  <c r="T165" i="4"/>
  <c r="BE165" i="4"/>
  <c r="BF165" i="4"/>
  <c r="BG165" i="4"/>
  <c r="BH165" i="4"/>
  <c r="BI165" i="4"/>
  <c r="BK165" i="4"/>
  <c r="J170" i="4"/>
  <c r="P170" i="4"/>
  <c r="R170" i="4"/>
  <c r="T170" i="4"/>
  <c r="BE170" i="4"/>
  <c r="BF170" i="4"/>
  <c r="BG170" i="4"/>
  <c r="BH170" i="4"/>
  <c r="BI170" i="4"/>
  <c r="BK170" i="4"/>
  <c r="J172" i="4"/>
  <c r="P172" i="4"/>
  <c r="R172" i="4"/>
  <c r="T172" i="4"/>
  <c r="BE172" i="4"/>
  <c r="BF172" i="4"/>
  <c r="BG172" i="4"/>
  <c r="BH172" i="4"/>
  <c r="BI172" i="4"/>
  <c r="BK172" i="4"/>
  <c r="J174" i="4"/>
  <c r="P174" i="4"/>
  <c r="R174" i="4"/>
  <c r="T174" i="4"/>
  <c r="BE174" i="4"/>
  <c r="BF174" i="4"/>
  <c r="BG174" i="4"/>
  <c r="BH174" i="4"/>
  <c r="BI174" i="4"/>
  <c r="BK174" i="4"/>
  <c r="J176" i="4"/>
  <c r="P176" i="4"/>
  <c r="R176" i="4"/>
  <c r="T176" i="4"/>
  <c r="BE176" i="4"/>
  <c r="BF176" i="4"/>
  <c r="BG176" i="4"/>
  <c r="BH176" i="4"/>
  <c r="BI176" i="4"/>
  <c r="BK176" i="4"/>
  <c r="J180" i="4"/>
  <c r="P180" i="4"/>
  <c r="R180" i="4"/>
  <c r="T180" i="4"/>
  <c r="BE180" i="4"/>
  <c r="BF180" i="4"/>
  <c r="BG180" i="4"/>
  <c r="BH180" i="4"/>
  <c r="BI180" i="4"/>
  <c r="BK180" i="4"/>
  <c r="J182" i="4"/>
  <c r="P182" i="4"/>
  <c r="R182" i="4"/>
  <c r="T182" i="4"/>
  <c r="BE182" i="4"/>
  <c r="BF182" i="4"/>
  <c r="BG182" i="4"/>
  <c r="BH182" i="4"/>
  <c r="BI182" i="4"/>
  <c r="BK182" i="4"/>
  <c r="J186" i="4"/>
  <c r="P186" i="4"/>
  <c r="R186" i="4"/>
  <c r="T186" i="4"/>
  <c r="BE186" i="4"/>
  <c r="BF186" i="4"/>
  <c r="BG186" i="4"/>
  <c r="BH186" i="4"/>
  <c r="BI186" i="4"/>
  <c r="BK186" i="4"/>
  <c r="P188" i="4"/>
  <c r="T188" i="4"/>
  <c r="J189" i="4"/>
  <c r="P189" i="4"/>
  <c r="R189" i="4"/>
  <c r="T189" i="4"/>
  <c r="BE189" i="4"/>
  <c r="BF189" i="4"/>
  <c r="BG189" i="4"/>
  <c r="BH189" i="4"/>
  <c r="BI189" i="4"/>
  <c r="BK189" i="4"/>
  <c r="BK188" i="4"/>
  <c r="J188" i="4"/>
  <c r="J60" i="4"/>
  <c r="J191" i="4"/>
  <c r="P191" i="4"/>
  <c r="R191" i="4"/>
  <c r="T191" i="4"/>
  <c r="BE191" i="4"/>
  <c r="BF191" i="4"/>
  <c r="BG191" i="4"/>
  <c r="BH191" i="4"/>
  <c r="BI191" i="4"/>
  <c r="BK191" i="4"/>
  <c r="J195" i="4"/>
  <c r="P195" i="4"/>
  <c r="R195" i="4"/>
  <c r="T195" i="4"/>
  <c r="BE195" i="4"/>
  <c r="BF195" i="4"/>
  <c r="BG195" i="4"/>
  <c r="BH195" i="4"/>
  <c r="BI195" i="4"/>
  <c r="BK195" i="4"/>
  <c r="J199" i="4"/>
  <c r="P199" i="4"/>
  <c r="R199" i="4"/>
  <c r="T199" i="4"/>
  <c r="BE199" i="4"/>
  <c r="BF199" i="4"/>
  <c r="BG199" i="4"/>
  <c r="BH199" i="4"/>
  <c r="BI199" i="4"/>
  <c r="BK199" i="4"/>
  <c r="J203" i="4"/>
  <c r="P203" i="4"/>
  <c r="R203" i="4"/>
  <c r="T203" i="4"/>
  <c r="BE203" i="4"/>
  <c r="BF203" i="4"/>
  <c r="BG203" i="4"/>
  <c r="BH203" i="4"/>
  <c r="BI203" i="4"/>
  <c r="BK203" i="4"/>
  <c r="J207" i="4"/>
  <c r="P207" i="4"/>
  <c r="R207" i="4"/>
  <c r="T207" i="4"/>
  <c r="BE207" i="4"/>
  <c r="BF207" i="4"/>
  <c r="BG207" i="4"/>
  <c r="BH207" i="4"/>
  <c r="BI207" i="4"/>
  <c r="BK207" i="4"/>
  <c r="J209" i="4"/>
  <c r="P209" i="4"/>
  <c r="R209" i="4"/>
  <c r="T209" i="4"/>
  <c r="BE209" i="4"/>
  <c r="BF209" i="4"/>
  <c r="BG209" i="4"/>
  <c r="BH209" i="4"/>
  <c r="BI209" i="4"/>
  <c r="BK209" i="4"/>
  <c r="J214" i="4"/>
  <c r="P214" i="4"/>
  <c r="R214" i="4"/>
  <c r="T214" i="4"/>
  <c r="BE214" i="4"/>
  <c r="BF214" i="4"/>
  <c r="BG214" i="4"/>
  <c r="BH214" i="4"/>
  <c r="BI214" i="4"/>
  <c r="BK214" i="4"/>
  <c r="R216" i="4"/>
  <c r="J217" i="4"/>
  <c r="P217" i="4"/>
  <c r="R217" i="4"/>
  <c r="T217" i="4"/>
  <c r="BE217" i="4"/>
  <c r="BF217" i="4"/>
  <c r="BG217" i="4"/>
  <c r="BH217" i="4"/>
  <c r="BI217" i="4"/>
  <c r="BK217" i="4"/>
  <c r="BK216" i="4"/>
  <c r="J216" i="4"/>
  <c r="J61" i="4"/>
  <c r="J221" i="4"/>
  <c r="P221" i="4"/>
  <c r="R221" i="4"/>
  <c r="T221" i="4"/>
  <c r="BE221" i="4"/>
  <c r="BF221" i="4"/>
  <c r="BG221" i="4"/>
  <c r="BH221" i="4"/>
  <c r="BI221" i="4"/>
  <c r="BK221" i="4"/>
  <c r="P223" i="4"/>
  <c r="T223" i="4"/>
  <c r="J224" i="4"/>
  <c r="P224" i="4"/>
  <c r="R224" i="4"/>
  <c r="T224" i="4"/>
  <c r="BE224" i="4"/>
  <c r="BF224" i="4"/>
  <c r="BG224" i="4"/>
  <c r="BH224" i="4"/>
  <c r="BI224" i="4"/>
  <c r="BK224" i="4"/>
  <c r="BK223" i="4"/>
  <c r="J223" i="4"/>
  <c r="J226" i="4"/>
  <c r="P226" i="4"/>
  <c r="R226" i="4"/>
  <c r="T226" i="4"/>
  <c r="BE226" i="4"/>
  <c r="BF226" i="4"/>
  <c r="BG226" i="4"/>
  <c r="BH226" i="4"/>
  <c r="BI226" i="4"/>
  <c r="BK226" i="4"/>
  <c r="J228" i="4"/>
  <c r="P228" i="4"/>
  <c r="R228" i="4"/>
  <c r="T228" i="4"/>
  <c r="BE228" i="4"/>
  <c r="BF228" i="4"/>
  <c r="BG228" i="4"/>
  <c r="BH228" i="4"/>
  <c r="BI228" i="4"/>
  <c r="BK228" i="4"/>
  <c r="J230" i="4"/>
  <c r="P230" i="4"/>
  <c r="R230" i="4"/>
  <c r="T230" i="4"/>
  <c r="BE230" i="4"/>
  <c r="BF230" i="4"/>
  <c r="BG230" i="4"/>
  <c r="BH230" i="4"/>
  <c r="BI230" i="4"/>
  <c r="BK230" i="4"/>
  <c r="R232" i="4"/>
  <c r="J233" i="4"/>
  <c r="P233" i="4"/>
  <c r="R233" i="4"/>
  <c r="T233" i="4"/>
  <c r="BE233" i="4"/>
  <c r="BF233" i="4"/>
  <c r="BG233" i="4"/>
  <c r="BH233" i="4"/>
  <c r="BI233" i="4"/>
  <c r="BK233" i="4"/>
  <c r="BK232" i="4"/>
  <c r="J232" i="4"/>
  <c r="J63" i="4"/>
  <c r="J235" i="4"/>
  <c r="P235" i="4"/>
  <c r="R235" i="4"/>
  <c r="T235" i="4"/>
  <c r="BE235" i="4"/>
  <c r="BF235" i="4"/>
  <c r="BG235" i="4"/>
  <c r="BH235" i="4"/>
  <c r="BI235" i="4"/>
  <c r="BK235" i="4"/>
  <c r="J237" i="4"/>
  <c r="P237" i="4"/>
  <c r="R237" i="4"/>
  <c r="T237" i="4"/>
  <c r="BE237" i="4"/>
  <c r="BF237" i="4"/>
  <c r="BG237" i="4"/>
  <c r="BH237" i="4"/>
  <c r="BI237" i="4"/>
  <c r="BK237" i="4"/>
  <c r="J241" i="4"/>
  <c r="P241" i="4"/>
  <c r="R241" i="4"/>
  <c r="T241" i="4"/>
  <c r="BE241" i="4"/>
  <c r="BF241" i="4"/>
  <c r="BG241" i="4"/>
  <c r="BH241" i="4"/>
  <c r="BI241" i="4"/>
  <c r="BK241" i="4"/>
  <c r="J243" i="4"/>
  <c r="P243" i="4"/>
  <c r="R243" i="4"/>
  <c r="T243" i="4"/>
  <c r="BE243" i="4"/>
  <c r="BF243" i="4"/>
  <c r="BG243" i="4"/>
  <c r="BH243" i="4"/>
  <c r="BI243" i="4"/>
  <c r="BK243" i="4"/>
  <c r="J245" i="4"/>
  <c r="P245" i="4"/>
  <c r="R245" i="4"/>
  <c r="T245" i="4"/>
  <c r="BE245" i="4"/>
  <c r="BF245" i="4"/>
  <c r="BG245" i="4"/>
  <c r="BH245" i="4"/>
  <c r="BI245" i="4"/>
  <c r="BK245" i="4"/>
  <c r="J247" i="4"/>
  <c r="P247" i="4"/>
  <c r="R247" i="4"/>
  <c r="T247" i="4"/>
  <c r="BE247" i="4"/>
  <c r="BF247" i="4"/>
  <c r="BG247" i="4"/>
  <c r="BH247" i="4"/>
  <c r="BI247" i="4"/>
  <c r="BK247" i="4"/>
  <c r="J249" i="4"/>
  <c r="P249" i="4"/>
  <c r="R249" i="4"/>
  <c r="T249" i="4"/>
  <c r="BE249" i="4"/>
  <c r="BF249" i="4"/>
  <c r="BG249" i="4"/>
  <c r="BH249" i="4"/>
  <c r="BI249" i="4"/>
  <c r="BK249" i="4"/>
  <c r="J251" i="4"/>
  <c r="P251" i="4"/>
  <c r="R251" i="4"/>
  <c r="T251" i="4"/>
  <c r="BE251" i="4"/>
  <c r="BF251" i="4"/>
  <c r="BG251" i="4"/>
  <c r="BH251" i="4"/>
  <c r="BI251" i="4"/>
  <c r="BK251" i="4"/>
  <c r="J253" i="4"/>
  <c r="P253" i="4"/>
  <c r="R253" i="4"/>
  <c r="T253" i="4"/>
  <c r="BE253" i="4"/>
  <c r="BF253" i="4"/>
  <c r="BG253" i="4"/>
  <c r="BH253" i="4"/>
  <c r="BI253" i="4"/>
  <c r="BK253" i="4"/>
  <c r="P255" i="4"/>
  <c r="T255" i="4"/>
  <c r="J256" i="4"/>
  <c r="P256" i="4"/>
  <c r="R256" i="4"/>
  <c r="T256" i="4"/>
  <c r="BE256" i="4"/>
  <c r="BF256" i="4"/>
  <c r="BG256" i="4"/>
  <c r="BH256" i="4"/>
  <c r="BI256" i="4"/>
  <c r="BK256" i="4"/>
  <c r="BK255" i="4"/>
  <c r="J255" i="4"/>
  <c r="J64" i="4"/>
  <c r="J260" i="4"/>
  <c r="P260" i="4"/>
  <c r="R260" i="4"/>
  <c r="T260" i="4"/>
  <c r="BE260" i="4"/>
  <c r="BF260" i="4"/>
  <c r="BG260" i="4"/>
  <c r="BH260" i="4"/>
  <c r="BI260" i="4"/>
  <c r="BK260" i="4"/>
  <c r="J265" i="4"/>
  <c r="P265" i="4"/>
  <c r="R265" i="4"/>
  <c r="T265" i="4"/>
  <c r="BE265" i="4"/>
  <c r="BF265" i="4"/>
  <c r="BG265" i="4"/>
  <c r="BH265" i="4"/>
  <c r="BI265" i="4"/>
  <c r="BK265" i="4"/>
  <c r="J267" i="4"/>
  <c r="P267" i="4"/>
  <c r="R267" i="4"/>
  <c r="T267" i="4"/>
  <c r="BE267" i="4"/>
  <c r="BF267" i="4"/>
  <c r="BG267" i="4"/>
  <c r="BH267" i="4"/>
  <c r="BI267" i="4"/>
  <c r="BK267" i="4"/>
  <c r="J271" i="4"/>
  <c r="P271" i="4"/>
  <c r="R271" i="4"/>
  <c r="T271" i="4"/>
  <c r="BE271" i="4"/>
  <c r="BF271" i="4"/>
  <c r="BG271" i="4"/>
  <c r="BH271" i="4"/>
  <c r="BI271" i="4"/>
  <c r="BK271" i="4"/>
  <c r="J273" i="4"/>
  <c r="P273" i="4"/>
  <c r="R273" i="4"/>
  <c r="T273" i="4"/>
  <c r="BE273" i="4"/>
  <c r="BF273" i="4"/>
  <c r="BG273" i="4"/>
  <c r="BH273" i="4"/>
  <c r="BI273" i="4"/>
  <c r="BK273" i="4"/>
  <c r="J277" i="4"/>
  <c r="P277" i="4"/>
  <c r="R277" i="4"/>
  <c r="T277" i="4"/>
  <c r="BE277" i="4"/>
  <c r="BF277" i="4"/>
  <c r="BG277" i="4"/>
  <c r="BH277" i="4"/>
  <c r="BI277" i="4"/>
  <c r="BK277" i="4"/>
  <c r="J281" i="4"/>
  <c r="P281" i="4"/>
  <c r="R281" i="4"/>
  <c r="T281" i="4"/>
  <c r="BE281" i="4"/>
  <c r="BF281" i="4"/>
  <c r="BG281" i="4"/>
  <c r="BH281" i="4"/>
  <c r="BI281" i="4"/>
  <c r="BK281" i="4"/>
  <c r="J285" i="4"/>
  <c r="P285" i="4"/>
  <c r="R285" i="4"/>
  <c r="T285" i="4"/>
  <c r="BE285" i="4"/>
  <c r="BF285" i="4"/>
  <c r="BG285" i="4"/>
  <c r="BH285" i="4"/>
  <c r="BI285" i="4"/>
  <c r="BK285" i="4"/>
  <c r="J289" i="4"/>
  <c r="P289" i="4"/>
  <c r="R289" i="4"/>
  <c r="T289" i="4"/>
  <c r="BE289" i="4"/>
  <c r="BF289" i="4"/>
  <c r="BG289" i="4"/>
  <c r="BH289" i="4"/>
  <c r="BI289" i="4"/>
  <c r="BK289" i="4"/>
  <c r="J291" i="4"/>
  <c r="P291" i="4"/>
  <c r="R291" i="4"/>
  <c r="T291" i="4"/>
  <c r="BE291" i="4"/>
  <c r="BF291" i="4"/>
  <c r="BG291" i="4"/>
  <c r="BH291" i="4"/>
  <c r="BI291" i="4"/>
  <c r="BK291" i="4"/>
  <c r="J295" i="4"/>
  <c r="P295" i="4"/>
  <c r="R295" i="4"/>
  <c r="T295" i="4"/>
  <c r="BE295" i="4"/>
  <c r="BF295" i="4"/>
  <c r="BG295" i="4"/>
  <c r="BH295" i="4"/>
  <c r="BI295" i="4"/>
  <c r="BK295" i="4"/>
  <c r="J299" i="4"/>
  <c r="P299" i="4"/>
  <c r="R299" i="4"/>
  <c r="T299" i="4"/>
  <c r="BE299" i="4"/>
  <c r="BF299" i="4"/>
  <c r="BG299" i="4"/>
  <c r="BH299" i="4"/>
  <c r="BI299" i="4"/>
  <c r="BK299" i="4"/>
  <c r="J303" i="4"/>
  <c r="P303" i="4"/>
  <c r="R303" i="4"/>
  <c r="T303" i="4"/>
  <c r="BE303" i="4"/>
  <c r="BF303" i="4"/>
  <c r="BG303" i="4"/>
  <c r="BH303" i="4"/>
  <c r="BI303" i="4"/>
  <c r="BK303" i="4"/>
  <c r="J307" i="4"/>
  <c r="P307" i="4"/>
  <c r="R307" i="4"/>
  <c r="T307" i="4"/>
  <c r="BE307" i="4"/>
  <c r="BF307" i="4"/>
  <c r="BG307" i="4"/>
  <c r="BH307" i="4"/>
  <c r="BI307" i="4"/>
  <c r="BK307" i="4"/>
  <c r="J311" i="4"/>
  <c r="P311" i="4"/>
  <c r="R311" i="4"/>
  <c r="T311" i="4"/>
  <c r="BE311" i="4"/>
  <c r="BF311" i="4"/>
  <c r="BG311" i="4"/>
  <c r="BH311" i="4"/>
  <c r="BI311" i="4"/>
  <c r="BK311" i="4"/>
  <c r="J313" i="4"/>
  <c r="P313" i="4"/>
  <c r="R313" i="4"/>
  <c r="T313" i="4"/>
  <c r="BE313" i="4"/>
  <c r="BF313" i="4"/>
  <c r="BG313" i="4"/>
  <c r="BH313" i="4"/>
  <c r="BI313" i="4"/>
  <c r="BK313" i="4"/>
  <c r="J315" i="4"/>
  <c r="P315" i="4"/>
  <c r="R315" i="4"/>
  <c r="T315" i="4"/>
  <c r="BE315" i="4"/>
  <c r="BF315" i="4"/>
  <c r="BG315" i="4"/>
  <c r="BH315" i="4"/>
  <c r="BI315" i="4"/>
  <c r="BK315" i="4"/>
  <c r="J319" i="4"/>
  <c r="P319" i="4"/>
  <c r="R319" i="4"/>
  <c r="T319" i="4"/>
  <c r="BE319" i="4"/>
  <c r="BF319" i="4"/>
  <c r="BG319" i="4"/>
  <c r="BH319" i="4"/>
  <c r="BI319" i="4"/>
  <c r="BK319" i="4"/>
  <c r="J323" i="4"/>
  <c r="P323" i="4"/>
  <c r="R323" i="4"/>
  <c r="T323" i="4"/>
  <c r="BE323" i="4"/>
  <c r="BF323" i="4"/>
  <c r="BG323" i="4"/>
  <c r="BH323" i="4"/>
  <c r="BI323" i="4"/>
  <c r="BK323" i="4"/>
  <c r="J327" i="4"/>
  <c r="P327" i="4"/>
  <c r="R327" i="4"/>
  <c r="T327" i="4"/>
  <c r="BE327" i="4"/>
  <c r="BF327" i="4"/>
  <c r="BG327" i="4"/>
  <c r="BH327" i="4"/>
  <c r="BI327" i="4"/>
  <c r="BK327" i="4"/>
  <c r="J331" i="4"/>
  <c r="P331" i="4"/>
  <c r="R331" i="4"/>
  <c r="T331" i="4"/>
  <c r="BE331" i="4"/>
  <c r="BF331" i="4"/>
  <c r="BG331" i="4"/>
  <c r="BH331" i="4"/>
  <c r="BI331" i="4"/>
  <c r="BK331" i="4"/>
  <c r="J335" i="4"/>
  <c r="P335" i="4"/>
  <c r="R335" i="4"/>
  <c r="T335" i="4"/>
  <c r="BE335" i="4"/>
  <c r="BF335" i="4"/>
  <c r="BG335" i="4"/>
  <c r="BH335" i="4"/>
  <c r="BI335" i="4"/>
  <c r="BK335" i="4"/>
  <c r="J337" i="4"/>
  <c r="P337" i="4"/>
  <c r="R337" i="4"/>
  <c r="T337" i="4"/>
  <c r="BE337" i="4"/>
  <c r="BF337" i="4"/>
  <c r="BG337" i="4"/>
  <c r="BH337" i="4"/>
  <c r="BI337" i="4"/>
  <c r="BK337" i="4"/>
  <c r="R339" i="4"/>
  <c r="J340" i="4"/>
  <c r="P340" i="4"/>
  <c r="R340" i="4"/>
  <c r="T340" i="4"/>
  <c r="BE340" i="4"/>
  <c r="BF340" i="4"/>
  <c r="BG340" i="4"/>
  <c r="BH340" i="4"/>
  <c r="BI340" i="4"/>
  <c r="BK340" i="4"/>
  <c r="BK339" i="4"/>
  <c r="J339" i="4"/>
  <c r="J65" i="4"/>
  <c r="J342" i="4"/>
  <c r="P342" i="4"/>
  <c r="R342" i="4"/>
  <c r="T342" i="4"/>
  <c r="BE342" i="4"/>
  <c r="BF342" i="4"/>
  <c r="BG342" i="4"/>
  <c r="BH342" i="4"/>
  <c r="BI342" i="4"/>
  <c r="BK342" i="4"/>
  <c r="J344" i="4"/>
  <c r="P344" i="4"/>
  <c r="R344" i="4"/>
  <c r="T344" i="4"/>
  <c r="BE344" i="4"/>
  <c r="BF344" i="4"/>
  <c r="BG344" i="4"/>
  <c r="BH344" i="4"/>
  <c r="BI344" i="4"/>
  <c r="BK344" i="4"/>
  <c r="J346" i="4"/>
  <c r="P346" i="4"/>
  <c r="R346" i="4"/>
  <c r="T346" i="4"/>
  <c r="BE346" i="4"/>
  <c r="BF346" i="4"/>
  <c r="BG346" i="4"/>
  <c r="BH346" i="4"/>
  <c r="BI346" i="4"/>
  <c r="BK346" i="4"/>
  <c r="P348" i="4"/>
  <c r="T348" i="4"/>
  <c r="J349" i="4"/>
  <c r="P349" i="4"/>
  <c r="R349" i="4"/>
  <c r="R348" i="4"/>
  <c r="T349" i="4"/>
  <c r="BE349" i="4"/>
  <c r="BF349" i="4"/>
  <c r="BG349" i="4"/>
  <c r="BH349" i="4"/>
  <c r="BI349" i="4"/>
  <c r="BK349" i="4"/>
  <c r="BK348" i="4"/>
  <c r="J348" i="4"/>
  <c r="J66" i="4"/>
  <c r="J351" i="4"/>
  <c r="J67" i="4"/>
  <c r="P352" i="4"/>
  <c r="T352" i="4"/>
  <c r="J353" i="4"/>
  <c r="P353" i="4"/>
  <c r="R353" i="4"/>
  <c r="T353" i="4"/>
  <c r="BE353" i="4"/>
  <c r="BF353" i="4"/>
  <c r="BG353" i="4"/>
  <c r="BH353" i="4"/>
  <c r="BI353" i="4"/>
  <c r="BK353" i="4"/>
  <c r="BK352" i="4"/>
  <c r="J352" i="4"/>
  <c r="J68" i="4"/>
  <c r="J357" i="4"/>
  <c r="P357" i="4"/>
  <c r="R357" i="4"/>
  <c r="T357" i="4"/>
  <c r="BE357" i="4"/>
  <c r="BF357" i="4"/>
  <c r="BG357" i="4"/>
  <c r="BH357" i="4"/>
  <c r="BI357" i="4"/>
  <c r="BK357" i="4"/>
  <c r="R359" i="4"/>
  <c r="J360" i="4"/>
  <c r="P360" i="4"/>
  <c r="R360" i="4"/>
  <c r="T360" i="4"/>
  <c r="BE360" i="4"/>
  <c r="BF360" i="4"/>
  <c r="BG360" i="4"/>
  <c r="BH360" i="4"/>
  <c r="BI360" i="4"/>
  <c r="BK360" i="4"/>
  <c r="BK359" i="4"/>
  <c r="J359" i="4"/>
  <c r="J69" i="4"/>
  <c r="J362" i="4"/>
  <c r="P362" i="4"/>
  <c r="R362" i="4"/>
  <c r="T362" i="4"/>
  <c r="BE362" i="4"/>
  <c r="BF362" i="4"/>
  <c r="BG362" i="4"/>
  <c r="BH362" i="4"/>
  <c r="BI362" i="4"/>
  <c r="BK362" i="4"/>
  <c r="J364" i="4"/>
  <c r="P364" i="4"/>
  <c r="R364" i="4"/>
  <c r="T364" i="4"/>
  <c r="BE364" i="4"/>
  <c r="BF364" i="4"/>
  <c r="BG364" i="4"/>
  <c r="BH364" i="4"/>
  <c r="BI364" i="4"/>
  <c r="BK364" i="4"/>
  <c r="P366" i="4"/>
  <c r="T366" i="4"/>
  <c r="J367" i="4"/>
  <c r="P367" i="4"/>
  <c r="R367" i="4"/>
  <c r="T367" i="4"/>
  <c r="BE367" i="4"/>
  <c r="BF367" i="4"/>
  <c r="BG367" i="4"/>
  <c r="BH367" i="4"/>
  <c r="BI367" i="4"/>
  <c r="BK367" i="4"/>
  <c r="BK366" i="4"/>
  <c r="J366" i="4"/>
  <c r="J369" i="4"/>
  <c r="P369" i="4"/>
  <c r="R369" i="4"/>
  <c r="T369" i="4"/>
  <c r="BE369" i="4"/>
  <c r="BF369" i="4"/>
  <c r="BG369" i="4"/>
  <c r="BH369" i="4"/>
  <c r="BI369" i="4"/>
  <c r="BK369" i="4"/>
  <c r="J371" i="4"/>
  <c r="P371" i="4"/>
  <c r="R371" i="4"/>
  <c r="T371" i="4"/>
  <c r="BE371" i="4"/>
  <c r="BF371" i="4"/>
  <c r="BG371" i="4"/>
  <c r="BH371" i="4"/>
  <c r="BI371" i="4"/>
  <c r="BK371" i="4"/>
  <c r="J373" i="4"/>
  <c r="P373" i="4"/>
  <c r="R373" i="4"/>
  <c r="T373" i="4"/>
  <c r="BE373" i="4"/>
  <c r="BF373" i="4"/>
  <c r="BG373" i="4"/>
  <c r="BH373" i="4"/>
  <c r="BI373" i="4"/>
  <c r="BK373" i="4"/>
  <c r="J375" i="4"/>
  <c r="P375" i="4"/>
  <c r="R375" i="4"/>
  <c r="T375" i="4"/>
  <c r="BE375" i="4"/>
  <c r="BF375" i="4"/>
  <c r="BG375" i="4"/>
  <c r="BH375" i="4"/>
  <c r="BI375" i="4"/>
  <c r="BK375" i="4"/>
  <c r="R377" i="4"/>
  <c r="J378" i="4"/>
  <c r="P378" i="4"/>
  <c r="R378" i="4"/>
  <c r="T378" i="4"/>
  <c r="BE378" i="4"/>
  <c r="BF378" i="4"/>
  <c r="BG378" i="4"/>
  <c r="BH378" i="4"/>
  <c r="BI378" i="4"/>
  <c r="BK378" i="4"/>
  <c r="BK377" i="4"/>
  <c r="J377" i="4"/>
  <c r="J71" i="4"/>
  <c r="J380" i="4"/>
  <c r="P380" i="4"/>
  <c r="R380" i="4"/>
  <c r="T380" i="4"/>
  <c r="BE380" i="4"/>
  <c r="BF380" i="4"/>
  <c r="BG380" i="4"/>
  <c r="BH380" i="4"/>
  <c r="BI380" i="4"/>
  <c r="BK380" i="4"/>
  <c r="P382" i="4"/>
  <c r="T382" i="4"/>
  <c r="J383" i="4"/>
  <c r="P383" i="4"/>
  <c r="R383" i="4"/>
  <c r="T383" i="4"/>
  <c r="BE383" i="4"/>
  <c r="BF383" i="4"/>
  <c r="BG383" i="4"/>
  <c r="BH383" i="4"/>
  <c r="BI383" i="4"/>
  <c r="BK383" i="4"/>
  <c r="BK382" i="4"/>
  <c r="J382" i="4"/>
  <c r="J72" i="4"/>
  <c r="J390" i="4"/>
  <c r="P390" i="4"/>
  <c r="R390" i="4"/>
  <c r="T390" i="4"/>
  <c r="BE390" i="4"/>
  <c r="BF390" i="4"/>
  <c r="BG390" i="4"/>
  <c r="BH390" i="4"/>
  <c r="BI390" i="4"/>
  <c r="BK390" i="4"/>
  <c r="R392" i="4"/>
  <c r="J393" i="4"/>
  <c r="P393" i="4"/>
  <c r="R393" i="4"/>
  <c r="T393" i="4"/>
  <c r="BE393" i="4"/>
  <c r="BF393" i="4"/>
  <c r="BG393" i="4"/>
  <c r="BH393" i="4"/>
  <c r="BI393" i="4"/>
  <c r="BK393" i="4"/>
  <c r="BK392" i="4"/>
  <c r="J392" i="4"/>
  <c r="J73" i="4"/>
  <c r="J395" i="4"/>
  <c r="P395" i="4"/>
  <c r="R395" i="4"/>
  <c r="T395" i="4"/>
  <c r="BE395" i="4"/>
  <c r="BF395" i="4"/>
  <c r="BG395" i="4"/>
  <c r="BH395" i="4"/>
  <c r="BI395" i="4"/>
  <c r="BK395" i="4"/>
  <c r="J397" i="4"/>
  <c r="R398" i="4"/>
  <c r="J399" i="4"/>
  <c r="P399" i="4"/>
  <c r="P398" i="4"/>
  <c r="R399" i="4"/>
  <c r="T399" i="4"/>
  <c r="T398" i="4"/>
  <c r="BE399" i="4"/>
  <c r="BF399" i="4"/>
  <c r="BG399" i="4"/>
  <c r="BH399" i="4"/>
  <c r="BI399" i="4"/>
  <c r="BK399" i="4"/>
  <c r="BK398" i="4"/>
  <c r="J398" i="4"/>
  <c r="J75" i="4"/>
  <c r="E7" i="12"/>
  <c r="J12" i="12"/>
  <c r="J89" i="12"/>
  <c r="J14" i="12"/>
  <c r="E15" i="12"/>
  <c r="F51" i="12"/>
  <c r="J15" i="12"/>
  <c r="J17" i="12"/>
  <c r="E18" i="12"/>
  <c r="J18" i="12"/>
  <c r="J20" i="12"/>
  <c r="E21" i="12"/>
  <c r="J21" i="12"/>
  <c r="E45" i="12"/>
  <c r="E47" i="12"/>
  <c r="F49" i="12"/>
  <c r="J49" i="12"/>
  <c r="F52" i="12"/>
  <c r="J62" i="12"/>
  <c r="J70" i="12"/>
  <c r="E85" i="12"/>
  <c r="E87" i="12"/>
  <c r="F89" i="12"/>
  <c r="F91" i="12"/>
  <c r="F92" i="12"/>
  <c r="P97" i="12"/>
  <c r="T97" i="12"/>
  <c r="J98" i="12"/>
  <c r="P98" i="12"/>
  <c r="R98" i="12"/>
  <c r="T98" i="12"/>
  <c r="BE98" i="12"/>
  <c r="BF98" i="12"/>
  <c r="BG98" i="12"/>
  <c r="BH98" i="12"/>
  <c r="BI98" i="12"/>
  <c r="BK98" i="12"/>
  <c r="BK97" i="12"/>
  <c r="J97" i="12"/>
  <c r="J58" i="12"/>
  <c r="J100" i="12"/>
  <c r="P100" i="12"/>
  <c r="R100" i="12"/>
  <c r="T100" i="12"/>
  <c r="BE100" i="12"/>
  <c r="BF100" i="12"/>
  <c r="BG100" i="12"/>
  <c r="BH100" i="12"/>
  <c r="BI100" i="12"/>
  <c r="BK100" i="12"/>
  <c r="J102" i="12"/>
  <c r="P102" i="12"/>
  <c r="R102" i="12"/>
  <c r="T102" i="12"/>
  <c r="BE102" i="12"/>
  <c r="BF102" i="12"/>
  <c r="BG102" i="12"/>
  <c r="BH102" i="12"/>
  <c r="BI102" i="12"/>
  <c r="BK102" i="12"/>
  <c r="J104" i="12"/>
  <c r="P104" i="12"/>
  <c r="R104" i="12"/>
  <c r="T104" i="12"/>
  <c r="BE104" i="12"/>
  <c r="BF104" i="12"/>
  <c r="BG104" i="12"/>
  <c r="BH104" i="12"/>
  <c r="BI104" i="12"/>
  <c r="BK104" i="12"/>
  <c r="J106" i="12"/>
  <c r="P106" i="12"/>
  <c r="R106" i="12"/>
  <c r="T106" i="12"/>
  <c r="BE106" i="12"/>
  <c r="BF106" i="12"/>
  <c r="BG106" i="12"/>
  <c r="BH106" i="12"/>
  <c r="BI106" i="12"/>
  <c r="BK106" i="12"/>
  <c r="R108" i="12"/>
  <c r="J109" i="12"/>
  <c r="P109" i="12"/>
  <c r="R109" i="12"/>
  <c r="T109" i="12"/>
  <c r="BE109" i="12"/>
  <c r="BF109" i="12"/>
  <c r="J31" i="12"/>
  <c r="AW62" i="1"/>
  <c r="BG109" i="12"/>
  <c r="BH109" i="12"/>
  <c r="BI109" i="12"/>
  <c r="BK109" i="12"/>
  <c r="BK108" i="12"/>
  <c r="J108" i="12"/>
  <c r="J59" i="12"/>
  <c r="J111" i="12"/>
  <c r="P111" i="12"/>
  <c r="R111" i="12"/>
  <c r="T111" i="12"/>
  <c r="BE111" i="12"/>
  <c r="BF111" i="12"/>
  <c r="BG111" i="12"/>
  <c r="BH111" i="12"/>
  <c r="BI111" i="12"/>
  <c r="BK111" i="12"/>
  <c r="J113" i="12"/>
  <c r="P113" i="12"/>
  <c r="R113" i="12"/>
  <c r="T113" i="12"/>
  <c r="BE113" i="12"/>
  <c r="BF113" i="12"/>
  <c r="BG113" i="12"/>
  <c r="BH113" i="12"/>
  <c r="BI113" i="12"/>
  <c r="BK113" i="12"/>
  <c r="J115" i="12"/>
  <c r="P115" i="12"/>
  <c r="R115" i="12"/>
  <c r="T115" i="12"/>
  <c r="BE115" i="12"/>
  <c r="BF115" i="12"/>
  <c r="BG115" i="12"/>
  <c r="BH115" i="12"/>
  <c r="BI115" i="12"/>
  <c r="BK115" i="12"/>
  <c r="J117" i="12"/>
  <c r="P117" i="12"/>
  <c r="R117" i="12"/>
  <c r="T117" i="12"/>
  <c r="BE117" i="12"/>
  <c r="BF117" i="12"/>
  <c r="BG117" i="12"/>
  <c r="BH117" i="12"/>
  <c r="BI117" i="12"/>
  <c r="BK117" i="12"/>
  <c r="J119" i="12"/>
  <c r="P119" i="12"/>
  <c r="R119" i="12"/>
  <c r="T119" i="12"/>
  <c r="BE119" i="12"/>
  <c r="BF119" i="12"/>
  <c r="BG119" i="12"/>
  <c r="BH119" i="12"/>
  <c r="BI119" i="12"/>
  <c r="BK119" i="12"/>
  <c r="J121" i="12"/>
  <c r="P121" i="12"/>
  <c r="R121" i="12"/>
  <c r="T121" i="12"/>
  <c r="BE121" i="12"/>
  <c r="BF121" i="12"/>
  <c r="BG121" i="12"/>
  <c r="BH121" i="12"/>
  <c r="BI121" i="12"/>
  <c r="BK121" i="12"/>
  <c r="J123" i="12"/>
  <c r="P123" i="12"/>
  <c r="R123" i="12"/>
  <c r="T123" i="12"/>
  <c r="BE123" i="12"/>
  <c r="BF123" i="12"/>
  <c r="BG123" i="12"/>
  <c r="BH123" i="12"/>
  <c r="BI123" i="12"/>
  <c r="BK123" i="12"/>
  <c r="J125" i="12"/>
  <c r="P125" i="12"/>
  <c r="R125" i="12"/>
  <c r="T125" i="12"/>
  <c r="BE125" i="12"/>
  <c r="BF125" i="12"/>
  <c r="BG125" i="12"/>
  <c r="BH125" i="12"/>
  <c r="BI125" i="12"/>
  <c r="BK125" i="12"/>
  <c r="J127" i="12"/>
  <c r="P127" i="12"/>
  <c r="R127" i="12"/>
  <c r="T127" i="12"/>
  <c r="BE127" i="12"/>
  <c r="BF127" i="12"/>
  <c r="BG127" i="12"/>
  <c r="BH127" i="12"/>
  <c r="BI127" i="12"/>
  <c r="BK127" i="12"/>
  <c r="J129" i="12"/>
  <c r="P129" i="12"/>
  <c r="R129" i="12"/>
  <c r="T129" i="12"/>
  <c r="BE129" i="12"/>
  <c r="BF129" i="12"/>
  <c r="BG129" i="12"/>
  <c r="BH129" i="12"/>
  <c r="BI129" i="12"/>
  <c r="BK129" i="12"/>
  <c r="J131" i="12"/>
  <c r="P131" i="12"/>
  <c r="R131" i="12"/>
  <c r="T131" i="12"/>
  <c r="BE131" i="12"/>
  <c r="BF131" i="12"/>
  <c r="BG131" i="12"/>
  <c r="BH131" i="12"/>
  <c r="BI131" i="12"/>
  <c r="BK131" i="12"/>
  <c r="J133" i="12"/>
  <c r="P133" i="12"/>
  <c r="R133" i="12"/>
  <c r="T133" i="12"/>
  <c r="BE133" i="12"/>
  <c r="BF133" i="12"/>
  <c r="BG133" i="12"/>
  <c r="BH133" i="12"/>
  <c r="BI133" i="12"/>
  <c r="BK133" i="12"/>
  <c r="J135" i="12"/>
  <c r="P135" i="12"/>
  <c r="R135" i="12"/>
  <c r="T135" i="12"/>
  <c r="BE135" i="12"/>
  <c r="BF135" i="12"/>
  <c r="BG135" i="12"/>
  <c r="BH135" i="12"/>
  <c r="BI135" i="12"/>
  <c r="BK135" i="12"/>
  <c r="J137" i="12"/>
  <c r="P137" i="12"/>
  <c r="R137" i="12"/>
  <c r="T137" i="12"/>
  <c r="BE137" i="12"/>
  <c r="BF137" i="12"/>
  <c r="BG137" i="12"/>
  <c r="BH137" i="12"/>
  <c r="BI137" i="12"/>
  <c r="BK137" i="12"/>
  <c r="J139" i="12"/>
  <c r="P139" i="12"/>
  <c r="R139" i="12"/>
  <c r="T139" i="12"/>
  <c r="BE139" i="12"/>
  <c r="BF139" i="12"/>
  <c r="BG139" i="12"/>
  <c r="BH139" i="12"/>
  <c r="BI139" i="12"/>
  <c r="BK139" i="12"/>
  <c r="J141" i="12"/>
  <c r="P141" i="12"/>
  <c r="R141" i="12"/>
  <c r="T141" i="12"/>
  <c r="BE141" i="12"/>
  <c r="BF141" i="12"/>
  <c r="BG141" i="12"/>
  <c r="BH141" i="12"/>
  <c r="BI141" i="12"/>
  <c r="BK141" i="12"/>
  <c r="J143" i="12"/>
  <c r="P143" i="12"/>
  <c r="R143" i="12"/>
  <c r="T143" i="12"/>
  <c r="BE143" i="12"/>
  <c r="BF143" i="12"/>
  <c r="BG143" i="12"/>
  <c r="BH143" i="12"/>
  <c r="BI143" i="12"/>
  <c r="BK143" i="12"/>
  <c r="J145" i="12"/>
  <c r="P145" i="12"/>
  <c r="R145" i="12"/>
  <c r="T145" i="12"/>
  <c r="BE145" i="12"/>
  <c r="BF145" i="12"/>
  <c r="BG145" i="12"/>
  <c r="BH145" i="12"/>
  <c r="BI145" i="12"/>
  <c r="BK145" i="12"/>
  <c r="P147" i="12"/>
  <c r="T147" i="12"/>
  <c r="J148" i="12"/>
  <c r="P148" i="12"/>
  <c r="R148" i="12"/>
  <c r="T148" i="12"/>
  <c r="BE148" i="12"/>
  <c r="BF148" i="12"/>
  <c r="BG148" i="12"/>
  <c r="BH148" i="12"/>
  <c r="BI148" i="12"/>
  <c r="BK148" i="12"/>
  <c r="BK147" i="12"/>
  <c r="J147" i="12"/>
  <c r="J60" i="12"/>
  <c r="J150" i="12"/>
  <c r="P150" i="12"/>
  <c r="R150" i="12"/>
  <c r="T150" i="12"/>
  <c r="BE150" i="12"/>
  <c r="BF150" i="12"/>
  <c r="BG150" i="12"/>
  <c r="BH150" i="12"/>
  <c r="BI150" i="12"/>
  <c r="BK150" i="12"/>
  <c r="J152" i="12"/>
  <c r="P152" i="12"/>
  <c r="R152" i="12"/>
  <c r="T152" i="12"/>
  <c r="BE152" i="12"/>
  <c r="BF152" i="12"/>
  <c r="BG152" i="12"/>
  <c r="BH152" i="12"/>
  <c r="BI152" i="12"/>
  <c r="BK152" i="12"/>
  <c r="J154" i="12"/>
  <c r="P154" i="12"/>
  <c r="R154" i="12"/>
  <c r="T154" i="12"/>
  <c r="BE154" i="12"/>
  <c r="BF154" i="12"/>
  <c r="BG154" i="12"/>
  <c r="BH154" i="12"/>
  <c r="BI154" i="12"/>
  <c r="BK154" i="12"/>
  <c r="J156" i="12"/>
  <c r="P156" i="12"/>
  <c r="R156" i="12"/>
  <c r="T156" i="12"/>
  <c r="BE156" i="12"/>
  <c r="BF156" i="12"/>
  <c r="BG156" i="12"/>
  <c r="BH156" i="12"/>
  <c r="BI156" i="12"/>
  <c r="BK156" i="12"/>
  <c r="J158" i="12"/>
  <c r="P158" i="12"/>
  <c r="R158" i="12"/>
  <c r="T158" i="12"/>
  <c r="BE158" i="12"/>
  <c r="BF158" i="12"/>
  <c r="BG158" i="12"/>
  <c r="BH158" i="12"/>
  <c r="BI158" i="12"/>
  <c r="BK158" i="12"/>
  <c r="R160" i="12"/>
  <c r="J161" i="12"/>
  <c r="P161" i="12"/>
  <c r="R161" i="12"/>
  <c r="T161" i="12"/>
  <c r="BE161" i="12"/>
  <c r="BF161" i="12"/>
  <c r="BG161" i="12"/>
  <c r="BH161" i="12"/>
  <c r="BI161" i="12"/>
  <c r="BK161" i="12"/>
  <c r="BK160" i="12"/>
  <c r="J160" i="12"/>
  <c r="J61" i="12"/>
  <c r="J163" i="12"/>
  <c r="P163" i="12"/>
  <c r="R163" i="12"/>
  <c r="T163" i="12"/>
  <c r="BE163" i="12"/>
  <c r="BF163" i="12"/>
  <c r="BG163" i="12"/>
  <c r="BH163" i="12"/>
  <c r="BI163" i="12"/>
  <c r="BK163" i="12"/>
  <c r="J165" i="12"/>
  <c r="P165" i="12"/>
  <c r="R165" i="12"/>
  <c r="T165" i="12"/>
  <c r="BE165" i="12"/>
  <c r="BF165" i="12"/>
  <c r="BG165" i="12"/>
  <c r="BH165" i="12"/>
  <c r="BI165" i="12"/>
  <c r="BK165" i="12"/>
  <c r="J167" i="12"/>
  <c r="P167" i="12"/>
  <c r="R167" i="12"/>
  <c r="T167" i="12"/>
  <c r="BE167" i="12"/>
  <c r="BF167" i="12"/>
  <c r="BG167" i="12"/>
  <c r="BH167" i="12"/>
  <c r="BI167" i="12"/>
  <c r="BK167" i="12"/>
  <c r="J169" i="12"/>
  <c r="P169" i="12"/>
  <c r="R169" i="12"/>
  <c r="T169" i="12"/>
  <c r="BE169" i="12"/>
  <c r="BF169" i="12"/>
  <c r="BG169" i="12"/>
  <c r="BH169" i="12"/>
  <c r="BI169" i="12"/>
  <c r="BK169" i="12"/>
  <c r="J171" i="12"/>
  <c r="P171" i="12"/>
  <c r="R171" i="12"/>
  <c r="T171" i="12"/>
  <c r="BE171" i="12"/>
  <c r="BF171" i="12"/>
  <c r="BG171" i="12"/>
  <c r="BH171" i="12"/>
  <c r="BI171" i="12"/>
  <c r="BK171" i="12"/>
  <c r="J173" i="12"/>
  <c r="P173" i="12"/>
  <c r="R173" i="12"/>
  <c r="T173" i="12"/>
  <c r="BE173" i="12"/>
  <c r="BF173" i="12"/>
  <c r="BG173" i="12"/>
  <c r="BH173" i="12"/>
  <c r="BI173" i="12"/>
  <c r="BK173" i="12"/>
  <c r="J175" i="12"/>
  <c r="P175" i="12"/>
  <c r="R175" i="12"/>
  <c r="T175" i="12"/>
  <c r="BE175" i="12"/>
  <c r="BF175" i="12"/>
  <c r="BG175" i="12"/>
  <c r="BH175" i="12"/>
  <c r="BI175" i="12"/>
  <c r="BK175" i="12"/>
  <c r="J177" i="12"/>
  <c r="P177" i="12"/>
  <c r="R177" i="12"/>
  <c r="T177" i="12"/>
  <c r="BE177" i="12"/>
  <c r="BF177" i="12"/>
  <c r="BG177" i="12"/>
  <c r="BH177" i="12"/>
  <c r="BI177" i="12"/>
  <c r="BK177" i="12"/>
  <c r="J179" i="12"/>
  <c r="P179" i="12"/>
  <c r="R179" i="12"/>
  <c r="T179" i="12"/>
  <c r="BE179" i="12"/>
  <c r="BF179" i="12"/>
  <c r="BG179" i="12"/>
  <c r="BH179" i="12"/>
  <c r="BI179" i="12"/>
  <c r="BK179" i="12"/>
  <c r="J181" i="12"/>
  <c r="P181" i="12"/>
  <c r="R181" i="12"/>
  <c r="T181" i="12"/>
  <c r="BE181" i="12"/>
  <c r="BF181" i="12"/>
  <c r="BG181" i="12"/>
  <c r="BH181" i="12"/>
  <c r="BI181" i="12"/>
  <c r="BK181" i="12"/>
  <c r="J183" i="12"/>
  <c r="P183" i="12"/>
  <c r="R183" i="12"/>
  <c r="T183" i="12"/>
  <c r="BE183" i="12"/>
  <c r="BF183" i="12"/>
  <c r="BG183" i="12"/>
  <c r="BH183" i="12"/>
  <c r="BI183" i="12"/>
  <c r="BK183" i="12"/>
  <c r="J185" i="12"/>
  <c r="P185" i="12"/>
  <c r="R185" i="12"/>
  <c r="T185" i="12"/>
  <c r="BE185" i="12"/>
  <c r="BF185" i="12"/>
  <c r="BG185" i="12"/>
  <c r="BH185" i="12"/>
  <c r="BI185" i="12"/>
  <c r="BK185" i="12"/>
  <c r="J187" i="12"/>
  <c r="P187" i="12"/>
  <c r="R187" i="12"/>
  <c r="T187" i="12"/>
  <c r="BE187" i="12"/>
  <c r="BF187" i="12"/>
  <c r="BG187" i="12"/>
  <c r="BH187" i="12"/>
  <c r="BI187" i="12"/>
  <c r="BK187" i="12"/>
  <c r="J189" i="12"/>
  <c r="P189" i="12"/>
  <c r="R189" i="12"/>
  <c r="T189" i="12"/>
  <c r="BE189" i="12"/>
  <c r="BF189" i="12"/>
  <c r="BG189" i="12"/>
  <c r="BH189" i="12"/>
  <c r="BI189" i="12"/>
  <c r="BK189" i="12"/>
  <c r="J191" i="12"/>
  <c r="P191" i="12"/>
  <c r="R191" i="12"/>
  <c r="T191" i="12"/>
  <c r="BE191" i="12"/>
  <c r="BF191" i="12"/>
  <c r="BG191" i="12"/>
  <c r="BH191" i="12"/>
  <c r="BI191" i="12"/>
  <c r="BK191" i="12"/>
  <c r="J193" i="12"/>
  <c r="P193" i="12"/>
  <c r="R193" i="12"/>
  <c r="T193" i="12"/>
  <c r="BE193" i="12"/>
  <c r="BF193" i="12"/>
  <c r="BG193" i="12"/>
  <c r="BH193" i="12"/>
  <c r="BI193" i="12"/>
  <c r="BK193" i="12"/>
  <c r="J195" i="12"/>
  <c r="P195" i="12"/>
  <c r="R195" i="12"/>
  <c r="T195" i="12"/>
  <c r="BE195" i="12"/>
  <c r="BF195" i="12"/>
  <c r="BG195" i="12"/>
  <c r="BH195" i="12"/>
  <c r="BI195" i="12"/>
  <c r="BK195" i="12"/>
  <c r="J197" i="12"/>
  <c r="P197" i="12"/>
  <c r="R197" i="12"/>
  <c r="T197" i="12"/>
  <c r="BE197" i="12"/>
  <c r="BF197" i="12"/>
  <c r="BG197" i="12"/>
  <c r="BH197" i="12"/>
  <c r="BI197" i="12"/>
  <c r="BK197" i="12"/>
  <c r="J199" i="12"/>
  <c r="P199" i="12"/>
  <c r="R199" i="12"/>
  <c r="T199" i="12"/>
  <c r="BE199" i="12"/>
  <c r="BF199" i="12"/>
  <c r="BG199" i="12"/>
  <c r="BH199" i="12"/>
  <c r="BI199" i="12"/>
  <c r="BK199" i="12"/>
  <c r="J201" i="12"/>
  <c r="P201" i="12"/>
  <c r="R201" i="12"/>
  <c r="T201" i="12"/>
  <c r="BE201" i="12"/>
  <c r="BF201" i="12"/>
  <c r="BG201" i="12"/>
  <c r="BH201" i="12"/>
  <c r="BI201" i="12"/>
  <c r="BK201" i="12"/>
  <c r="J203" i="12"/>
  <c r="P203" i="12"/>
  <c r="R203" i="12"/>
  <c r="T203" i="12"/>
  <c r="BE203" i="12"/>
  <c r="BF203" i="12"/>
  <c r="BG203" i="12"/>
  <c r="BH203" i="12"/>
  <c r="BI203" i="12"/>
  <c r="BK203" i="12"/>
  <c r="J205" i="12"/>
  <c r="P205" i="12"/>
  <c r="R205" i="12"/>
  <c r="T205" i="12"/>
  <c r="BE205" i="12"/>
  <c r="BF205" i="12"/>
  <c r="BG205" i="12"/>
  <c r="BH205" i="12"/>
  <c r="BI205" i="12"/>
  <c r="BK205" i="12"/>
  <c r="J207" i="12"/>
  <c r="P207" i="12"/>
  <c r="R207" i="12"/>
  <c r="T207" i="12"/>
  <c r="BE207" i="12"/>
  <c r="BF207" i="12"/>
  <c r="BG207" i="12"/>
  <c r="BH207" i="12"/>
  <c r="BI207" i="12"/>
  <c r="BK207" i="12"/>
  <c r="J209" i="12"/>
  <c r="P209" i="12"/>
  <c r="R209" i="12"/>
  <c r="T209" i="12"/>
  <c r="BE209" i="12"/>
  <c r="BF209" i="12"/>
  <c r="BG209" i="12"/>
  <c r="BH209" i="12"/>
  <c r="BI209" i="12"/>
  <c r="BK209" i="12"/>
  <c r="P211" i="12"/>
  <c r="T211" i="12"/>
  <c r="J212" i="12"/>
  <c r="P212" i="12"/>
  <c r="R212" i="12"/>
  <c r="T212" i="12"/>
  <c r="BE212" i="12"/>
  <c r="BF212" i="12"/>
  <c r="BG212" i="12"/>
  <c r="BH212" i="12"/>
  <c r="BI212" i="12"/>
  <c r="BK212" i="12"/>
  <c r="BK211" i="12"/>
  <c r="J211" i="12"/>
  <c r="J214" i="12"/>
  <c r="P214" i="12"/>
  <c r="R214" i="12"/>
  <c r="T214" i="12"/>
  <c r="BE214" i="12"/>
  <c r="BF214" i="12"/>
  <c r="BG214" i="12"/>
  <c r="BH214" i="12"/>
  <c r="BI214" i="12"/>
  <c r="BK214" i="12"/>
  <c r="R216" i="12"/>
  <c r="J217" i="12"/>
  <c r="P217" i="12"/>
  <c r="R217" i="12"/>
  <c r="T217" i="12"/>
  <c r="BE217" i="12"/>
  <c r="BF217" i="12"/>
  <c r="BG217" i="12"/>
  <c r="BH217" i="12"/>
  <c r="BI217" i="12"/>
  <c r="BK217" i="12"/>
  <c r="BK216" i="12"/>
  <c r="J216" i="12"/>
  <c r="J63" i="12"/>
  <c r="J219" i="12"/>
  <c r="P219" i="12"/>
  <c r="R219" i="12"/>
  <c r="T219" i="12"/>
  <c r="BE219" i="12"/>
  <c r="BF219" i="12"/>
  <c r="BG219" i="12"/>
  <c r="BH219" i="12"/>
  <c r="BI219" i="12"/>
  <c r="BK219" i="12"/>
  <c r="J221" i="12"/>
  <c r="P221" i="12"/>
  <c r="R221" i="12"/>
  <c r="T221" i="12"/>
  <c r="BE221" i="12"/>
  <c r="BF221" i="12"/>
  <c r="BG221" i="12"/>
  <c r="BH221" i="12"/>
  <c r="BI221" i="12"/>
  <c r="BK221" i="12"/>
  <c r="J223" i="12"/>
  <c r="P223" i="12"/>
  <c r="R223" i="12"/>
  <c r="T223" i="12"/>
  <c r="BE223" i="12"/>
  <c r="BF223" i="12"/>
  <c r="BG223" i="12"/>
  <c r="BH223" i="12"/>
  <c r="BI223" i="12"/>
  <c r="BK223" i="12"/>
  <c r="J225" i="12"/>
  <c r="P225" i="12"/>
  <c r="R225" i="12"/>
  <c r="T225" i="12"/>
  <c r="BE225" i="12"/>
  <c r="BF225" i="12"/>
  <c r="BG225" i="12"/>
  <c r="BH225" i="12"/>
  <c r="BI225" i="12"/>
  <c r="BK225" i="12"/>
  <c r="J227" i="12"/>
  <c r="P227" i="12"/>
  <c r="R227" i="12"/>
  <c r="T227" i="12"/>
  <c r="BE227" i="12"/>
  <c r="BF227" i="12"/>
  <c r="BG227" i="12"/>
  <c r="BH227" i="12"/>
  <c r="BI227" i="12"/>
  <c r="BK227" i="12"/>
  <c r="J229" i="12"/>
  <c r="P229" i="12"/>
  <c r="R229" i="12"/>
  <c r="T229" i="12"/>
  <c r="BE229" i="12"/>
  <c r="BF229" i="12"/>
  <c r="BG229" i="12"/>
  <c r="BH229" i="12"/>
  <c r="BI229" i="12"/>
  <c r="BK229" i="12"/>
  <c r="J231" i="12"/>
  <c r="P231" i="12"/>
  <c r="R231" i="12"/>
  <c r="T231" i="12"/>
  <c r="BE231" i="12"/>
  <c r="BF231" i="12"/>
  <c r="BG231" i="12"/>
  <c r="BH231" i="12"/>
  <c r="BI231" i="12"/>
  <c r="BK231" i="12"/>
  <c r="J233" i="12"/>
  <c r="P233" i="12"/>
  <c r="R233" i="12"/>
  <c r="T233" i="12"/>
  <c r="BE233" i="12"/>
  <c r="BF233" i="12"/>
  <c r="BG233" i="12"/>
  <c r="BH233" i="12"/>
  <c r="BI233" i="12"/>
  <c r="BK233" i="12"/>
  <c r="J235" i="12"/>
  <c r="P235" i="12"/>
  <c r="R235" i="12"/>
  <c r="T235" i="12"/>
  <c r="BE235" i="12"/>
  <c r="BF235" i="12"/>
  <c r="BG235" i="12"/>
  <c r="BH235" i="12"/>
  <c r="BI235" i="12"/>
  <c r="BK235" i="12"/>
  <c r="J237" i="12"/>
  <c r="P237" i="12"/>
  <c r="R237" i="12"/>
  <c r="T237" i="12"/>
  <c r="BE237" i="12"/>
  <c r="BF237" i="12"/>
  <c r="BG237" i="12"/>
  <c r="BH237" i="12"/>
  <c r="BI237" i="12"/>
  <c r="BK237" i="12"/>
  <c r="P239" i="12"/>
  <c r="T239" i="12"/>
  <c r="J240" i="12"/>
  <c r="P240" i="12"/>
  <c r="R240" i="12"/>
  <c r="T240" i="12"/>
  <c r="BE240" i="12"/>
  <c r="BF240" i="12"/>
  <c r="BG240" i="12"/>
  <c r="BH240" i="12"/>
  <c r="BI240" i="12"/>
  <c r="BK240" i="12"/>
  <c r="BK239" i="12"/>
  <c r="J239" i="12"/>
  <c r="J64" i="12"/>
  <c r="J242" i="12"/>
  <c r="P242" i="12"/>
  <c r="R242" i="12"/>
  <c r="T242" i="12"/>
  <c r="BE242" i="12"/>
  <c r="BF242" i="12"/>
  <c r="BG242" i="12"/>
  <c r="BH242" i="12"/>
  <c r="BI242" i="12"/>
  <c r="BK242" i="12"/>
  <c r="J244" i="12"/>
  <c r="P244" i="12"/>
  <c r="R244" i="12"/>
  <c r="T244" i="12"/>
  <c r="BE244" i="12"/>
  <c r="BF244" i="12"/>
  <c r="BG244" i="12"/>
  <c r="BH244" i="12"/>
  <c r="BI244" i="12"/>
  <c r="BK244" i="12"/>
  <c r="J246" i="12"/>
  <c r="P246" i="12"/>
  <c r="R246" i="12"/>
  <c r="T246" i="12"/>
  <c r="BE246" i="12"/>
  <c r="BF246" i="12"/>
  <c r="BG246" i="12"/>
  <c r="BH246" i="12"/>
  <c r="BI246" i="12"/>
  <c r="BK246" i="12"/>
  <c r="J248" i="12"/>
  <c r="P248" i="12"/>
  <c r="R248" i="12"/>
  <c r="T248" i="12"/>
  <c r="BE248" i="12"/>
  <c r="BF248" i="12"/>
  <c r="BG248" i="12"/>
  <c r="BH248" i="12"/>
  <c r="BI248" i="12"/>
  <c r="BK248" i="12"/>
  <c r="J250" i="12"/>
  <c r="P250" i="12"/>
  <c r="R250" i="12"/>
  <c r="T250" i="12"/>
  <c r="BE250" i="12"/>
  <c r="BF250" i="12"/>
  <c r="BG250" i="12"/>
  <c r="BH250" i="12"/>
  <c r="BI250" i="12"/>
  <c r="BK250" i="12"/>
  <c r="J252" i="12"/>
  <c r="P252" i="12"/>
  <c r="R252" i="12"/>
  <c r="T252" i="12"/>
  <c r="BE252" i="12"/>
  <c r="BF252" i="12"/>
  <c r="BG252" i="12"/>
  <c r="BH252" i="12"/>
  <c r="BI252" i="12"/>
  <c r="BK252" i="12"/>
  <c r="J254" i="12"/>
  <c r="P254" i="12"/>
  <c r="R254" i="12"/>
  <c r="T254" i="12"/>
  <c r="BE254" i="12"/>
  <c r="BF254" i="12"/>
  <c r="BG254" i="12"/>
  <c r="BH254" i="12"/>
  <c r="BI254" i="12"/>
  <c r="BK254" i="12"/>
  <c r="J256" i="12"/>
  <c r="P256" i="12"/>
  <c r="R256" i="12"/>
  <c r="T256" i="12"/>
  <c r="BE256" i="12"/>
  <c r="BF256" i="12"/>
  <c r="BG256" i="12"/>
  <c r="BH256" i="12"/>
  <c r="BI256" i="12"/>
  <c r="BK256" i="12"/>
  <c r="J258" i="12"/>
  <c r="P258" i="12"/>
  <c r="R258" i="12"/>
  <c r="T258" i="12"/>
  <c r="BE258" i="12"/>
  <c r="BF258" i="12"/>
  <c r="BG258" i="12"/>
  <c r="BH258" i="12"/>
  <c r="BI258" i="12"/>
  <c r="BK258" i="12"/>
  <c r="J260" i="12"/>
  <c r="P260" i="12"/>
  <c r="R260" i="12"/>
  <c r="T260" i="12"/>
  <c r="BE260" i="12"/>
  <c r="BF260" i="12"/>
  <c r="BG260" i="12"/>
  <c r="BH260" i="12"/>
  <c r="BI260" i="12"/>
  <c r="BK260" i="12"/>
  <c r="J262" i="12"/>
  <c r="P262" i="12"/>
  <c r="R262" i="12"/>
  <c r="T262" i="12"/>
  <c r="BE262" i="12"/>
  <c r="BF262" i="12"/>
  <c r="BG262" i="12"/>
  <c r="BH262" i="12"/>
  <c r="BI262" i="12"/>
  <c r="BK262" i="12"/>
  <c r="R264" i="12"/>
  <c r="J265" i="12"/>
  <c r="P265" i="12"/>
  <c r="R265" i="12"/>
  <c r="T265" i="12"/>
  <c r="BE265" i="12"/>
  <c r="BF265" i="12"/>
  <c r="BG265" i="12"/>
  <c r="BH265" i="12"/>
  <c r="BI265" i="12"/>
  <c r="BK265" i="12"/>
  <c r="BK264" i="12"/>
  <c r="J264" i="12"/>
  <c r="J65" i="12"/>
  <c r="J267" i="12"/>
  <c r="P267" i="12"/>
  <c r="R267" i="12"/>
  <c r="T267" i="12"/>
  <c r="BE267" i="12"/>
  <c r="BF267" i="12"/>
  <c r="BG267" i="12"/>
  <c r="BH267" i="12"/>
  <c r="BI267" i="12"/>
  <c r="BK267" i="12"/>
  <c r="J269" i="12"/>
  <c r="P269" i="12"/>
  <c r="R269" i="12"/>
  <c r="T269" i="12"/>
  <c r="BE269" i="12"/>
  <c r="BF269" i="12"/>
  <c r="BG269" i="12"/>
  <c r="BH269" i="12"/>
  <c r="BI269" i="12"/>
  <c r="BK269" i="12"/>
  <c r="J271" i="12"/>
  <c r="P271" i="12"/>
  <c r="R271" i="12"/>
  <c r="T271" i="12"/>
  <c r="BE271" i="12"/>
  <c r="BF271" i="12"/>
  <c r="BG271" i="12"/>
  <c r="BH271" i="12"/>
  <c r="BI271" i="12"/>
  <c r="BK271" i="12"/>
  <c r="J273" i="12"/>
  <c r="P273" i="12"/>
  <c r="R273" i="12"/>
  <c r="T273" i="12"/>
  <c r="BE273" i="12"/>
  <c r="BF273" i="12"/>
  <c r="BG273" i="12"/>
  <c r="BH273" i="12"/>
  <c r="BI273" i="12"/>
  <c r="BK273" i="12"/>
  <c r="J275" i="12"/>
  <c r="P275" i="12"/>
  <c r="R275" i="12"/>
  <c r="T275" i="12"/>
  <c r="BE275" i="12"/>
  <c r="BF275" i="12"/>
  <c r="BG275" i="12"/>
  <c r="BH275" i="12"/>
  <c r="BI275" i="12"/>
  <c r="BK275" i="12"/>
  <c r="J277" i="12"/>
  <c r="P277" i="12"/>
  <c r="R277" i="12"/>
  <c r="T277" i="12"/>
  <c r="BE277" i="12"/>
  <c r="BF277" i="12"/>
  <c r="BG277" i="12"/>
  <c r="BH277" i="12"/>
  <c r="BI277" i="12"/>
  <c r="BK277" i="12"/>
  <c r="J279" i="12"/>
  <c r="P279" i="12"/>
  <c r="R279" i="12"/>
  <c r="T279" i="12"/>
  <c r="BE279" i="12"/>
  <c r="BF279" i="12"/>
  <c r="BG279" i="12"/>
  <c r="BH279" i="12"/>
  <c r="BI279" i="12"/>
  <c r="BK279" i="12"/>
  <c r="J281" i="12"/>
  <c r="P281" i="12"/>
  <c r="R281" i="12"/>
  <c r="T281" i="12"/>
  <c r="BE281" i="12"/>
  <c r="BF281" i="12"/>
  <c r="BG281" i="12"/>
  <c r="BH281" i="12"/>
  <c r="BI281" i="12"/>
  <c r="BK281" i="12"/>
  <c r="J283" i="12"/>
  <c r="P283" i="12"/>
  <c r="R283" i="12"/>
  <c r="T283" i="12"/>
  <c r="BE283" i="12"/>
  <c r="BF283" i="12"/>
  <c r="BG283" i="12"/>
  <c r="BH283" i="12"/>
  <c r="BI283" i="12"/>
  <c r="BK283" i="12"/>
  <c r="J285" i="12"/>
  <c r="P285" i="12"/>
  <c r="R285" i="12"/>
  <c r="T285" i="12"/>
  <c r="BE285" i="12"/>
  <c r="BF285" i="12"/>
  <c r="BG285" i="12"/>
  <c r="BH285" i="12"/>
  <c r="BI285" i="12"/>
  <c r="BK285" i="12"/>
  <c r="J287" i="12"/>
  <c r="P287" i="12"/>
  <c r="R287" i="12"/>
  <c r="T287" i="12"/>
  <c r="BE287" i="12"/>
  <c r="BF287" i="12"/>
  <c r="BG287" i="12"/>
  <c r="BH287" i="12"/>
  <c r="BI287" i="12"/>
  <c r="BK287" i="12"/>
  <c r="J289" i="12"/>
  <c r="P289" i="12"/>
  <c r="R289" i="12"/>
  <c r="T289" i="12"/>
  <c r="BE289" i="12"/>
  <c r="BF289" i="12"/>
  <c r="BG289" i="12"/>
  <c r="BH289" i="12"/>
  <c r="BI289" i="12"/>
  <c r="BK289" i="12"/>
  <c r="J291" i="12"/>
  <c r="P291" i="12"/>
  <c r="R291" i="12"/>
  <c r="T291" i="12"/>
  <c r="BE291" i="12"/>
  <c r="BF291" i="12"/>
  <c r="BG291" i="12"/>
  <c r="BH291" i="12"/>
  <c r="BI291" i="12"/>
  <c r="BK291" i="12"/>
  <c r="J293" i="12"/>
  <c r="P293" i="12"/>
  <c r="R293" i="12"/>
  <c r="T293" i="12"/>
  <c r="BE293" i="12"/>
  <c r="BF293" i="12"/>
  <c r="BG293" i="12"/>
  <c r="BH293" i="12"/>
  <c r="BI293" i="12"/>
  <c r="BK293" i="12"/>
  <c r="J295" i="12"/>
  <c r="P295" i="12"/>
  <c r="R295" i="12"/>
  <c r="T295" i="12"/>
  <c r="BE295" i="12"/>
  <c r="BF295" i="12"/>
  <c r="BG295" i="12"/>
  <c r="BH295" i="12"/>
  <c r="BI295" i="12"/>
  <c r="BK295" i="12"/>
  <c r="J297" i="12"/>
  <c r="P297" i="12"/>
  <c r="R297" i="12"/>
  <c r="T297" i="12"/>
  <c r="BE297" i="12"/>
  <c r="BF297" i="12"/>
  <c r="BG297" i="12"/>
  <c r="BH297" i="12"/>
  <c r="BI297" i="12"/>
  <c r="BK297" i="12"/>
  <c r="J299" i="12"/>
  <c r="P299" i="12"/>
  <c r="R299" i="12"/>
  <c r="T299" i="12"/>
  <c r="BE299" i="12"/>
  <c r="BF299" i="12"/>
  <c r="BG299" i="12"/>
  <c r="BH299" i="12"/>
  <c r="BI299" i="12"/>
  <c r="BK299" i="12"/>
  <c r="J301" i="12"/>
  <c r="P301" i="12"/>
  <c r="R301" i="12"/>
  <c r="T301" i="12"/>
  <c r="BE301" i="12"/>
  <c r="BF301" i="12"/>
  <c r="BG301" i="12"/>
  <c r="BH301" i="12"/>
  <c r="BI301" i="12"/>
  <c r="BK301" i="12"/>
  <c r="J303" i="12"/>
  <c r="P303" i="12"/>
  <c r="R303" i="12"/>
  <c r="T303" i="12"/>
  <c r="BE303" i="12"/>
  <c r="BF303" i="12"/>
  <c r="BG303" i="12"/>
  <c r="BH303" i="12"/>
  <c r="BI303" i="12"/>
  <c r="BK303" i="12"/>
  <c r="J305" i="12"/>
  <c r="P305" i="12"/>
  <c r="R305" i="12"/>
  <c r="T305" i="12"/>
  <c r="BE305" i="12"/>
  <c r="BF305" i="12"/>
  <c r="BG305" i="12"/>
  <c r="BH305" i="12"/>
  <c r="BI305" i="12"/>
  <c r="BK305" i="12"/>
  <c r="J307" i="12"/>
  <c r="P307" i="12"/>
  <c r="R307" i="12"/>
  <c r="T307" i="12"/>
  <c r="BE307" i="12"/>
  <c r="BF307" i="12"/>
  <c r="BG307" i="12"/>
  <c r="BH307" i="12"/>
  <c r="BI307" i="12"/>
  <c r="BK307" i="12"/>
  <c r="J309" i="12"/>
  <c r="P309" i="12"/>
  <c r="R309" i="12"/>
  <c r="T309" i="12"/>
  <c r="BE309" i="12"/>
  <c r="BF309" i="12"/>
  <c r="BG309" i="12"/>
  <c r="BH309" i="12"/>
  <c r="BI309" i="12"/>
  <c r="BK309" i="12"/>
  <c r="J311" i="12"/>
  <c r="P311" i="12"/>
  <c r="R311" i="12"/>
  <c r="T311" i="12"/>
  <c r="BE311" i="12"/>
  <c r="BF311" i="12"/>
  <c r="BG311" i="12"/>
  <c r="BH311" i="12"/>
  <c r="BI311" i="12"/>
  <c r="BK311" i="12"/>
  <c r="J313" i="12"/>
  <c r="P313" i="12"/>
  <c r="R313" i="12"/>
  <c r="T313" i="12"/>
  <c r="BE313" i="12"/>
  <c r="BF313" i="12"/>
  <c r="BG313" i="12"/>
  <c r="BH313" i="12"/>
  <c r="BI313" i="12"/>
  <c r="BK313" i="12"/>
  <c r="J315" i="12"/>
  <c r="P315" i="12"/>
  <c r="R315" i="12"/>
  <c r="T315" i="12"/>
  <c r="BE315" i="12"/>
  <c r="BF315" i="12"/>
  <c r="BG315" i="12"/>
  <c r="BH315" i="12"/>
  <c r="BI315" i="12"/>
  <c r="BK315" i="12"/>
  <c r="J317" i="12"/>
  <c r="P317" i="12"/>
  <c r="R317" i="12"/>
  <c r="T317" i="12"/>
  <c r="BE317" i="12"/>
  <c r="BF317" i="12"/>
  <c r="BG317" i="12"/>
  <c r="BH317" i="12"/>
  <c r="BI317" i="12"/>
  <c r="BK317" i="12"/>
  <c r="J319" i="12"/>
  <c r="P319" i="12"/>
  <c r="R319" i="12"/>
  <c r="T319" i="12"/>
  <c r="BE319" i="12"/>
  <c r="BF319" i="12"/>
  <c r="BG319" i="12"/>
  <c r="BH319" i="12"/>
  <c r="BI319" i="12"/>
  <c r="BK319" i="12"/>
  <c r="J321" i="12"/>
  <c r="P321" i="12"/>
  <c r="R321" i="12"/>
  <c r="T321" i="12"/>
  <c r="BE321" i="12"/>
  <c r="BF321" i="12"/>
  <c r="BG321" i="12"/>
  <c r="BH321" i="12"/>
  <c r="BI321" i="12"/>
  <c r="BK321" i="12"/>
  <c r="J323" i="12"/>
  <c r="P323" i="12"/>
  <c r="R323" i="12"/>
  <c r="T323" i="12"/>
  <c r="BE323" i="12"/>
  <c r="BF323" i="12"/>
  <c r="BG323" i="12"/>
  <c r="BH323" i="12"/>
  <c r="BI323" i="12"/>
  <c r="BK323" i="12"/>
  <c r="J325" i="12"/>
  <c r="P325" i="12"/>
  <c r="R325" i="12"/>
  <c r="T325" i="12"/>
  <c r="BE325" i="12"/>
  <c r="BF325" i="12"/>
  <c r="BG325" i="12"/>
  <c r="BH325" i="12"/>
  <c r="BI325" i="12"/>
  <c r="BK325" i="12"/>
  <c r="J327" i="12"/>
  <c r="P327" i="12"/>
  <c r="R327" i="12"/>
  <c r="T327" i="12"/>
  <c r="BE327" i="12"/>
  <c r="BF327" i="12"/>
  <c r="BG327" i="12"/>
  <c r="BH327" i="12"/>
  <c r="BI327" i="12"/>
  <c r="BK327" i="12"/>
  <c r="J329" i="12"/>
  <c r="P329" i="12"/>
  <c r="R329" i="12"/>
  <c r="T329" i="12"/>
  <c r="BE329" i="12"/>
  <c r="BF329" i="12"/>
  <c r="BG329" i="12"/>
  <c r="BH329" i="12"/>
  <c r="BI329" i="12"/>
  <c r="BK329" i="12"/>
  <c r="J331" i="12"/>
  <c r="P331" i="12"/>
  <c r="R331" i="12"/>
  <c r="T331" i="12"/>
  <c r="BE331" i="12"/>
  <c r="BF331" i="12"/>
  <c r="BG331" i="12"/>
  <c r="BH331" i="12"/>
  <c r="BI331" i="12"/>
  <c r="BK331" i="12"/>
  <c r="J333" i="12"/>
  <c r="P333" i="12"/>
  <c r="R333" i="12"/>
  <c r="T333" i="12"/>
  <c r="BE333" i="12"/>
  <c r="BF333" i="12"/>
  <c r="BG333" i="12"/>
  <c r="BH333" i="12"/>
  <c r="BI333" i="12"/>
  <c r="BK333" i="12"/>
  <c r="J335" i="12"/>
  <c r="P335" i="12"/>
  <c r="R335" i="12"/>
  <c r="T335" i="12"/>
  <c r="BE335" i="12"/>
  <c r="BF335" i="12"/>
  <c r="BG335" i="12"/>
  <c r="BH335" i="12"/>
  <c r="BI335" i="12"/>
  <c r="BK335" i="12"/>
  <c r="J337" i="12"/>
  <c r="P337" i="12"/>
  <c r="R337" i="12"/>
  <c r="T337" i="12"/>
  <c r="BE337" i="12"/>
  <c r="BF337" i="12"/>
  <c r="BG337" i="12"/>
  <c r="BH337" i="12"/>
  <c r="BI337" i="12"/>
  <c r="BK337" i="12"/>
  <c r="P339" i="12"/>
  <c r="T339" i="12"/>
  <c r="J340" i="12"/>
  <c r="P340" i="12"/>
  <c r="R340" i="12"/>
  <c r="T340" i="12"/>
  <c r="BE340" i="12"/>
  <c r="BF340" i="12"/>
  <c r="BG340" i="12"/>
  <c r="BH340" i="12"/>
  <c r="BI340" i="12"/>
  <c r="BK340" i="12"/>
  <c r="BK339" i="12"/>
  <c r="J339" i="12"/>
  <c r="J66" i="12"/>
  <c r="J342" i="12"/>
  <c r="P342" i="12"/>
  <c r="R342" i="12"/>
  <c r="T342" i="12"/>
  <c r="BE342" i="12"/>
  <c r="BF342" i="12"/>
  <c r="BG342" i="12"/>
  <c r="BH342" i="12"/>
  <c r="BI342" i="12"/>
  <c r="BK342" i="12"/>
  <c r="J344" i="12"/>
  <c r="P344" i="12"/>
  <c r="R344" i="12"/>
  <c r="T344" i="12"/>
  <c r="BE344" i="12"/>
  <c r="BF344" i="12"/>
  <c r="BG344" i="12"/>
  <c r="BH344" i="12"/>
  <c r="BI344" i="12"/>
  <c r="BK344" i="12"/>
  <c r="J346" i="12"/>
  <c r="P346" i="12"/>
  <c r="R346" i="12"/>
  <c r="T346" i="12"/>
  <c r="BE346" i="12"/>
  <c r="BF346" i="12"/>
  <c r="BG346" i="12"/>
  <c r="BH346" i="12"/>
  <c r="BI346" i="12"/>
  <c r="BK346" i="12"/>
  <c r="J348" i="12"/>
  <c r="P348" i="12"/>
  <c r="R348" i="12"/>
  <c r="T348" i="12"/>
  <c r="BE348" i="12"/>
  <c r="BF348" i="12"/>
  <c r="BG348" i="12"/>
  <c r="BH348" i="12"/>
  <c r="BI348" i="12"/>
  <c r="BK348" i="12"/>
  <c r="J350" i="12"/>
  <c r="P350" i="12"/>
  <c r="R350" i="12"/>
  <c r="T350" i="12"/>
  <c r="BE350" i="12"/>
  <c r="BF350" i="12"/>
  <c r="BG350" i="12"/>
  <c r="BH350" i="12"/>
  <c r="BI350" i="12"/>
  <c r="BK350" i="12"/>
  <c r="J352" i="12"/>
  <c r="P352" i="12"/>
  <c r="R352" i="12"/>
  <c r="T352" i="12"/>
  <c r="BE352" i="12"/>
  <c r="BF352" i="12"/>
  <c r="BG352" i="12"/>
  <c r="BH352" i="12"/>
  <c r="BI352" i="12"/>
  <c r="BK352" i="12"/>
  <c r="J354" i="12"/>
  <c r="P354" i="12"/>
  <c r="R354" i="12"/>
  <c r="T354" i="12"/>
  <c r="BE354" i="12"/>
  <c r="BF354" i="12"/>
  <c r="BG354" i="12"/>
  <c r="BH354" i="12"/>
  <c r="BI354" i="12"/>
  <c r="BK354" i="12"/>
  <c r="J356" i="12"/>
  <c r="P356" i="12"/>
  <c r="R356" i="12"/>
  <c r="T356" i="12"/>
  <c r="BE356" i="12"/>
  <c r="BF356" i="12"/>
  <c r="BG356" i="12"/>
  <c r="BH356" i="12"/>
  <c r="BI356" i="12"/>
  <c r="BK356" i="12"/>
  <c r="J358" i="12"/>
  <c r="P358" i="12"/>
  <c r="R358" i="12"/>
  <c r="T358" i="12"/>
  <c r="BE358" i="12"/>
  <c r="BF358" i="12"/>
  <c r="BG358" i="12"/>
  <c r="BH358" i="12"/>
  <c r="BI358" i="12"/>
  <c r="BK358" i="12"/>
  <c r="J360" i="12"/>
  <c r="P360" i="12"/>
  <c r="R360" i="12"/>
  <c r="T360" i="12"/>
  <c r="BE360" i="12"/>
  <c r="BF360" i="12"/>
  <c r="BG360" i="12"/>
  <c r="BH360" i="12"/>
  <c r="BI360" i="12"/>
  <c r="BK360" i="12"/>
  <c r="J362" i="12"/>
  <c r="P362" i="12"/>
  <c r="R362" i="12"/>
  <c r="T362" i="12"/>
  <c r="BE362" i="12"/>
  <c r="BF362" i="12"/>
  <c r="BG362" i="12"/>
  <c r="BH362" i="12"/>
  <c r="BI362" i="12"/>
  <c r="BK362" i="12"/>
  <c r="J364" i="12"/>
  <c r="P364" i="12"/>
  <c r="R364" i="12"/>
  <c r="T364" i="12"/>
  <c r="BE364" i="12"/>
  <c r="BF364" i="12"/>
  <c r="BG364" i="12"/>
  <c r="BH364" i="12"/>
  <c r="BI364" i="12"/>
  <c r="BK364" i="12"/>
  <c r="J366" i="12"/>
  <c r="P366" i="12"/>
  <c r="R366" i="12"/>
  <c r="T366" i="12"/>
  <c r="BE366" i="12"/>
  <c r="BF366" i="12"/>
  <c r="BG366" i="12"/>
  <c r="BH366" i="12"/>
  <c r="BI366" i="12"/>
  <c r="BK366" i="12"/>
  <c r="J368" i="12"/>
  <c r="P368" i="12"/>
  <c r="R368" i="12"/>
  <c r="T368" i="12"/>
  <c r="BE368" i="12"/>
  <c r="BF368" i="12"/>
  <c r="BG368" i="12"/>
  <c r="BH368" i="12"/>
  <c r="BI368" i="12"/>
  <c r="BK368" i="12"/>
  <c r="J370" i="12"/>
  <c r="P370" i="12"/>
  <c r="R370" i="12"/>
  <c r="T370" i="12"/>
  <c r="BE370" i="12"/>
  <c r="BF370" i="12"/>
  <c r="BG370" i="12"/>
  <c r="BH370" i="12"/>
  <c r="BI370" i="12"/>
  <c r="BK370" i="12"/>
  <c r="J372" i="12"/>
  <c r="P372" i="12"/>
  <c r="R372" i="12"/>
  <c r="T372" i="12"/>
  <c r="BE372" i="12"/>
  <c r="BF372" i="12"/>
  <c r="BG372" i="12"/>
  <c r="BH372" i="12"/>
  <c r="BI372" i="12"/>
  <c r="BK372" i="12"/>
  <c r="J374" i="12"/>
  <c r="P374" i="12"/>
  <c r="R374" i="12"/>
  <c r="T374" i="12"/>
  <c r="BE374" i="12"/>
  <c r="BF374" i="12"/>
  <c r="BG374" i="12"/>
  <c r="BH374" i="12"/>
  <c r="BI374" i="12"/>
  <c r="BK374" i="12"/>
  <c r="J376" i="12"/>
  <c r="P376" i="12"/>
  <c r="R376" i="12"/>
  <c r="T376" i="12"/>
  <c r="BE376" i="12"/>
  <c r="BF376" i="12"/>
  <c r="BG376" i="12"/>
  <c r="BH376" i="12"/>
  <c r="BI376" i="12"/>
  <c r="BK376" i="12"/>
  <c r="J378" i="12"/>
  <c r="P378" i="12"/>
  <c r="R378" i="12"/>
  <c r="T378" i="12"/>
  <c r="BE378" i="12"/>
  <c r="BF378" i="12"/>
  <c r="BG378" i="12"/>
  <c r="BH378" i="12"/>
  <c r="BI378" i="12"/>
  <c r="BK378" i="12"/>
  <c r="J380" i="12"/>
  <c r="P380" i="12"/>
  <c r="R380" i="12"/>
  <c r="T380" i="12"/>
  <c r="BE380" i="12"/>
  <c r="BF380" i="12"/>
  <c r="BG380" i="12"/>
  <c r="BH380" i="12"/>
  <c r="BI380" i="12"/>
  <c r="BK380" i="12"/>
  <c r="R382" i="12"/>
  <c r="J383" i="12"/>
  <c r="P383" i="12"/>
  <c r="R383" i="12"/>
  <c r="T383" i="12"/>
  <c r="BE383" i="12"/>
  <c r="BF383" i="12"/>
  <c r="BG383" i="12"/>
  <c r="BH383" i="12"/>
  <c r="BI383" i="12"/>
  <c r="BK383" i="12"/>
  <c r="BK382" i="12"/>
  <c r="J382" i="12"/>
  <c r="J67" i="12"/>
  <c r="J385" i="12"/>
  <c r="P385" i="12"/>
  <c r="R385" i="12"/>
  <c r="T385" i="12"/>
  <c r="BE385" i="12"/>
  <c r="BF385" i="12"/>
  <c r="BG385" i="12"/>
  <c r="BH385" i="12"/>
  <c r="BI385" i="12"/>
  <c r="BK385" i="12"/>
  <c r="J387" i="12"/>
  <c r="P387" i="12"/>
  <c r="R387" i="12"/>
  <c r="T387" i="12"/>
  <c r="BE387" i="12"/>
  <c r="BF387" i="12"/>
  <c r="BG387" i="12"/>
  <c r="BH387" i="12"/>
  <c r="BI387" i="12"/>
  <c r="BK387" i="12"/>
  <c r="J389" i="12"/>
  <c r="P389" i="12"/>
  <c r="R389" i="12"/>
  <c r="T389" i="12"/>
  <c r="BE389" i="12"/>
  <c r="BF389" i="12"/>
  <c r="BG389" i="12"/>
  <c r="BH389" i="12"/>
  <c r="BI389" i="12"/>
  <c r="BK389" i="12"/>
  <c r="J391" i="12"/>
  <c r="P391" i="12"/>
  <c r="R391" i="12"/>
  <c r="T391" i="12"/>
  <c r="BE391" i="12"/>
  <c r="BF391" i="12"/>
  <c r="BG391" i="12"/>
  <c r="BH391" i="12"/>
  <c r="BI391" i="12"/>
  <c r="BK391" i="12"/>
  <c r="J393" i="12"/>
  <c r="P393" i="12"/>
  <c r="R393" i="12"/>
  <c r="T393" i="12"/>
  <c r="BE393" i="12"/>
  <c r="BF393" i="12"/>
  <c r="BG393" i="12"/>
  <c r="BH393" i="12"/>
  <c r="BI393" i="12"/>
  <c r="BK393" i="12"/>
  <c r="J395" i="12"/>
  <c r="P395" i="12"/>
  <c r="R395" i="12"/>
  <c r="T395" i="12"/>
  <c r="BE395" i="12"/>
  <c r="BF395" i="12"/>
  <c r="BG395" i="12"/>
  <c r="BH395" i="12"/>
  <c r="BI395" i="12"/>
  <c r="BK395" i="12"/>
  <c r="J397" i="12"/>
  <c r="P397" i="12"/>
  <c r="R397" i="12"/>
  <c r="T397" i="12"/>
  <c r="BE397" i="12"/>
  <c r="BF397" i="12"/>
  <c r="BG397" i="12"/>
  <c r="BH397" i="12"/>
  <c r="BI397" i="12"/>
  <c r="BK397" i="12"/>
  <c r="J399" i="12"/>
  <c r="P399" i="12"/>
  <c r="R399" i="12"/>
  <c r="T399" i="12"/>
  <c r="BE399" i="12"/>
  <c r="BF399" i="12"/>
  <c r="BG399" i="12"/>
  <c r="BH399" i="12"/>
  <c r="BI399" i="12"/>
  <c r="BK399" i="12"/>
  <c r="J401" i="12"/>
  <c r="P401" i="12"/>
  <c r="R401" i="12"/>
  <c r="T401" i="12"/>
  <c r="BE401" i="12"/>
  <c r="BF401" i="12"/>
  <c r="BG401" i="12"/>
  <c r="BH401" i="12"/>
  <c r="BI401" i="12"/>
  <c r="BK401" i="12"/>
  <c r="J403" i="12"/>
  <c r="P403" i="12"/>
  <c r="R403" i="12"/>
  <c r="T403" i="12"/>
  <c r="BE403" i="12"/>
  <c r="BF403" i="12"/>
  <c r="BG403" i="12"/>
  <c r="BH403" i="12"/>
  <c r="BI403" i="12"/>
  <c r="BK403" i="12"/>
  <c r="J405" i="12"/>
  <c r="P405" i="12"/>
  <c r="R405" i="12"/>
  <c r="T405" i="12"/>
  <c r="BE405" i="12"/>
  <c r="BF405" i="12"/>
  <c r="BG405" i="12"/>
  <c r="BH405" i="12"/>
  <c r="BI405" i="12"/>
  <c r="BK405" i="12"/>
  <c r="J407" i="12"/>
  <c r="P407" i="12"/>
  <c r="R407" i="12"/>
  <c r="T407" i="12"/>
  <c r="BE407" i="12"/>
  <c r="BF407" i="12"/>
  <c r="BG407" i="12"/>
  <c r="BH407" i="12"/>
  <c r="BI407" i="12"/>
  <c r="BK407" i="12"/>
  <c r="J409" i="12"/>
  <c r="P409" i="12"/>
  <c r="R409" i="12"/>
  <c r="T409" i="12"/>
  <c r="BE409" i="12"/>
  <c r="BF409" i="12"/>
  <c r="BG409" i="12"/>
  <c r="BH409" i="12"/>
  <c r="BI409" i="12"/>
  <c r="BK409" i="12"/>
  <c r="J411" i="12"/>
  <c r="P411" i="12"/>
  <c r="R411" i="12"/>
  <c r="T411" i="12"/>
  <c r="BE411" i="12"/>
  <c r="BF411" i="12"/>
  <c r="BG411" i="12"/>
  <c r="BH411" i="12"/>
  <c r="BI411" i="12"/>
  <c r="BK411" i="12"/>
  <c r="J413" i="12"/>
  <c r="P413" i="12"/>
  <c r="R413" i="12"/>
  <c r="T413" i="12"/>
  <c r="BE413" i="12"/>
  <c r="BF413" i="12"/>
  <c r="BG413" i="12"/>
  <c r="BH413" i="12"/>
  <c r="BI413" i="12"/>
  <c r="BK413" i="12"/>
  <c r="J415" i="12"/>
  <c r="P415" i="12"/>
  <c r="R415" i="12"/>
  <c r="T415" i="12"/>
  <c r="BE415" i="12"/>
  <c r="BF415" i="12"/>
  <c r="BG415" i="12"/>
  <c r="BH415" i="12"/>
  <c r="BI415" i="12"/>
  <c r="BK415" i="12"/>
  <c r="J417" i="12"/>
  <c r="P417" i="12"/>
  <c r="R417" i="12"/>
  <c r="T417" i="12"/>
  <c r="BE417" i="12"/>
  <c r="BF417" i="12"/>
  <c r="BG417" i="12"/>
  <c r="BH417" i="12"/>
  <c r="BI417" i="12"/>
  <c r="BK417" i="12"/>
  <c r="J419" i="12"/>
  <c r="P419" i="12"/>
  <c r="R419" i="12"/>
  <c r="T419" i="12"/>
  <c r="BE419" i="12"/>
  <c r="BF419" i="12"/>
  <c r="BG419" i="12"/>
  <c r="BH419" i="12"/>
  <c r="BI419" i="12"/>
  <c r="BK419" i="12"/>
  <c r="J421" i="12"/>
  <c r="P421" i="12"/>
  <c r="R421" i="12"/>
  <c r="T421" i="12"/>
  <c r="BE421" i="12"/>
  <c r="BF421" i="12"/>
  <c r="BG421" i="12"/>
  <c r="BH421" i="12"/>
  <c r="BI421" i="12"/>
  <c r="BK421" i="12"/>
  <c r="J423" i="12"/>
  <c r="P423" i="12"/>
  <c r="R423" i="12"/>
  <c r="T423" i="12"/>
  <c r="BE423" i="12"/>
  <c r="BF423" i="12"/>
  <c r="BG423" i="12"/>
  <c r="BH423" i="12"/>
  <c r="BI423" i="12"/>
  <c r="BK423" i="12"/>
  <c r="J425" i="12"/>
  <c r="P425" i="12"/>
  <c r="R425" i="12"/>
  <c r="T425" i="12"/>
  <c r="BE425" i="12"/>
  <c r="BF425" i="12"/>
  <c r="BG425" i="12"/>
  <c r="BH425" i="12"/>
  <c r="BI425" i="12"/>
  <c r="BK425" i="12"/>
  <c r="J427" i="12"/>
  <c r="P427" i="12"/>
  <c r="R427" i="12"/>
  <c r="T427" i="12"/>
  <c r="BE427" i="12"/>
  <c r="BF427" i="12"/>
  <c r="BG427" i="12"/>
  <c r="BH427" i="12"/>
  <c r="BI427" i="12"/>
  <c r="BK427" i="12"/>
  <c r="J429" i="12"/>
  <c r="P429" i="12"/>
  <c r="R429" i="12"/>
  <c r="T429" i="12"/>
  <c r="BE429" i="12"/>
  <c r="BF429" i="12"/>
  <c r="BG429" i="12"/>
  <c r="BH429" i="12"/>
  <c r="BI429" i="12"/>
  <c r="BK429" i="12"/>
  <c r="J431" i="12"/>
  <c r="P431" i="12"/>
  <c r="R431" i="12"/>
  <c r="T431" i="12"/>
  <c r="BE431" i="12"/>
  <c r="BF431" i="12"/>
  <c r="BG431" i="12"/>
  <c r="BH431" i="12"/>
  <c r="BI431" i="12"/>
  <c r="BK431" i="12"/>
  <c r="J433" i="12"/>
  <c r="P433" i="12"/>
  <c r="R433" i="12"/>
  <c r="T433" i="12"/>
  <c r="BE433" i="12"/>
  <c r="BF433" i="12"/>
  <c r="BG433" i="12"/>
  <c r="BH433" i="12"/>
  <c r="BI433" i="12"/>
  <c r="BK433" i="12"/>
  <c r="J435" i="12"/>
  <c r="P435" i="12"/>
  <c r="R435" i="12"/>
  <c r="T435" i="12"/>
  <c r="BE435" i="12"/>
  <c r="BF435" i="12"/>
  <c r="BG435" i="12"/>
  <c r="BH435" i="12"/>
  <c r="BI435" i="12"/>
  <c r="BK435" i="12"/>
  <c r="J437" i="12"/>
  <c r="P437" i="12"/>
  <c r="R437" i="12"/>
  <c r="T437" i="12"/>
  <c r="BE437" i="12"/>
  <c r="BF437" i="12"/>
  <c r="BG437" i="12"/>
  <c r="BH437" i="12"/>
  <c r="BI437" i="12"/>
  <c r="BK437" i="12"/>
  <c r="J439" i="12"/>
  <c r="P439" i="12"/>
  <c r="R439" i="12"/>
  <c r="T439" i="12"/>
  <c r="BE439" i="12"/>
  <c r="BF439" i="12"/>
  <c r="BG439" i="12"/>
  <c r="BH439" i="12"/>
  <c r="BI439" i="12"/>
  <c r="BK439" i="12"/>
  <c r="J441" i="12"/>
  <c r="P441" i="12"/>
  <c r="R441" i="12"/>
  <c r="T441" i="12"/>
  <c r="BE441" i="12"/>
  <c r="BF441" i="12"/>
  <c r="BG441" i="12"/>
  <c r="BH441" i="12"/>
  <c r="BI441" i="12"/>
  <c r="BK441" i="12"/>
  <c r="J443" i="12"/>
  <c r="P443" i="12"/>
  <c r="R443" i="12"/>
  <c r="T443" i="12"/>
  <c r="BE443" i="12"/>
  <c r="BF443" i="12"/>
  <c r="BG443" i="12"/>
  <c r="BH443" i="12"/>
  <c r="BI443" i="12"/>
  <c r="BK443" i="12"/>
  <c r="J445" i="12"/>
  <c r="P445" i="12"/>
  <c r="R445" i="12"/>
  <c r="T445" i="12"/>
  <c r="BE445" i="12"/>
  <c r="BF445" i="12"/>
  <c r="BG445" i="12"/>
  <c r="BH445" i="12"/>
  <c r="BI445" i="12"/>
  <c r="BK445" i="12"/>
  <c r="J447" i="12"/>
  <c r="P447" i="12"/>
  <c r="R447" i="12"/>
  <c r="T447" i="12"/>
  <c r="BE447" i="12"/>
  <c r="BF447" i="12"/>
  <c r="BG447" i="12"/>
  <c r="BH447" i="12"/>
  <c r="BI447" i="12"/>
  <c r="BK447" i="12"/>
  <c r="J449" i="12"/>
  <c r="P449" i="12"/>
  <c r="R449" i="12"/>
  <c r="T449" i="12"/>
  <c r="BE449" i="12"/>
  <c r="BF449" i="12"/>
  <c r="BG449" i="12"/>
  <c r="BH449" i="12"/>
  <c r="BI449" i="12"/>
  <c r="BK449" i="12"/>
  <c r="J451" i="12"/>
  <c r="P451" i="12"/>
  <c r="R451" i="12"/>
  <c r="T451" i="12"/>
  <c r="BE451" i="12"/>
  <c r="BF451" i="12"/>
  <c r="BG451" i="12"/>
  <c r="BH451" i="12"/>
  <c r="BI451" i="12"/>
  <c r="BK451" i="12"/>
  <c r="J453" i="12"/>
  <c r="P453" i="12"/>
  <c r="R453" i="12"/>
  <c r="T453" i="12"/>
  <c r="BE453" i="12"/>
  <c r="BF453" i="12"/>
  <c r="BG453" i="12"/>
  <c r="BH453" i="12"/>
  <c r="BI453" i="12"/>
  <c r="BK453" i="12"/>
  <c r="J455" i="12"/>
  <c r="P455" i="12"/>
  <c r="R455" i="12"/>
  <c r="T455" i="12"/>
  <c r="BE455" i="12"/>
  <c r="BF455" i="12"/>
  <c r="BG455" i="12"/>
  <c r="BH455" i="12"/>
  <c r="BI455" i="12"/>
  <c r="BK455" i="12"/>
  <c r="J457" i="12"/>
  <c r="P457" i="12"/>
  <c r="R457" i="12"/>
  <c r="T457" i="12"/>
  <c r="BE457" i="12"/>
  <c r="BF457" i="12"/>
  <c r="BG457" i="12"/>
  <c r="BH457" i="12"/>
  <c r="BI457" i="12"/>
  <c r="BK457" i="12"/>
  <c r="J459" i="12"/>
  <c r="P459" i="12"/>
  <c r="R459" i="12"/>
  <c r="T459" i="12"/>
  <c r="BE459" i="12"/>
  <c r="BF459" i="12"/>
  <c r="BG459" i="12"/>
  <c r="BH459" i="12"/>
  <c r="BI459" i="12"/>
  <c r="BK459" i="12"/>
  <c r="J461" i="12"/>
  <c r="P461" i="12"/>
  <c r="R461" i="12"/>
  <c r="T461" i="12"/>
  <c r="BE461" i="12"/>
  <c r="BF461" i="12"/>
  <c r="BG461" i="12"/>
  <c r="BH461" i="12"/>
  <c r="BI461" i="12"/>
  <c r="BK461" i="12"/>
  <c r="J463" i="12"/>
  <c r="P463" i="12"/>
  <c r="R463" i="12"/>
  <c r="T463" i="12"/>
  <c r="BE463" i="12"/>
  <c r="BF463" i="12"/>
  <c r="BG463" i="12"/>
  <c r="BH463" i="12"/>
  <c r="BI463" i="12"/>
  <c r="BK463" i="12"/>
  <c r="J465" i="12"/>
  <c r="P465" i="12"/>
  <c r="R465" i="12"/>
  <c r="T465" i="12"/>
  <c r="BE465" i="12"/>
  <c r="BF465" i="12"/>
  <c r="BG465" i="12"/>
  <c r="BH465" i="12"/>
  <c r="BI465" i="12"/>
  <c r="BK465" i="12"/>
  <c r="J467" i="12"/>
  <c r="P467" i="12"/>
  <c r="R467" i="12"/>
  <c r="T467" i="12"/>
  <c r="BE467" i="12"/>
  <c r="BF467" i="12"/>
  <c r="BG467" i="12"/>
  <c r="BH467" i="12"/>
  <c r="BI467" i="12"/>
  <c r="BK467" i="12"/>
  <c r="J469" i="12"/>
  <c r="P469" i="12"/>
  <c r="R469" i="12"/>
  <c r="T469" i="12"/>
  <c r="BE469" i="12"/>
  <c r="BF469" i="12"/>
  <c r="BG469" i="12"/>
  <c r="BH469" i="12"/>
  <c r="BI469" i="12"/>
  <c r="BK469" i="12"/>
  <c r="J471" i="12"/>
  <c r="P471" i="12"/>
  <c r="R471" i="12"/>
  <c r="T471" i="12"/>
  <c r="BE471" i="12"/>
  <c r="BF471" i="12"/>
  <c r="BG471" i="12"/>
  <c r="BH471" i="12"/>
  <c r="BI471" i="12"/>
  <c r="BK471" i="12"/>
  <c r="J473" i="12"/>
  <c r="P473" i="12"/>
  <c r="R473" i="12"/>
  <c r="T473" i="12"/>
  <c r="BE473" i="12"/>
  <c r="BF473" i="12"/>
  <c r="BG473" i="12"/>
  <c r="BH473" i="12"/>
  <c r="BI473" i="12"/>
  <c r="BK473" i="12"/>
  <c r="J475" i="12"/>
  <c r="P475" i="12"/>
  <c r="R475" i="12"/>
  <c r="T475" i="12"/>
  <c r="BE475" i="12"/>
  <c r="BF475" i="12"/>
  <c r="BG475" i="12"/>
  <c r="BH475" i="12"/>
  <c r="BI475" i="12"/>
  <c r="BK475" i="12"/>
  <c r="J477" i="12"/>
  <c r="P477" i="12"/>
  <c r="R477" i="12"/>
  <c r="T477" i="12"/>
  <c r="BE477" i="12"/>
  <c r="BF477" i="12"/>
  <c r="BG477" i="12"/>
  <c r="BH477" i="12"/>
  <c r="BI477" i="12"/>
  <c r="BK477" i="12"/>
  <c r="J479" i="12"/>
  <c r="P479" i="12"/>
  <c r="R479" i="12"/>
  <c r="T479" i="12"/>
  <c r="BE479" i="12"/>
  <c r="BF479" i="12"/>
  <c r="BG479" i="12"/>
  <c r="BH479" i="12"/>
  <c r="BI479" i="12"/>
  <c r="BK479" i="12"/>
  <c r="J481" i="12"/>
  <c r="P481" i="12"/>
  <c r="R481" i="12"/>
  <c r="T481" i="12"/>
  <c r="BE481" i="12"/>
  <c r="BF481" i="12"/>
  <c r="BG481" i="12"/>
  <c r="BH481" i="12"/>
  <c r="BI481" i="12"/>
  <c r="BK481" i="12"/>
  <c r="J483" i="12"/>
  <c r="P483" i="12"/>
  <c r="R483" i="12"/>
  <c r="T483" i="12"/>
  <c r="BE483" i="12"/>
  <c r="BF483" i="12"/>
  <c r="BG483" i="12"/>
  <c r="BH483" i="12"/>
  <c r="BI483" i="12"/>
  <c r="BK483" i="12"/>
  <c r="J485" i="12"/>
  <c r="P485" i="12"/>
  <c r="R485" i="12"/>
  <c r="T485" i="12"/>
  <c r="BE485" i="12"/>
  <c r="BF485" i="12"/>
  <c r="BG485" i="12"/>
  <c r="BH485" i="12"/>
  <c r="BI485" i="12"/>
  <c r="BK485" i="12"/>
  <c r="J487" i="12"/>
  <c r="P487" i="12"/>
  <c r="R487" i="12"/>
  <c r="T487" i="12"/>
  <c r="BE487" i="12"/>
  <c r="BF487" i="12"/>
  <c r="BG487" i="12"/>
  <c r="BH487" i="12"/>
  <c r="BI487" i="12"/>
  <c r="BK487" i="12"/>
  <c r="J489" i="12"/>
  <c r="P489" i="12"/>
  <c r="R489" i="12"/>
  <c r="T489" i="12"/>
  <c r="BE489" i="12"/>
  <c r="BF489" i="12"/>
  <c r="BG489" i="12"/>
  <c r="BH489" i="12"/>
  <c r="BI489" i="12"/>
  <c r="BK489" i="12"/>
  <c r="J491" i="12"/>
  <c r="P491" i="12"/>
  <c r="R491" i="12"/>
  <c r="T491" i="12"/>
  <c r="BE491" i="12"/>
  <c r="BF491" i="12"/>
  <c r="BG491" i="12"/>
  <c r="BH491" i="12"/>
  <c r="BI491" i="12"/>
  <c r="BK491" i="12"/>
  <c r="J493" i="12"/>
  <c r="P493" i="12"/>
  <c r="R493" i="12"/>
  <c r="T493" i="12"/>
  <c r="BE493" i="12"/>
  <c r="BF493" i="12"/>
  <c r="BG493" i="12"/>
  <c r="BH493" i="12"/>
  <c r="BI493" i="12"/>
  <c r="BK493" i="12"/>
  <c r="J495" i="12"/>
  <c r="P495" i="12"/>
  <c r="R495" i="12"/>
  <c r="T495" i="12"/>
  <c r="BE495" i="12"/>
  <c r="BF495" i="12"/>
  <c r="BG495" i="12"/>
  <c r="BH495" i="12"/>
  <c r="BI495" i="12"/>
  <c r="BK495" i="12"/>
  <c r="J497" i="12"/>
  <c r="P497" i="12"/>
  <c r="R497" i="12"/>
  <c r="T497" i="12"/>
  <c r="BE497" i="12"/>
  <c r="BF497" i="12"/>
  <c r="BG497" i="12"/>
  <c r="BH497" i="12"/>
  <c r="BI497" i="12"/>
  <c r="BK497" i="12"/>
  <c r="J499" i="12"/>
  <c r="P499" i="12"/>
  <c r="R499" i="12"/>
  <c r="T499" i="12"/>
  <c r="BE499" i="12"/>
  <c r="BF499" i="12"/>
  <c r="BG499" i="12"/>
  <c r="BH499" i="12"/>
  <c r="BI499" i="12"/>
  <c r="BK499" i="12"/>
  <c r="J501" i="12"/>
  <c r="P501" i="12"/>
  <c r="R501" i="12"/>
  <c r="T501" i="12"/>
  <c r="BE501" i="12"/>
  <c r="BF501" i="12"/>
  <c r="BG501" i="12"/>
  <c r="BH501" i="12"/>
  <c r="BI501" i="12"/>
  <c r="BK501" i="12"/>
  <c r="J503" i="12"/>
  <c r="P503" i="12"/>
  <c r="R503" i="12"/>
  <c r="T503" i="12"/>
  <c r="BE503" i="12"/>
  <c r="BF503" i="12"/>
  <c r="BG503" i="12"/>
  <c r="BH503" i="12"/>
  <c r="BI503" i="12"/>
  <c r="BK503" i="12"/>
  <c r="J505" i="12"/>
  <c r="P505" i="12"/>
  <c r="R505" i="12"/>
  <c r="T505" i="12"/>
  <c r="BE505" i="12"/>
  <c r="BF505" i="12"/>
  <c r="BG505" i="12"/>
  <c r="BH505" i="12"/>
  <c r="BI505" i="12"/>
  <c r="BK505" i="12"/>
  <c r="J507" i="12"/>
  <c r="P507" i="12"/>
  <c r="R507" i="12"/>
  <c r="T507" i="12"/>
  <c r="BE507" i="12"/>
  <c r="BF507" i="12"/>
  <c r="BG507" i="12"/>
  <c r="BH507" i="12"/>
  <c r="BI507" i="12"/>
  <c r="BK507" i="12"/>
  <c r="J509" i="12"/>
  <c r="P509" i="12"/>
  <c r="R509" i="12"/>
  <c r="T509" i="12"/>
  <c r="BE509" i="12"/>
  <c r="BF509" i="12"/>
  <c r="BG509" i="12"/>
  <c r="BH509" i="12"/>
  <c r="BI509" i="12"/>
  <c r="BK509" i="12"/>
  <c r="P511" i="12"/>
  <c r="T511" i="12"/>
  <c r="J512" i="12"/>
  <c r="P512" i="12"/>
  <c r="R512" i="12"/>
  <c r="T512" i="12"/>
  <c r="BE512" i="12"/>
  <c r="BF512" i="12"/>
  <c r="BG512" i="12"/>
  <c r="BH512" i="12"/>
  <c r="BI512" i="12"/>
  <c r="BK512" i="12"/>
  <c r="BK511" i="12"/>
  <c r="J511" i="12"/>
  <c r="J68" i="12"/>
  <c r="J514" i="12"/>
  <c r="P514" i="12"/>
  <c r="R514" i="12"/>
  <c r="T514" i="12"/>
  <c r="BE514" i="12"/>
  <c r="BF514" i="12"/>
  <c r="BG514" i="12"/>
  <c r="BH514" i="12"/>
  <c r="BI514" i="12"/>
  <c r="BK514" i="12"/>
  <c r="J516" i="12"/>
  <c r="P516" i="12"/>
  <c r="R516" i="12"/>
  <c r="T516" i="12"/>
  <c r="BE516" i="12"/>
  <c r="BF516" i="12"/>
  <c r="BG516" i="12"/>
  <c r="BH516" i="12"/>
  <c r="BI516" i="12"/>
  <c r="BK516" i="12"/>
  <c r="J518" i="12"/>
  <c r="P518" i="12"/>
  <c r="R518" i="12"/>
  <c r="T518" i="12"/>
  <c r="BE518" i="12"/>
  <c r="BF518" i="12"/>
  <c r="BG518" i="12"/>
  <c r="BH518" i="12"/>
  <c r="BI518" i="12"/>
  <c r="BK518" i="12"/>
  <c r="R520" i="12"/>
  <c r="J521" i="12"/>
  <c r="P521" i="12"/>
  <c r="R521" i="12"/>
  <c r="T521" i="12"/>
  <c r="BE521" i="12"/>
  <c r="BF521" i="12"/>
  <c r="BG521" i="12"/>
  <c r="BH521" i="12"/>
  <c r="BI521" i="12"/>
  <c r="BK521" i="12"/>
  <c r="BK520" i="12"/>
  <c r="J520" i="12"/>
  <c r="J69" i="12"/>
  <c r="J523" i="12"/>
  <c r="P523" i="12"/>
  <c r="R523" i="12"/>
  <c r="T523" i="12"/>
  <c r="BE523" i="12"/>
  <c r="BF523" i="12"/>
  <c r="BG523" i="12"/>
  <c r="BH523" i="12"/>
  <c r="BI523" i="12"/>
  <c r="BK523" i="12"/>
  <c r="J525" i="12"/>
  <c r="P525" i="12"/>
  <c r="R525" i="12"/>
  <c r="T525" i="12"/>
  <c r="BE525" i="12"/>
  <c r="BF525" i="12"/>
  <c r="BG525" i="12"/>
  <c r="BH525" i="12"/>
  <c r="BI525" i="12"/>
  <c r="BK525" i="12"/>
  <c r="J527" i="12"/>
  <c r="P527" i="12"/>
  <c r="R527" i="12"/>
  <c r="T527" i="12"/>
  <c r="BE527" i="12"/>
  <c r="BF527" i="12"/>
  <c r="BG527" i="12"/>
  <c r="BH527" i="12"/>
  <c r="BI527" i="12"/>
  <c r="BK527" i="12"/>
  <c r="J529" i="12"/>
  <c r="P529" i="12"/>
  <c r="R529" i="12"/>
  <c r="T529" i="12"/>
  <c r="BE529" i="12"/>
  <c r="BF529" i="12"/>
  <c r="BG529" i="12"/>
  <c r="BH529" i="12"/>
  <c r="BI529" i="12"/>
  <c r="BK529" i="12"/>
  <c r="J531" i="12"/>
  <c r="P531" i="12"/>
  <c r="R531" i="12"/>
  <c r="T531" i="12"/>
  <c r="BE531" i="12"/>
  <c r="BF531" i="12"/>
  <c r="BG531" i="12"/>
  <c r="BH531" i="12"/>
  <c r="BI531" i="12"/>
  <c r="BK531" i="12"/>
  <c r="J533" i="12"/>
  <c r="P533" i="12"/>
  <c r="R533" i="12"/>
  <c r="T533" i="12"/>
  <c r="BE533" i="12"/>
  <c r="BF533" i="12"/>
  <c r="BG533" i="12"/>
  <c r="BH533" i="12"/>
  <c r="BI533" i="12"/>
  <c r="BK533" i="12"/>
  <c r="J535" i="12"/>
  <c r="P535" i="12"/>
  <c r="R535" i="12"/>
  <c r="T535" i="12"/>
  <c r="BE535" i="12"/>
  <c r="BF535" i="12"/>
  <c r="BG535" i="12"/>
  <c r="BH535" i="12"/>
  <c r="BI535" i="12"/>
  <c r="BK535" i="12"/>
  <c r="J537" i="12"/>
  <c r="P537" i="12"/>
  <c r="R537" i="12"/>
  <c r="T537" i="12"/>
  <c r="BE537" i="12"/>
  <c r="BF537" i="12"/>
  <c r="BG537" i="12"/>
  <c r="BH537" i="12"/>
  <c r="BI537" i="12"/>
  <c r="BK537" i="12"/>
  <c r="J539" i="12"/>
  <c r="P539" i="12"/>
  <c r="R539" i="12"/>
  <c r="T539" i="12"/>
  <c r="BE539" i="12"/>
  <c r="BF539" i="12"/>
  <c r="BG539" i="12"/>
  <c r="BH539" i="12"/>
  <c r="BI539" i="12"/>
  <c r="BK539" i="12"/>
  <c r="J541" i="12"/>
  <c r="P541" i="12"/>
  <c r="R541" i="12"/>
  <c r="T541" i="12"/>
  <c r="BE541" i="12"/>
  <c r="BF541" i="12"/>
  <c r="BG541" i="12"/>
  <c r="BH541" i="12"/>
  <c r="BI541" i="12"/>
  <c r="BK541" i="12"/>
  <c r="J543" i="12"/>
  <c r="P543" i="12"/>
  <c r="R543" i="12"/>
  <c r="T543" i="12"/>
  <c r="BE543" i="12"/>
  <c r="BF543" i="12"/>
  <c r="BG543" i="12"/>
  <c r="BH543" i="12"/>
  <c r="BI543" i="12"/>
  <c r="BK543" i="12"/>
  <c r="P545" i="12"/>
  <c r="T545" i="12"/>
  <c r="J546" i="12"/>
  <c r="P546" i="12"/>
  <c r="R546" i="12"/>
  <c r="T546" i="12"/>
  <c r="BE546" i="12"/>
  <c r="BF546" i="12"/>
  <c r="BG546" i="12"/>
  <c r="BH546" i="12"/>
  <c r="BI546" i="12"/>
  <c r="BK546" i="12"/>
  <c r="BK545" i="12"/>
  <c r="J545" i="12"/>
  <c r="J548" i="12"/>
  <c r="P548" i="12"/>
  <c r="R548" i="12"/>
  <c r="T548" i="12"/>
  <c r="BE548" i="12"/>
  <c r="BF548" i="12"/>
  <c r="BG548" i="12"/>
  <c r="BH548" i="12"/>
  <c r="BI548" i="12"/>
  <c r="BK548" i="12"/>
  <c r="R550" i="12"/>
  <c r="J551" i="12"/>
  <c r="P551" i="12"/>
  <c r="R551" i="12"/>
  <c r="T551" i="12"/>
  <c r="BE551" i="12"/>
  <c r="BF551" i="12"/>
  <c r="BG551" i="12"/>
  <c r="BH551" i="12"/>
  <c r="BI551" i="12"/>
  <c r="BK551" i="12"/>
  <c r="BK550" i="12"/>
  <c r="J550" i="12"/>
  <c r="J71" i="12"/>
  <c r="J553" i="12"/>
  <c r="P553" i="12"/>
  <c r="R553" i="12"/>
  <c r="T553" i="12"/>
  <c r="BE553" i="12"/>
  <c r="BF553" i="12"/>
  <c r="BG553" i="12"/>
  <c r="BH553" i="12"/>
  <c r="BI553" i="12"/>
  <c r="BK553" i="12"/>
  <c r="J555" i="12"/>
  <c r="P555" i="12"/>
  <c r="R555" i="12"/>
  <c r="T555" i="12"/>
  <c r="BE555" i="12"/>
  <c r="BF555" i="12"/>
  <c r="BG555" i="12"/>
  <c r="BH555" i="12"/>
  <c r="BI555" i="12"/>
  <c r="BK555" i="12"/>
  <c r="J557" i="12"/>
  <c r="P557" i="12"/>
  <c r="R557" i="12"/>
  <c r="T557" i="12"/>
  <c r="BE557" i="12"/>
  <c r="BF557" i="12"/>
  <c r="BG557" i="12"/>
  <c r="BH557" i="12"/>
  <c r="BI557" i="12"/>
  <c r="BK557" i="12"/>
  <c r="J559" i="12"/>
  <c r="P559" i="12"/>
  <c r="R559" i="12"/>
  <c r="T559" i="12"/>
  <c r="BE559" i="12"/>
  <c r="BF559" i="12"/>
  <c r="BG559" i="12"/>
  <c r="BH559" i="12"/>
  <c r="BI559" i="12"/>
  <c r="BK559" i="12"/>
  <c r="J561" i="12"/>
  <c r="P561" i="12"/>
  <c r="R561" i="12"/>
  <c r="T561" i="12"/>
  <c r="BE561" i="12"/>
  <c r="BF561" i="12"/>
  <c r="BG561" i="12"/>
  <c r="BH561" i="12"/>
  <c r="BI561" i="12"/>
  <c r="BK561" i="12"/>
  <c r="P563" i="12"/>
  <c r="T563" i="12"/>
  <c r="J564" i="12"/>
  <c r="P564" i="12"/>
  <c r="R564" i="12"/>
  <c r="T564" i="12"/>
  <c r="BE564" i="12"/>
  <c r="BF564" i="12"/>
  <c r="BG564" i="12"/>
  <c r="BH564" i="12"/>
  <c r="BI564" i="12"/>
  <c r="BK564" i="12"/>
  <c r="BK563" i="12"/>
  <c r="J563" i="12"/>
  <c r="J72" i="12"/>
  <c r="J566" i="12"/>
  <c r="P566" i="12"/>
  <c r="R566" i="12"/>
  <c r="T566" i="12"/>
  <c r="BE566" i="12"/>
  <c r="BF566" i="12"/>
  <c r="BG566" i="12"/>
  <c r="BH566" i="12"/>
  <c r="BI566" i="12"/>
  <c r="BK566" i="12"/>
  <c r="J568" i="12"/>
  <c r="P568" i="12"/>
  <c r="R568" i="12"/>
  <c r="T568" i="12"/>
  <c r="BE568" i="12"/>
  <c r="BF568" i="12"/>
  <c r="BG568" i="12"/>
  <c r="BH568" i="12"/>
  <c r="BI568" i="12"/>
  <c r="BK568" i="12"/>
  <c r="R570" i="12"/>
  <c r="J571" i="12"/>
  <c r="P571" i="12"/>
  <c r="P570" i="12"/>
  <c r="R571" i="12"/>
  <c r="T571" i="12"/>
  <c r="T570" i="12"/>
  <c r="BE571" i="12"/>
  <c r="BF571" i="12"/>
  <c r="BG571" i="12"/>
  <c r="BH571" i="12"/>
  <c r="BI571" i="12"/>
  <c r="BK571" i="12"/>
  <c r="BK570" i="12"/>
  <c r="J570" i="12"/>
  <c r="J73" i="12"/>
  <c r="P573" i="12"/>
  <c r="T573" i="12"/>
  <c r="J574" i="12"/>
  <c r="P574" i="12"/>
  <c r="R574" i="12"/>
  <c r="T574" i="12"/>
  <c r="BE574" i="12"/>
  <c r="BF574" i="12"/>
  <c r="BG574" i="12"/>
  <c r="BH574" i="12"/>
  <c r="BI574" i="12"/>
  <c r="BK574" i="12"/>
  <c r="BK573" i="12"/>
  <c r="J573" i="12"/>
  <c r="J74" i="12"/>
  <c r="J576" i="12"/>
  <c r="P576" i="12"/>
  <c r="R576" i="12"/>
  <c r="T576" i="12"/>
  <c r="BE576" i="12"/>
  <c r="BF576" i="12"/>
  <c r="BG576" i="12"/>
  <c r="BH576" i="12"/>
  <c r="BI576" i="12"/>
  <c r="BK576" i="12"/>
  <c r="J578" i="12"/>
  <c r="P578" i="12"/>
  <c r="R578" i="12"/>
  <c r="T578" i="12"/>
  <c r="BE578" i="12"/>
  <c r="BF578" i="12"/>
  <c r="BG578" i="12"/>
  <c r="BH578" i="12"/>
  <c r="BI578" i="12"/>
  <c r="BK578" i="12"/>
  <c r="J580" i="12"/>
  <c r="P580" i="12"/>
  <c r="R580" i="12"/>
  <c r="T580" i="12"/>
  <c r="BE580" i="12"/>
  <c r="BF580" i="12"/>
  <c r="BG580" i="12"/>
  <c r="BH580" i="12"/>
  <c r="BI580" i="12"/>
  <c r="BK580" i="12"/>
  <c r="J582" i="12"/>
  <c r="P582" i="12"/>
  <c r="R582" i="12"/>
  <c r="T582" i="12"/>
  <c r="BE582" i="12"/>
  <c r="BF582" i="12"/>
  <c r="BG582" i="12"/>
  <c r="BH582" i="12"/>
  <c r="BI582" i="12"/>
  <c r="BK582" i="12"/>
  <c r="J584" i="12"/>
  <c r="P584" i="12"/>
  <c r="R584" i="12"/>
  <c r="T584" i="12"/>
  <c r="BE584" i="12"/>
  <c r="BF584" i="12"/>
  <c r="BG584" i="12"/>
  <c r="BH584" i="12"/>
  <c r="BI584" i="12"/>
  <c r="BK584" i="12"/>
  <c r="J586" i="12"/>
  <c r="P586" i="12"/>
  <c r="R586" i="12"/>
  <c r="T586" i="12"/>
  <c r="BE586" i="12"/>
  <c r="BF586" i="12"/>
  <c r="BG586" i="12"/>
  <c r="BH586" i="12"/>
  <c r="BI586" i="12"/>
  <c r="BK586" i="12"/>
  <c r="J588" i="12"/>
  <c r="P588" i="12"/>
  <c r="R588" i="12"/>
  <c r="T588" i="12"/>
  <c r="BE588" i="12"/>
  <c r="BF588" i="12"/>
  <c r="BG588" i="12"/>
  <c r="BH588" i="12"/>
  <c r="BI588" i="12"/>
  <c r="BK588" i="12"/>
  <c r="J590" i="12"/>
  <c r="P590" i="12"/>
  <c r="R590" i="12"/>
  <c r="T590" i="12"/>
  <c r="BE590" i="12"/>
  <c r="BF590" i="12"/>
  <c r="BG590" i="12"/>
  <c r="BH590" i="12"/>
  <c r="BI590" i="12"/>
  <c r="BK590" i="12"/>
  <c r="R592" i="12"/>
  <c r="J593" i="12"/>
  <c r="P593" i="12"/>
  <c r="R593" i="12"/>
  <c r="T593" i="12"/>
  <c r="BE593" i="12"/>
  <c r="BF593" i="12"/>
  <c r="BG593" i="12"/>
  <c r="BH593" i="12"/>
  <c r="BI593" i="12"/>
  <c r="BK593" i="12"/>
  <c r="BK592" i="12"/>
  <c r="J592" i="12"/>
  <c r="J75" i="12"/>
  <c r="J595" i="12"/>
  <c r="P595" i="12"/>
  <c r="R595" i="12"/>
  <c r="T595" i="12"/>
  <c r="BE595" i="12"/>
  <c r="BF595" i="12"/>
  <c r="BG595" i="12"/>
  <c r="BH595" i="12"/>
  <c r="BI595" i="12"/>
  <c r="BK595" i="12"/>
  <c r="J597" i="12"/>
  <c r="P597" i="12"/>
  <c r="R597" i="12"/>
  <c r="T597" i="12"/>
  <c r="BE597" i="12"/>
  <c r="BF597" i="12"/>
  <c r="BG597" i="12"/>
  <c r="BH597" i="12"/>
  <c r="BI597" i="12"/>
  <c r="BK597" i="12"/>
  <c r="J599" i="12"/>
  <c r="P599" i="12"/>
  <c r="R599" i="12"/>
  <c r="T599" i="12"/>
  <c r="BE599" i="12"/>
  <c r="BF599" i="12"/>
  <c r="BG599" i="12"/>
  <c r="BH599" i="12"/>
  <c r="BI599" i="12"/>
  <c r="BK599" i="12"/>
  <c r="E7" i="5"/>
  <c r="J12" i="5"/>
  <c r="J79" i="5"/>
  <c r="J14" i="5"/>
  <c r="E15" i="5"/>
  <c r="F51" i="5"/>
  <c r="J15" i="5"/>
  <c r="J17" i="5"/>
  <c r="E18" i="5"/>
  <c r="J18" i="5"/>
  <c r="J20" i="5"/>
  <c r="E21" i="5"/>
  <c r="J81" i="5"/>
  <c r="J21" i="5"/>
  <c r="E45" i="5"/>
  <c r="E47" i="5"/>
  <c r="F49" i="5"/>
  <c r="J49" i="5"/>
  <c r="F52" i="5"/>
  <c r="J58" i="5"/>
  <c r="J62" i="5"/>
  <c r="E75" i="5"/>
  <c r="E77" i="5"/>
  <c r="F79" i="5"/>
  <c r="F82" i="5"/>
  <c r="P87" i="5"/>
  <c r="T87" i="5"/>
  <c r="J88" i="5"/>
  <c r="P88" i="5"/>
  <c r="R88" i="5"/>
  <c r="T88" i="5"/>
  <c r="BE88" i="5"/>
  <c r="BF88" i="5"/>
  <c r="BG88" i="5"/>
  <c r="BH88" i="5"/>
  <c r="BI88" i="5"/>
  <c r="BK88" i="5"/>
  <c r="BK87" i="5"/>
  <c r="J87" i="5"/>
  <c r="J90" i="5"/>
  <c r="P90" i="5"/>
  <c r="R90" i="5"/>
  <c r="T90" i="5"/>
  <c r="BE90" i="5"/>
  <c r="BF90" i="5"/>
  <c r="BG90" i="5"/>
  <c r="BH90" i="5"/>
  <c r="BI90" i="5"/>
  <c r="BK90" i="5"/>
  <c r="J92" i="5"/>
  <c r="P92" i="5"/>
  <c r="R92" i="5"/>
  <c r="T92" i="5"/>
  <c r="BE92" i="5"/>
  <c r="BF92" i="5"/>
  <c r="BG92" i="5"/>
  <c r="BH92" i="5"/>
  <c r="BI92" i="5"/>
  <c r="BK92" i="5"/>
  <c r="J94" i="5"/>
  <c r="P94" i="5"/>
  <c r="R94" i="5"/>
  <c r="T94" i="5"/>
  <c r="BE94" i="5"/>
  <c r="BF94" i="5"/>
  <c r="BG94" i="5"/>
  <c r="BH94" i="5"/>
  <c r="BI94" i="5"/>
  <c r="BK94" i="5"/>
  <c r="J96" i="5"/>
  <c r="P96" i="5"/>
  <c r="R96" i="5"/>
  <c r="T96" i="5"/>
  <c r="BE96" i="5"/>
  <c r="BF96" i="5"/>
  <c r="BG96" i="5"/>
  <c r="BH96" i="5"/>
  <c r="BI96" i="5"/>
  <c r="BK96" i="5"/>
  <c r="J98" i="5"/>
  <c r="P98" i="5"/>
  <c r="R98" i="5"/>
  <c r="T98" i="5"/>
  <c r="BE98" i="5"/>
  <c r="BF98" i="5"/>
  <c r="BG98" i="5"/>
  <c r="BH98" i="5"/>
  <c r="BI98" i="5"/>
  <c r="BK98" i="5"/>
  <c r="J100" i="5"/>
  <c r="P100" i="5"/>
  <c r="R100" i="5"/>
  <c r="T100" i="5"/>
  <c r="BE100" i="5"/>
  <c r="BF100" i="5"/>
  <c r="BG100" i="5"/>
  <c r="BH100" i="5"/>
  <c r="BI100" i="5"/>
  <c r="BK100" i="5"/>
  <c r="J102" i="5"/>
  <c r="P102" i="5"/>
  <c r="R102" i="5"/>
  <c r="T102" i="5"/>
  <c r="BE102" i="5"/>
  <c r="BF102" i="5"/>
  <c r="BG102" i="5"/>
  <c r="BH102" i="5"/>
  <c r="BI102" i="5"/>
  <c r="BK102" i="5"/>
  <c r="J104" i="5"/>
  <c r="P104" i="5"/>
  <c r="R104" i="5"/>
  <c r="T104" i="5"/>
  <c r="BE104" i="5"/>
  <c r="BF104" i="5"/>
  <c r="BG104" i="5"/>
  <c r="BH104" i="5"/>
  <c r="BI104" i="5"/>
  <c r="BK104" i="5"/>
  <c r="J106" i="5"/>
  <c r="P106" i="5"/>
  <c r="R106" i="5"/>
  <c r="T106" i="5"/>
  <c r="BE106" i="5"/>
  <c r="BF106" i="5"/>
  <c r="BG106" i="5"/>
  <c r="BH106" i="5"/>
  <c r="BI106" i="5"/>
  <c r="BK106" i="5"/>
  <c r="J108" i="5"/>
  <c r="P108" i="5"/>
  <c r="R108" i="5"/>
  <c r="T108" i="5"/>
  <c r="BE108" i="5"/>
  <c r="BF108" i="5"/>
  <c r="BG108" i="5"/>
  <c r="BH108" i="5"/>
  <c r="BI108" i="5"/>
  <c r="BK108" i="5"/>
  <c r="J110" i="5"/>
  <c r="P110" i="5"/>
  <c r="R110" i="5"/>
  <c r="T110" i="5"/>
  <c r="BE110" i="5"/>
  <c r="BF110" i="5"/>
  <c r="BG110" i="5"/>
  <c r="BH110" i="5"/>
  <c r="BI110" i="5"/>
  <c r="BK110" i="5"/>
  <c r="J112" i="5"/>
  <c r="P112" i="5"/>
  <c r="R112" i="5"/>
  <c r="T112" i="5"/>
  <c r="BE112" i="5"/>
  <c r="BF112" i="5"/>
  <c r="BG112" i="5"/>
  <c r="BH112" i="5"/>
  <c r="BI112" i="5"/>
  <c r="BK112" i="5"/>
  <c r="J114" i="5"/>
  <c r="P114" i="5"/>
  <c r="R114" i="5"/>
  <c r="T114" i="5"/>
  <c r="BE114" i="5"/>
  <c r="BF114" i="5"/>
  <c r="BG114" i="5"/>
  <c r="BH114" i="5"/>
  <c r="BI114" i="5"/>
  <c r="BK114" i="5"/>
  <c r="J116" i="5"/>
  <c r="P116" i="5"/>
  <c r="R116" i="5"/>
  <c r="T116" i="5"/>
  <c r="BE116" i="5"/>
  <c r="BF116" i="5"/>
  <c r="BG116" i="5"/>
  <c r="BH116" i="5"/>
  <c r="BI116" i="5"/>
  <c r="BK116" i="5"/>
  <c r="J118" i="5"/>
  <c r="P118" i="5"/>
  <c r="R118" i="5"/>
  <c r="T118" i="5"/>
  <c r="BE118" i="5"/>
  <c r="BF118" i="5"/>
  <c r="BG118" i="5"/>
  <c r="BH118" i="5"/>
  <c r="BI118" i="5"/>
  <c r="BK118" i="5"/>
  <c r="J120" i="5"/>
  <c r="P120" i="5"/>
  <c r="R120" i="5"/>
  <c r="T120" i="5"/>
  <c r="BE120" i="5"/>
  <c r="BF120" i="5"/>
  <c r="BG120" i="5"/>
  <c r="BH120" i="5"/>
  <c r="BI120" i="5"/>
  <c r="BK120" i="5"/>
  <c r="J122" i="5"/>
  <c r="P122" i="5"/>
  <c r="R122" i="5"/>
  <c r="T122" i="5"/>
  <c r="BE122" i="5"/>
  <c r="BF122" i="5"/>
  <c r="BG122" i="5"/>
  <c r="BH122" i="5"/>
  <c r="BI122" i="5"/>
  <c r="BK122" i="5"/>
  <c r="J124" i="5"/>
  <c r="P124" i="5"/>
  <c r="R124" i="5"/>
  <c r="T124" i="5"/>
  <c r="BE124" i="5"/>
  <c r="BF124" i="5"/>
  <c r="BG124" i="5"/>
  <c r="BH124" i="5"/>
  <c r="BI124" i="5"/>
  <c r="BK124" i="5"/>
  <c r="J126" i="5"/>
  <c r="P126" i="5"/>
  <c r="R126" i="5"/>
  <c r="T126" i="5"/>
  <c r="BE126" i="5"/>
  <c r="BF126" i="5"/>
  <c r="BG126" i="5"/>
  <c r="BH126" i="5"/>
  <c r="BI126" i="5"/>
  <c r="BK126" i="5"/>
  <c r="J128" i="5"/>
  <c r="P128" i="5"/>
  <c r="R128" i="5"/>
  <c r="T128" i="5"/>
  <c r="BE128" i="5"/>
  <c r="BF128" i="5"/>
  <c r="BG128" i="5"/>
  <c r="BH128" i="5"/>
  <c r="BI128" i="5"/>
  <c r="BK128" i="5"/>
  <c r="J130" i="5"/>
  <c r="P130" i="5"/>
  <c r="R130" i="5"/>
  <c r="T130" i="5"/>
  <c r="BE130" i="5"/>
  <c r="BF130" i="5"/>
  <c r="BG130" i="5"/>
  <c r="BH130" i="5"/>
  <c r="BI130" i="5"/>
  <c r="BK130" i="5"/>
  <c r="J132" i="5"/>
  <c r="P132" i="5"/>
  <c r="R132" i="5"/>
  <c r="T132" i="5"/>
  <c r="BE132" i="5"/>
  <c r="BF132" i="5"/>
  <c r="BG132" i="5"/>
  <c r="BH132" i="5"/>
  <c r="BI132" i="5"/>
  <c r="BK132" i="5"/>
  <c r="R134" i="5"/>
  <c r="J135" i="5"/>
  <c r="P135" i="5"/>
  <c r="R135" i="5"/>
  <c r="T135" i="5"/>
  <c r="BE135" i="5"/>
  <c r="BF135" i="5"/>
  <c r="J31" i="5"/>
  <c r="AW55" i="1"/>
  <c r="BG135" i="5"/>
  <c r="BH135" i="5"/>
  <c r="F33" i="5"/>
  <c r="BC55" i="1"/>
  <c r="BI135" i="5"/>
  <c r="BK135" i="5"/>
  <c r="BK134" i="5"/>
  <c r="J134" i="5"/>
  <c r="J59" i="5"/>
  <c r="J137" i="5"/>
  <c r="P137" i="5"/>
  <c r="R137" i="5"/>
  <c r="T137" i="5"/>
  <c r="BE137" i="5"/>
  <c r="BF137" i="5"/>
  <c r="BG137" i="5"/>
  <c r="BH137" i="5"/>
  <c r="BI137" i="5"/>
  <c r="BK137" i="5"/>
  <c r="J139" i="5"/>
  <c r="P139" i="5"/>
  <c r="R139" i="5"/>
  <c r="T139" i="5"/>
  <c r="BE139" i="5"/>
  <c r="BF139" i="5"/>
  <c r="BG139" i="5"/>
  <c r="BH139" i="5"/>
  <c r="BI139" i="5"/>
  <c r="BK139" i="5"/>
  <c r="J141" i="5"/>
  <c r="P141" i="5"/>
  <c r="R141" i="5"/>
  <c r="T141" i="5"/>
  <c r="BE141" i="5"/>
  <c r="BF141" i="5"/>
  <c r="BG141" i="5"/>
  <c r="BH141" i="5"/>
  <c r="BI141" i="5"/>
  <c r="BK141" i="5"/>
  <c r="P143" i="5"/>
  <c r="T143" i="5"/>
  <c r="J144" i="5"/>
  <c r="P144" i="5"/>
  <c r="R144" i="5"/>
  <c r="T144" i="5"/>
  <c r="BE144" i="5"/>
  <c r="BF144" i="5"/>
  <c r="BG144" i="5"/>
  <c r="BH144" i="5"/>
  <c r="BI144" i="5"/>
  <c r="BK144" i="5"/>
  <c r="BK143" i="5"/>
  <c r="J143" i="5"/>
  <c r="J60" i="5"/>
  <c r="J146" i="5"/>
  <c r="P146" i="5"/>
  <c r="R146" i="5"/>
  <c r="T146" i="5"/>
  <c r="BE146" i="5"/>
  <c r="BF146" i="5"/>
  <c r="BG146" i="5"/>
  <c r="BH146" i="5"/>
  <c r="BI146" i="5"/>
  <c r="BK146" i="5"/>
  <c r="R148" i="5"/>
  <c r="J149" i="5"/>
  <c r="P149" i="5"/>
  <c r="R149" i="5"/>
  <c r="T149" i="5"/>
  <c r="BE149" i="5"/>
  <c r="BF149" i="5"/>
  <c r="BG149" i="5"/>
  <c r="BH149" i="5"/>
  <c r="BI149" i="5"/>
  <c r="BK149" i="5"/>
  <c r="BK148" i="5"/>
  <c r="J148" i="5"/>
  <c r="J61" i="5"/>
  <c r="J151" i="5"/>
  <c r="P151" i="5"/>
  <c r="R151" i="5"/>
  <c r="T151" i="5"/>
  <c r="BE151" i="5"/>
  <c r="BF151" i="5"/>
  <c r="BG151" i="5"/>
  <c r="BH151" i="5"/>
  <c r="BI151" i="5"/>
  <c r="BK151" i="5"/>
  <c r="J153" i="5"/>
  <c r="P153" i="5"/>
  <c r="R153" i="5"/>
  <c r="T153" i="5"/>
  <c r="BE153" i="5"/>
  <c r="BF153" i="5"/>
  <c r="BG153" i="5"/>
  <c r="BH153" i="5"/>
  <c r="BI153" i="5"/>
  <c r="BK153" i="5"/>
  <c r="J155" i="5"/>
  <c r="P155" i="5"/>
  <c r="R155" i="5"/>
  <c r="T155" i="5"/>
  <c r="BE155" i="5"/>
  <c r="BF155" i="5"/>
  <c r="BG155" i="5"/>
  <c r="BH155" i="5"/>
  <c r="BI155" i="5"/>
  <c r="BK155" i="5"/>
  <c r="J157" i="5"/>
  <c r="P157" i="5"/>
  <c r="R157" i="5"/>
  <c r="T157" i="5"/>
  <c r="BE157" i="5"/>
  <c r="BF157" i="5"/>
  <c r="BG157" i="5"/>
  <c r="BH157" i="5"/>
  <c r="BI157" i="5"/>
  <c r="BK157" i="5"/>
  <c r="J159" i="5"/>
  <c r="P159" i="5"/>
  <c r="R159" i="5"/>
  <c r="T159" i="5"/>
  <c r="BE159" i="5"/>
  <c r="BF159" i="5"/>
  <c r="BG159" i="5"/>
  <c r="BH159" i="5"/>
  <c r="BI159" i="5"/>
  <c r="BK159" i="5"/>
  <c r="J161" i="5"/>
  <c r="P161" i="5"/>
  <c r="R161" i="5"/>
  <c r="T161" i="5"/>
  <c r="BE161" i="5"/>
  <c r="BF161" i="5"/>
  <c r="BG161" i="5"/>
  <c r="BH161" i="5"/>
  <c r="BI161" i="5"/>
  <c r="BK161" i="5"/>
  <c r="J163" i="5"/>
  <c r="P163" i="5"/>
  <c r="R163" i="5"/>
  <c r="T163" i="5"/>
  <c r="BE163" i="5"/>
  <c r="BF163" i="5"/>
  <c r="BG163" i="5"/>
  <c r="BH163" i="5"/>
  <c r="BI163" i="5"/>
  <c r="BK163" i="5"/>
  <c r="J165" i="5"/>
  <c r="P165" i="5"/>
  <c r="R165" i="5"/>
  <c r="T165" i="5"/>
  <c r="BE165" i="5"/>
  <c r="BF165" i="5"/>
  <c r="BG165" i="5"/>
  <c r="BH165" i="5"/>
  <c r="BI165" i="5"/>
  <c r="BK165" i="5"/>
  <c r="P167" i="5"/>
  <c r="T167" i="5"/>
  <c r="J168" i="5"/>
  <c r="P168" i="5"/>
  <c r="R168" i="5"/>
  <c r="T168" i="5"/>
  <c r="BE168" i="5"/>
  <c r="BF168" i="5"/>
  <c r="BG168" i="5"/>
  <c r="BH168" i="5"/>
  <c r="BI168" i="5"/>
  <c r="BK168" i="5"/>
  <c r="BK167" i="5"/>
  <c r="J167" i="5"/>
  <c r="J170" i="5"/>
  <c r="P170" i="5"/>
  <c r="R170" i="5"/>
  <c r="T170" i="5"/>
  <c r="BE170" i="5"/>
  <c r="BF170" i="5"/>
  <c r="BG170" i="5"/>
  <c r="BH170" i="5"/>
  <c r="BI170" i="5"/>
  <c r="BK170" i="5"/>
  <c r="J174" i="5"/>
  <c r="P174" i="5"/>
  <c r="R174" i="5"/>
  <c r="T174" i="5"/>
  <c r="BE174" i="5"/>
  <c r="BF174" i="5"/>
  <c r="BG174" i="5"/>
  <c r="BH174" i="5"/>
  <c r="BI174" i="5"/>
  <c r="BK174" i="5"/>
  <c r="J178" i="5"/>
  <c r="P178" i="5"/>
  <c r="R178" i="5"/>
  <c r="T178" i="5"/>
  <c r="BE178" i="5"/>
  <c r="BF178" i="5"/>
  <c r="BG178" i="5"/>
  <c r="BH178" i="5"/>
  <c r="BI178" i="5"/>
  <c r="BK178" i="5"/>
  <c r="J182" i="5"/>
  <c r="P182" i="5"/>
  <c r="R182" i="5"/>
  <c r="T182" i="5"/>
  <c r="BE182" i="5"/>
  <c r="BF182" i="5"/>
  <c r="BG182" i="5"/>
  <c r="BH182" i="5"/>
  <c r="BI182" i="5"/>
  <c r="BK182" i="5"/>
  <c r="J186" i="5"/>
  <c r="P186" i="5"/>
  <c r="R186" i="5"/>
  <c r="T186" i="5"/>
  <c r="BE186" i="5"/>
  <c r="BF186" i="5"/>
  <c r="BG186" i="5"/>
  <c r="BH186" i="5"/>
  <c r="BI186" i="5"/>
  <c r="BK186" i="5"/>
  <c r="J190" i="5"/>
  <c r="P190" i="5"/>
  <c r="R190" i="5"/>
  <c r="T190" i="5"/>
  <c r="BE190" i="5"/>
  <c r="BF190" i="5"/>
  <c r="BG190" i="5"/>
  <c r="BH190" i="5"/>
  <c r="BI190" i="5"/>
  <c r="BK190" i="5"/>
  <c r="J194" i="5"/>
  <c r="P194" i="5"/>
  <c r="R194" i="5"/>
  <c r="T194" i="5"/>
  <c r="BE194" i="5"/>
  <c r="BF194" i="5"/>
  <c r="BG194" i="5"/>
  <c r="BH194" i="5"/>
  <c r="BI194" i="5"/>
  <c r="BK194" i="5"/>
  <c r="J198" i="5"/>
  <c r="P198" i="5"/>
  <c r="R198" i="5"/>
  <c r="T198" i="5"/>
  <c r="BE198" i="5"/>
  <c r="BF198" i="5"/>
  <c r="BG198" i="5"/>
  <c r="BH198" i="5"/>
  <c r="BI198" i="5"/>
  <c r="BK198" i="5"/>
  <c r="J202" i="5"/>
  <c r="P202" i="5"/>
  <c r="R202" i="5"/>
  <c r="T202" i="5"/>
  <c r="BE202" i="5"/>
  <c r="BF202" i="5"/>
  <c r="BG202" i="5"/>
  <c r="BH202" i="5"/>
  <c r="BI202" i="5"/>
  <c r="BK202" i="5"/>
  <c r="J204" i="5"/>
  <c r="P204" i="5"/>
  <c r="R204" i="5"/>
  <c r="T204" i="5"/>
  <c r="BE204" i="5"/>
  <c r="BF204" i="5"/>
  <c r="BG204" i="5"/>
  <c r="BH204" i="5"/>
  <c r="BI204" i="5"/>
  <c r="BK204" i="5"/>
  <c r="R206" i="5"/>
  <c r="J207" i="5"/>
  <c r="P207" i="5"/>
  <c r="R207" i="5"/>
  <c r="T207" i="5"/>
  <c r="BE207" i="5"/>
  <c r="BF207" i="5"/>
  <c r="BG207" i="5"/>
  <c r="BH207" i="5"/>
  <c r="BI207" i="5"/>
  <c r="BK207" i="5"/>
  <c r="BK206" i="5"/>
  <c r="J206" i="5"/>
  <c r="J63" i="5"/>
  <c r="J211" i="5"/>
  <c r="P211" i="5"/>
  <c r="R211" i="5"/>
  <c r="T211" i="5"/>
  <c r="BE211" i="5"/>
  <c r="BF211" i="5"/>
  <c r="BG211" i="5"/>
  <c r="BH211" i="5"/>
  <c r="BI211" i="5"/>
  <c r="BK211" i="5"/>
  <c r="J215" i="5"/>
  <c r="P215" i="5"/>
  <c r="R215" i="5"/>
  <c r="T215" i="5"/>
  <c r="BE215" i="5"/>
  <c r="BF215" i="5"/>
  <c r="BG215" i="5"/>
  <c r="BH215" i="5"/>
  <c r="BI215" i="5"/>
  <c r="BK215" i="5"/>
  <c r="J219" i="5"/>
  <c r="P219" i="5"/>
  <c r="R219" i="5"/>
  <c r="T219" i="5"/>
  <c r="BE219" i="5"/>
  <c r="BF219" i="5"/>
  <c r="BG219" i="5"/>
  <c r="BH219" i="5"/>
  <c r="BI219" i="5"/>
  <c r="BK219" i="5"/>
  <c r="J223" i="5"/>
  <c r="P223" i="5"/>
  <c r="R223" i="5"/>
  <c r="T223" i="5"/>
  <c r="BE223" i="5"/>
  <c r="BF223" i="5"/>
  <c r="BG223" i="5"/>
  <c r="BH223" i="5"/>
  <c r="BI223" i="5"/>
  <c r="BK223" i="5"/>
  <c r="J227" i="5"/>
  <c r="P227" i="5"/>
  <c r="R227" i="5"/>
  <c r="T227" i="5"/>
  <c r="BE227" i="5"/>
  <c r="BF227" i="5"/>
  <c r="BG227" i="5"/>
  <c r="BH227" i="5"/>
  <c r="BI227" i="5"/>
  <c r="BK227" i="5"/>
  <c r="P229" i="5"/>
  <c r="T229" i="5"/>
  <c r="J230" i="5"/>
  <c r="P230" i="5"/>
  <c r="R230" i="5"/>
  <c r="T230" i="5"/>
  <c r="BE230" i="5"/>
  <c r="BF230" i="5"/>
  <c r="BG230" i="5"/>
  <c r="BH230" i="5"/>
  <c r="BI230" i="5"/>
  <c r="BK230" i="5"/>
  <c r="BK229" i="5"/>
  <c r="J229" i="5"/>
  <c r="J64" i="5"/>
  <c r="J232" i="5"/>
  <c r="P232" i="5"/>
  <c r="R232" i="5"/>
  <c r="T232" i="5"/>
  <c r="BE232" i="5"/>
  <c r="BF232" i="5"/>
  <c r="BG232" i="5"/>
  <c r="BH232" i="5"/>
  <c r="BI232" i="5"/>
  <c r="BK232" i="5"/>
  <c r="J234" i="5"/>
  <c r="P234" i="5"/>
  <c r="R234" i="5"/>
  <c r="T234" i="5"/>
  <c r="BE234" i="5"/>
  <c r="BF234" i="5"/>
  <c r="BG234" i="5"/>
  <c r="BH234" i="5"/>
  <c r="BI234" i="5"/>
  <c r="BK234" i="5"/>
  <c r="J236" i="5"/>
  <c r="P236" i="5"/>
  <c r="R236" i="5"/>
  <c r="T236" i="5"/>
  <c r="BE236" i="5"/>
  <c r="BF236" i="5"/>
  <c r="BG236" i="5"/>
  <c r="BH236" i="5"/>
  <c r="BI236" i="5"/>
  <c r="BK236" i="5"/>
  <c r="J238" i="5"/>
  <c r="P238" i="5"/>
  <c r="R238" i="5"/>
  <c r="T238" i="5"/>
  <c r="BE238" i="5"/>
  <c r="BF238" i="5"/>
  <c r="BG238" i="5"/>
  <c r="BH238" i="5"/>
  <c r="BI238" i="5"/>
  <c r="BK238" i="5"/>
  <c r="J240" i="5"/>
  <c r="P240" i="5"/>
  <c r="R240" i="5"/>
  <c r="T240" i="5"/>
  <c r="BE240" i="5"/>
  <c r="BF240" i="5"/>
  <c r="BG240" i="5"/>
  <c r="BH240" i="5"/>
  <c r="BI240" i="5"/>
  <c r="BK240" i="5"/>
  <c r="J242" i="5"/>
  <c r="P242" i="5"/>
  <c r="R242" i="5"/>
  <c r="T242" i="5"/>
  <c r="BE242" i="5"/>
  <c r="BF242" i="5"/>
  <c r="BG242" i="5"/>
  <c r="BH242" i="5"/>
  <c r="BI242" i="5"/>
  <c r="BK242" i="5"/>
  <c r="J244" i="5"/>
  <c r="P244" i="5"/>
  <c r="R244" i="5"/>
  <c r="T244" i="5"/>
  <c r="BE244" i="5"/>
  <c r="BF244" i="5"/>
  <c r="BG244" i="5"/>
  <c r="BH244" i="5"/>
  <c r="BI244" i="5"/>
  <c r="BK244" i="5"/>
  <c r="J246" i="5"/>
  <c r="P246" i="5"/>
  <c r="R246" i="5"/>
  <c r="T246" i="5"/>
  <c r="BE246" i="5"/>
  <c r="BF246" i="5"/>
  <c r="BG246" i="5"/>
  <c r="BH246" i="5"/>
  <c r="BI246" i="5"/>
  <c r="BK246" i="5"/>
  <c r="J248" i="5"/>
  <c r="P248" i="5"/>
  <c r="R248" i="5"/>
  <c r="T248" i="5"/>
  <c r="BE248" i="5"/>
  <c r="BF248" i="5"/>
  <c r="BG248" i="5"/>
  <c r="BH248" i="5"/>
  <c r="BI248" i="5"/>
  <c r="BK248" i="5"/>
  <c r="J250" i="5"/>
  <c r="P250" i="5"/>
  <c r="R250" i="5"/>
  <c r="T250" i="5"/>
  <c r="BE250" i="5"/>
  <c r="BF250" i="5"/>
  <c r="BG250" i="5"/>
  <c r="BH250" i="5"/>
  <c r="BI250" i="5"/>
  <c r="BK250" i="5"/>
  <c r="J252" i="5"/>
  <c r="P252" i="5"/>
  <c r="R252" i="5"/>
  <c r="T252" i="5"/>
  <c r="BE252" i="5"/>
  <c r="BF252" i="5"/>
  <c r="BG252" i="5"/>
  <c r="BH252" i="5"/>
  <c r="BI252" i="5"/>
  <c r="BK252" i="5"/>
  <c r="J254" i="5"/>
  <c r="P254" i="5"/>
  <c r="R254" i="5"/>
  <c r="T254" i="5"/>
  <c r="BE254" i="5"/>
  <c r="BF254" i="5"/>
  <c r="BG254" i="5"/>
  <c r="BH254" i="5"/>
  <c r="BI254" i="5"/>
  <c r="BK254" i="5"/>
  <c r="J256" i="5"/>
  <c r="P256" i="5"/>
  <c r="R256" i="5"/>
  <c r="T256" i="5"/>
  <c r="BE256" i="5"/>
  <c r="BF256" i="5"/>
  <c r="BG256" i="5"/>
  <c r="BH256" i="5"/>
  <c r="BI256" i="5"/>
  <c r="BK256" i="5"/>
  <c r="J258" i="5"/>
  <c r="P258" i="5"/>
  <c r="R258" i="5"/>
  <c r="T258" i="5"/>
  <c r="BE258" i="5"/>
  <c r="BF258" i="5"/>
  <c r="BG258" i="5"/>
  <c r="BH258" i="5"/>
  <c r="BI258" i="5"/>
  <c r="BK258" i="5"/>
  <c r="J260" i="5"/>
  <c r="P260" i="5"/>
  <c r="R260" i="5"/>
  <c r="T260" i="5"/>
  <c r="BE260" i="5"/>
  <c r="BF260" i="5"/>
  <c r="BG260" i="5"/>
  <c r="BH260" i="5"/>
  <c r="BI260" i="5"/>
  <c r="BK260" i="5"/>
  <c r="J262" i="5"/>
  <c r="P262" i="5"/>
  <c r="R262" i="5"/>
  <c r="T262" i="5"/>
  <c r="BE262" i="5"/>
  <c r="BF262" i="5"/>
  <c r="BG262" i="5"/>
  <c r="BH262" i="5"/>
  <c r="BI262" i="5"/>
  <c r="BK262" i="5"/>
  <c r="J264" i="5"/>
  <c r="P264" i="5"/>
  <c r="R264" i="5"/>
  <c r="T264" i="5"/>
  <c r="BE264" i="5"/>
  <c r="BF264" i="5"/>
  <c r="BG264" i="5"/>
  <c r="BH264" i="5"/>
  <c r="BI264" i="5"/>
  <c r="BK264" i="5"/>
  <c r="J266" i="5"/>
  <c r="P266" i="5"/>
  <c r="R266" i="5"/>
  <c r="T266" i="5"/>
  <c r="BE266" i="5"/>
  <c r="BF266" i="5"/>
  <c r="BG266" i="5"/>
  <c r="BH266" i="5"/>
  <c r="BI266" i="5"/>
  <c r="BK266" i="5"/>
  <c r="J268" i="5"/>
  <c r="P268" i="5"/>
  <c r="R268" i="5"/>
  <c r="T268" i="5"/>
  <c r="BE268" i="5"/>
  <c r="BF268" i="5"/>
  <c r="BG268" i="5"/>
  <c r="BH268" i="5"/>
  <c r="BI268" i="5"/>
  <c r="BK268" i="5"/>
  <c r="J270" i="5"/>
  <c r="P270" i="5"/>
  <c r="R270" i="5"/>
  <c r="T270" i="5"/>
  <c r="BE270" i="5"/>
  <c r="BF270" i="5"/>
  <c r="BG270" i="5"/>
  <c r="BH270" i="5"/>
  <c r="BI270" i="5"/>
  <c r="BK270" i="5"/>
  <c r="J272" i="5"/>
  <c r="P272" i="5"/>
  <c r="R272" i="5"/>
  <c r="T272" i="5"/>
  <c r="BE272" i="5"/>
  <c r="BF272" i="5"/>
  <c r="BG272" i="5"/>
  <c r="BH272" i="5"/>
  <c r="BI272" i="5"/>
  <c r="BK272" i="5"/>
  <c r="J274" i="5"/>
  <c r="P274" i="5"/>
  <c r="R274" i="5"/>
  <c r="T274" i="5"/>
  <c r="BE274" i="5"/>
  <c r="BF274" i="5"/>
  <c r="BG274" i="5"/>
  <c r="BH274" i="5"/>
  <c r="BI274" i="5"/>
  <c r="BK274" i="5"/>
  <c r="J276" i="5"/>
  <c r="P276" i="5"/>
  <c r="R276" i="5"/>
  <c r="T276" i="5"/>
  <c r="BE276" i="5"/>
  <c r="BF276" i="5"/>
  <c r="BG276" i="5"/>
  <c r="BH276" i="5"/>
  <c r="BI276" i="5"/>
  <c r="BK276" i="5"/>
  <c r="J278" i="5"/>
  <c r="P278" i="5"/>
  <c r="R278" i="5"/>
  <c r="T278" i="5"/>
  <c r="BE278" i="5"/>
  <c r="BF278" i="5"/>
  <c r="BG278" i="5"/>
  <c r="BH278" i="5"/>
  <c r="BI278" i="5"/>
  <c r="BK278" i="5"/>
  <c r="J280" i="5"/>
  <c r="P280" i="5"/>
  <c r="R280" i="5"/>
  <c r="T280" i="5"/>
  <c r="BE280" i="5"/>
  <c r="BF280" i="5"/>
  <c r="BG280" i="5"/>
  <c r="BH280" i="5"/>
  <c r="BI280" i="5"/>
  <c r="BK280" i="5"/>
  <c r="J282" i="5"/>
  <c r="P282" i="5"/>
  <c r="R282" i="5"/>
  <c r="T282" i="5"/>
  <c r="BE282" i="5"/>
  <c r="BF282" i="5"/>
  <c r="BG282" i="5"/>
  <c r="BH282" i="5"/>
  <c r="BI282" i="5"/>
  <c r="BK282" i="5"/>
  <c r="R284" i="5"/>
  <c r="J285" i="5"/>
  <c r="P285" i="5"/>
  <c r="R285" i="5"/>
  <c r="T285" i="5"/>
  <c r="BE285" i="5"/>
  <c r="BF285" i="5"/>
  <c r="BG285" i="5"/>
  <c r="BH285" i="5"/>
  <c r="BI285" i="5"/>
  <c r="BK285" i="5"/>
  <c r="BK284" i="5"/>
  <c r="J284" i="5"/>
  <c r="J65" i="5"/>
  <c r="J287" i="5"/>
  <c r="P287" i="5"/>
  <c r="R287" i="5"/>
  <c r="T287" i="5"/>
  <c r="BE287" i="5"/>
  <c r="BF287" i="5"/>
  <c r="BG287" i="5"/>
  <c r="BH287" i="5"/>
  <c r="BI287" i="5"/>
  <c r="BK287" i="5"/>
  <c r="J289" i="5"/>
  <c r="P289" i="5"/>
  <c r="R289" i="5"/>
  <c r="T289" i="5"/>
  <c r="BE289" i="5"/>
  <c r="BF289" i="5"/>
  <c r="BG289" i="5"/>
  <c r="BH289" i="5"/>
  <c r="BI289" i="5"/>
  <c r="BK289" i="5"/>
  <c r="J291" i="5"/>
  <c r="P291" i="5"/>
  <c r="R291" i="5"/>
  <c r="T291" i="5"/>
  <c r="BE291" i="5"/>
  <c r="BF291" i="5"/>
  <c r="BG291" i="5"/>
  <c r="BH291" i="5"/>
  <c r="BI291" i="5"/>
  <c r="BK291" i="5"/>
  <c r="J293" i="5"/>
  <c r="P293" i="5"/>
  <c r="R293" i="5"/>
  <c r="T293" i="5"/>
  <c r="BE293" i="5"/>
  <c r="BF293" i="5"/>
  <c r="BG293" i="5"/>
  <c r="BH293" i="5"/>
  <c r="BI293" i="5"/>
  <c r="BK293" i="5"/>
  <c r="J295" i="5"/>
  <c r="P295" i="5"/>
  <c r="R295" i="5"/>
  <c r="T295" i="5"/>
  <c r="BE295" i="5"/>
  <c r="BF295" i="5"/>
  <c r="BG295" i="5"/>
  <c r="BH295" i="5"/>
  <c r="BI295" i="5"/>
  <c r="BK295" i="5"/>
  <c r="J297" i="5"/>
  <c r="P297" i="5"/>
  <c r="R297" i="5"/>
  <c r="T297" i="5"/>
  <c r="BE297" i="5"/>
  <c r="BF297" i="5"/>
  <c r="BG297" i="5"/>
  <c r="BH297" i="5"/>
  <c r="BI297" i="5"/>
  <c r="BK297" i="5"/>
  <c r="E7" i="6"/>
  <c r="J12" i="6"/>
  <c r="J14" i="6"/>
  <c r="E15" i="6"/>
  <c r="J15" i="6"/>
  <c r="J17" i="6"/>
  <c r="E18" i="6"/>
  <c r="J18" i="6"/>
  <c r="J20" i="6"/>
  <c r="E21" i="6"/>
  <c r="J21" i="6"/>
  <c r="E45" i="6"/>
  <c r="E47" i="6"/>
  <c r="F49" i="6"/>
  <c r="J49" i="6"/>
  <c r="J51" i="6"/>
  <c r="F52" i="6"/>
  <c r="E72" i="6"/>
  <c r="E74" i="6"/>
  <c r="F76" i="6"/>
  <c r="J76" i="6"/>
  <c r="J78" i="6"/>
  <c r="F79" i="6"/>
  <c r="R84" i="6"/>
  <c r="J85" i="6"/>
  <c r="P85" i="6"/>
  <c r="R85" i="6"/>
  <c r="T85" i="6"/>
  <c r="BE85" i="6"/>
  <c r="BF85" i="6"/>
  <c r="BG85" i="6"/>
  <c r="BH85" i="6"/>
  <c r="BI85" i="6"/>
  <c r="BK85" i="6"/>
  <c r="BK84" i="6"/>
  <c r="J89" i="6"/>
  <c r="P89" i="6"/>
  <c r="R89" i="6"/>
  <c r="T89" i="6"/>
  <c r="BE89" i="6"/>
  <c r="BF89" i="6"/>
  <c r="BG89" i="6"/>
  <c r="BH89" i="6"/>
  <c r="BI89" i="6"/>
  <c r="BK89" i="6"/>
  <c r="J93" i="6"/>
  <c r="P93" i="6"/>
  <c r="R93" i="6"/>
  <c r="T93" i="6"/>
  <c r="BE93" i="6"/>
  <c r="BF93" i="6"/>
  <c r="BG93" i="6"/>
  <c r="BH93" i="6"/>
  <c r="BI93" i="6"/>
  <c r="BK93" i="6"/>
  <c r="J97" i="6"/>
  <c r="P97" i="6"/>
  <c r="R97" i="6"/>
  <c r="T97" i="6"/>
  <c r="BE97" i="6"/>
  <c r="BF97" i="6"/>
  <c r="BG97" i="6"/>
  <c r="BH97" i="6"/>
  <c r="BI97" i="6"/>
  <c r="BK97" i="6"/>
  <c r="J101" i="6"/>
  <c r="P101" i="6"/>
  <c r="R101" i="6"/>
  <c r="T101" i="6"/>
  <c r="BE101" i="6"/>
  <c r="BF101" i="6"/>
  <c r="BG101" i="6"/>
  <c r="BH101" i="6"/>
  <c r="BI101" i="6"/>
  <c r="BK101" i="6"/>
  <c r="J105" i="6"/>
  <c r="P105" i="6"/>
  <c r="R105" i="6"/>
  <c r="T105" i="6"/>
  <c r="BE105" i="6"/>
  <c r="BF105" i="6"/>
  <c r="BG105" i="6"/>
  <c r="BH105" i="6"/>
  <c r="BI105" i="6"/>
  <c r="BK105" i="6"/>
  <c r="J107" i="6"/>
  <c r="P107" i="6"/>
  <c r="R107" i="6"/>
  <c r="T107" i="6"/>
  <c r="BE107" i="6"/>
  <c r="BF107" i="6"/>
  <c r="BG107" i="6"/>
  <c r="BH107" i="6"/>
  <c r="BI107" i="6"/>
  <c r="BK107" i="6"/>
  <c r="J109" i="6"/>
  <c r="P109" i="6"/>
  <c r="R109" i="6"/>
  <c r="T109" i="6"/>
  <c r="BE109" i="6"/>
  <c r="BF109" i="6"/>
  <c r="BG109" i="6"/>
  <c r="BH109" i="6"/>
  <c r="BI109" i="6"/>
  <c r="BK109" i="6"/>
  <c r="J111" i="6"/>
  <c r="P111" i="6"/>
  <c r="R111" i="6"/>
  <c r="T111" i="6"/>
  <c r="BE111" i="6"/>
  <c r="BF111" i="6"/>
  <c r="BG111" i="6"/>
  <c r="BH111" i="6"/>
  <c r="BI111" i="6"/>
  <c r="BK111" i="6"/>
  <c r="J113" i="6"/>
  <c r="P113" i="6"/>
  <c r="R113" i="6"/>
  <c r="T113" i="6"/>
  <c r="BE113" i="6"/>
  <c r="BF113" i="6"/>
  <c r="BG113" i="6"/>
  <c r="BH113" i="6"/>
  <c r="BI113" i="6"/>
  <c r="BK113" i="6"/>
  <c r="J115" i="6"/>
  <c r="P115" i="6"/>
  <c r="R115" i="6"/>
  <c r="T115" i="6"/>
  <c r="BE115" i="6"/>
  <c r="BF115" i="6"/>
  <c r="BG115" i="6"/>
  <c r="BH115" i="6"/>
  <c r="BI115" i="6"/>
  <c r="BK115" i="6"/>
  <c r="J117" i="6"/>
  <c r="P117" i="6"/>
  <c r="R117" i="6"/>
  <c r="T117" i="6"/>
  <c r="BE117" i="6"/>
  <c r="BF117" i="6"/>
  <c r="BG117" i="6"/>
  <c r="BH117" i="6"/>
  <c r="BI117" i="6"/>
  <c r="BK117" i="6"/>
  <c r="J119" i="6"/>
  <c r="P119" i="6"/>
  <c r="R119" i="6"/>
  <c r="T119" i="6"/>
  <c r="BE119" i="6"/>
  <c r="BF119" i="6"/>
  <c r="BG119" i="6"/>
  <c r="BH119" i="6"/>
  <c r="BI119" i="6"/>
  <c r="BK119" i="6"/>
  <c r="J121" i="6"/>
  <c r="P121" i="6"/>
  <c r="R121" i="6"/>
  <c r="T121" i="6"/>
  <c r="BE121" i="6"/>
  <c r="BF121" i="6"/>
  <c r="BG121" i="6"/>
  <c r="BH121" i="6"/>
  <c r="BI121" i="6"/>
  <c r="BK121" i="6"/>
  <c r="J125" i="6"/>
  <c r="P125" i="6"/>
  <c r="R125" i="6"/>
  <c r="T125" i="6"/>
  <c r="BE125" i="6"/>
  <c r="BF125" i="6"/>
  <c r="BG125" i="6"/>
  <c r="BH125" i="6"/>
  <c r="BI125" i="6"/>
  <c r="BK125" i="6"/>
  <c r="J127" i="6"/>
  <c r="P127" i="6"/>
  <c r="R127" i="6"/>
  <c r="T127" i="6"/>
  <c r="BE127" i="6"/>
  <c r="BF127" i="6"/>
  <c r="BG127" i="6"/>
  <c r="BH127" i="6"/>
  <c r="BI127" i="6"/>
  <c r="BK127" i="6"/>
  <c r="J129" i="6"/>
  <c r="P129" i="6"/>
  <c r="R129" i="6"/>
  <c r="T129" i="6"/>
  <c r="BE129" i="6"/>
  <c r="BF129" i="6"/>
  <c r="BG129" i="6"/>
  <c r="BH129" i="6"/>
  <c r="BI129" i="6"/>
  <c r="BK129" i="6"/>
  <c r="J131" i="6"/>
  <c r="P131" i="6"/>
  <c r="R131" i="6"/>
  <c r="T131" i="6"/>
  <c r="BE131" i="6"/>
  <c r="BF131" i="6"/>
  <c r="BG131" i="6"/>
  <c r="BH131" i="6"/>
  <c r="BI131" i="6"/>
  <c r="BK131" i="6"/>
  <c r="J135" i="6"/>
  <c r="P135" i="6"/>
  <c r="R135" i="6"/>
  <c r="T135" i="6"/>
  <c r="BE135" i="6"/>
  <c r="BF135" i="6"/>
  <c r="BG135" i="6"/>
  <c r="BH135" i="6"/>
  <c r="BI135" i="6"/>
  <c r="BK135" i="6"/>
  <c r="J137" i="6"/>
  <c r="P137" i="6"/>
  <c r="R137" i="6"/>
  <c r="T137" i="6"/>
  <c r="BE137" i="6"/>
  <c r="BF137" i="6"/>
  <c r="BG137" i="6"/>
  <c r="BH137" i="6"/>
  <c r="BI137" i="6"/>
  <c r="BK137" i="6"/>
  <c r="J139" i="6"/>
  <c r="P139" i="6"/>
  <c r="R139" i="6"/>
  <c r="T139" i="6"/>
  <c r="BE139" i="6"/>
  <c r="BF139" i="6"/>
  <c r="BG139" i="6"/>
  <c r="BH139" i="6"/>
  <c r="BI139" i="6"/>
  <c r="BK139" i="6"/>
  <c r="J141" i="6"/>
  <c r="P141" i="6"/>
  <c r="R141" i="6"/>
  <c r="T141" i="6"/>
  <c r="BE141" i="6"/>
  <c r="BF141" i="6"/>
  <c r="BG141" i="6"/>
  <c r="BH141" i="6"/>
  <c r="BI141" i="6"/>
  <c r="BK141" i="6"/>
  <c r="J143" i="6"/>
  <c r="P143" i="6"/>
  <c r="R143" i="6"/>
  <c r="T143" i="6"/>
  <c r="BE143" i="6"/>
  <c r="BF143" i="6"/>
  <c r="BG143" i="6"/>
  <c r="BH143" i="6"/>
  <c r="BI143" i="6"/>
  <c r="BK143" i="6"/>
  <c r="J145" i="6"/>
  <c r="P145" i="6"/>
  <c r="R145" i="6"/>
  <c r="T145" i="6"/>
  <c r="BE145" i="6"/>
  <c r="BF145" i="6"/>
  <c r="BG145" i="6"/>
  <c r="BH145" i="6"/>
  <c r="BI145" i="6"/>
  <c r="BK145" i="6"/>
  <c r="J147" i="6"/>
  <c r="P147" i="6"/>
  <c r="R147" i="6"/>
  <c r="T147" i="6"/>
  <c r="BE147" i="6"/>
  <c r="BF147" i="6"/>
  <c r="BG147" i="6"/>
  <c r="BH147" i="6"/>
  <c r="BI147" i="6"/>
  <c r="BK147" i="6"/>
  <c r="J149" i="6"/>
  <c r="P149" i="6"/>
  <c r="R149" i="6"/>
  <c r="T149" i="6"/>
  <c r="BE149" i="6"/>
  <c r="BF149" i="6"/>
  <c r="BG149" i="6"/>
  <c r="BH149" i="6"/>
  <c r="BI149" i="6"/>
  <c r="BK149" i="6"/>
  <c r="J151" i="6"/>
  <c r="P151" i="6"/>
  <c r="R151" i="6"/>
  <c r="T151" i="6"/>
  <c r="BE151" i="6"/>
  <c r="BF151" i="6"/>
  <c r="BG151" i="6"/>
  <c r="BH151" i="6"/>
  <c r="BI151" i="6"/>
  <c r="BK151" i="6"/>
  <c r="J153" i="6"/>
  <c r="P153" i="6"/>
  <c r="R153" i="6"/>
  <c r="T153" i="6"/>
  <c r="BE153" i="6"/>
  <c r="BF153" i="6"/>
  <c r="BG153" i="6"/>
  <c r="BH153" i="6"/>
  <c r="BI153" i="6"/>
  <c r="BK153" i="6"/>
  <c r="J155" i="6"/>
  <c r="P155" i="6"/>
  <c r="R155" i="6"/>
  <c r="T155" i="6"/>
  <c r="BE155" i="6"/>
  <c r="BF155" i="6"/>
  <c r="BG155" i="6"/>
  <c r="BH155" i="6"/>
  <c r="BI155" i="6"/>
  <c r="BK155" i="6"/>
  <c r="J157" i="6"/>
  <c r="P157" i="6"/>
  <c r="R157" i="6"/>
  <c r="T157" i="6"/>
  <c r="BE157" i="6"/>
  <c r="BF157" i="6"/>
  <c r="BG157" i="6"/>
  <c r="BH157" i="6"/>
  <c r="BI157" i="6"/>
  <c r="BK157" i="6"/>
  <c r="J159" i="6"/>
  <c r="P159" i="6"/>
  <c r="R159" i="6"/>
  <c r="T159" i="6"/>
  <c r="BE159" i="6"/>
  <c r="BF159" i="6"/>
  <c r="BG159" i="6"/>
  <c r="BH159" i="6"/>
  <c r="BI159" i="6"/>
  <c r="BK159" i="6"/>
  <c r="J161" i="6"/>
  <c r="P161" i="6"/>
  <c r="R161" i="6"/>
  <c r="T161" i="6"/>
  <c r="BE161" i="6"/>
  <c r="BF161" i="6"/>
  <c r="BG161" i="6"/>
  <c r="BH161" i="6"/>
  <c r="BI161" i="6"/>
  <c r="BK161" i="6"/>
  <c r="J163" i="6"/>
  <c r="P163" i="6"/>
  <c r="R163" i="6"/>
  <c r="T163" i="6"/>
  <c r="BE163" i="6"/>
  <c r="BF163" i="6"/>
  <c r="BG163" i="6"/>
  <c r="BH163" i="6"/>
  <c r="BI163" i="6"/>
  <c r="BK163" i="6"/>
  <c r="J165" i="6"/>
  <c r="P165" i="6"/>
  <c r="R165" i="6"/>
  <c r="T165" i="6"/>
  <c r="BE165" i="6"/>
  <c r="BF165" i="6"/>
  <c r="BG165" i="6"/>
  <c r="BH165" i="6"/>
  <c r="BI165" i="6"/>
  <c r="BK165" i="6"/>
  <c r="J167" i="6"/>
  <c r="P167" i="6"/>
  <c r="R167" i="6"/>
  <c r="T167" i="6"/>
  <c r="BE167" i="6"/>
  <c r="BF167" i="6"/>
  <c r="BG167" i="6"/>
  <c r="BH167" i="6"/>
  <c r="BI167" i="6"/>
  <c r="BK167" i="6"/>
  <c r="P169" i="6"/>
  <c r="T169" i="6"/>
  <c r="J170" i="6"/>
  <c r="P170" i="6"/>
  <c r="R170" i="6"/>
  <c r="T170" i="6"/>
  <c r="BE170" i="6"/>
  <c r="J30" i="6"/>
  <c r="AV56" i="1"/>
  <c r="BF170" i="6"/>
  <c r="BG170" i="6"/>
  <c r="BH170" i="6"/>
  <c r="BI170" i="6"/>
  <c r="BK170" i="6"/>
  <c r="BK169" i="6"/>
  <c r="J169" i="6"/>
  <c r="J59" i="6"/>
  <c r="J172" i="6"/>
  <c r="P172" i="6"/>
  <c r="R172" i="6"/>
  <c r="T172" i="6"/>
  <c r="BE172" i="6"/>
  <c r="BF172" i="6"/>
  <c r="BG172" i="6"/>
  <c r="BH172" i="6"/>
  <c r="BI172" i="6"/>
  <c r="BK172" i="6"/>
  <c r="R174" i="6"/>
  <c r="J175" i="6"/>
  <c r="P175" i="6"/>
  <c r="P174" i="6"/>
  <c r="R175" i="6"/>
  <c r="T175" i="6"/>
  <c r="T174" i="6"/>
  <c r="BE175" i="6"/>
  <c r="BF175" i="6"/>
  <c r="BG175" i="6"/>
  <c r="BH175" i="6"/>
  <c r="F33" i="6"/>
  <c r="BC56" i="1"/>
  <c r="BI175" i="6"/>
  <c r="BK175" i="6"/>
  <c r="BK174" i="6"/>
  <c r="J174" i="6"/>
  <c r="J60" i="6"/>
  <c r="P177" i="6"/>
  <c r="T177" i="6"/>
  <c r="J178" i="6"/>
  <c r="P178" i="6"/>
  <c r="R178" i="6"/>
  <c r="R177" i="6"/>
  <c r="T178" i="6"/>
  <c r="BE178" i="6"/>
  <c r="BF178" i="6"/>
  <c r="BG178" i="6"/>
  <c r="BH178" i="6"/>
  <c r="BI178" i="6"/>
  <c r="BK178" i="6"/>
  <c r="BK177" i="6"/>
  <c r="J177" i="6"/>
  <c r="J61" i="6"/>
  <c r="R180" i="6"/>
  <c r="J181" i="6"/>
  <c r="P181" i="6"/>
  <c r="R181" i="6"/>
  <c r="T181" i="6"/>
  <c r="BE181" i="6"/>
  <c r="BF181" i="6"/>
  <c r="BG181" i="6"/>
  <c r="BH181" i="6"/>
  <c r="BI181" i="6"/>
  <c r="BK181" i="6"/>
  <c r="BK180" i="6"/>
  <c r="J180" i="6"/>
  <c r="J62" i="6"/>
  <c r="J183" i="6"/>
  <c r="P183" i="6"/>
  <c r="R183" i="6"/>
  <c r="T183" i="6"/>
  <c r="BE183" i="6"/>
  <c r="BF183" i="6"/>
  <c r="BG183" i="6"/>
  <c r="BH183" i="6"/>
  <c r="BI183" i="6"/>
  <c r="BK183" i="6"/>
  <c r="J185" i="6"/>
  <c r="P185" i="6"/>
  <c r="R185" i="6"/>
  <c r="T185" i="6"/>
  <c r="BE185" i="6"/>
  <c r="BF185" i="6"/>
  <c r="BG185" i="6"/>
  <c r="BH185" i="6"/>
  <c r="BI185" i="6"/>
  <c r="BK185" i="6"/>
  <c r="J187" i="6"/>
  <c r="P187" i="6"/>
  <c r="R187" i="6"/>
  <c r="T187" i="6"/>
  <c r="BE187" i="6"/>
  <c r="BF187" i="6"/>
  <c r="BG187" i="6"/>
  <c r="BH187" i="6"/>
  <c r="BI187" i="6"/>
  <c r="BK187" i="6"/>
  <c r="J189" i="6"/>
  <c r="P189" i="6"/>
  <c r="R189" i="6"/>
  <c r="T189" i="6"/>
  <c r="BE189" i="6"/>
  <c r="BF189" i="6"/>
  <c r="BG189" i="6"/>
  <c r="BH189" i="6"/>
  <c r="BI189" i="6"/>
  <c r="BK189" i="6"/>
  <c r="J191" i="6"/>
  <c r="P191" i="6"/>
  <c r="R191" i="6"/>
  <c r="T191" i="6"/>
  <c r="BE191" i="6"/>
  <c r="BF191" i="6"/>
  <c r="BG191" i="6"/>
  <c r="BH191" i="6"/>
  <c r="BI191" i="6"/>
  <c r="BK191" i="6"/>
  <c r="E7" i="7"/>
  <c r="J12" i="7"/>
  <c r="J87" i="7"/>
  <c r="J14" i="7"/>
  <c r="E15" i="7"/>
  <c r="F51" i="7"/>
  <c r="J15" i="7"/>
  <c r="J17" i="7"/>
  <c r="E18" i="7"/>
  <c r="J18" i="7"/>
  <c r="J20" i="7"/>
  <c r="E21" i="7"/>
  <c r="J89" i="7"/>
  <c r="J21" i="7"/>
  <c r="E45" i="7"/>
  <c r="E47" i="7"/>
  <c r="F49" i="7"/>
  <c r="J49" i="7"/>
  <c r="J51" i="7"/>
  <c r="F52" i="7"/>
  <c r="J60" i="7"/>
  <c r="J64" i="7"/>
  <c r="J66" i="7"/>
  <c r="J72" i="7"/>
  <c r="E83" i="7"/>
  <c r="E85" i="7"/>
  <c r="F87" i="7"/>
  <c r="F89" i="7"/>
  <c r="F90" i="7"/>
  <c r="P95" i="7"/>
  <c r="T95" i="7"/>
  <c r="J96" i="7"/>
  <c r="P96" i="7"/>
  <c r="R96" i="7"/>
  <c r="T96" i="7"/>
  <c r="BE96" i="7"/>
  <c r="BF96" i="7"/>
  <c r="BG96" i="7"/>
  <c r="BH96" i="7"/>
  <c r="BI96" i="7"/>
  <c r="BK96" i="7"/>
  <c r="BK95" i="7"/>
  <c r="J95" i="7"/>
  <c r="J58" i="7"/>
  <c r="J98" i="7"/>
  <c r="P98" i="7"/>
  <c r="R98" i="7"/>
  <c r="T98" i="7"/>
  <c r="BE98" i="7"/>
  <c r="BF98" i="7"/>
  <c r="BG98" i="7"/>
  <c r="BH98" i="7"/>
  <c r="BI98" i="7"/>
  <c r="BK98" i="7"/>
  <c r="J100" i="7"/>
  <c r="P100" i="7"/>
  <c r="R100" i="7"/>
  <c r="T100" i="7"/>
  <c r="BE100" i="7"/>
  <c r="BF100" i="7"/>
  <c r="BG100" i="7"/>
  <c r="BH100" i="7"/>
  <c r="BI100" i="7"/>
  <c r="BK100" i="7"/>
  <c r="J108" i="7"/>
  <c r="P108" i="7"/>
  <c r="R108" i="7"/>
  <c r="T108" i="7"/>
  <c r="BE108" i="7"/>
  <c r="BF108" i="7"/>
  <c r="BG108" i="7"/>
  <c r="BH108" i="7"/>
  <c r="BI108" i="7"/>
  <c r="BK108" i="7"/>
  <c r="J112" i="7"/>
  <c r="P112" i="7"/>
  <c r="R112" i="7"/>
  <c r="T112" i="7"/>
  <c r="BE112" i="7"/>
  <c r="BF112" i="7"/>
  <c r="BG112" i="7"/>
  <c r="BH112" i="7"/>
  <c r="BI112" i="7"/>
  <c r="BK112" i="7"/>
  <c r="J114" i="7"/>
  <c r="P114" i="7"/>
  <c r="R114" i="7"/>
  <c r="T114" i="7"/>
  <c r="BE114" i="7"/>
  <c r="BF114" i="7"/>
  <c r="BG114" i="7"/>
  <c r="BH114" i="7"/>
  <c r="BI114" i="7"/>
  <c r="BK114" i="7"/>
  <c r="J116" i="7"/>
  <c r="P116" i="7"/>
  <c r="R116" i="7"/>
  <c r="T116" i="7"/>
  <c r="BE116" i="7"/>
  <c r="BF116" i="7"/>
  <c r="BG116" i="7"/>
  <c r="BH116" i="7"/>
  <c r="BI116" i="7"/>
  <c r="BK116" i="7"/>
  <c r="J118" i="7"/>
  <c r="P118" i="7"/>
  <c r="R118" i="7"/>
  <c r="T118" i="7"/>
  <c r="BE118" i="7"/>
  <c r="BF118" i="7"/>
  <c r="BG118" i="7"/>
  <c r="BH118" i="7"/>
  <c r="BI118" i="7"/>
  <c r="BK118" i="7"/>
  <c r="J120" i="7"/>
  <c r="P120" i="7"/>
  <c r="R120" i="7"/>
  <c r="T120" i="7"/>
  <c r="BE120" i="7"/>
  <c r="BF120" i="7"/>
  <c r="BG120" i="7"/>
  <c r="BH120" i="7"/>
  <c r="BI120" i="7"/>
  <c r="BK120" i="7"/>
  <c r="J122" i="7"/>
  <c r="P122" i="7"/>
  <c r="R122" i="7"/>
  <c r="T122" i="7"/>
  <c r="BE122" i="7"/>
  <c r="BF122" i="7"/>
  <c r="BG122" i="7"/>
  <c r="BH122" i="7"/>
  <c r="BI122" i="7"/>
  <c r="BK122" i="7"/>
  <c r="J126" i="7"/>
  <c r="P126" i="7"/>
  <c r="R126" i="7"/>
  <c r="T126" i="7"/>
  <c r="BE126" i="7"/>
  <c r="BF126" i="7"/>
  <c r="BG126" i="7"/>
  <c r="BH126" i="7"/>
  <c r="BI126" i="7"/>
  <c r="BK126" i="7"/>
  <c r="R128" i="7"/>
  <c r="J129" i="7"/>
  <c r="P129" i="7"/>
  <c r="R129" i="7"/>
  <c r="T129" i="7"/>
  <c r="BE129" i="7"/>
  <c r="BF129" i="7"/>
  <c r="J31" i="7"/>
  <c r="AW57" i="1"/>
  <c r="BG129" i="7"/>
  <c r="BH129" i="7"/>
  <c r="BI129" i="7"/>
  <c r="BK129" i="7"/>
  <c r="BK128" i="7"/>
  <c r="J128" i="7"/>
  <c r="J59" i="7"/>
  <c r="J133" i="7"/>
  <c r="P133" i="7"/>
  <c r="R133" i="7"/>
  <c r="T133" i="7"/>
  <c r="BE133" i="7"/>
  <c r="BF133" i="7"/>
  <c r="BG133" i="7"/>
  <c r="BH133" i="7"/>
  <c r="BI133" i="7"/>
  <c r="BK133" i="7"/>
  <c r="J138" i="7"/>
  <c r="P138" i="7"/>
  <c r="R138" i="7"/>
  <c r="T138" i="7"/>
  <c r="BE138" i="7"/>
  <c r="BF138" i="7"/>
  <c r="BG138" i="7"/>
  <c r="BH138" i="7"/>
  <c r="BI138" i="7"/>
  <c r="BK138" i="7"/>
  <c r="J140" i="7"/>
  <c r="P140" i="7"/>
  <c r="R140" i="7"/>
  <c r="T140" i="7"/>
  <c r="BE140" i="7"/>
  <c r="BF140" i="7"/>
  <c r="BG140" i="7"/>
  <c r="BH140" i="7"/>
  <c r="BI140" i="7"/>
  <c r="BK140" i="7"/>
  <c r="J142" i="7"/>
  <c r="P142" i="7"/>
  <c r="R142" i="7"/>
  <c r="T142" i="7"/>
  <c r="BE142" i="7"/>
  <c r="BF142" i="7"/>
  <c r="BG142" i="7"/>
  <c r="BH142" i="7"/>
  <c r="BI142" i="7"/>
  <c r="BK142" i="7"/>
  <c r="J144" i="7"/>
  <c r="P144" i="7"/>
  <c r="R144" i="7"/>
  <c r="T144" i="7"/>
  <c r="BE144" i="7"/>
  <c r="BF144" i="7"/>
  <c r="BG144" i="7"/>
  <c r="BH144" i="7"/>
  <c r="BI144" i="7"/>
  <c r="BK144" i="7"/>
  <c r="J148" i="7"/>
  <c r="P148" i="7"/>
  <c r="R148" i="7"/>
  <c r="T148" i="7"/>
  <c r="BE148" i="7"/>
  <c r="BF148" i="7"/>
  <c r="BG148" i="7"/>
  <c r="BH148" i="7"/>
  <c r="BI148" i="7"/>
  <c r="BK148" i="7"/>
  <c r="P150" i="7"/>
  <c r="T150" i="7"/>
  <c r="J151" i="7"/>
  <c r="P151" i="7"/>
  <c r="R151" i="7"/>
  <c r="R150" i="7"/>
  <c r="T151" i="7"/>
  <c r="BE151" i="7"/>
  <c r="J30" i="7"/>
  <c r="AV57" i="1"/>
  <c r="BF151" i="7"/>
  <c r="BG151" i="7"/>
  <c r="BH151" i="7"/>
  <c r="BI151" i="7"/>
  <c r="BK151" i="7"/>
  <c r="BK150" i="7"/>
  <c r="J150" i="7"/>
  <c r="J155" i="7"/>
  <c r="P155" i="7"/>
  <c r="R155" i="7"/>
  <c r="T155" i="7"/>
  <c r="BE155" i="7"/>
  <c r="BF155" i="7"/>
  <c r="BG155" i="7"/>
  <c r="BH155" i="7"/>
  <c r="BI155" i="7"/>
  <c r="BK155" i="7"/>
  <c r="J157" i="7"/>
  <c r="P157" i="7"/>
  <c r="R157" i="7"/>
  <c r="T157" i="7"/>
  <c r="BE157" i="7"/>
  <c r="BF157" i="7"/>
  <c r="BG157" i="7"/>
  <c r="BH157" i="7"/>
  <c r="BI157" i="7"/>
  <c r="BK157" i="7"/>
  <c r="J161" i="7"/>
  <c r="P161" i="7"/>
  <c r="R161" i="7"/>
  <c r="T161" i="7"/>
  <c r="BE161" i="7"/>
  <c r="BF161" i="7"/>
  <c r="BG161" i="7"/>
  <c r="BH161" i="7"/>
  <c r="BI161" i="7"/>
  <c r="BK161" i="7"/>
  <c r="J165" i="7"/>
  <c r="P165" i="7"/>
  <c r="R165" i="7"/>
  <c r="T165" i="7"/>
  <c r="BE165" i="7"/>
  <c r="BF165" i="7"/>
  <c r="BG165" i="7"/>
  <c r="BH165" i="7"/>
  <c r="BI165" i="7"/>
  <c r="BK165" i="7"/>
  <c r="J169" i="7"/>
  <c r="P169" i="7"/>
  <c r="R169" i="7"/>
  <c r="T169" i="7"/>
  <c r="BE169" i="7"/>
  <c r="BF169" i="7"/>
  <c r="BG169" i="7"/>
  <c r="BH169" i="7"/>
  <c r="BI169" i="7"/>
  <c r="BK169" i="7"/>
  <c r="J173" i="7"/>
  <c r="P173" i="7"/>
  <c r="R173" i="7"/>
  <c r="T173" i="7"/>
  <c r="BE173" i="7"/>
  <c r="BF173" i="7"/>
  <c r="BG173" i="7"/>
  <c r="BH173" i="7"/>
  <c r="BI173" i="7"/>
  <c r="BK173" i="7"/>
  <c r="J177" i="7"/>
  <c r="P177" i="7"/>
  <c r="R177" i="7"/>
  <c r="T177" i="7"/>
  <c r="BE177" i="7"/>
  <c r="BF177" i="7"/>
  <c r="BG177" i="7"/>
  <c r="BH177" i="7"/>
  <c r="BI177" i="7"/>
  <c r="BK177" i="7"/>
  <c r="J179" i="7"/>
  <c r="P179" i="7"/>
  <c r="R179" i="7"/>
  <c r="T179" i="7"/>
  <c r="BE179" i="7"/>
  <c r="BF179" i="7"/>
  <c r="BG179" i="7"/>
  <c r="BH179" i="7"/>
  <c r="BI179" i="7"/>
  <c r="BK179" i="7"/>
  <c r="J183" i="7"/>
  <c r="P183" i="7"/>
  <c r="R183" i="7"/>
  <c r="T183" i="7"/>
  <c r="BE183" i="7"/>
  <c r="BF183" i="7"/>
  <c r="BG183" i="7"/>
  <c r="BH183" i="7"/>
  <c r="BI183" i="7"/>
  <c r="BK183" i="7"/>
  <c r="R185" i="7"/>
  <c r="J186" i="7"/>
  <c r="P186" i="7"/>
  <c r="R186" i="7"/>
  <c r="T186" i="7"/>
  <c r="BE186" i="7"/>
  <c r="BF186" i="7"/>
  <c r="BG186" i="7"/>
  <c r="BH186" i="7"/>
  <c r="F33" i="7"/>
  <c r="BC57" i="1"/>
  <c r="BI186" i="7"/>
  <c r="BK186" i="7"/>
  <c r="BK185" i="7"/>
  <c r="J185" i="7"/>
  <c r="J61" i="7"/>
  <c r="J190" i="7"/>
  <c r="P190" i="7"/>
  <c r="R190" i="7"/>
  <c r="T190" i="7"/>
  <c r="BE190" i="7"/>
  <c r="BF190" i="7"/>
  <c r="BG190" i="7"/>
  <c r="BH190" i="7"/>
  <c r="BI190" i="7"/>
  <c r="BK190" i="7"/>
  <c r="P192" i="7"/>
  <c r="T192" i="7"/>
  <c r="J193" i="7"/>
  <c r="P193" i="7"/>
  <c r="R193" i="7"/>
  <c r="T193" i="7"/>
  <c r="BE193" i="7"/>
  <c r="BF193" i="7"/>
  <c r="BG193" i="7"/>
  <c r="BH193" i="7"/>
  <c r="BI193" i="7"/>
  <c r="BK193" i="7"/>
  <c r="BK192" i="7"/>
  <c r="J192" i="7"/>
  <c r="J62" i="7"/>
  <c r="J195" i="7"/>
  <c r="P195" i="7"/>
  <c r="R195" i="7"/>
  <c r="T195" i="7"/>
  <c r="BE195" i="7"/>
  <c r="BF195" i="7"/>
  <c r="BG195" i="7"/>
  <c r="BH195" i="7"/>
  <c r="BI195" i="7"/>
  <c r="BK195" i="7"/>
  <c r="J197" i="7"/>
  <c r="P197" i="7"/>
  <c r="R197" i="7"/>
  <c r="T197" i="7"/>
  <c r="BE197" i="7"/>
  <c r="BF197" i="7"/>
  <c r="BG197" i="7"/>
  <c r="BH197" i="7"/>
  <c r="BI197" i="7"/>
  <c r="BK197" i="7"/>
  <c r="J199" i="7"/>
  <c r="P199" i="7"/>
  <c r="R199" i="7"/>
  <c r="T199" i="7"/>
  <c r="BE199" i="7"/>
  <c r="BF199" i="7"/>
  <c r="BG199" i="7"/>
  <c r="BH199" i="7"/>
  <c r="BI199" i="7"/>
  <c r="BK199" i="7"/>
  <c r="J203" i="7"/>
  <c r="P203" i="7"/>
  <c r="R203" i="7"/>
  <c r="T203" i="7"/>
  <c r="BE203" i="7"/>
  <c r="BF203" i="7"/>
  <c r="BG203" i="7"/>
  <c r="BH203" i="7"/>
  <c r="BI203" i="7"/>
  <c r="BK203" i="7"/>
  <c r="J205" i="7"/>
  <c r="P205" i="7"/>
  <c r="R205" i="7"/>
  <c r="T205" i="7"/>
  <c r="BE205" i="7"/>
  <c r="BF205" i="7"/>
  <c r="BG205" i="7"/>
  <c r="BH205" i="7"/>
  <c r="BI205" i="7"/>
  <c r="BK205" i="7"/>
  <c r="J207" i="7"/>
  <c r="P207" i="7"/>
  <c r="R207" i="7"/>
  <c r="T207" i="7"/>
  <c r="BE207" i="7"/>
  <c r="BF207" i="7"/>
  <c r="BG207" i="7"/>
  <c r="BH207" i="7"/>
  <c r="BI207" i="7"/>
  <c r="BK207" i="7"/>
  <c r="J209" i="7"/>
  <c r="P209" i="7"/>
  <c r="R209" i="7"/>
  <c r="T209" i="7"/>
  <c r="BE209" i="7"/>
  <c r="BF209" i="7"/>
  <c r="BG209" i="7"/>
  <c r="BH209" i="7"/>
  <c r="BI209" i="7"/>
  <c r="BK209" i="7"/>
  <c r="J211" i="7"/>
  <c r="P211" i="7"/>
  <c r="R211" i="7"/>
  <c r="T211" i="7"/>
  <c r="BE211" i="7"/>
  <c r="BF211" i="7"/>
  <c r="BG211" i="7"/>
  <c r="BH211" i="7"/>
  <c r="BI211" i="7"/>
  <c r="BK211" i="7"/>
  <c r="R213" i="7"/>
  <c r="J214" i="7"/>
  <c r="P214" i="7"/>
  <c r="R214" i="7"/>
  <c r="T214" i="7"/>
  <c r="BE214" i="7"/>
  <c r="BF214" i="7"/>
  <c r="BG214" i="7"/>
  <c r="BH214" i="7"/>
  <c r="BI214" i="7"/>
  <c r="BK214" i="7"/>
  <c r="BK213" i="7"/>
  <c r="J213" i="7"/>
  <c r="J63" i="7"/>
  <c r="J218" i="7"/>
  <c r="P218" i="7"/>
  <c r="R218" i="7"/>
  <c r="T218" i="7"/>
  <c r="BE218" i="7"/>
  <c r="BF218" i="7"/>
  <c r="BG218" i="7"/>
  <c r="BH218" i="7"/>
  <c r="BI218" i="7"/>
  <c r="BK218" i="7"/>
  <c r="J220" i="7"/>
  <c r="P220" i="7"/>
  <c r="R220" i="7"/>
  <c r="T220" i="7"/>
  <c r="BE220" i="7"/>
  <c r="BF220" i="7"/>
  <c r="BG220" i="7"/>
  <c r="BH220" i="7"/>
  <c r="BI220" i="7"/>
  <c r="BK220" i="7"/>
  <c r="J222" i="7"/>
  <c r="P222" i="7"/>
  <c r="R222" i="7"/>
  <c r="T222" i="7"/>
  <c r="BE222" i="7"/>
  <c r="BF222" i="7"/>
  <c r="BG222" i="7"/>
  <c r="BH222" i="7"/>
  <c r="BI222" i="7"/>
  <c r="BK222" i="7"/>
  <c r="J224" i="7"/>
  <c r="P224" i="7"/>
  <c r="R224" i="7"/>
  <c r="T224" i="7"/>
  <c r="BE224" i="7"/>
  <c r="BF224" i="7"/>
  <c r="BG224" i="7"/>
  <c r="BH224" i="7"/>
  <c r="BI224" i="7"/>
  <c r="BK224" i="7"/>
  <c r="J228" i="7"/>
  <c r="P228" i="7"/>
  <c r="R228" i="7"/>
  <c r="T228" i="7"/>
  <c r="BE228" i="7"/>
  <c r="BF228" i="7"/>
  <c r="BG228" i="7"/>
  <c r="BH228" i="7"/>
  <c r="BI228" i="7"/>
  <c r="BK228" i="7"/>
  <c r="J232" i="7"/>
  <c r="P232" i="7"/>
  <c r="R232" i="7"/>
  <c r="T232" i="7"/>
  <c r="BE232" i="7"/>
  <c r="BF232" i="7"/>
  <c r="BG232" i="7"/>
  <c r="BH232" i="7"/>
  <c r="BI232" i="7"/>
  <c r="BK232" i="7"/>
  <c r="J236" i="7"/>
  <c r="P236" i="7"/>
  <c r="R236" i="7"/>
  <c r="T236" i="7"/>
  <c r="BE236" i="7"/>
  <c r="BF236" i="7"/>
  <c r="BG236" i="7"/>
  <c r="BH236" i="7"/>
  <c r="BI236" i="7"/>
  <c r="BK236" i="7"/>
  <c r="J240" i="7"/>
  <c r="P240" i="7"/>
  <c r="R240" i="7"/>
  <c r="T240" i="7"/>
  <c r="BE240" i="7"/>
  <c r="BF240" i="7"/>
  <c r="BG240" i="7"/>
  <c r="BH240" i="7"/>
  <c r="BI240" i="7"/>
  <c r="BK240" i="7"/>
  <c r="J242" i="7"/>
  <c r="P242" i="7"/>
  <c r="R242" i="7"/>
  <c r="T242" i="7"/>
  <c r="BE242" i="7"/>
  <c r="BF242" i="7"/>
  <c r="BG242" i="7"/>
  <c r="BH242" i="7"/>
  <c r="BI242" i="7"/>
  <c r="BK242" i="7"/>
  <c r="J244" i="7"/>
  <c r="P244" i="7"/>
  <c r="R244" i="7"/>
  <c r="T244" i="7"/>
  <c r="BE244" i="7"/>
  <c r="BF244" i="7"/>
  <c r="BG244" i="7"/>
  <c r="BH244" i="7"/>
  <c r="BI244" i="7"/>
  <c r="BK244" i="7"/>
  <c r="J246" i="7"/>
  <c r="P246" i="7"/>
  <c r="R246" i="7"/>
  <c r="T246" i="7"/>
  <c r="BE246" i="7"/>
  <c r="BF246" i="7"/>
  <c r="BG246" i="7"/>
  <c r="BH246" i="7"/>
  <c r="BI246" i="7"/>
  <c r="BK246" i="7"/>
  <c r="J248" i="7"/>
  <c r="P248" i="7"/>
  <c r="R248" i="7"/>
  <c r="T248" i="7"/>
  <c r="BE248" i="7"/>
  <c r="BF248" i="7"/>
  <c r="BG248" i="7"/>
  <c r="BH248" i="7"/>
  <c r="BI248" i="7"/>
  <c r="BK248" i="7"/>
  <c r="J252" i="7"/>
  <c r="P252" i="7"/>
  <c r="R252" i="7"/>
  <c r="T252" i="7"/>
  <c r="BE252" i="7"/>
  <c r="BF252" i="7"/>
  <c r="BG252" i="7"/>
  <c r="BH252" i="7"/>
  <c r="BI252" i="7"/>
  <c r="BK252" i="7"/>
  <c r="J256" i="7"/>
  <c r="P256" i="7"/>
  <c r="R256" i="7"/>
  <c r="T256" i="7"/>
  <c r="BE256" i="7"/>
  <c r="BF256" i="7"/>
  <c r="BG256" i="7"/>
  <c r="BH256" i="7"/>
  <c r="BI256" i="7"/>
  <c r="BK256" i="7"/>
  <c r="J258" i="7"/>
  <c r="P258" i="7"/>
  <c r="R258" i="7"/>
  <c r="T258" i="7"/>
  <c r="BE258" i="7"/>
  <c r="BF258" i="7"/>
  <c r="BG258" i="7"/>
  <c r="BH258" i="7"/>
  <c r="BI258" i="7"/>
  <c r="BK258" i="7"/>
  <c r="P260" i="7"/>
  <c r="T260" i="7"/>
  <c r="J261" i="7"/>
  <c r="P261" i="7"/>
  <c r="R261" i="7"/>
  <c r="T261" i="7"/>
  <c r="BE261" i="7"/>
  <c r="BF261" i="7"/>
  <c r="BG261" i="7"/>
  <c r="BH261" i="7"/>
  <c r="BI261" i="7"/>
  <c r="BK261" i="7"/>
  <c r="BK260" i="7"/>
  <c r="J260" i="7"/>
  <c r="J263" i="7"/>
  <c r="P263" i="7"/>
  <c r="R263" i="7"/>
  <c r="T263" i="7"/>
  <c r="BE263" i="7"/>
  <c r="BF263" i="7"/>
  <c r="BG263" i="7"/>
  <c r="BH263" i="7"/>
  <c r="BI263" i="7"/>
  <c r="BK263" i="7"/>
  <c r="J265" i="7"/>
  <c r="P265" i="7"/>
  <c r="R265" i="7"/>
  <c r="T265" i="7"/>
  <c r="BE265" i="7"/>
  <c r="BF265" i="7"/>
  <c r="BG265" i="7"/>
  <c r="BH265" i="7"/>
  <c r="BI265" i="7"/>
  <c r="BK265" i="7"/>
  <c r="J267" i="7"/>
  <c r="P267" i="7"/>
  <c r="R267" i="7"/>
  <c r="T267" i="7"/>
  <c r="BE267" i="7"/>
  <c r="BF267" i="7"/>
  <c r="BG267" i="7"/>
  <c r="BH267" i="7"/>
  <c r="BI267" i="7"/>
  <c r="BK267" i="7"/>
  <c r="R269" i="7"/>
  <c r="J270" i="7"/>
  <c r="P270" i="7"/>
  <c r="P269" i="7"/>
  <c r="R270" i="7"/>
  <c r="T270" i="7"/>
  <c r="T269" i="7"/>
  <c r="BE270" i="7"/>
  <c r="BF270" i="7"/>
  <c r="BG270" i="7"/>
  <c r="BH270" i="7"/>
  <c r="BI270" i="7"/>
  <c r="BK270" i="7"/>
  <c r="BK269" i="7"/>
  <c r="J269" i="7"/>
  <c r="J65" i="7"/>
  <c r="J272" i="7"/>
  <c r="R273" i="7"/>
  <c r="J274" i="7"/>
  <c r="P274" i="7"/>
  <c r="R274" i="7"/>
  <c r="T274" i="7"/>
  <c r="BE274" i="7"/>
  <c r="BF274" i="7"/>
  <c r="BG274" i="7"/>
  <c r="BH274" i="7"/>
  <c r="BI274" i="7"/>
  <c r="BK274" i="7"/>
  <c r="BK273" i="7"/>
  <c r="J273" i="7"/>
  <c r="J67" i="7"/>
  <c r="J278" i="7"/>
  <c r="P278" i="7"/>
  <c r="R278" i="7"/>
  <c r="T278" i="7"/>
  <c r="BE278" i="7"/>
  <c r="BF278" i="7"/>
  <c r="BG278" i="7"/>
  <c r="BH278" i="7"/>
  <c r="BI278" i="7"/>
  <c r="BK278" i="7"/>
  <c r="P280" i="7"/>
  <c r="T280" i="7"/>
  <c r="J281" i="7"/>
  <c r="P281" i="7"/>
  <c r="R281" i="7"/>
  <c r="T281" i="7"/>
  <c r="BE281" i="7"/>
  <c r="BF281" i="7"/>
  <c r="BG281" i="7"/>
  <c r="BH281" i="7"/>
  <c r="BI281" i="7"/>
  <c r="BK281" i="7"/>
  <c r="BK280" i="7"/>
  <c r="J280" i="7"/>
  <c r="J68" i="7"/>
  <c r="J283" i="7"/>
  <c r="P283" i="7"/>
  <c r="R283" i="7"/>
  <c r="T283" i="7"/>
  <c r="BE283" i="7"/>
  <c r="BF283" i="7"/>
  <c r="BG283" i="7"/>
  <c r="BH283" i="7"/>
  <c r="BI283" i="7"/>
  <c r="BK283" i="7"/>
  <c r="J285" i="7"/>
  <c r="P285" i="7"/>
  <c r="R285" i="7"/>
  <c r="T285" i="7"/>
  <c r="BE285" i="7"/>
  <c r="BF285" i="7"/>
  <c r="BG285" i="7"/>
  <c r="BH285" i="7"/>
  <c r="BI285" i="7"/>
  <c r="BK285" i="7"/>
  <c r="J287" i="7"/>
  <c r="P287" i="7"/>
  <c r="R287" i="7"/>
  <c r="T287" i="7"/>
  <c r="BE287" i="7"/>
  <c r="BF287" i="7"/>
  <c r="BG287" i="7"/>
  <c r="BH287" i="7"/>
  <c r="BI287" i="7"/>
  <c r="BK287" i="7"/>
  <c r="J289" i="7"/>
  <c r="P289" i="7"/>
  <c r="R289" i="7"/>
  <c r="T289" i="7"/>
  <c r="BE289" i="7"/>
  <c r="BF289" i="7"/>
  <c r="BG289" i="7"/>
  <c r="BH289" i="7"/>
  <c r="BI289" i="7"/>
  <c r="BK289" i="7"/>
  <c r="J291" i="7"/>
  <c r="P291" i="7"/>
  <c r="R291" i="7"/>
  <c r="T291" i="7"/>
  <c r="BE291" i="7"/>
  <c r="BF291" i="7"/>
  <c r="BG291" i="7"/>
  <c r="BH291" i="7"/>
  <c r="BI291" i="7"/>
  <c r="BK291" i="7"/>
  <c r="R293" i="7"/>
  <c r="J294" i="7"/>
  <c r="P294" i="7"/>
  <c r="R294" i="7"/>
  <c r="T294" i="7"/>
  <c r="BE294" i="7"/>
  <c r="BF294" i="7"/>
  <c r="BG294" i="7"/>
  <c r="BH294" i="7"/>
  <c r="BI294" i="7"/>
  <c r="BK294" i="7"/>
  <c r="BK293" i="7"/>
  <c r="J293" i="7"/>
  <c r="J69" i="7"/>
  <c r="J296" i="7"/>
  <c r="P296" i="7"/>
  <c r="R296" i="7"/>
  <c r="T296" i="7"/>
  <c r="BE296" i="7"/>
  <c r="BF296" i="7"/>
  <c r="BG296" i="7"/>
  <c r="BH296" i="7"/>
  <c r="BI296" i="7"/>
  <c r="BK296" i="7"/>
  <c r="P298" i="7"/>
  <c r="T298" i="7"/>
  <c r="J299" i="7"/>
  <c r="P299" i="7"/>
  <c r="R299" i="7"/>
  <c r="T299" i="7"/>
  <c r="BE299" i="7"/>
  <c r="BF299" i="7"/>
  <c r="BG299" i="7"/>
  <c r="BH299" i="7"/>
  <c r="BI299" i="7"/>
  <c r="BK299" i="7"/>
  <c r="BK298" i="7"/>
  <c r="J298" i="7"/>
  <c r="J70" i="7"/>
  <c r="J305" i="7"/>
  <c r="P305" i="7"/>
  <c r="R305" i="7"/>
  <c r="T305" i="7"/>
  <c r="BE305" i="7"/>
  <c r="BF305" i="7"/>
  <c r="BG305" i="7"/>
  <c r="BH305" i="7"/>
  <c r="BI305" i="7"/>
  <c r="BK305" i="7"/>
  <c r="R307" i="7"/>
  <c r="J308" i="7"/>
  <c r="P308" i="7"/>
  <c r="R308" i="7"/>
  <c r="T308" i="7"/>
  <c r="BE308" i="7"/>
  <c r="BF308" i="7"/>
  <c r="BG308" i="7"/>
  <c r="BH308" i="7"/>
  <c r="BI308" i="7"/>
  <c r="BK308" i="7"/>
  <c r="BK307" i="7"/>
  <c r="J307" i="7"/>
  <c r="J71" i="7"/>
  <c r="J310" i="7"/>
  <c r="P310" i="7"/>
  <c r="R310" i="7"/>
  <c r="T310" i="7"/>
  <c r="BE310" i="7"/>
  <c r="BF310" i="7"/>
  <c r="BG310" i="7"/>
  <c r="BH310" i="7"/>
  <c r="BI310" i="7"/>
  <c r="BK310" i="7"/>
  <c r="J312" i="7"/>
  <c r="R313" i="7"/>
  <c r="J314" i="7"/>
  <c r="P314" i="7"/>
  <c r="P313" i="7"/>
  <c r="R314" i="7"/>
  <c r="T314" i="7"/>
  <c r="T313" i="7"/>
  <c r="BE314" i="7"/>
  <c r="BF314" i="7"/>
  <c r="BG314" i="7"/>
  <c r="BH314" i="7"/>
  <c r="BI314" i="7"/>
  <c r="BK314" i="7"/>
  <c r="BK313" i="7"/>
  <c r="J313" i="7"/>
  <c r="J73" i="7"/>
  <c r="E7" i="13"/>
  <c r="J12" i="13"/>
  <c r="J87" i="13"/>
  <c r="J14" i="13"/>
  <c r="E15" i="13"/>
  <c r="F51" i="13"/>
  <c r="J15" i="13"/>
  <c r="J17" i="13"/>
  <c r="E18" i="13"/>
  <c r="J18" i="13"/>
  <c r="J20" i="13"/>
  <c r="E21" i="13"/>
  <c r="J89" i="13"/>
  <c r="J21" i="13"/>
  <c r="E45" i="13"/>
  <c r="E47" i="13"/>
  <c r="F49" i="13"/>
  <c r="J49" i="13"/>
  <c r="F52" i="13"/>
  <c r="J58" i="13"/>
  <c r="J62" i="13"/>
  <c r="J66" i="13"/>
  <c r="J70" i="13"/>
  <c r="E83" i="13"/>
  <c r="E85" i="13"/>
  <c r="F87" i="13"/>
  <c r="F90" i="13"/>
  <c r="P95" i="13"/>
  <c r="T95" i="13"/>
  <c r="J96" i="13"/>
  <c r="P96" i="13"/>
  <c r="R96" i="13"/>
  <c r="T96" i="13"/>
  <c r="BE96" i="13"/>
  <c r="BF96" i="13"/>
  <c r="BG96" i="13"/>
  <c r="BH96" i="13"/>
  <c r="BI96" i="13"/>
  <c r="BK96" i="13"/>
  <c r="BK95" i="13"/>
  <c r="J95" i="13"/>
  <c r="J98" i="13"/>
  <c r="P98" i="13"/>
  <c r="R98" i="13"/>
  <c r="T98" i="13"/>
  <c r="BE98" i="13"/>
  <c r="BF98" i="13"/>
  <c r="BG98" i="13"/>
  <c r="BH98" i="13"/>
  <c r="BI98" i="13"/>
  <c r="BK98" i="13"/>
  <c r="R100" i="13"/>
  <c r="J101" i="13"/>
  <c r="P101" i="13"/>
  <c r="R101" i="13"/>
  <c r="T101" i="13"/>
  <c r="BE101" i="13"/>
  <c r="BF101" i="13"/>
  <c r="J31" i="13"/>
  <c r="AW63" i="1"/>
  <c r="BG101" i="13"/>
  <c r="BH101" i="13"/>
  <c r="F33" i="13"/>
  <c r="BC63" i="1"/>
  <c r="BI101" i="13"/>
  <c r="BK101" i="13"/>
  <c r="BK100" i="13"/>
  <c r="J100" i="13"/>
  <c r="J59" i="13"/>
  <c r="J103" i="13"/>
  <c r="P103" i="13"/>
  <c r="R103" i="13"/>
  <c r="T103" i="13"/>
  <c r="BE103" i="13"/>
  <c r="BF103" i="13"/>
  <c r="BG103" i="13"/>
  <c r="BH103" i="13"/>
  <c r="BI103" i="13"/>
  <c r="BK103" i="13"/>
  <c r="J105" i="13"/>
  <c r="P105" i="13"/>
  <c r="R105" i="13"/>
  <c r="T105" i="13"/>
  <c r="BE105" i="13"/>
  <c r="BF105" i="13"/>
  <c r="BG105" i="13"/>
  <c r="BH105" i="13"/>
  <c r="BI105" i="13"/>
  <c r="BK105" i="13"/>
  <c r="J107" i="13"/>
  <c r="P107" i="13"/>
  <c r="R107" i="13"/>
  <c r="T107" i="13"/>
  <c r="BE107" i="13"/>
  <c r="BF107" i="13"/>
  <c r="BG107" i="13"/>
  <c r="BH107" i="13"/>
  <c r="BI107" i="13"/>
  <c r="BK107" i="13"/>
  <c r="J109" i="13"/>
  <c r="P109" i="13"/>
  <c r="R109" i="13"/>
  <c r="T109" i="13"/>
  <c r="BE109" i="13"/>
  <c r="BF109" i="13"/>
  <c r="BG109" i="13"/>
  <c r="BH109" i="13"/>
  <c r="BI109" i="13"/>
  <c r="BK109" i="13"/>
  <c r="J111" i="13"/>
  <c r="P111" i="13"/>
  <c r="R111" i="13"/>
  <c r="T111" i="13"/>
  <c r="BE111" i="13"/>
  <c r="BF111" i="13"/>
  <c r="BG111" i="13"/>
  <c r="BH111" i="13"/>
  <c r="BI111" i="13"/>
  <c r="BK111" i="13"/>
  <c r="P113" i="13"/>
  <c r="T113" i="13"/>
  <c r="J114" i="13"/>
  <c r="P114" i="13"/>
  <c r="R114" i="13"/>
  <c r="T114" i="13"/>
  <c r="BE114" i="13"/>
  <c r="BF114" i="13"/>
  <c r="BG114" i="13"/>
  <c r="BH114" i="13"/>
  <c r="BI114" i="13"/>
  <c r="BK114" i="13"/>
  <c r="BK113" i="13"/>
  <c r="J113" i="13"/>
  <c r="J60" i="13"/>
  <c r="J116" i="13"/>
  <c r="P116" i="13"/>
  <c r="R116" i="13"/>
  <c r="T116" i="13"/>
  <c r="BE116" i="13"/>
  <c r="BF116" i="13"/>
  <c r="BG116" i="13"/>
  <c r="BH116" i="13"/>
  <c r="BI116" i="13"/>
  <c r="BK116" i="13"/>
  <c r="J118" i="13"/>
  <c r="P118" i="13"/>
  <c r="R118" i="13"/>
  <c r="T118" i="13"/>
  <c r="BE118" i="13"/>
  <c r="BF118" i="13"/>
  <c r="BG118" i="13"/>
  <c r="BH118" i="13"/>
  <c r="BI118" i="13"/>
  <c r="BK118" i="13"/>
  <c r="J120" i="13"/>
  <c r="P120" i="13"/>
  <c r="R120" i="13"/>
  <c r="T120" i="13"/>
  <c r="BE120" i="13"/>
  <c r="BF120" i="13"/>
  <c r="BG120" i="13"/>
  <c r="BH120" i="13"/>
  <c r="BI120" i="13"/>
  <c r="BK120" i="13"/>
  <c r="J122" i="13"/>
  <c r="P122" i="13"/>
  <c r="R122" i="13"/>
  <c r="T122" i="13"/>
  <c r="BE122" i="13"/>
  <c r="BF122" i="13"/>
  <c r="BG122" i="13"/>
  <c r="BH122" i="13"/>
  <c r="BI122" i="13"/>
  <c r="BK122" i="13"/>
  <c r="J124" i="13"/>
  <c r="P124" i="13"/>
  <c r="R124" i="13"/>
  <c r="T124" i="13"/>
  <c r="BE124" i="13"/>
  <c r="BF124" i="13"/>
  <c r="BG124" i="13"/>
  <c r="BH124" i="13"/>
  <c r="BI124" i="13"/>
  <c r="BK124" i="13"/>
  <c r="J126" i="13"/>
  <c r="P126" i="13"/>
  <c r="R126" i="13"/>
  <c r="T126" i="13"/>
  <c r="BE126" i="13"/>
  <c r="BF126" i="13"/>
  <c r="BG126" i="13"/>
  <c r="BH126" i="13"/>
  <c r="BI126" i="13"/>
  <c r="BK126" i="13"/>
  <c r="J128" i="13"/>
  <c r="P128" i="13"/>
  <c r="R128" i="13"/>
  <c r="T128" i="13"/>
  <c r="BE128" i="13"/>
  <c r="BF128" i="13"/>
  <c r="BG128" i="13"/>
  <c r="BH128" i="13"/>
  <c r="BI128" i="13"/>
  <c r="BK128" i="13"/>
  <c r="J130" i="13"/>
  <c r="P130" i="13"/>
  <c r="R130" i="13"/>
  <c r="T130" i="13"/>
  <c r="BE130" i="13"/>
  <c r="BF130" i="13"/>
  <c r="BG130" i="13"/>
  <c r="BH130" i="13"/>
  <c r="BI130" i="13"/>
  <c r="BK130" i="13"/>
  <c r="J132" i="13"/>
  <c r="P132" i="13"/>
  <c r="R132" i="13"/>
  <c r="T132" i="13"/>
  <c r="BE132" i="13"/>
  <c r="BF132" i="13"/>
  <c r="BG132" i="13"/>
  <c r="BH132" i="13"/>
  <c r="BI132" i="13"/>
  <c r="BK132" i="13"/>
  <c r="J134" i="13"/>
  <c r="P134" i="13"/>
  <c r="R134" i="13"/>
  <c r="T134" i="13"/>
  <c r="BE134" i="13"/>
  <c r="BF134" i="13"/>
  <c r="BG134" i="13"/>
  <c r="BH134" i="13"/>
  <c r="BI134" i="13"/>
  <c r="BK134" i="13"/>
  <c r="J136" i="13"/>
  <c r="P136" i="13"/>
  <c r="R136" i="13"/>
  <c r="T136" i="13"/>
  <c r="BE136" i="13"/>
  <c r="BF136" i="13"/>
  <c r="BG136" i="13"/>
  <c r="BH136" i="13"/>
  <c r="BI136" i="13"/>
  <c r="BK136" i="13"/>
  <c r="J138" i="13"/>
  <c r="P138" i="13"/>
  <c r="R138" i="13"/>
  <c r="T138" i="13"/>
  <c r="BE138" i="13"/>
  <c r="BF138" i="13"/>
  <c r="BG138" i="13"/>
  <c r="BH138" i="13"/>
  <c r="BI138" i="13"/>
  <c r="BK138" i="13"/>
  <c r="J140" i="13"/>
  <c r="P140" i="13"/>
  <c r="R140" i="13"/>
  <c r="T140" i="13"/>
  <c r="BE140" i="13"/>
  <c r="BF140" i="13"/>
  <c r="BG140" i="13"/>
  <c r="BH140" i="13"/>
  <c r="BI140" i="13"/>
  <c r="BK140" i="13"/>
  <c r="J142" i="13"/>
  <c r="P142" i="13"/>
  <c r="R142" i="13"/>
  <c r="T142" i="13"/>
  <c r="BE142" i="13"/>
  <c r="BF142" i="13"/>
  <c r="BG142" i="13"/>
  <c r="BH142" i="13"/>
  <c r="BI142" i="13"/>
  <c r="BK142" i="13"/>
  <c r="J144" i="13"/>
  <c r="P144" i="13"/>
  <c r="R144" i="13"/>
  <c r="T144" i="13"/>
  <c r="BE144" i="13"/>
  <c r="BF144" i="13"/>
  <c r="BG144" i="13"/>
  <c r="BH144" i="13"/>
  <c r="BI144" i="13"/>
  <c r="BK144" i="13"/>
  <c r="J146" i="13"/>
  <c r="P146" i="13"/>
  <c r="R146" i="13"/>
  <c r="T146" i="13"/>
  <c r="BE146" i="13"/>
  <c r="BF146" i="13"/>
  <c r="BG146" i="13"/>
  <c r="BH146" i="13"/>
  <c r="BI146" i="13"/>
  <c r="BK146" i="13"/>
  <c r="J148" i="13"/>
  <c r="P148" i="13"/>
  <c r="R148" i="13"/>
  <c r="T148" i="13"/>
  <c r="BE148" i="13"/>
  <c r="BF148" i="13"/>
  <c r="BG148" i="13"/>
  <c r="BH148" i="13"/>
  <c r="BI148" i="13"/>
  <c r="BK148" i="13"/>
  <c r="J150" i="13"/>
  <c r="P150" i="13"/>
  <c r="R150" i="13"/>
  <c r="T150" i="13"/>
  <c r="BE150" i="13"/>
  <c r="BF150" i="13"/>
  <c r="BG150" i="13"/>
  <c r="BH150" i="13"/>
  <c r="BI150" i="13"/>
  <c r="BK150" i="13"/>
  <c r="R152" i="13"/>
  <c r="J153" i="13"/>
  <c r="P153" i="13"/>
  <c r="R153" i="13"/>
  <c r="T153" i="13"/>
  <c r="BE153" i="13"/>
  <c r="BF153" i="13"/>
  <c r="BG153" i="13"/>
  <c r="BH153" i="13"/>
  <c r="BI153" i="13"/>
  <c r="BK153" i="13"/>
  <c r="BK152" i="13"/>
  <c r="J152" i="13"/>
  <c r="J61" i="13"/>
  <c r="J155" i="13"/>
  <c r="P155" i="13"/>
  <c r="R155" i="13"/>
  <c r="T155" i="13"/>
  <c r="BE155" i="13"/>
  <c r="BF155" i="13"/>
  <c r="BG155" i="13"/>
  <c r="BH155" i="13"/>
  <c r="BI155" i="13"/>
  <c r="BK155" i="13"/>
  <c r="P157" i="13"/>
  <c r="T157" i="13"/>
  <c r="J158" i="13"/>
  <c r="P158" i="13"/>
  <c r="R158" i="13"/>
  <c r="T158" i="13"/>
  <c r="BE158" i="13"/>
  <c r="BF158" i="13"/>
  <c r="BG158" i="13"/>
  <c r="BH158" i="13"/>
  <c r="BI158" i="13"/>
  <c r="BK158" i="13"/>
  <c r="BK157" i="13"/>
  <c r="J157" i="13"/>
  <c r="J160" i="13"/>
  <c r="P160" i="13"/>
  <c r="R160" i="13"/>
  <c r="T160" i="13"/>
  <c r="BE160" i="13"/>
  <c r="BF160" i="13"/>
  <c r="BG160" i="13"/>
  <c r="BH160" i="13"/>
  <c r="BI160" i="13"/>
  <c r="BK160" i="13"/>
  <c r="J162" i="13"/>
  <c r="P162" i="13"/>
  <c r="R162" i="13"/>
  <c r="T162" i="13"/>
  <c r="BE162" i="13"/>
  <c r="BF162" i="13"/>
  <c r="BG162" i="13"/>
  <c r="BH162" i="13"/>
  <c r="BI162" i="13"/>
  <c r="BK162" i="13"/>
  <c r="J164" i="13"/>
  <c r="P164" i="13"/>
  <c r="R164" i="13"/>
  <c r="T164" i="13"/>
  <c r="BE164" i="13"/>
  <c r="BF164" i="13"/>
  <c r="BG164" i="13"/>
  <c r="BH164" i="13"/>
  <c r="BI164" i="13"/>
  <c r="BK164" i="13"/>
  <c r="J166" i="13"/>
  <c r="P166" i="13"/>
  <c r="R166" i="13"/>
  <c r="T166" i="13"/>
  <c r="BE166" i="13"/>
  <c r="BF166" i="13"/>
  <c r="BG166" i="13"/>
  <c r="BH166" i="13"/>
  <c r="BI166" i="13"/>
  <c r="BK166" i="13"/>
  <c r="R168" i="13"/>
  <c r="J169" i="13"/>
  <c r="P169" i="13"/>
  <c r="R169" i="13"/>
  <c r="T169" i="13"/>
  <c r="BE169" i="13"/>
  <c r="BF169" i="13"/>
  <c r="BG169" i="13"/>
  <c r="BH169" i="13"/>
  <c r="BI169" i="13"/>
  <c r="BK169" i="13"/>
  <c r="BK168" i="13"/>
  <c r="J168" i="13"/>
  <c r="J63" i="13"/>
  <c r="J171" i="13"/>
  <c r="P171" i="13"/>
  <c r="R171" i="13"/>
  <c r="T171" i="13"/>
  <c r="BE171" i="13"/>
  <c r="BF171" i="13"/>
  <c r="BG171" i="13"/>
  <c r="BH171" i="13"/>
  <c r="BI171" i="13"/>
  <c r="BK171" i="13"/>
  <c r="J173" i="13"/>
  <c r="P173" i="13"/>
  <c r="R173" i="13"/>
  <c r="T173" i="13"/>
  <c r="BE173" i="13"/>
  <c r="BF173" i="13"/>
  <c r="BG173" i="13"/>
  <c r="BH173" i="13"/>
  <c r="BI173" i="13"/>
  <c r="BK173" i="13"/>
  <c r="J175" i="13"/>
  <c r="P175" i="13"/>
  <c r="R175" i="13"/>
  <c r="T175" i="13"/>
  <c r="BE175" i="13"/>
  <c r="BF175" i="13"/>
  <c r="BG175" i="13"/>
  <c r="BH175" i="13"/>
  <c r="BI175" i="13"/>
  <c r="BK175" i="13"/>
  <c r="J177" i="13"/>
  <c r="P177" i="13"/>
  <c r="R177" i="13"/>
  <c r="T177" i="13"/>
  <c r="BE177" i="13"/>
  <c r="BF177" i="13"/>
  <c r="BG177" i="13"/>
  <c r="BH177" i="13"/>
  <c r="BI177" i="13"/>
  <c r="BK177" i="13"/>
  <c r="J179" i="13"/>
  <c r="P179" i="13"/>
  <c r="R179" i="13"/>
  <c r="T179" i="13"/>
  <c r="BE179" i="13"/>
  <c r="BF179" i="13"/>
  <c r="BG179" i="13"/>
  <c r="BH179" i="13"/>
  <c r="BI179" i="13"/>
  <c r="BK179" i="13"/>
  <c r="J181" i="13"/>
  <c r="P181" i="13"/>
  <c r="R181" i="13"/>
  <c r="T181" i="13"/>
  <c r="BE181" i="13"/>
  <c r="BF181" i="13"/>
  <c r="BG181" i="13"/>
  <c r="BH181" i="13"/>
  <c r="BI181" i="13"/>
  <c r="BK181" i="13"/>
  <c r="J183" i="13"/>
  <c r="P183" i="13"/>
  <c r="R183" i="13"/>
  <c r="T183" i="13"/>
  <c r="BE183" i="13"/>
  <c r="BF183" i="13"/>
  <c r="BG183" i="13"/>
  <c r="BH183" i="13"/>
  <c r="BI183" i="13"/>
  <c r="BK183" i="13"/>
  <c r="J185" i="13"/>
  <c r="P185" i="13"/>
  <c r="R185" i="13"/>
  <c r="T185" i="13"/>
  <c r="BE185" i="13"/>
  <c r="BF185" i="13"/>
  <c r="BG185" i="13"/>
  <c r="BH185" i="13"/>
  <c r="BI185" i="13"/>
  <c r="BK185" i="13"/>
  <c r="P187" i="13"/>
  <c r="T187" i="13"/>
  <c r="J188" i="13"/>
  <c r="P188" i="13"/>
  <c r="R188" i="13"/>
  <c r="T188" i="13"/>
  <c r="BE188" i="13"/>
  <c r="BF188" i="13"/>
  <c r="BG188" i="13"/>
  <c r="BH188" i="13"/>
  <c r="BI188" i="13"/>
  <c r="BK188" i="13"/>
  <c r="BK187" i="13"/>
  <c r="J187" i="13"/>
  <c r="J64" i="13"/>
  <c r="J190" i="13"/>
  <c r="P190" i="13"/>
  <c r="R190" i="13"/>
  <c r="T190" i="13"/>
  <c r="BE190" i="13"/>
  <c r="BF190" i="13"/>
  <c r="BG190" i="13"/>
  <c r="BH190" i="13"/>
  <c r="BI190" i="13"/>
  <c r="BK190" i="13"/>
  <c r="J192" i="13"/>
  <c r="P192" i="13"/>
  <c r="R192" i="13"/>
  <c r="T192" i="13"/>
  <c r="BE192" i="13"/>
  <c r="BF192" i="13"/>
  <c r="BG192" i="13"/>
  <c r="BH192" i="13"/>
  <c r="BI192" i="13"/>
  <c r="BK192" i="13"/>
  <c r="J194" i="13"/>
  <c r="P194" i="13"/>
  <c r="R194" i="13"/>
  <c r="T194" i="13"/>
  <c r="BE194" i="13"/>
  <c r="BF194" i="13"/>
  <c r="BG194" i="13"/>
  <c r="BH194" i="13"/>
  <c r="BI194" i="13"/>
  <c r="BK194" i="13"/>
  <c r="J196" i="13"/>
  <c r="P196" i="13"/>
  <c r="R196" i="13"/>
  <c r="T196" i="13"/>
  <c r="BE196" i="13"/>
  <c r="BF196" i="13"/>
  <c r="BG196" i="13"/>
  <c r="BH196" i="13"/>
  <c r="BI196" i="13"/>
  <c r="BK196" i="13"/>
  <c r="J198" i="13"/>
  <c r="P198" i="13"/>
  <c r="R198" i="13"/>
  <c r="T198" i="13"/>
  <c r="BE198" i="13"/>
  <c r="BF198" i="13"/>
  <c r="BG198" i="13"/>
  <c r="BH198" i="13"/>
  <c r="BI198" i="13"/>
  <c r="BK198" i="13"/>
  <c r="J200" i="13"/>
  <c r="P200" i="13"/>
  <c r="R200" i="13"/>
  <c r="T200" i="13"/>
  <c r="BE200" i="13"/>
  <c r="BF200" i="13"/>
  <c r="BG200" i="13"/>
  <c r="BH200" i="13"/>
  <c r="BI200" i="13"/>
  <c r="BK200" i="13"/>
  <c r="J202" i="13"/>
  <c r="P202" i="13"/>
  <c r="R202" i="13"/>
  <c r="T202" i="13"/>
  <c r="BE202" i="13"/>
  <c r="BF202" i="13"/>
  <c r="BG202" i="13"/>
  <c r="BH202" i="13"/>
  <c r="BI202" i="13"/>
  <c r="BK202" i="13"/>
  <c r="J204" i="13"/>
  <c r="P204" i="13"/>
  <c r="R204" i="13"/>
  <c r="T204" i="13"/>
  <c r="BE204" i="13"/>
  <c r="BF204" i="13"/>
  <c r="BG204" i="13"/>
  <c r="BH204" i="13"/>
  <c r="BI204" i="13"/>
  <c r="BK204" i="13"/>
  <c r="J206" i="13"/>
  <c r="P206" i="13"/>
  <c r="R206" i="13"/>
  <c r="T206" i="13"/>
  <c r="BE206" i="13"/>
  <c r="BF206" i="13"/>
  <c r="BG206" i="13"/>
  <c r="BH206" i="13"/>
  <c r="BI206" i="13"/>
  <c r="BK206" i="13"/>
  <c r="J208" i="13"/>
  <c r="P208" i="13"/>
  <c r="R208" i="13"/>
  <c r="T208" i="13"/>
  <c r="BE208" i="13"/>
  <c r="BF208" i="13"/>
  <c r="BG208" i="13"/>
  <c r="BH208" i="13"/>
  <c r="BI208" i="13"/>
  <c r="BK208" i="13"/>
  <c r="J210" i="13"/>
  <c r="P210" i="13"/>
  <c r="R210" i="13"/>
  <c r="T210" i="13"/>
  <c r="BE210" i="13"/>
  <c r="BF210" i="13"/>
  <c r="BG210" i="13"/>
  <c r="BH210" i="13"/>
  <c r="BI210" i="13"/>
  <c r="BK210" i="13"/>
  <c r="J212" i="13"/>
  <c r="P212" i="13"/>
  <c r="R212" i="13"/>
  <c r="T212" i="13"/>
  <c r="BE212" i="13"/>
  <c r="BF212" i="13"/>
  <c r="BG212" i="13"/>
  <c r="BH212" i="13"/>
  <c r="BI212" i="13"/>
  <c r="BK212" i="13"/>
  <c r="J214" i="13"/>
  <c r="P214" i="13"/>
  <c r="R214" i="13"/>
  <c r="T214" i="13"/>
  <c r="BE214" i="13"/>
  <c r="BF214" i="13"/>
  <c r="BG214" i="13"/>
  <c r="BH214" i="13"/>
  <c r="BI214" i="13"/>
  <c r="BK214" i="13"/>
  <c r="J216" i="13"/>
  <c r="P216" i="13"/>
  <c r="R216" i="13"/>
  <c r="T216" i="13"/>
  <c r="BE216" i="13"/>
  <c r="BF216" i="13"/>
  <c r="BG216" i="13"/>
  <c r="BH216" i="13"/>
  <c r="BI216" i="13"/>
  <c r="BK216" i="13"/>
  <c r="J218" i="13"/>
  <c r="P218" i="13"/>
  <c r="R218" i="13"/>
  <c r="T218" i="13"/>
  <c r="BE218" i="13"/>
  <c r="BF218" i="13"/>
  <c r="BG218" i="13"/>
  <c r="BH218" i="13"/>
  <c r="BI218" i="13"/>
  <c r="BK218" i="13"/>
  <c r="J220" i="13"/>
  <c r="P220" i="13"/>
  <c r="R220" i="13"/>
  <c r="T220" i="13"/>
  <c r="BE220" i="13"/>
  <c r="BF220" i="13"/>
  <c r="BG220" i="13"/>
  <c r="BH220" i="13"/>
  <c r="BI220" i="13"/>
  <c r="BK220" i="13"/>
  <c r="J222" i="13"/>
  <c r="P222" i="13"/>
  <c r="R222" i="13"/>
  <c r="T222" i="13"/>
  <c r="BE222" i="13"/>
  <c r="BF222" i="13"/>
  <c r="BG222" i="13"/>
  <c r="BH222" i="13"/>
  <c r="BI222" i="13"/>
  <c r="BK222" i="13"/>
  <c r="J224" i="13"/>
  <c r="P224" i="13"/>
  <c r="R224" i="13"/>
  <c r="T224" i="13"/>
  <c r="BE224" i="13"/>
  <c r="BF224" i="13"/>
  <c r="BG224" i="13"/>
  <c r="BH224" i="13"/>
  <c r="BI224" i="13"/>
  <c r="BK224" i="13"/>
  <c r="J226" i="13"/>
  <c r="P226" i="13"/>
  <c r="R226" i="13"/>
  <c r="T226" i="13"/>
  <c r="BE226" i="13"/>
  <c r="BF226" i="13"/>
  <c r="BG226" i="13"/>
  <c r="BH226" i="13"/>
  <c r="BI226" i="13"/>
  <c r="BK226" i="13"/>
  <c r="J228" i="13"/>
  <c r="P228" i="13"/>
  <c r="R228" i="13"/>
  <c r="T228" i="13"/>
  <c r="BE228" i="13"/>
  <c r="BF228" i="13"/>
  <c r="BG228" i="13"/>
  <c r="BH228" i="13"/>
  <c r="BI228" i="13"/>
  <c r="BK228" i="13"/>
  <c r="J230" i="13"/>
  <c r="P230" i="13"/>
  <c r="R230" i="13"/>
  <c r="T230" i="13"/>
  <c r="BE230" i="13"/>
  <c r="BF230" i="13"/>
  <c r="BG230" i="13"/>
  <c r="BH230" i="13"/>
  <c r="BI230" i="13"/>
  <c r="BK230" i="13"/>
  <c r="J232" i="13"/>
  <c r="P232" i="13"/>
  <c r="R232" i="13"/>
  <c r="T232" i="13"/>
  <c r="BE232" i="13"/>
  <c r="BF232" i="13"/>
  <c r="BG232" i="13"/>
  <c r="BH232" i="13"/>
  <c r="BI232" i="13"/>
  <c r="BK232" i="13"/>
  <c r="J234" i="13"/>
  <c r="P234" i="13"/>
  <c r="R234" i="13"/>
  <c r="T234" i="13"/>
  <c r="BE234" i="13"/>
  <c r="BF234" i="13"/>
  <c r="BG234" i="13"/>
  <c r="BH234" i="13"/>
  <c r="BI234" i="13"/>
  <c r="BK234" i="13"/>
  <c r="J236" i="13"/>
  <c r="P236" i="13"/>
  <c r="R236" i="13"/>
  <c r="T236" i="13"/>
  <c r="BE236" i="13"/>
  <c r="BF236" i="13"/>
  <c r="BG236" i="13"/>
  <c r="BH236" i="13"/>
  <c r="BI236" i="13"/>
  <c r="BK236" i="13"/>
  <c r="R238" i="13"/>
  <c r="J239" i="13"/>
  <c r="P239" i="13"/>
  <c r="R239" i="13"/>
  <c r="T239" i="13"/>
  <c r="BE239" i="13"/>
  <c r="BF239" i="13"/>
  <c r="BG239" i="13"/>
  <c r="BH239" i="13"/>
  <c r="BI239" i="13"/>
  <c r="BK239" i="13"/>
  <c r="BK238" i="13"/>
  <c r="J238" i="13"/>
  <c r="J65" i="13"/>
  <c r="J241" i="13"/>
  <c r="P241" i="13"/>
  <c r="R241" i="13"/>
  <c r="T241" i="13"/>
  <c r="BE241" i="13"/>
  <c r="BF241" i="13"/>
  <c r="BG241" i="13"/>
  <c r="BH241" i="13"/>
  <c r="BI241" i="13"/>
  <c r="BK241" i="13"/>
  <c r="J243" i="13"/>
  <c r="P243" i="13"/>
  <c r="R243" i="13"/>
  <c r="T243" i="13"/>
  <c r="BE243" i="13"/>
  <c r="BF243" i="13"/>
  <c r="BG243" i="13"/>
  <c r="BH243" i="13"/>
  <c r="BI243" i="13"/>
  <c r="BK243" i="13"/>
  <c r="J245" i="13"/>
  <c r="P245" i="13"/>
  <c r="R245" i="13"/>
  <c r="T245" i="13"/>
  <c r="BE245" i="13"/>
  <c r="BF245" i="13"/>
  <c r="BG245" i="13"/>
  <c r="BH245" i="13"/>
  <c r="BI245" i="13"/>
  <c r="BK245" i="13"/>
  <c r="J247" i="13"/>
  <c r="P247" i="13"/>
  <c r="R247" i="13"/>
  <c r="T247" i="13"/>
  <c r="BE247" i="13"/>
  <c r="BF247" i="13"/>
  <c r="BG247" i="13"/>
  <c r="BH247" i="13"/>
  <c r="BI247" i="13"/>
  <c r="BK247" i="13"/>
  <c r="J249" i="13"/>
  <c r="P249" i="13"/>
  <c r="R249" i="13"/>
  <c r="T249" i="13"/>
  <c r="BE249" i="13"/>
  <c r="BF249" i="13"/>
  <c r="BG249" i="13"/>
  <c r="BH249" i="13"/>
  <c r="BI249" i="13"/>
  <c r="BK249" i="13"/>
  <c r="J251" i="13"/>
  <c r="P251" i="13"/>
  <c r="R251" i="13"/>
  <c r="T251" i="13"/>
  <c r="BE251" i="13"/>
  <c r="BF251" i="13"/>
  <c r="BG251" i="13"/>
  <c r="BH251" i="13"/>
  <c r="BI251" i="13"/>
  <c r="BK251" i="13"/>
  <c r="J253" i="13"/>
  <c r="P253" i="13"/>
  <c r="R253" i="13"/>
  <c r="T253" i="13"/>
  <c r="BE253" i="13"/>
  <c r="BF253" i="13"/>
  <c r="BG253" i="13"/>
  <c r="BH253" i="13"/>
  <c r="BI253" i="13"/>
  <c r="BK253" i="13"/>
  <c r="J255" i="13"/>
  <c r="P255" i="13"/>
  <c r="R255" i="13"/>
  <c r="T255" i="13"/>
  <c r="BE255" i="13"/>
  <c r="BF255" i="13"/>
  <c r="BG255" i="13"/>
  <c r="BH255" i="13"/>
  <c r="BI255" i="13"/>
  <c r="BK255" i="13"/>
  <c r="J257" i="13"/>
  <c r="P257" i="13"/>
  <c r="R257" i="13"/>
  <c r="T257" i="13"/>
  <c r="BE257" i="13"/>
  <c r="BF257" i="13"/>
  <c r="BG257" i="13"/>
  <c r="BH257" i="13"/>
  <c r="BI257" i="13"/>
  <c r="BK257" i="13"/>
  <c r="J259" i="13"/>
  <c r="P259" i="13"/>
  <c r="R259" i="13"/>
  <c r="T259" i="13"/>
  <c r="BE259" i="13"/>
  <c r="BF259" i="13"/>
  <c r="BG259" i="13"/>
  <c r="BH259" i="13"/>
  <c r="BI259" i="13"/>
  <c r="BK259" i="13"/>
  <c r="J261" i="13"/>
  <c r="P261" i="13"/>
  <c r="R261" i="13"/>
  <c r="T261" i="13"/>
  <c r="BE261" i="13"/>
  <c r="BF261" i="13"/>
  <c r="BG261" i="13"/>
  <c r="BH261" i="13"/>
  <c r="BI261" i="13"/>
  <c r="BK261" i="13"/>
  <c r="J263" i="13"/>
  <c r="P263" i="13"/>
  <c r="R263" i="13"/>
  <c r="T263" i="13"/>
  <c r="BE263" i="13"/>
  <c r="BF263" i="13"/>
  <c r="BG263" i="13"/>
  <c r="BH263" i="13"/>
  <c r="BI263" i="13"/>
  <c r="BK263" i="13"/>
  <c r="J265" i="13"/>
  <c r="P265" i="13"/>
  <c r="R265" i="13"/>
  <c r="T265" i="13"/>
  <c r="BE265" i="13"/>
  <c r="BF265" i="13"/>
  <c r="BG265" i="13"/>
  <c r="BH265" i="13"/>
  <c r="BI265" i="13"/>
  <c r="BK265" i="13"/>
  <c r="J267" i="13"/>
  <c r="P267" i="13"/>
  <c r="R267" i="13"/>
  <c r="T267" i="13"/>
  <c r="BE267" i="13"/>
  <c r="BF267" i="13"/>
  <c r="BG267" i="13"/>
  <c r="BH267" i="13"/>
  <c r="BI267" i="13"/>
  <c r="BK267" i="13"/>
  <c r="J269" i="13"/>
  <c r="P269" i="13"/>
  <c r="R269" i="13"/>
  <c r="T269" i="13"/>
  <c r="BE269" i="13"/>
  <c r="BF269" i="13"/>
  <c r="BG269" i="13"/>
  <c r="BH269" i="13"/>
  <c r="BI269" i="13"/>
  <c r="BK269" i="13"/>
  <c r="J271" i="13"/>
  <c r="P271" i="13"/>
  <c r="R271" i="13"/>
  <c r="T271" i="13"/>
  <c r="BE271" i="13"/>
  <c r="BF271" i="13"/>
  <c r="BG271" i="13"/>
  <c r="BH271" i="13"/>
  <c r="BI271" i="13"/>
  <c r="BK271" i="13"/>
  <c r="J273" i="13"/>
  <c r="P273" i="13"/>
  <c r="R273" i="13"/>
  <c r="T273" i="13"/>
  <c r="BE273" i="13"/>
  <c r="BF273" i="13"/>
  <c r="BG273" i="13"/>
  <c r="BH273" i="13"/>
  <c r="BI273" i="13"/>
  <c r="BK273" i="13"/>
  <c r="J275" i="13"/>
  <c r="P275" i="13"/>
  <c r="R275" i="13"/>
  <c r="T275" i="13"/>
  <c r="BE275" i="13"/>
  <c r="BF275" i="13"/>
  <c r="BG275" i="13"/>
  <c r="BH275" i="13"/>
  <c r="BI275" i="13"/>
  <c r="BK275" i="13"/>
  <c r="P277" i="13"/>
  <c r="T277" i="13"/>
  <c r="J278" i="13"/>
  <c r="P278" i="13"/>
  <c r="R278" i="13"/>
  <c r="T278" i="13"/>
  <c r="BE278" i="13"/>
  <c r="BF278" i="13"/>
  <c r="BG278" i="13"/>
  <c r="BH278" i="13"/>
  <c r="BI278" i="13"/>
  <c r="BK278" i="13"/>
  <c r="BK277" i="13"/>
  <c r="J277" i="13"/>
  <c r="J280" i="13"/>
  <c r="P280" i="13"/>
  <c r="R280" i="13"/>
  <c r="T280" i="13"/>
  <c r="BE280" i="13"/>
  <c r="BF280" i="13"/>
  <c r="BG280" i="13"/>
  <c r="BH280" i="13"/>
  <c r="BI280" i="13"/>
  <c r="BK280" i="13"/>
  <c r="J282" i="13"/>
  <c r="P282" i="13"/>
  <c r="R282" i="13"/>
  <c r="T282" i="13"/>
  <c r="BE282" i="13"/>
  <c r="BF282" i="13"/>
  <c r="BG282" i="13"/>
  <c r="BH282" i="13"/>
  <c r="BI282" i="13"/>
  <c r="BK282" i="13"/>
  <c r="J284" i="13"/>
  <c r="P284" i="13"/>
  <c r="R284" i="13"/>
  <c r="T284" i="13"/>
  <c r="BE284" i="13"/>
  <c r="BF284" i="13"/>
  <c r="BG284" i="13"/>
  <c r="BH284" i="13"/>
  <c r="BI284" i="13"/>
  <c r="BK284" i="13"/>
  <c r="J286" i="13"/>
  <c r="P286" i="13"/>
  <c r="R286" i="13"/>
  <c r="T286" i="13"/>
  <c r="BE286" i="13"/>
  <c r="BF286" i="13"/>
  <c r="BG286" i="13"/>
  <c r="BH286" i="13"/>
  <c r="BI286" i="13"/>
  <c r="BK286" i="13"/>
  <c r="J288" i="13"/>
  <c r="P288" i="13"/>
  <c r="R288" i="13"/>
  <c r="T288" i="13"/>
  <c r="BE288" i="13"/>
  <c r="BF288" i="13"/>
  <c r="BG288" i="13"/>
  <c r="BH288" i="13"/>
  <c r="BI288" i="13"/>
  <c r="BK288" i="13"/>
  <c r="J290" i="13"/>
  <c r="P290" i="13"/>
  <c r="R290" i="13"/>
  <c r="T290" i="13"/>
  <c r="BE290" i="13"/>
  <c r="BF290" i="13"/>
  <c r="BG290" i="13"/>
  <c r="BH290" i="13"/>
  <c r="BI290" i="13"/>
  <c r="BK290" i="13"/>
  <c r="J292" i="13"/>
  <c r="P292" i="13"/>
  <c r="R292" i="13"/>
  <c r="T292" i="13"/>
  <c r="BE292" i="13"/>
  <c r="BF292" i="13"/>
  <c r="BG292" i="13"/>
  <c r="BH292" i="13"/>
  <c r="BI292" i="13"/>
  <c r="BK292" i="13"/>
  <c r="J294" i="13"/>
  <c r="P294" i="13"/>
  <c r="R294" i="13"/>
  <c r="T294" i="13"/>
  <c r="BE294" i="13"/>
  <c r="BF294" i="13"/>
  <c r="BG294" i="13"/>
  <c r="BH294" i="13"/>
  <c r="BI294" i="13"/>
  <c r="BK294" i="13"/>
  <c r="J296" i="13"/>
  <c r="P296" i="13"/>
  <c r="R296" i="13"/>
  <c r="T296" i="13"/>
  <c r="BE296" i="13"/>
  <c r="BF296" i="13"/>
  <c r="BG296" i="13"/>
  <c r="BH296" i="13"/>
  <c r="BI296" i="13"/>
  <c r="BK296" i="13"/>
  <c r="J298" i="13"/>
  <c r="P298" i="13"/>
  <c r="R298" i="13"/>
  <c r="T298" i="13"/>
  <c r="BE298" i="13"/>
  <c r="BF298" i="13"/>
  <c r="BG298" i="13"/>
  <c r="BH298" i="13"/>
  <c r="BI298" i="13"/>
  <c r="BK298" i="13"/>
  <c r="J300" i="13"/>
  <c r="BE300" i="13"/>
  <c r="P300" i="13"/>
  <c r="R300" i="13"/>
  <c r="T300" i="13"/>
  <c r="BF300" i="13"/>
  <c r="BG300" i="13"/>
  <c r="BH300" i="13"/>
  <c r="BI300" i="13"/>
  <c r="BK300" i="13"/>
  <c r="J302" i="13"/>
  <c r="P302" i="13"/>
  <c r="R302" i="13"/>
  <c r="T302" i="13"/>
  <c r="BE302" i="13"/>
  <c r="BF302" i="13"/>
  <c r="BG302" i="13"/>
  <c r="BH302" i="13"/>
  <c r="BI302" i="13"/>
  <c r="BK302" i="13"/>
  <c r="J304" i="13"/>
  <c r="P304" i="13"/>
  <c r="R304" i="13"/>
  <c r="T304" i="13"/>
  <c r="BE304" i="13"/>
  <c r="BF304" i="13"/>
  <c r="BG304" i="13"/>
  <c r="BH304" i="13"/>
  <c r="BI304" i="13"/>
  <c r="BK304" i="13"/>
  <c r="J306" i="13"/>
  <c r="P306" i="13"/>
  <c r="R306" i="13"/>
  <c r="T306" i="13"/>
  <c r="BE306" i="13"/>
  <c r="BF306" i="13"/>
  <c r="BG306" i="13"/>
  <c r="BH306" i="13"/>
  <c r="BI306" i="13"/>
  <c r="BK306" i="13"/>
  <c r="J308" i="13"/>
  <c r="P308" i="13"/>
  <c r="R308" i="13"/>
  <c r="T308" i="13"/>
  <c r="BE308" i="13"/>
  <c r="BF308" i="13"/>
  <c r="BG308" i="13"/>
  <c r="BH308" i="13"/>
  <c r="BI308" i="13"/>
  <c r="BK308" i="13"/>
  <c r="J310" i="13"/>
  <c r="P310" i="13"/>
  <c r="R310" i="13"/>
  <c r="T310" i="13"/>
  <c r="BE310" i="13"/>
  <c r="BF310" i="13"/>
  <c r="BG310" i="13"/>
  <c r="BH310" i="13"/>
  <c r="BI310" i="13"/>
  <c r="BK310" i="13"/>
  <c r="J312" i="13"/>
  <c r="P312" i="13"/>
  <c r="R312" i="13"/>
  <c r="T312" i="13"/>
  <c r="BE312" i="13"/>
  <c r="BF312" i="13"/>
  <c r="BG312" i="13"/>
  <c r="BH312" i="13"/>
  <c r="BI312" i="13"/>
  <c r="BK312" i="13"/>
  <c r="J314" i="13"/>
  <c r="P314" i="13"/>
  <c r="R314" i="13"/>
  <c r="T314" i="13"/>
  <c r="BE314" i="13"/>
  <c r="BF314" i="13"/>
  <c r="BG314" i="13"/>
  <c r="BH314" i="13"/>
  <c r="BI314" i="13"/>
  <c r="BK314" i="13"/>
  <c r="J316" i="13"/>
  <c r="P316" i="13"/>
  <c r="R316" i="13"/>
  <c r="T316" i="13"/>
  <c r="BE316" i="13"/>
  <c r="BF316" i="13"/>
  <c r="BG316" i="13"/>
  <c r="BH316" i="13"/>
  <c r="BI316" i="13"/>
  <c r="BK316" i="13"/>
  <c r="J318" i="13"/>
  <c r="P318" i="13"/>
  <c r="R318" i="13"/>
  <c r="T318" i="13"/>
  <c r="BE318" i="13"/>
  <c r="BF318" i="13"/>
  <c r="BG318" i="13"/>
  <c r="BH318" i="13"/>
  <c r="BI318" i="13"/>
  <c r="BK318" i="13"/>
  <c r="J320" i="13"/>
  <c r="P320" i="13"/>
  <c r="R320" i="13"/>
  <c r="T320" i="13"/>
  <c r="BE320" i="13"/>
  <c r="BF320" i="13"/>
  <c r="BG320" i="13"/>
  <c r="BH320" i="13"/>
  <c r="BI320" i="13"/>
  <c r="BK320" i="13"/>
  <c r="J322" i="13"/>
  <c r="P322" i="13"/>
  <c r="R322" i="13"/>
  <c r="T322" i="13"/>
  <c r="BE322" i="13"/>
  <c r="BF322" i="13"/>
  <c r="BG322" i="13"/>
  <c r="BH322" i="13"/>
  <c r="BI322" i="13"/>
  <c r="BK322" i="13"/>
  <c r="J324" i="13"/>
  <c r="P324" i="13"/>
  <c r="R324" i="13"/>
  <c r="T324" i="13"/>
  <c r="BE324" i="13"/>
  <c r="BF324" i="13"/>
  <c r="BG324" i="13"/>
  <c r="BH324" i="13"/>
  <c r="BI324" i="13"/>
  <c r="BK324" i="13"/>
  <c r="J326" i="13"/>
  <c r="P326" i="13"/>
  <c r="R326" i="13"/>
  <c r="T326" i="13"/>
  <c r="BE326" i="13"/>
  <c r="BF326" i="13"/>
  <c r="BG326" i="13"/>
  <c r="BH326" i="13"/>
  <c r="BI326" i="13"/>
  <c r="BK326" i="13"/>
  <c r="J328" i="13"/>
  <c r="P328" i="13"/>
  <c r="R328" i="13"/>
  <c r="T328" i="13"/>
  <c r="BE328" i="13"/>
  <c r="BF328" i="13"/>
  <c r="BG328" i="13"/>
  <c r="BH328" i="13"/>
  <c r="BI328" i="13"/>
  <c r="BK328" i="13"/>
  <c r="J330" i="13"/>
  <c r="P330" i="13"/>
  <c r="R330" i="13"/>
  <c r="T330" i="13"/>
  <c r="BE330" i="13"/>
  <c r="BF330" i="13"/>
  <c r="BG330" i="13"/>
  <c r="BH330" i="13"/>
  <c r="BI330" i="13"/>
  <c r="BK330" i="13"/>
  <c r="J332" i="13"/>
  <c r="P332" i="13"/>
  <c r="R332" i="13"/>
  <c r="T332" i="13"/>
  <c r="BE332" i="13"/>
  <c r="BF332" i="13"/>
  <c r="BG332" i="13"/>
  <c r="BH332" i="13"/>
  <c r="BI332" i="13"/>
  <c r="BK332" i="13"/>
  <c r="J334" i="13"/>
  <c r="P334" i="13"/>
  <c r="R334" i="13"/>
  <c r="T334" i="13"/>
  <c r="BE334" i="13"/>
  <c r="BF334" i="13"/>
  <c r="BG334" i="13"/>
  <c r="BH334" i="13"/>
  <c r="BI334" i="13"/>
  <c r="BK334" i="13"/>
  <c r="J336" i="13"/>
  <c r="P336" i="13"/>
  <c r="R336" i="13"/>
  <c r="T336" i="13"/>
  <c r="BE336" i="13"/>
  <c r="BF336" i="13"/>
  <c r="BG336" i="13"/>
  <c r="BH336" i="13"/>
  <c r="BI336" i="13"/>
  <c r="BK336" i="13"/>
  <c r="J338" i="13"/>
  <c r="P338" i="13"/>
  <c r="R338" i="13"/>
  <c r="T338" i="13"/>
  <c r="BE338" i="13"/>
  <c r="BF338" i="13"/>
  <c r="BG338" i="13"/>
  <c r="BH338" i="13"/>
  <c r="BI338" i="13"/>
  <c r="BK338" i="13"/>
  <c r="J340" i="13"/>
  <c r="P340" i="13"/>
  <c r="R340" i="13"/>
  <c r="T340" i="13"/>
  <c r="BE340" i="13"/>
  <c r="BF340" i="13"/>
  <c r="BG340" i="13"/>
  <c r="BH340" i="13"/>
  <c r="BI340" i="13"/>
  <c r="BK340" i="13"/>
  <c r="J342" i="13"/>
  <c r="P342" i="13"/>
  <c r="R342" i="13"/>
  <c r="T342" i="13"/>
  <c r="BE342" i="13"/>
  <c r="BF342" i="13"/>
  <c r="BG342" i="13"/>
  <c r="BH342" i="13"/>
  <c r="BI342" i="13"/>
  <c r="BK342" i="13"/>
  <c r="J344" i="13"/>
  <c r="P344" i="13"/>
  <c r="R344" i="13"/>
  <c r="T344" i="13"/>
  <c r="BE344" i="13"/>
  <c r="BF344" i="13"/>
  <c r="BG344" i="13"/>
  <c r="BH344" i="13"/>
  <c r="BI344" i="13"/>
  <c r="BK344" i="13"/>
  <c r="J346" i="13"/>
  <c r="P346" i="13"/>
  <c r="R346" i="13"/>
  <c r="T346" i="13"/>
  <c r="BE346" i="13"/>
  <c r="BF346" i="13"/>
  <c r="BG346" i="13"/>
  <c r="BH346" i="13"/>
  <c r="BI346" i="13"/>
  <c r="BK346" i="13"/>
  <c r="J348" i="13"/>
  <c r="P348" i="13"/>
  <c r="R348" i="13"/>
  <c r="T348" i="13"/>
  <c r="BE348" i="13"/>
  <c r="BF348" i="13"/>
  <c r="BG348" i="13"/>
  <c r="BH348" i="13"/>
  <c r="BI348" i="13"/>
  <c r="BK348" i="13"/>
  <c r="J350" i="13"/>
  <c r="P350" i="13"/>
  <c r="R350" i="13"/>
  <c r="T350" i="13"/>
  <c r="BE350" i="13"/>
  <c r="BF350" i="13"/>
  <c r="BG350" i="13"/>
  <c r="BH350" i="13"/>
  <c r="BI350" i="13"/>
  <c r="BK350" i="13"/>
  <c r="J352" i="13"/>
  <c r="P352" i="13"/>
  <c r="R352" i="13"/>
  <c r="T352" i="13"/>
  <c r="BE352" i="13"/>
  <c r="BF352" i="13"/>
  <c r="BG352" i="13"/>
  <c r="BH352" i="13"/>
  <c r="BI352" i="13"/>
  <c r="BK352" i="13"/>
  <c r="J354" i="13"/>
  <c r="P354" i="13"/>
  <c r="R354" i="13"/>
  <c r="T354" i="13"/>
  <c r="BE354" i="13"/>
  <c r="BF354" i="13"/>
  <c r="BG354" i="13"/>
  <c r="BH354" i="13"/>
  <c r="BI354" i="13"/>
  <c r="BK354" i="13"/>
  <c r="J356" i="13"/>
  <c r="P356" i="13"/>
  <c r="R356" i="13"/>
  <c r="T356" i="13"/>
  <c r="BE356" i="13"/>
  <c r="BF356" i="13"/>
  <c r="BG356" i="13"/>
  <c r="BH356" i="13"/>
  <c r="BI356" i="13"/>
  <c r="BK356" i="13"/>
  <c r="J358" i="13"/>
  <c r="P358" i="13"/>
  <c r="R358" i="13"/>
  <c r="T358" i="13"/>
  <c r="BE358" i="13"/>
  <c r="BF358" i="13"/>
  <c r="BG358" i="13"/>
  <c r="BH358" i="13"/>
  <c r="BI358" i="13"/>
  <c r="BK358" i="13"/>
  <c r="J360" i="13"/>
  <c r="P360" i="13"/>
  <c r="R360" i="13"/>
  <c r="T360" i="13"/>
  <c r="BE360" i="13"/>
  <c r="BF360" i="13"/>
  <c r="BG360" i="13"/>
  <c r="BH360" i="13"/>
  <c r="BI360" i="13"/>
  <c r="BK360" i="13"/>
  <c r="J362" i="13"/>
  <c r="P362" i="13"/>
  <c r="R362" i="13"/>
  <c r="T362" i="13"/>
  <c r="BE362" i="13"/>
  <c r="BF362" i="13"/>
  <c r="BG362" i="13"/>
  <c r="BH362" i="13"/>
  <c r="BI362" i="13"/>
  <c r="BK362" i="13"/>
  <c r="J364" i="13"/>
  <c r="P364" i="13"/>
  <c r="R364" i="13"/>
  <c r="T364" i="13"/>
  <c r="BE364" i="13"/>
  <c r="BF364" i="13"/>
  <c r="BG364" i="13"/>
  <c r="BH364" i="13"/>
  <c r="BI364" i="13"/>
  <c r="BK364" i="13"/>
  <c r="J366" i="13"/>
  <c r="P366" i="13"/>
  <c r="R366" i="13"/>
  <c r="T366" i="13"/>
  <c r="BE366" i="13"/>
  <c r="BF366" i="13"/>
  <c r="BG366" i="13"/>
  <c r="BH366" i="13"/>
  <c r="BI366" i="13"/>
  <c r="BK366" i="13"/>
  <c r="J368" i="13"/>
  <c r="P368" i="13"/>
  <c r="R368" i="13"/>
  <c r="T368" i="13"/>
  <c r="BE368" i="13"/>
  <c r="BF368" i="13"/>
  <c r="BG368" i="13"/>
  <c r="BH368" i="13"/>
  <c r="BI368" i="13"/>
  <c r="BK368" i="13"/>
  <c r="J370" i="13"/>
  <c r="P370" i="13"/>
  <c r="R370" i="13"/>
  <c r="T370" i="13"/>
  <c r="BE370" i="13"/>
  <c r="BF370" i="13"/>
  <c r="BG370" i="13"/>
  <c r="BH370" i="13"/>
  <c r="BI370" i="13"/>
  <c r="BK370" i="13"/>
  <c r="J372" i="13"/>
  <c r="P372" i="13"/>
  <c r="R372" i="13"/>
  <c r="T372" i="13"/>
  <c r="BE372" i="13"/>
  <c r="BF372" i="13"/>
  <c r="BG372" i="13"/>
  <c r="BH372" i="13"/>
  <c r="BI372" i="13"/>
  <c r="BK372" i="13"/>
  <c r="J374" i="13"/>
  <c r="P374" i="13"/>
  <c r="R374" i="13"/>
  <c r="T374" i="13"/>
  <c r="BE374" i="13"/>
  <c r="BF374" i="13"/>
  <c r="BG374" i="13"/>
  <c r="BH374" i="13"/>
  <c r="BI374" i="13"/>
  <c r="BK374" i="13"/>
  <c r="J376" i="13"/>
  <c r="P376" i="13"/>
  <c r="R376" i="13"/>
  <c r="T376" i="13"/>
  <c r="BE376" i="13"/>
  <c r="BF376" i="13"/>
  <c r="BG376" i="13"/>
  <c r="BH376" i="13"/>
  <c r="BI376" i="13"/>
  <c r="BK376" i="13"/>
  <c r="R378" i="13"/>
  <c r="J379" i="13"/>
  <c r="P379" i="13"/>
  <c r="P378" i="13"/>
  <c r="R379" i="13"/>
  <c r="T379" i="13"/>
  <c r="T378" i="13"/>
  <c r="BE379" i="13"/>
  <c r="BF379" i="13"/>
  <c r="BG379" i="13"/>
  <c r="BH379" i="13"/>
  <c r="BI379" i="13"/>
  <c r="BK379" i="13"/>
  <c r="BK378" i="13"/>
  <c r="J378" i="13"/>
  <c r="J67" i="13"/>
  <c r="P381" i="13"/>
  <c r="T381" i="13"/>
  <c r="J382" i="13"/>
  <c r="P382" i="13"/>
  <c r="R382" i="13"/>
  <c r="T382" i="13"/>
  <c r="BE382" i="13"/>
  <c r="BF382" i="13"/>
  <c r="BG382" i="13"/>
  <c r="BH382" i="13"/>
  <c r="BI382" i="13"/>
  <c r="BK382" i="13"/>
  <c r="BK381" i="13"/>
  <c r="J381" i="13"/>
  <c r="J68" i="13"/>
  <c r="J384" i="13"/>
  <c r="P384" i="13"/>
  <c r="R384" i="13"/>
  <c r="T384" i="13"/>
  <c r="BE384" i="13"/>
  <c r="BF384" i="13"/>
  <c r="BG384" i="13"/>
  <c r="BH384" i="13"/>
  <c r="BI384" i="13"/>
  <c r="BK384" i="13"/>
  <c r="J386" i="13"/>
  <c r="P386" i="13"/>
  <c r="R386" i="13"/>
  <c r="T386" i="13"/>
  <c r="BE386" i="13"/>
  <c r="BF386" i="13"/>
  <c r="BG386" i="13"/>
  <c r="BH386" i="13"/>
  <c r="BI386" i="13"/>
  <c r="BK386" i="13"/>
  <c r="J388" i="13"/>
  <c r="P388" i="13"/>
  <c r="R388" i="13"/>
  <c r="T388" i="13"/>
  <c r="BE388" i="13"/>
  <c r="BF388" i="13"/>
  <c r="BG388" i="13"/>
  <c r="BH388" i="13"/>
  <c r="BI388" i="13"/>
  <c r="BK388" i="13"/>
  <c r="J390" i="13"/>
  <c r="P390" i="13"/>
  <c r="R390" i="13"/>
  <c r="T390" i="13"/>
  <c r="BE390" i="13"/>
  <c r="BF390" i="13"/>
  <c r="BG390" i="13"/>
  <c r="BH390" i="13"/>
  <c r="BI390" i="13"/>
  <c r="BK390" i="13"/>
  <c r="J392" i="13"/>
  <c r="P392" i="13"/>
  <c r="R392" i="13"/>
  <c r="T392" i="13"/>
  <c r="BE392" i="13"/>
  <c r="BF392" i="13"/>
  <c r="BG392" i="13"/>
  <c r="BH392" i="13"/>
  <c r="BI392" i="13"/>
  <c r="BK392" i="13"/>
  <c r="R394" i="13"/>
  <c r="J395" i="13"/>
  <c r="P395" i="13"/>
  <c r="R395" i="13"/>
  <c r="T395" i="13"/>
  <c r="BE395" i="13"/>
  <c r="BF395" i="13"/>
  <c r="BG395" i="13"/>
  <c r="BH395" i="13"/>
  <c r="BI395" i="13"/>
  <c r="BK395" i="13"/>
  <c r="BK394" i="13"/>
  <c r="J394" i="13"/>
  <c r="J69" i="13"/>
  <c r="J397" i="13"/>
  <c r="P397" i="13"/>
  <c r="R397" i="13"/>
  <c r="T397" i="13"/>
  <c r="BE397" i="13"/>
  <c r="BF397" i="13"/>
  <c r="BG397" i="13"/>
  <c r="BH397" i="13"/>
  <c r="BI397" i="13"/>
  <c r="BK397" i="13"/>
  <c r="J399" i="13"/>
  <c r="P399" i="13"/>
  <c r="R399" i="13"/>
  <c r="T399" i="13"/>
  <c r="BE399" i="13"/>
  <c r="BF399" i="13"/>
  <c r="BG399" i="13"/>
  <c r="BH399" i="13"/>
  <c r="BI399" i="13"/>
  <c r="BK399" i="13"/>
  <c r="J401" i="13"/>
  <c r="P401" i="13"/>
  <c r="R401" i="13"/>
  <c r="T401" i="13"/>
  <c r="BE401" i="13"/>
  <c r="BF401" i="13"/>
  <c r="BG401" i="13"/>
  <c r="BH401" i="13"/>
  <c r="BI401" i="13"/>
  <c r="BK401" i="13"/>
  <c r="J403" i="13"/>
  <c r="P403" i="13"/>
  <c r="R403" i="13"/>
  <c r="T403" i="13"/>
  <c r="BE403" i="13"/>
  <c r="BF403" i="13"/>
  <c r="BG403" i="13"/>
  <c r="BH403" i="13"/>
  <c r="BI403" i="13"/>
  <c r="BK403" i="13"/>
  <c r="P405" i="13"/>
  <c r="T405" i="13"/>
  <c r="J406" i="13"/>
  <c r="P406" i="13"/>
  <c r="R406" i="13"/>
  <c r="T406" i="13"/>
  <c r="BE406" i="13"/>
  <c r="BF406" i="13"/>
  <c r="BG406" i="13"/>
  <c r="BH406" i="13"/>
  <c r="BI406" i="13"/>
  <c r="BK406" i="13"/>
  <c r="BK405" i="13"/>
  <c r="J405" i="13"/>
  <c r="J408" i="13"/>
  <c r="P408" i="13"/>
  <c r="R408" i="13"/>
  <c r="T408" i="13"/>
  <c r="BE408" i="13"/>
  <c r="BF408" i="13"/>
  <c r="BG408" i="13"/>
  <c r="BH408" i="13"/>
  <c r="BI408" i="13"/>
  <c r="BK408" i="13"/>
  <c r="J410" i="13"/>
  <c r="P410" i="13"/>
  <c r="R410" i="13"/>
  <c r="T410" i="13"/>
  <c r="BE410" i="13"/>
  <c r="BF410" i="13"/>
  <c r="BG410" i="13"/>
  <c r="BH410" i="13"/>
  <c r="BI410" i="13"/>
  <c r="BK410" i="13"/>
  <c r="R412" i="13"/>
  <c r="J413" i="13"/>
  <c r="P413" i="13"/>
  <c r="P412" i="13"/>
  <c r="R413" i="13"/>
  <c r="T413" i="13"/>
  <c r="T412" i="13"/>
  <c r="BE413" i="13"/>
  <c r="BF413" i="13"/>
  <c r="BG413" i="13"/>
  <c r="BH413" i="13"/>
  <c r="BI413" i="13"/>
  <c r="BK413" i="13"/>
  <c r="BK412" i="13"/>
  <c r="J412" i="13"/>
  <c r="J71" i="13"/>
  <c r="P415" i="13"/>
  <c r="T415" i="13"/>
  <c r="J416" i="13"/>
  <c r="P416" i="13"/>
  <c r="R416" i="13"/>
  <c r="T416" i="13"/>
  <c r="BE416" i="13"/>
  <c r="BF416" i="13"/>
  <c r="BG416" i="13"/>
  <c r="BH416" i="13"/>
  <c r="BI416" i="13"/>
  <c r="BK416" i="13"/>
  <c r="BK415" i="13"/>
  <c r="J415" i="13"/>
  <c r="J72" i="13"/>
  <c r="J418" i="13"/>
  <c r="P418" i="13"/>
  <c r="R418" i="13"/>
  <c r="T418" i="13"/>
  <c r="BE418" i="13"/>
  <c r="BF418" i="13"/>
  <c r="BG418" i="13"/>
  <c r="BH418" i="13"/>
  <c r="BI418" i="13"/>
  <c r="BK418" i="13"/>
  <c r="J420" i="13"/>
  <c r="P420" i="13"/>
  <c r="R420" i="13"/>
  <c r="T420" i="13"/>
  <c r="BE420" i="13"/>
  <c r="BF420" i="13"/>
  <c r="BG420" i="13"/>
  <c r="BH420" i="13"/>
  <c r="BI420" i="13"/>
  <c r="BK420" i="13"/>
  <c r="J422" i="13"/>
  <c r="P422" i="13"/>
  <c r="R422" i="13"/>
  <c r="T422" i="13"/>
  <c r="BE422" i="13"/>
  <c r="BF422" i="13"/>
  <c r="BG422" i="13"/>
  <c r="BH422" i="13"/>
  <c r="BI422" i="13"/>
  <c r="BK422" i="13"/>
  <c r="J424" i="13"/>
  <c r="P424" i="13"/>
  <c r="R424" i="13"/>
  <c r="T424" i="13"/>
  <c r="BE424" i="13"/>
  <c r="BF424" i="13"/>
  <c r="BG424" i="13"/>
  <c r="BH424" i="13"/>
  <c r="BI424" i="13"/>
  <c r="BK424" i="13"/>
  <c r="J426" i="13"/>
  <c r="P426" i="13"/>
  <c r="R426" i="13"/>
  <c r="T426" i="13"/>
  <c r="BE426" i="13"/>
  <c r="BF426" i="13"/>
  <c r="BG426" i="13"/>
  <c r="BH426" i="13"/>
  <c r="BI426" i="13"/>
  <c r="BK426" i="13"/>
  <c r="J428" i="13"/>
  <c r="P428" i="13"/>
  <c r="R428" i="13"/>
  <c r="T428" i="13"/>
  <c r="BE428" i="13"/>
  <c r="BF428" i="13"/>
  <c r="BG428" i="13"/>
  <c r="BH428" i="13"/>
  <c r="BI428" i="13"/>
  <c r="BK428" i="13"/>
  <c r="J430" i="13"/>
  <c r="P430" i="13"/>
  <c r="R430" i="13"/>
  <c r="T430" i="13"/>
  <c r="BE430" i="13"/>
  <c r="BF430" i="13"/>
  <c r="BG430" i="13"/>
  <c r="BH430" i="13"/>
  <c r="BI430" i="13"/>
  <c r="BK430" i="13"/>
  <c r="J432" i="13"/>
  <c r="P432" i="13"/>
  <c r="R432" i="13"/>
  <c r="T432" i="13"/>
  <c r="BE432" i="13"/>
  <c r="BF432" i="13"/>
  <c r="BG432" i="13"/>
  <c r="BH432" i="13"/>
  <c r="BI432" i="13"/>
  <c r="BK432" i="13"/>
  <c r="J434" i="13"/>
  <c r="P434" i="13"/>
  <c r="R434" i="13"/>
  <c r="T434" i="13"/>
  <c r="BE434" i="13"/>
  <c r="BF434" i="13"/>
  <c r="BG434" i="13"/>
  <c r="BH434" i="13"/>
  <c r="BI434" i="13"/>
  <c r="BK434" i="13"/>
  <c r="R436" i="13"/>
  <c r="J437" i="13"/>
  <c r="P437" i="13"/>
  <c r="R437" i="13"/>
  <c r="T437" i="13"/>
  <c r="BE437" i="13"/>
  <c r="BF437" i="13"/>
  <c r="BG437" i="13"/>
  <c r="BH437" i="13"/>
  <c r="BI437" i="13"/>
  <c r="BK437" i="13"/>
  <c r="BK436" i="13"/>
  <c r="J436" i="13"/>
  <c r="J73" i="13"/>
  <c r="J439" i="13"/>
  <c r="P439" i="13"/>
  <c r="R439" i="13"/>
  <c r="T439" i="13"/>
  <c r="BE439" i="13"/>
  <c r="BF439" i="13"/>
  <c r="BG439" i="13"/>
  <c r="BH439" i="13"/>
  <c r="BI439" i="13"/>
  <c r="BK439" i="13"/>
  <c r="J441" i="13"/>
  <c r="P441" i="13"/>
  <c r="R441" i="13"/>
  <c r="T441" i="13"/>
  <c r="BE441" i="13"/>
  <c r="BF441" i="13"/>
  <c r="BG441" i="13"/>
  <c r="BH441" i="13"/>
  <c r="BI441" i="13"/>
  <c r="BK441" i="13"/>
  <c r="J443" i="13"/>
  <c r="P443" i="13"/>
  <c r="R443" i="13"/>
  <c r="T443" i="13"/>
  <c r="BE443" i="13"/>
  <c r="BF443" i="13"/>
  <c r="BG443" i="13"/>
  <c r="BH443" i="13"/>
  <c r="BI443" i="13"/>
  <c r="BK443" i="13"/>
  <c r="E7" i="8"/>
  <c r="J12" i="8"/>
  <c r="J79" i="8"/>
  <c r="J14" i="8"/>
  <c r="E15" i="8"/>
  <c r="F51" i="8"/>
  <c r="J15" i="8"/>
  <c r="J17" i="8"/>
  <c r="E18" i="8"/>
  <c r="J18" i="8"/>
  <c r="J20" i="8"/>
  <c r="E21" i="8"/>
  <c r="J81" i="8"/>
  <c r="J21" i="8"/>
  <c r="E45" i="8"/>
  <c r="E47" i="8"/>
  <c r="F49" i="8"/>
  <c r="J49" i="8"/>
  <c r="J51" i="8"/>
  <c r="F52" i="8"/>
  <c r="E75" i="8"/>
  <c r="E77" i="8"/>
  <c r="F79" i="8"/>
  <c r="F81" i="8"/>
  <c r="F82" i="8"/>
  <c r="T87" i="8"/>
  <c r="J88" i="8"/>
  <c r="P88" i="8"/>
  <c r="P87" i="8"/>
  <c r="R88" i="8"/>
  <c r="T88" i="8"/>
  <c r="BE88" i="8"/>
  <c r="J30" i="8"/>
  <c r="AV58" i="1"/>
  <c r="BF88" i="8"/>
  <c r="BG88" i="8"/>
  <c r="BH88" i="8"/>
  <c r="BI88" i="8"/>
  <c r="BK88" i="8"/>
  <c r="BK87" i="8"/>
  <c r="J90" i="8"/>
  <c r="P90" i="8"/>
  <c r="R90" i="8"/>
  <c r="T90" i="8"/>
  <c r="BE90" i="8"/>
  <c r="BF90" i="8"/>
  <c r="BG90" i="8"/>
  <c r="BH90" i="8"/>
  <c r="BI90" i="8"/>
  <c r="BK90" i="8"/>
  <c r="J92" i="8"/>
  <c r="P92" i="8"/>
  <c r="R92" i="8"/>
  <c r="T92" i="8"/>
  <c r="BE92" i="8"/>
  <c r="BF92" i="8"/>
  <c r="BG92" i="8"/>
  <c r="BH92" i="8"/>
  <c r="BI92" i="8"/>
  <c r="BK92" i="8"/>
  <c r="J94" i="8"/>
  <c r="P94" i="8"/>
  <c r="R94" i="8"/>
  <c r="T94" i="8"/>
  <c r="BE94" i="8"/>
  <c r="BF94" i="8"/>
  <c r="BG94" i="8"/>
  <c r="BH94" i="8"/>
  <c r="BI94" i="8"/>
  <c r="BK94" i="8"/>
  <c r="J96" i="8"/>
  <c r="P96" i="8"/>
  <c r="R96" i="8"/>
  <c r="T96" i="8"/>
  <c r="BE96" i="8"/>
  <c r="BF96" i="8"/>
  <c r="BG96" i="8"/>
  <c r="BH96" i="8"/>
  <c r="BI96" i="8"/>
  <c r="BK96" i="8"/>
  <c r="J98" i="8"/>
  <c r="P98" i="8"/>
  <c r="R98" i="8"/>
  <c r="T98" i="8"/>
  <c r="BE98" i="8"/>
  <c r="BF98" i="8"/>
  <c r="BG98" i="8"/>
  <c r="BH98" i="8"/>
  <c r="BI98" i="8"/>
  <c r="BK98" i="8"/>
  <c r="J100" i="8"/>
  <c r="P100" i="8"/>
  <c r="R100" i="8"/>
  <c r="T100" i="8"/>
  <c r="BE100" i="8"/>
  <c r="BF100" i="8"/>
  <c r="BG100" i="8"/>
  <c r="BH100" i="8"/>
  <c r="BI100" i="8"/>
  <c r="BK100" i="8"/>
  <c r="J102" i="8"/>
  <c r="P102" i="8"/>
  <c r="R102" i="8"/>
  <c r="T102" i="8"/>
  <c r="BE102" i="8"/>
  <c r="BF102" i="8"/>
  <c r="BG102" i="8"/>
  <c r="BH102" i="8"/>
  <c r="BI102" i="8"/>
  <c r="BK102" i="8"/>
  <c r="J104" i="8"/>
  <c r="P104" i="8"/>
  <c r="R104" i="8"/>
  <c r="T104" i="8"/>
  <c r="BE104" i="8"/>
  <c r="BF104" i="8"/>
  <c r="BG104" i="8"/>
  <c r="BH104" i="8"/>
  <c r="BI104" i="8"/>
  <c r="BK104" i="8"/>
  <c r="J106" i="8"/>
  <c r="P106" i="8"/>
  <c r="R106" i="8"/>
  <c r="T106" i="8"/>
  <c r="BE106" i="8"/>
  <c r="BF106" i="8"/>
  <c r="BG106" i="8"/>
  <c r="BH106" i="8"/>
  <c r="BI106" i="8"/>
  <c r="BK106" i="8"/>
  <c r="J108" i="8"/>
  <c r="P108" i="8"/>
  <c r="R108" i="8"/>
  <c r="T108" i="8"/>
  <c r="BE108" i="8"/>
  <c r="BF108" i="8"/>
  <c r="BG108" i="8"/>
  <c r="BH108" i="8"/>
  <c r="BI108" i="8"/>
  <c r="BK108" i="8"/>
  <c r="J110" i="8"/>
  <c r="P110" i="8"/>
  <c r="R110" i="8"/>
  <c r="T110" i="8"/>
  <c r="BE110" i="8"/>
  <c r="BF110" i="8"/>
  <c r="BG110" i="8"/>
  <c r="BH110" i="8"/>
  <c r="BI110" i="8"/>
  <c r="BK110" i="8"/>
  <c r="J112" i="8"/>
  <c r="P112" i="8"/>
  <c r="R112" i="8"/>
  <c r="T112" i="8"/>
  <c r="BE112" i="8"/>
  <c r="BF112" i="8"/>
  <c r="BG112" i="8"/>
  <c r="BH112" i="8"/>
  <c r="BI112" i="8"/>
  <c r="BK112" i="8"/>
  <c r="J114" i="8"/>
  <c r="P114" i="8"/>
  <c r="R114" i="8"/>
  <c r="T114" i="8"/>
  <c r="BE114" i="8"/>
  <c r="BF114" i="8"/>
  <c r="BG114" i="8"/>
  <c r="BH114" i="8"/>
  <c r="BI114" i="8"/>
  <c r="BK114" i="8"/>
  <c r="J116" i="8"/>
  <c r="P116" i="8"/>
  <c r="R116" i="8"/>
  <c r="T116" i="8"/>
  <c r="BE116" i="8"/>
  <c r="BF116" i="8"/>
  <c r="BG116" i="8"/>
  <c r="BH116" i="8"/>
  <c r="BI116" i="8"/>
  <c r="BK116" i="8"/>
  <c r="J118" i="8"/>
  <c r="P118" i="8"/>
  <c r="R118" i="8"/>
  <c r="T118" i="8"/>
  <c r="BE118" i="8"/>
  <c r="BF118" i="8"/>
  <c r="BG118" i="8"/>
  <c r="BH118" i="8"/>
  <c r="BI118" i="8"/>
  <c r="BK118" i="8"/>
  <c r="J120" i="8"/>
  <c r="P120" i="8"/>
  <c r="R120" i="8"/>
  <c r="T120" i="8"/>
  <c r="BE120" i="8"/>
  <c r="BF120" i="8"/>
  <c r="BG120" i="8"/>
  <c r="BH120" i="8"/>
  <c r="BI120" i="8"/>
  <c r="BK120" i="8"/>
  <c r="J122" i="8"/>
  <c r="P122" i="8"/>
  <c r="R122" i="8"/>
  <c r="T122" i="8"/>
  <c r="BE122" i="8"/>
  <c r="BF122" i="8"/>
  <c r="BG122" i="8"/>
  <c r="BH122" i="8"/>
  <c r="BI122" i="8"/>
  <c r="BK122" i="8"/>
  <c r="R124" i="8"/>
  <c r="J125" i="8"/>
  <c r="P125" i="8"/>
  <c r="P124" i="8"/>
  <c r="R125" i="8"/>
  <c r="T125" i="8"/>
  <c r="T124" i="8"/>
  <c r="BE125" i="8"/>
  <c r="BF125" i="8"/>
  <c r="BG125" i="8"/>
  <c r="BH125" i="8"/>
  <c r="F33" i="8"/>
  <c r="BC58" i="1"/>
  <c r="BI125" i="8"/>
  <c r="BK125" i="8"/>
  <c r="BK124" i="8"/>
  <c r="J124" i="8"/>
  <c r="J59" i="8"/>
  <c r="J127" i="8"/>
  <c r="P127" i="8"/>
  <c r="R127" i="8"/>
  <c r="T127" i="8"/>
  <c r="BE127" i="8"/>
  <c r="BF127" i="8"/>
  <c r="BG127" i="8"/>
  <c r="BH127" i="8"/>
  <c r="BI127" i="8"/>
  <c r="BK127" i="8"/>
  <c r="J129" i="8"/>
  <c r="P129" i="8"/>
  <c r="R129" i="8"/>
  <c r="T129" i="8"/>
  <c r="BE129" i="8"/>
  <c r="BF129" i="8"/>
  <c r="BG129" i="8"/>
  <c r="BH129" i="8"/>
  <c r="BI129" i="8"/>
  <c r="BK129" i="8"/>
  <c r="J131" i="8"/>
  <c r="P131" i="8"/>
  <c r="R131" i="8"/>
  <c r="T131" i="8"/>
  <c r="BE131" i="8"/>
  <c r="BF131" i="8"/>
  <c r="BG131" i="8"/>
  <c r="BH131" i="8"/>
  <c r="BI131" i="8"/>
  <c r="BK131" i="8"/>
  <c r="P133" i="8"/>
  <c r="T133" i="8"/>
  <c r="J134" i="8"/>
  <c r="P134" i="8"/>
  <c r="R134" i="8"/>
  <c r="R133" i="8"/>
  <c r="T134" i="8"/>
  <c r="BE134" i="8"/>
  <c r="BF134" i="8"/>
  <c r="BG134" i="8"/>
  <c r="BH134" i="8"/>
  <c r="BI134" i="8"/>
  <c r="BK134" i="8"/>
  <c r="BK133" i="8"/>
  <c r="J133" i="8"/>
  <c r="J60" i="8"/>
  <c r="J136" i="8"/>
  <c r="P136" i="8"/>
  <c r="R136" i="8"/>
  <c r="T136" i="8"/>
  <c r="BE136" i="8"/>
  <c r="BF136" i="8"/>
  <c r="BG136" i="8"/>
  <c r="BH136" i="8"/>
  <c r="BI136" i="8"/>
  <c r="BK136" i="8"/>
  <c r="R138" i="8"/>
  <c r="J139" i="8"/>
  <c r="P139" i="8"/>
  <c r="P138" i="8"/>
  <c r="R139" i="8"/>
  <c r="T139" i="8"/>
  <c r="T138" i="8"/>
  <c r="BE139" i="8"/>
  <c r="BF139" i="8"/>
  <c r="BG139" i="8"/>
  <c r="BH139" i="8"/>
  <c r="BI139" i="8"/>
  <c r="BK139" i="8"/>
  <c r="BK138" i="8"/>
  <c r="J138" i="8"/>
  <c r="J61" i="8"/>
  <c r="J141" i="8"/>
  <c r="P141" i="8"/>
  <c r="R141" i="8"/>
  <c r="T141" i="8"/>
  <c r="BE141" i="8"/>
  <c r="BF141" i="8"/>
  <c r="BG141" i="8"/>
  <c r="BH141" i="8"/>
  <c r="BI141" i="8"/>
  <c r="BK141" i="8"/>
  <c r="J143" i="8"/>
  <c r="P143" i="8"/>
  <c r="R143" i="8"/>
  <c r="T143" i="8"/>
  <c r="BE143" i="8"/>
  <c r="BF143" i="8"/>
  <c r="BG143" i="8"/>
  <c r="BH143" i="8"/>
  <c r="BI143" i="8"/>
  <c r="BK143" i="8"/>
  <c r="J145" i="8"/>
  <c r="P145" i="8"/>
  <c r="R145" i="8"/>
  <c r="T145" i="8"/>
  <c r="BE145" i="8"/>
  <c r="BF145" i="8"/>
  <c r="BG145" i="8"/>
  <c r="BH145" i="8"/>
  <c r="BI145" i="8"/>
  <c r="BK145" i="8"/>
  <c r="J147" i="8"/>
  <c r="P147" i="8"/>
  <c r="R147" i="8"/>
  <c r="T147" i="8"/>
  <c r="BE147" i="8"/>
  <c r="BF147" i="8"/>
  <c r="BG147" i="8"/>
  <c r="BH147" i="8"/>
  <c r="BI147" i="8"/>
  <c r="BK147" i="8"/>
  <c r="J149" i="8"/>
  <c r="P149" i="8"/>
  <c r="R149" i="8"/>
  <c r="T149" i="8"/>
  <c r="BE149" i="8"/>
  <c r="BF149" i="8"/>
  <c r="BG149" i="8"/>
  <c r="BH149" i="8"/>
  <c r="BI149" i="8"/>
  <c r="BK149" i="8"/>
  <c r="J151" i="8"/>
  <c r="P151" i="8"/>
  <c r="R151" i="8"/>
  <c r="T151" i="8"/>
  <c r="BE151" i="8"/>
  <c r="BF151" i="8"/>
  <c r="BG151" i="8"/>
  <c r="BH151" i="8"/>
  <c r="BI151" i="8"/>
  <c r="BK151" i="8"/>
  <c r="J153" i="8"/>
  <c r="P153" i="8"/>
  <c r="R153" i="8"/>
  <c r="T153" i="8"/>
  <c r="BE153" i="8"/>
  <c r="BF153" i="8"/>
  <c r="BG153" i="8"/>
  <c r="BH153" i="8"/>
  <c r="BI153" i="8"/>
  <c r="BK153" i="8"/>
  <c r="J155" i="8"/>
  <c r="P155" i="8"/>
  <c r="R155" i="8"/>
  <c r="T155" i="8"/>
  <c r="BE155" i="8"/>
  <c r="BF155" i="8"/>
  <c r="BG155" i="8"/>
  <c r="BH155" i="8"/>
  <c r="BI155" i="8"/>
  <c r="BK155" i="8"/>
  <c r="P157" i="8"/>
  <c r="T157" i="8"/>
  <c r="J158" i="8"/>
  <c r="P158" i="8"/>
  <c r="R158" i="8"/>
  <c r="R157" i="8"/>
  <c r="T158" i="8"/>
  <c r="BE158" i="8"/>
  <c r="BF158" i="8"/>
  <c r="BG158" i="8"/>
  <c r="BH158" i="8"/>
  <c r="BI158" i="8"/>
  <c r="BK158" i="8"/>
  <c r="BK157" i="8"/>
  <c r="J157" i="8"/>
  <c r="J62" i="8"/>
  <c r="J162" i="8"/>
  <c r="P162" i="8"/>
  <c r="R162" i="8"/>
  <c r="T162" i="8"/>
  <c r="BE162" i="8"/>
  <c r="BF162" i="8"/>
  <c r="BG162" i="8"/>
  <c r="BH162" i="8"/>
  <c r="BI162" i="8"/>
  <c r="BK162" i="8"/>
  <c r="J166" i="8"/>
  <c r="P166" i="8"/>
  <c r="R166" i="8"/>
  <c r="T166" i="8"/>
  <c r="BE166" i="8"/>
  <c r="BF166" i="8"/>
  <c r="BG166" i="8"/>
  <c r="BH166" i="8"/>
  <c r="BI166" i="8"/>
  <c r="BK166" i="8"/>
  <c r="J170" i="8"/>
  <c r="P170" i="8"/>
  <c r="R170" i="8"/>
  <c r="T170" i="8"/>
  <c r="BE170" i="8"/>
  <c r="BF170" i="8"/>
  <c r="BG170" i="8"/>
  <c r="BH170" i="8"/>
  <c r="BI170" i="8"/>
  <c r="BK170" i="8"/>
  <c r="J174" i="8"/>
  <c r="P174" i="8"/>
  <c r="R174" i="8"/>
  <c r="T174" i="8"/>
  <c r="BE174" i="8"/>
  <c r="BF174" i="8"/>
  <c r="BG174" i="8"/>
  <c r="BH174" i="8"/>
  <c r="BI174" i="8"/>
  <c r="BK174" i="8"/>
  <c r="J178" i="8"/>
  <c r="P178" i="8"/>
  <c r="R178" i="8"/>
  <c r="T178" i="8"/>
  <c r="BE178" i="8"/>
  <c r="BF178" i="8"/>
  <c r="BG178" i="8"/>
  <c r="BH178" i="8"/>
  <c r="BI178" i="8"/>
  <c r="BK178" i="8"/>
  <c r="J182" i="8"/>
  <c r="P182" i="8"/>
  <c r="R182" i="8"/>
  <c r="T182" i="8"/>
  <c r="BE182" i="8"/>
  <c r="BF182" i="8"/>
  <c r="BG182" i="8"/>
  <c r="BH182" i="8"/>
  <c r="BI182" i="8"/>
  <c r="BK182" i="8"/>
  <c r="J186" i="8"/>
  <c r="P186" i="8"/>
  <c r="R186" i="8"/>
  <c r="T186" i="8"/>
  <c r="BE186" i="8"/>
  <c r="BF186" i="8"/>
  <c r="BG186" i="8"/>
  <c r="BH186" i="8"/>
  <c r="BI186" i="8"/>
  <c r="BK186" i="8"/>
  <c r="J190" i="8"/>
  <c r="P190" i="8"/>
  <c r="R190" i="8"/>
  <c r="T190" i="8"/>
  <c r="BE190" i="8"/>
  <c r="BF190" i="8"/>
  <c r="BG190" i="8"/>
  <c r="BH190" i="8"/>
  <c r="BI190" i="8"/>
  <c r="BK190" i="8"/>
  <c r="J194" i="8"/>
  <c r="P194" i="8"/>
  <c r="R194" i="8"/>
  <c r="T194" i="8"/>
  <c r="BE194" i="8"/>
  <c r="BF194" i="8"/>
  <c r="BG194" i="8"/>
  <c r="BH194" i="8"/>
  <c r="BI194" i="8"/>
  <c r="BK194" i="8"/>
  <c r="J196" i="8"/>
  <c r="P196" i="8"/>
  <c r="R196" i="8"/>
  <c r="T196" i="8"/>
  <c r="BE196" i="8"/>
  <c r="BF196" i="8"/>
  <c r="BG196" i="8"/>
  <c r="BH196" i="8"/>
  <c r="BI196" i="8"/>
  <c r="BK196" i="8"/>
  <c r="R198" i="8"/>
  <c r="J199" i="8"/>
  <c r="P199" i="8"/>
  <c r="P198" i="8"/>
  <c r="R199" i="8"/>
  <c r="T199" i="8"/>
  <c r="T198" i="8"/>
  <c r="BE199" i="8"/>
  <c r="BF199" i="8"/>
  <c r="BG199" i="8"/>
  <c r="BH199" i="8"/>
  <c r="BI199" i="8"/>
  <c r="BK199" i="8"/>
  <c r="BK198" i="8"/>
  <c r="J198" i="8"/>
  <c r="J63" i="8"/>
  <c r="J203" i="8"/>
  <c r="P203" i="8"/>
  <c r="R203" i="8"/>
  <c r="T203" i="8"/>
  <c r="BE203" i="8"/>
  <c r="BF203" i="8"/>
  <c r="BG203" i="8"/>
  <c r="BH203" i="8"/>
  <c r="BI203" i="8"/>
  <c r="BK203" i="8"/>
  <c r="J207" i="8"/>
  <c r="P207" i="8"/>
  <c r="R207" i="8"/>
  <c r="T207" i="8"/>
  <c r="BE207" i="8"/>
  <c r="BF207" i="8"/>
  <c r="BG207" i="8"/>
  <c r="BH207" i="8"/>
  <c r="BI207" i="8"/>
  <c r="BK207" i="8"/>
  <c r="J211" i="8"/>
  <c r="P211" i="8"/>
  <c r="R211" i="8"/>
  <c r="T211" i="8"/>
  <c r="BE211" i="8"/>
  <c r="BF211" i="8"/>
  <c r="BG211" i="8"/>
  <c r="BH211" i="8"/>
  <c r="BI211" i="8"/>
  <c r="BK211" i="8"/>
  <c r="J213" i="8"/>
  <c r="P213" i="8"/>
  <c r="R213" i="8"/>
  <c r="T213" i="8"/>
  <c r="BE213" i="8"/>
  <c r="BF213" i="8"/>
  <c r="BG213" i="8"/>
  <c r="BH213" i="8"/>
  <c r="BI213" i="8"/>
  <c r="BK213" i="8"/>
  <c r="P215" i="8"/>
  <c r="T215" i="8"/>
  <c r="J216" i="8"/>
  <c r="P216" i="8"/>
  <c r="R216" i="8"/>
  <c r="R215" i="8"/>
  <c r="T216" i="8"/>
  <c r="BE216" i="8"/>
  <c r="BF216" i="8"/>
  <c r="BG216" i="8"/>
  <c r="BH216" i="8"/>
  <c r="BI216" i="8"/>
  <c r="BK216" i="8"/>
  <c r="BK215" i="8"/>
  <c r="J215" i="8"/>
  <c r="J64" i="8"/>
  <c r="J218" i="8"/>
  <c r="P218" i="8"/>
  <c r="R218" i="8"/>
  <c r="T218" i="8"/>
  <c r="BE218" i="8"/>
  <c r="BF218" i="8"/>
  <c r="BG218" i="8"/>
  <c r="BH218" i="8"/>
  <c r="BI218" i="8"/>
  <c r="BK218" i="8"/>
  <c r="J220" i="8"/>
  <c r="P220" i="8"/>
  <c r="R220" i="8"/>
  <c r="T220" i="8"/>
  <c r="BE220" i="8"/>
  <c r="BF220" i="8"/>
  <c r="BG220" i="8"/>
  <c r="BH220" i="8"/>
  <c r="BI220" i="8"/>
  <c r="BK220" i="8"/>
  <c r="J222" i="8"/>
  <c r="P222" i="8"/>
  <c r="R222" i="8"/>
  <c r="T222" i="8"/>
  <c r="BE222" i="8"/>
  <c r="BF222" i="8"/>
  <c r="BG222" i="8"/>
  <c r="BH222" i="8"/>
  <c r="BI222" i="8"/>
  <c r="BK222" i="8"/>
  <c r="J224" i="8"/>
  <c r="P224" i="8"/>
  <c r="R224" i="8"/>
  <c r="T224" i="8"/>
  <c r="BE224" i="8"/>
  <c r="BF224" i="8"/>
  <c r="BG224" i="8"/>
  <c r="BH224" i="8"/>
  <c r="BI224" i="8"/>
  <c r="BK224" i="8"/>
  <c r="J226" i="8"/>
  <c r="P226" i="8"/>
  <c r="R226" i="8"/>
  <c r="T226" i="8"/>
  <c r="BE226" i="8"/>
  <c r="BF226" i="8"/>
  <c r="BG226" i="8"/>
  <c r="BH226" i="8"/>
  <c r="BI226" i="8"/>
  <c r="BK226" i="8"/>
  <c r="J228" i="8"/>
  <c r="P228" i="8"/>
  <c r="R228" i="8"/>
  <c r="T228" i="8"/>
  <c r="BE228" i="8"/>
  <c r="BF228" i="8"/>
  <c r="BG228" i="8"/>
  <c r="BH228" i="8"/>
  <c r="BI228" i="8"/>
  <c r="BK228" i="8"/>
  <c r="J230" i="8"/>
  <c r="P230" i="8"/>
  <c r="R230" i="8"/>
  <c r="T230" i="8"/>
  <c r="BE230" i="8"/>
  <c r="BF230" i="8"/>
  <c r="BG230" i="8"/>
  <c r="BH230" i="8"/>
  <c r="BI230" i="8"/>
  <c r="BK230" i="8"/>
  <c r="J232" i="8"/>
  <c r="P232" i="8"/>
  <c r="R232" i="8"/>
  <c r="T232" i="8"/>
  <c r="BE232" i="8"/>
  <c r="BF232" i="8"/>
  <c r="BG232" i="8"/>
  <c r="BH232" i="8"/>
  <c r="BI232" i="8"/>
  <c r="BK232" i="8"/>
  <c r="J234" i="8"/>
  <c r="P234" i="8"/>
  <c r="R234" i="8"/>
  <c r="T234" i="8"/>
  <c r="BE234" i="8"/>
  <c r="BF234" i="8"/>
  <c r="BG234" i="8"/>
  <c r="BH234" i="8"/>
  <c r="BI234" i="8"/>
  <c r="BK234" i="8"/>
  <c r="J236" i="8"/>
  <c r="P236" i="8"/>
  <c r="R236" i="8"/>
  <c r="T236" i="8"/>
  <c r="BE236" i="8"/>
  <c r="BF236" i="8"/>
  <c r="BG236" i="8"/>
  <c r="BH236" i="8"/>
  <c r="BI236" i="8"/>
  <c r="BK236" i="8"/>
  <c r="J238" i="8"/>
  <c r="P238" i="8"/>
  <c r="R238" i="8"/>
  <c r="T238" i="8"/>
  <c r="BE238" i="8"/>
  <c r="BF238" i="8"/>
  <c r="BG238" i="8"/>
  <c r="BH238" i="8"/>
  <c r="BI238" i="8"/>
  <c r="BK238" i="8"/>
  <c r="J240" i="8"/>
  <c r="P240" i="8"/>
  <c r="R240" i="8"/>
  <c r="T240" i="8"/>
  <c r="BE240" i="8"/>
  <c r="BF240" i="8"/>
  <c r="BG240" i="8"/>
  <c r="BH240" i="8"/>
  <c r="BI240" i="8"/>
  <c r="BK240" i="8"/>
  <c r="J242" i="8"/>
  <c r="P242" i="8"/>
  <c r="R242" i="8"/>
  <c r="T242" i="8"/>
  <c r="BE242" i="8"/>
  <c r="BF242" i="8"/>
  <c r="BG242" i="8"/>
  <c r="BH242" i="8"/>
  <c r="BI242" i="8"/>
  <c r="BK242" i="8"/>
  <c r="J244" i="8"/>
  <c r="P244" i="8"/>
  <c r="R244" i="8"/>
  <c r="T244" i="8"/>
  <c r="BE244" i="8"/>
  <c r="BF244" i="8"/>
  <c r="BG244" i="8"/>
  <c r="BH244" i="8"/>
  <c r="BI244" i="8"/>
  <c r="BK244" i="8"/>
  <c r="J246" i="8"/>
  <c r="P246" i="8"/>
  <c r="R246" i="8"/>
  <c r="T246" i="8"/>
  <c r="BE246" i="8"/>
  <c r="BF246" i="8"/>
  <c r="BG246" i="8"/>
  <c r="BH246" i="8"/>
  <c r="BI246" i="8"/>
  <c r="BK246" i="8"/>
  <c r="J248" i="8"/>
  <c r="P248" i="8"/>
  <c r="R248" i="8"/>
  <c r="T248" i="8"/>
  <c r="BE248" i="8"/>
  <c r="BF248" i="8"/>
  <c r="BG248" i="8"/>
  <c r="BH248" i="8"/>
  <c r="BI248" i="8"/>
  <c r="BK248" i="8"/>
  <c r="J250" i="8"/>
  <c r="P250" i="8"/>
  <c r="R250" i="8"/>
  <c r="T250" i="8"/>
  <c r="BE250" i="8"/>
  <c r="BF250" i="8"/>
  <c r="BG250" i="8"/>
  <c r="BH250" i="8"/>
  <c r="BI250" i="8"/>
  <c r="BK250" i="8"/>
  <c r="J252" i="8"/>
  <c r="P252" i="8"/>
  <c r="R252" i="8"/>
  <c r="T252" i="8"/>
  <c r="BE252" i="8"/>
  <c r="BF252" i="8"/>
  <c r="BG252" i="8"/>
  <c r="BH252" i="8"/>
  <c r="BI252" i="8"/>
  <c r="BK252" i="8"/>
  <c r="J254" i="8"/>
  <c r="P254" i="8"/>
  <c r="R254" i="8"/>
  <c r="T254" i="8"/>
  <c r="BE254" i="8"/>
  <c r="BF254" i="8"/>
  <c r="BG254" i="8"/>
  <c r="BH254" i="8"/>
  <c r="BI254" i="8"/>
  <c r="BK254" i="8"/>
  <c r="J256" i="8"/>
  <c r="P256" i="8"/>
  <c r="R256" i="8"/>
  <c r="T256" i="8"/>
  <c r="BE256" i="8"/>
  <c r="BF256" i="8"/>
  <c r="BG256" i="8"/>
  <c r="BH256" i="8"/>
  <c r="BI256" i="8"/>
  <c r="BK256" i="8"/>
  <c r="J258" i="8"/>
  <c r="P258" i="8"/>
  <c r="R258" i="8"/>
  <c r="T258" i="8"/>
  <c r="BE258" i="8"/>
  <c r="BF258" i="8"/>
  <c r="BG258" i="8"/>
  <c r="BH258" i="8"/>
  <c r="BI258" i="8"/>
  <c r="BK258" i="8"/>
  <c r="J260" i="8"/>
  <c r="P260" i="8"/>
  <c r="R260" i="8"/>
  <c r="T260" i="8"/>
  <c r="BE260" i="8"/>
  <c r="BF260" i="8"/>
  <c r="BG260" i="8"/>
  <c r="BH260" i="8"/>
  <c r="BI260" i="8"/>
  <c r="BK260" i="8"/>
  <c r="J262" i="8"/>
  <c r="P262" i="8"/>
  <c r="R262" i="8"/>
  <c r="T262" i="8"/>
  <c r="BE262" i="8"/>
  <c r="BF262" i="8"/>
  <c r="BG262" i="8"/>
  <c r="BH262" i="8"/>
  <c r="BI262" i="8"/>
  <c r="BK262" i="8"/>
  <c r="J264" i="8"/>
  <c r="P264" i="8"/>
  <c r="R264" i="8"/>
  <c r="T264" i="8"/>
  <c r="BE264" i="8"/>
  <c r="BF264" i="8"/>
  <c r="BG264" i="8"/>
  <c r="BH264" i="8"/>
  <c r="BI264" i="8"/>
  <c r="BK264" i="8"/>
  <c r="J266" i="8"/>
  <c r="P266" i="8"/>
  <c r="R266" i="8"/>
  <c r="T266" i="8"/>
  <c r="BE266" i="8"/>
  <c r="BF266" i="8"/>
  <c r="BG266" i="8"/>
  <c r="BH266" i="8"/>
  <c r="BI266" i="8"/>
  <c r="BK266" i="8"/>
  <c r="J268" i="8"/>
  <c r="P268" i="8"/>
  <c r="R268" i="8"/>
  <c r="T268" i="8"/>
  <c r="BE268" i="8"/>
  <c r="BF268" i="8"/>
  <c r="BG268" i="8"/>
  <c r="BH268" i="8"/>
  <c r="BI268" i="8"/>
  <c r="BK268" i="8"/>
  <c r="R270" i="8"/>
  <c r="J271" i="8"/>
  <c r="P271" i="8"/>
  <c r="P270" i="8"/>
  <c r="R271" i="8"/>
  <c r="T271" i="8"/>
  <c r="T270" i="8"/>
  <c r="BE271" i="8"/>
  <c r="BF271" i="8"/>
  <c r="BG271" i="8"/>
  <c r="BH271" i="8"/>
  <c r="BI271" i="8"/>
  <c r="BK271" i="8"/>
  <c r="BK270" i="8"/>
  <c r="J270" i="8"/>
  <c r="J65" i="8"/>
  <c r="J273" i="8"/>
  <c r="P273" i="8"/>
  <c r="R273" i="8"/>
  <c r="T273" i="8"/>
  <c r="BE273" i="8"/>
  <c r="BF273" i="8"/>
  <c r="BG273" i="8"/>
  <c r="BH273" i="8"/>
  <c r="BI273" i="8"/>
  <c r="BK273" i="8"/>
  <c r="J275" i="8"/>
  <c r="P275" i="8"/>
  <c r="R275" i="8"/>
  <c r="T275" i="8"/>
  <c r="BE275" i="8"/>
  <c r="BF275" i="8"/>
  <c r="BG275" i="8"/>
  <c r="BH275" i="8"/>
  <c r="BI275" i="8"/>
  <c r="BK275" i="8"/>
  <c r="J277" i="8"/>
  <c r="P277" i="8"/>
  <c r="R277" i="8"/>
  <c r="T277" i="8"/>
  <c r="BE277" i="8"/>
  <c r="BF277" i="8"/>
  <c r="BG277" i="8"/>
  <c r="BH277" i="8"/>
  <c r="BI277" i="8"/>
  <c r="BK277" i="8"/>
  <c r="J279" i="8"/>
  <c r="P279" i="8"/>
  <c r="R279" i="8"/>
  <c r="T279" i="8"/>
  <c r="BE279" i="8"/>
  <c r="BF279" i="8"/>
  <c r="BG279" i="8"/>
  <c r="BH279" i="8"/>
  <c r="BI279" i="8"/>
  <c r="BK279" i="8"/>
  <c r="J281" i="8"/>
  <c r="P281" i="8"/>
  <c r="R281" i="8"/>
  <c r="T281" i="8"/>
  <c r="BE281" i="8"/>
  <c r="BF281" i="8"/>
  <c r="BG281" i="8"/>
  <c r="BH281" i="8"/>
  <c r="BI281" i="8"/>
  <c r="BK281" i="8"/>
  <c r="J283" i="8"/>
  <c r="P283" i="8"/>
  <c r="R283" i="8"/>
  <c r="T283" i="8"/>
  <c r="BE283" i="8"/>
  <c r="BF283" i="8"/>
  <c r="BG283" i="8"/>
  <c r="BH283" i="8"/>
  <c r="BI283" i="8"/>
  <c r="BK283" i="8"/>
  <c r="E7" i="9"/>
  <c r="J12" i="9"/>
  <c r="J14" i="9"/>
  <c r="E15" i="9"/>
  <c r="F51" i="9"/>
  <c r="J15" i="9"/>
  <c r="J17" i="9"/>
  <c r="E18" i="9"/>
  <c r="J18" i="9"/>
  <c r="J20" i="9"/>
  <c r="E21" i="9"/>
  <c r="J21" i="9"/>
  <c r="E45" i="9"/>
  <c r="E47" i="9"/>
  <c r="F49" i="9"/>
  <c r="J49" i="9"/>
  <c r="J51" i="9"/>
  <c r="F52" i="9"/>
  <c r="E72" i="9"/>
  <c r="E74" i="9"/>
  <c r="F76" i="9"/>
  <c r="J76" i="9"/>
  <c r="J78" i="9"/>
  <c r="F79" i="9"/>
  <c r="R84" i="9"/>
  <c r="J85" i="9"/>
  <c r="P85" i="9"/>
  <c r="P84" i="9"/>
  <c r="R85" i="9"/>
  <c r="T85" i="9"/>
  <c r="T84" i="9"/>
  <c r="BE85" i="9"/>
  <c r="F30" i="9"/>
  <c r="AZ59" i="1"/>
  <c r="BF85" i="9"/>
  <c r="F31" i="9"/>
  <c r="BA59" i="1"/>
  <c r="BG85" i="9"/>
  <c r="F32" i="9"/>
  <c r="BB59" i="1"/>
  <c r="BH85" i="9"/>
  <c r="F33" i="9"/>
  <c r="BC59" i="1"/>
  <c r="BI85" i="9"/>
  <c r="F34" i="9"/>
  <c r="BD59" i="1"/>
  <c r="BK85" i="9"/>
  <c r="BK84" i="9"/>
  <c r="J89" i="9"/>
  <c r="P89" i="9"/>
  <c r="R89" i="9"/>
  <c r="T89" i="9"/>
  <c r="BE89" i="9"/>
  <c r="BF89" i="9"/>
  <c r="BG89" i="9"/>
  <c r="BH89" i="9"/>
  <c r="BI89" i="9"/>
  <c r="BK89" i="9"/>
  <c r="J93" i="9"/>
  <c r="P93" i="9"/>
  <c r="R93" i="9"/>
  <c r="T93" i="9"/>
  <c r="BE93" i="9"/>
  <c r="BF93" i="9"/>
  <c r="BG93" i="9"/>
  <c r="BH93" i="9"/>
  <c r="BI93" i="9"/>
  <c r="BK93" i="9"/>
  <c r="J97" i="9"/>
  <c r="P97" i="9"/>
  <c r="R97" i="9"/>
  <c r="T97" i="9"/>
  <c r="BE97" i="9"/>
  <c r="BF97" i="9"/>
  <c r="BG97" i="9"/>
  <c r="BH97" i="9"/>
  <c r="BI97" i="9"/>
  <c r="BK97" i="9"/>
  <c r="J101" i="9"/>
  <c r="P101" i="9"/>
  <c r="R101" i="9"/>
  <c r="T101" i="9"/>
  <c r="BE101" i="9"/>
  <c r="BF101" i="9"/>
  <c r="BG101" i="9"/>
  <c r="BH101" i="9"/>
  <c r="BI101" i="9"/>
  <c r="BK101" i="9"/>
  <c r="J105" i="9"/>
  <c r="P105" i="9"/>
  <c r="R105" i="9"/>
  <c r="T105" i="9"/>
  <c r="BE105" i="9"/>
  <c r="BF105" i="9"/>
  <c r="BG105" i="9"/>
  <c r="BH105" i="9"/>
  <c r="BI105" i="9"/>
  <c r="BK105" i="9"/>
  <c r="J107" i="9"/>
  <c r="P107" i="9"/>
  <c r="R107" i="9"/>
  <c r="T107" i="9"/>
  <c r="BE107" i="9"/>
  <c r="BF107" i="9"/>
  <c r="BG107" i="9"/>
  <c r="BH107" i="9"/>
  <c r="BI107" i="9"/>
  <c r="BK107" i="9"/>
  <c r="J109" i="9"/>
  <c r="P109" i="9"/>
  <c r="R109" i="9"/>
  <c r="T109" i="9"/>
  <c r="BE109" i="9"/>
  <c r="BF109" i="9"/>
  <c r="BG109" i="9"/>
  <c r="BH109" i="9"/>
  <c r="BI109" i="9"/>
  <c r="BK109" i="9"/>
  <c r="J111" i="9"/>
  <c r="P111" i="9"/>
  <c r="R111" i="9"/>
  <c r="T111" i="9"/>
  <c r="BE111" i="9"/>
  <c r="BF111" i="9"/>
  <c r="BG111" i="9"/>
  <c r="BH111" i="9"/>
  <c r="BI111" i="9"/>
  <c r="BK111" i="9"/>
  <c r="J113" i="9"/>
  <c r="P113" i="9"/>
  <c r="R113" i="9"/>
  <c r="T113" i="9"/>
  <c r="BE113" i="9"/>
  <c r="BF113" i="9"/>
  <c r="BG113" i="9"/>
  <c r="BH113" i="9"/>
  <c r="BI113" i="9"/>
  <c r="BK113" i="9"/>
  <c r="J115" i="9"/>
  <c r="P115" i="9"/>
  <c r="R115" i="9"/>
  <c r="T115" i="9"/>
  <c r="BE115" i="9"/>
  <c r="BF115" i="9"/>
  <c r="BG115" i="9"/>
  <c r="BH115" i="9"/>
  <c r="BI115" i="9"/>
  <c r="BK115" i="9"/>
  <c r="J119" i="9"/>
  <c r="P119" i="9"/>
  <c r="R119" i="9"/>
  <c r="T119" i="9"/>
  <c r="BE119" i="9"/>
  <c r="BF119" i="9"/>
  <c r="BG119" i="9"/>
  <c r="BH119" i="9"/>
  <c r="BI119" i="9"/>
  <c r="BK119" i="9"/>
  <c r="J121" i="9"/>
  <c r="P121" i="9"/>
  <c r="R121" i="9"/>
  <c r="T121" i="9"/>
  <c r="BE121" i="9"/>
  <c r="BF121" i="9"/>
  <c r="BG121" i="9"/>
  <c r="BH121" i="9"/>
  <c r="BI121" i="9"/>
  <c r="BK121" i="9"/>
  <c r="J123" i="9"/>
  <c r="P123" i="9"/>
  <c r="R123" i="9"/>
  <c r="T123" i="9"/>
  <c r="BE123" i="9"/>
  <c r="BF123" i="9"/>
  <c r="BG123" i="9"/>
  <c r="BH123" i="9"/>
  <c r="BI123" i="9"/>
  <c r="BK123" i="9"/>
  <c r="J125" i="9"/>
  <c r="P125" i="9"/>
  <c r="R125" i="9"/>
  <c r="T125" i="9"/>
  <c r="BE125" i="9"/>
  <c r="BF125" i="9"/>
  <c r="BG125" i="9"/>
  <c r="BH125" i="9"/>
  <c r="BI125" i="9"/>
  <c r="BK125" i="9"/>
  <c r="J129" i="9"/>
  <c r="P129" i="9"/>
  <c r="R129" i="9"/>
  <c r="T129" i="9"/>
  <c r="BE129" i="9"/>
  <c r="BF129" i="9"/>
  <c r="BG129" i="9"/>
  <c r="BH129" i="9"/>
  <c r="BI129" i="9"/>
  <c r="BK129" i="9"/>
  <c r="J131" i="9"/>
  <c r="P131" i="9"/>
  <c r="R131" i="9"/>
  <c r="T131" i="9"/>
  <c r="BE131" i="9"/>
  <c r="BF131" i="9"/>
  <c r="BG131" i="9"/>
  <c r="BH131" i="9"/>
  <c r="BI131" i="9"/>
  <c r="BK131" i="9"/>
  <c r="J133" i="9"/>
  <c r="P133" i="9"/>
  <c r="R133" i="9"/>
  <c r="T133" i="9"/>
  <c r="BE133" i="9"/>
  <c r="BF133" i="9"/>
  <c r="BG133" i="9"/>
  <c r="BH133" i="9"/>
  <c r="BI133" i="9"/>
  <c r="BK133" i="9"/>
  <c r="J135" i="9"/>
  <c r="P135" i="9"/>
  <c r="R135" i="9"/>
  <c r="T135" i="9"/>
  <c r="BE135" i="9"/>
  <c r="BF135" i="9"/>
  <c r="BG135" i="9"/>
  <c r="BH135" i="9"/>
  <c r="BI135" i="9"/>
  <c r="BK135" i="9"/>
  <c r="J137" i="9"/>
  <c r="P137" i="9"/>
  <c r="R137" i="9"/>
  <c r="T137" i="9"/>
  <c r="BE137" i="9"/>
  <c r="BF137" i="9"/>
  <c r="BG137" i="9"/>
  <c r="BH137" i="9"/>
  <c r="BI137" i="9"/>
  <c r="BK137" i="9"/>
  <c r="J139" i="9"/>
  <c r="P139" i="9"/>
  <c r="R139" i="9"/>
  <c r="T139" i="9"/>
  <c r="BE139" i="9"/>
  <c r="BF139" i="9"/>
  <c r="BG139" i="9"/>
  <c r="BH139" i="9"/>
  <c r="BI139" i="9"/>
  <c r="BK139" i="9"/>
  <c r="J141" i="9"/>
  <c r="P141" i="9"/>
  <c r="R141" i="9"/>
  <c r="T141" i="9"/>
  <c r="BE141" i="9"/>
  <c r="BF141" i="9"/>
  <c r="BG141" i="9"/>
  <c r="BH141" i="9"/>
  <c r="BI141" i="9"/>
  <c r="BK141" i="9"/>
  <c r="J143" i="9"/>
  <c r="P143" i="9"/>
  <c r="R143" i="9"/>
  <c r="T143" i="9"/>
  <c r="BE143" i="9"/>
  <c r="BF143" i="9"/>
  <c r="BG143" i="9"/>
  <c r="BH143" i="9"/>
  <c r="BI143" i="9"/>
  <c r="BK143" i="9"/>
  <c r="J145" i="9"/>
  <c r="P145" i="9"/>
  <c r="R145" i="9"/>
  <c r="T145" i="9"/>
  <c r="BE145" i="9"/>
  <c r="BF145" i="9"/>
  <c r="BG145" i="9"/>
  <c r="BH145" i="9"/>
  <c r="BI145" i="9"/>
  <c r="BK145" i="9"/>
  <c r="J147" i="9"/>
  <c r="P147" i="9"/>
  <c r="R147" i="9"/>
  <c r="T147" i="9"/>
  <c r="BE147" i="9"/>
  <c r="BF147" i="9"/>
  <c r="BG147" i="9"/>
  <c r="BH147" i="9"/>
  <c r="BI147" i="9"/>
  <c r="BK147" i="9"/>
  <c r="J149" i="9"/>
  <c r="P149" i="9"/>
  <c r="R149" i="9"/>
  <c r="T149" i="9"/>
  <c r="BE149" i="9"/>
  <c r="BF149" i="9"/>
  <c r="BG149" i="9"/>
  <c r="BH149" i="9"/>
  <c r="BI149" i="9"/>
  <c r="BK149" i="9"/>
  <c r="P151" i="9"/>
  <c r="T151" i="9"/>
  <c r="J152" i="9"/>
  <c r="P152" i="9"/>
  <c r="R152" i="9"/>
  <c r="R151" i="9"/>
  <c r="T152" i="9"/>
  <c r="BE152" i="9"/>
  <c r="J30" i="9"/>
  <c r="AV59" i="1"/>
  <c r="BF152" i="9"/>
  <c r="BG152" i="9"/>
  <c r="BH152" i="9"/>
  <c r="BI152" i="9"/>
  <c r="BK152" i="9"/>
  <c r="BK151" i="9"/>
  <c r="J151" i="9"/>
  <c r="J59" i="9"/>
  <c r="R154" i="9"/>
  <c r="J155" i="9"/>
  <c r="P155" i="9"/>
  <c r="P154" i="9"/>
  <c r="R155" i="9"/>
  <c r="T155" i="9"/>
  <c r="T154" i="9"/>
  <c r="BE155" i="9"/>
  <c r="BF155" i="9"/>
  <c r="BG155" i="9"/>
  <c r="BH155" i="9"/>
  <c r="BI155" i="9"/>
  <c r="BK155" i="9"/>
  <c r="BK154" i="9"/>
  <c r="J154" i="9"/>
  <c r="J60" i="9"/>
  <c r="P157" i="9"/>
  <c r="T157" i="9"/>
  <c r="J158" i="9"/>
  <c r="P158" i="9"/>
  <c r="R158" i="9"/>
  <c r="R157" i="9"/>
  <c r="T158" i="9"/>
  <c r="BE158" i="9"/>
  <c r="BF158" i="9"/>
  <c r="BG158" i="9"/>
  <c r="BH158" i="9"/>
  <c r="BI158" i="9"/>
  <c r="BK158" i="9"/>
  <c r="BK157" i="9"/>
  <c r="J157" i="9"/>
  <c r="J61" i="9"/>
  <c r="R160" i="9"/>
  <c r="J161" i="9"/>
  <c r="P161" i="9"/>
  <c r="P160" i="9"/>
  <c r="R161" i="9"/>
  <c r="T161" i="9"/>
  <c r="T160" i="9"/>
  <c r="BE161" i="9"/>
  <c r="BF161" i="9"/>
  <c r="BG161" i="9"/>
  <c r="BH161" i="9"/>
  <c r="BI161" i="9"/>
  <c r="BK161" i="9"/>
  <c r="BK160" i="9"/>
  <c r="J160" i="9"/>
  <c r="J62" i="9"/>
  <c r="J163" i="9"/>
  <c r="P163" i="9"/>
  <c r="R163" i="9"/>
  <c r="T163" i="9"/>
  <c r="BE163" i="9"/>
  <c r="BF163" i="9"/>
  <c r="BG163" i="9"/>
  <c r="BH163" i="9"/>
  <c r="BI163" i="9"/>
  <c r="BK163" i="9"/>
  <c r="J165" i="9"/>
  <c r="P165" i="9"/>
  <c r="R165" i="9"/>
  <c r="T165" i="9"/>
  <c r="BE165" i="9"/>
  <c r="BF165" i="9"/>
  <c r="BG165" i="9"/>
  <c r="BH165" i="9"/>
  <c r="BI165" i="9"/>
  <c r="BK165" i="9"/>
  <c r="J167" i="9"/>
  <c r="P167" i="9"/>
  <c r="R167" i="9"/>
  <c r="T167" i="9"/>
  <c r="BE167" i="9"/>
  <c r="BF167" i="9"/>
  <c r="BG167" i="9"/>
  <c r="BH167" i="9"/>
  <c r="BI167" i="9"/>
  <c r="BK167" i="9"/>
  <c r="J169" i="9"/>
  <c r="P169" i="9"/>
  <c r="R169" i="9"/>
  <c r="T169" i="9"/>
  <c r="BE169" i="9"/>
  <c r="BF169" i="9"/>
  <c r="BG169" i="9"/>
  <c r="BH169" i="9"/>
  <c r="BI169" i="9"/>
  <c r="BK169" i="9"/>
  <c r="J171" i="9"/>
  <c r="P171" i="9"/>
  <c r="R171" i="9"/>
  <c r="T171" i="9"/>
  <c r="BE171" i="9"/>
  <c r="BF171" i="9"/>
  <c r="BG171" i="9"/>
  <c r="BH171" i="9"/>
  <c r="BI171" i="9"/>
  <c r="BK171" i="9"/>
  <c r="E7" i="10"/>
  <c r="J12" i="10"/>
  <c r="J14" i="10"/>
  <c r="E15" i="10"/>
  <c r="F51" i="10"/>
  <c r="J15" i="10"/>
  <c r="J17" i="10"/>
  <c r="E18" i="10"/>
  <c r="J18" i="10"/>
  <c r="J20" i="10"/>
  <c r="E21" i="10"/>
  <c r="J21" i="10"/>
  <c r="E45" i="10"/>
  <c r="E47" i="10"/>
  <c r="F49" i="10"/>
  <c r="J49" i="10"/>
  <c r="J51" i="10"/>
  <c r="F52" i="10"/>
  <c r="E82" i="10"/>
  <c r="E84" i="10"/>
  <c r="F86" i="10"/>
  <c r="J86" i="10"/>
  <c r="J88" i="10"/>
  <c r="F89" i="10"/>
  <c r="R94" i="10"/>
  <c r="J95" i="10"/>
  <c r="P95" i="10"/>
  <c r="P94" i="10"/>
  <c r="R95" i="10"/>
  <c r="T95" i="10"/>
  <c r="T94" i="10"/>
  <c r="BE95" i="10"/>
  <c r="F30" i="10"/>
  <c r="AZ60" i="1"/>
  <c r="BF95" i="10"/>
  <c r="J31" i="10"/>
  <c r="AW60" i="1"/>
  <c r="BG95" i="10"/>
  <c r="F32" i="10"/>
  <c r="BB60" i="1"/>
  <c r="BH95" i="10"/>
  <c r="F33" i="10"/>
  <c r="BC60" i="1"/>
  <c r="BI95" i="10"/>
  <c r="F34" i="10"/>
  <c r="BD60" i="1"/>
  <c r="BK95" i="10"/>
  <c r="BK94" i="10"/>
  <c r="J97" i="10"/>
  <c r="P97" i="10"/>
  <c r="R97" i="10"/>
  <c r="T97" i="10"/>
  <c r="BE97" i="10"/>
  <c r="BF97" i="10"/>
  <c r="BG97" i="10"/>
  <c r="BH97" i="10"/>
  <c r="BI97" i="10"/>
  <c r="BK97" i="10"/>
  <c r="J99" i="10"/>
  <c r="P99" i="10"/>
  <c r="R99" i="10"/>
  <c r="T99" i="10"/>
  <c r="BE99" i="10"/>
  <c r="BF99" i="10"/>
  <c r="BG99" i="10"/>
  <c r="BH99" i="10"/>
  <c r="BI99" i="10"/>
  <c r="BK99" i="10"/>
  <c r="J106" i="10"/>
  <c r="P106" i="10"/>
  <c r="R106" i="10"/>
  <c r="T106" i="10"/>
  <c r="BE106" i="10"/>
  <c r="BF106" i="10"/>
  <c r="BG106" i="10"/>
  <c r="BH106" i="10"/>
  <c r="BI106" i="10"/>
  <c r="BK106" i="10"/>
  <c r="J110" i="10"/>
  <c r="P110" i="10"/>
  <c r="R110" i="10"/>
  <c r="T110" i="10"/>
  <c r="BE110" i="10"/>
  <c r="BF110" i="10"/>
  <c r="BG110" i="10"/>
  <c r="BH110" i="10"/>
  <c r="BI110" i="10"/>
  <c r="BK110" i="10"/>
  <c r="J112" i="10"/>
  <c r="P112" i="10"/>
  <c r="R112" i="10"/>
  <c r="T112" i="10"/>
  <c r="BE112" i="10"/>
  <c r="BF112" i="10"/>
  <c r="BG112" i="10"/>
  <c r="BH112" i="10"/>
  <c r="BI112" i="10"/>
  <c r="BK112" i="10"/>
  <c r="J114" i="10"/>
  <c r="P114" i="10"/>
  <c r="R114" i="10"/>
  <c r="T114" i="10"/>
  <c r="BE114" i="10"/>
  <c r="BF114" i="10"/>
  <c r="BG114" i="10"/>
  <c r="BH114" i="10"/>
  <c r="BI114" i="10"/>
  <c r="BK114" i="10"/>
  <c r="J116" i="10"/>
  <c r="P116" i="10"/>
  <c r="R116" i="10"/>
  <c r="T116" i="10"/>
  <c r="BE116" i="10"/>
  <c r="BF116" i="10"/>
  <c r="BG116" i="10"/>
  <c r="BH116" i="10"/>
  <c r="BI116" i="10"/>
  <c r="BK116" i="10"/>
  <c r="J118" i="10"/>
  <c r="P118" i="10"/>
  <c r="R118" i="10"/>
  <c r="T118" i="10"/>
  <c r="BE118" i="10"/>
  <c r="BF118" i="10"/>
  <c r="BG118" i="10"/>
  <c r="BH118" i="10"/>
  <c r="BI118" i="10"/>
  <c r="BK118" i="10"/>
  <c r="J120" i="10"/>
  <c r="P120" i="10"/>
  <c r="R120" i="10"/>
  <c r="T120" i="10"/>
  <c r="BE120" i="10"/>
  <c r="BF120" i="10"/>
  <c r="BG120" i="10"/>
  <c r="BH120" i="10"/>
  <c r="BI120" i="10"/>
  <c r="BK120" i="10"/>
  <c r="J124" i="10"/>
  <c r="P124" i="10"/>
  <c r="R124" i="10"/>
  <c r="T124" i="10"/>
  <c r="BE124" i="10"/>
  <c r="BF124" i="10"/>
  <c r="BG124" i="10"/>
  <c r="BH124" i="10"/>
  <c r="BI124" i="10"/>
  <c r="BK124" i="10"/>
  <c r="P126" i="10"/>
  <c r="T126" i="10"/>
  <c r="J127" i="10"/>
  <c r="P127" i="10"/>
  <c r="R127" i="10"/>
  <c r="R126" i="10"/>
  <c r="T127" i="10"/>
  <c r="BE127" i="10"/>
  <c r="J30" i="10"/>
  <c r="AV60" i="1"/>
  <c r="AT60" i="1"/>
  <c r="BF127" i="10"/>
  <c r="BG127" i="10"/>
  <c r="BH127" i="10"/>
  <c r="BI127" i="10"/>
  <c r="BK127" i="10"/>
  <c r="BK126" i="10"/>
  <c r="J126" i="10"/>
  <c r="J59" i="10"/>
  <c r="J131" i="10"/>
  <c r="P131" i="10"/>
  <c r="R131" i="10"/>
  <c r="T131" i="10"/>
  <c r="BE131" i="10"/>
  <c r="BF131" i="10"/>
  <c r="BG131" i="10"/>
  <c r="BH131" i="10"/>
  <c r="BI131" i="10"/>
  <c r="BK131" i="10"/>
  <c r="J135" i="10"/>
  <c r="P135" i="10"/>
  <c r="R135" i="10"/>
  <c r="T135" i="10"/>
  <c r="BE135" i="10"/>
  <c r="BF135" i="10"/>
  <c r="BG135" i="10"/>
  <c r="BH135" i="10"/>
  <c r="BI135" i="10"/>
  <c r="BK135" i="10"/>
  <c r="J137" i="10"/>
  <c r="P137" i="10"/>
  <c r="R137" i="10"/>
  <c r="T137" i="10"/>
  <c r="BE137" i="10"/>
  <c r="BF137" i="10"/>
  <c r="BG137" i="10"/>
  <c r="BH137" i="10"/>
  <c r="BI137" i="10"/>
  <c r="BK137" i="10"/>
  <c r="J139" i="10"/>
  <c r="P139" i="10"/>
  <c r="R139" i="10"/>
  <c r="T139" i="10"/>
  <c r="BE139" i="10"/>
  <c r="BF139" i="10"/>
  <c r="BG139" i="10"/>
  <c r="BH139" i="10"/>
  <c r="BI139" i="10"/>
  <c r="BK139" i="10"/>
  <c r="J141" i="10"/>
  <c r="P141" i="10"/>
  <c r="R141" i="10"/>
  <c r="T141" i="10"/>
  <c r="BE141" i="10"/>
  <c r="BF141" i="10"/>
  <c r="BG141" i="10"/>
  <c r="BH141" i="10"/>
  <c r="BI141" i="10"/>
  <c r="BK141" i="10"/>
  <c r="J145" i="10"/>
  <c r="P145" i="10"/>
  <c r="R145" i="10"/>
  <c r="T145" i="10"/>
  <c r="BE145" i="10"/>
  <c r="BF145" i="10"/>
  <c r="BG145" i="10"/>
  <c r="BH145" i="10"/>
  <c r="BI145" i="10"/>
  <c r="BK145" i="10"/>
  <c r="R147" i="10"/>
  <c r="J148" i="10"/>
  <c r="P148" i="10"/>
  <c r="P147" i="10"/>
  <c r="R148" i="10"/>
  <c r="T148" i="10"/>
  <c r="T147" i="10"/>
  <c r="BE148" i="10"/>
  <c r="BF148" i="10"/>
  <c r="BG148" i="10"/>
  <c r="BH148" i="10"/>
  <c r="BI148" i="10"/>
  <c r="BK148" i="10"/>
  <c r="BK147" i="10"/>
  <c r="J147" i="10"/>
  <c r="J60" i="10"/>
  <c r="J152" i="10"/>
  <c r="P152" i="10"/>
  <c r="R152" i="10"/>
  <c r="T152" i="10"/>
  <c r="BE152" i="10"/>
  <c r="BF152" i="10"/>
  <c r="BG152" i="10"/>
  <c r="BH152" i="10"/>
  <c r="BI152" i="10"/>
  <c r="BK152" i="10"/>
  <c r="J156" i="10"/>
  <c r="P156" i="10"/>
  <c r="R156" i="10"/>
  <c r="T156" i="10"/>
  <c r="BE156" i="10"/>
  <c r="BF156" i="10"/>
  <c r="BG156" i="10"/>
  <c r="BH156" i="10"/>
  <c r="BI156" i="10"/>
  <c r="BK156" i="10"/>
  <c r="J158" i="10"/>
  <c r="P158" i="10"/>
  <c r="R158" i="10"/>
  <c r="T158" i="10"/>
  <c r="BE158" i="10"/>
  <c r="BF158" i="10"/>
  <c r="BG158" i="10"/>
  <c r="BH158" i="10"/>
  <c r="BI158" i="10"/>
  <c r="BK158" i="10"/>
  <c r="J160" i="10"/>
  <c r="P160" i="10"/>
  <c r="R160" i="10"/>
  <c r="T160" i="10"/>
  <c r="BE160" i="10"/>
  <c r="BF160" i="10"/>
  <c r="BG160" i="10"/>
  <c r="BH160" i="10"/>
  <c r="BI160" i="10"/>
  <c r="BK160" i="10"/>
  <c r="J164" i="10"/>
  <c r="P164" i="10"/>
  <c r="R164" i="10"/>
  <c r="T164" i="10"/>
  <c r="BE164" i="10"/>
  <c r="BF164" i="10"/>
  <c r="BG164" i="10"/>
  <c r="BH164" i="10"/>
  <c r="BI164" i="10"/>
  <c r="BK164" i="10"/>
  <c r="J168" i="10"/>
  <c r="P168" i="10"/>
  <c r="R168" i="10"/>
  <c r="T168" i="10"/>
  <c r="BE168" i="10"/>
  <c r="BF168" i="10"/>
  <c r="BG168" i="10"/>
  <c r="BH168" i="10"/>
  <c r="BI168" i="10"/>
  <c r="BK168" i="10"/>
  <c r="J172" i="10"/>
  <c r="P172" i="10"/>
  <c r="R172" i="10"/>
  <c r="T172" i="10"/>
  <c r="BE172" i="10"/>
  <c r="BF172" i="10"/>
  <c r="BG172" i="10"/>
  <c r="BH172" i="10"/>
  <c r="BI172" i="10"/>
  <c r="BK172" i="10"/>
  <c r="J174" i="10"/>
  <c r="P174" i="10"/>
  <c r="R174" i="10"/>
  <c r="T174" i="10"/>
  <c r="BE174" i="10"/>
  <c r="BF174" i="10"/>
  <c r="BG174" i="10"/>
  <c r="BH174" i="10"/>
  <c r="BI174" i="10"/>
  <c r="BK174" i="10"/>
  <c r="J179" i="10"/>
  <c r="P179" i="10"/>
  <c r="R179" i="10"/>
  <c r="T179" i="10"/>
  <c r="BE179" i="10"/>
  <c r="BF179" i="10"/>
  <c r="BG179" i="10"/>
  <c r="BH179" i="10"/>
  <c r="BI179" i="10"/>
  <c r="BK179" i="10"/>
  <c r="P181" i="10"/>
  <c r="T181" i="10"/>
  <c r="J182" i="10"/>
  <c r="P182" i="10"/>
  <c r="R182" i="10"/>
  <c r="R181" i="10"/>
  <c r="T182" i="10"/>
  <c r="BE182" i="10"/>
  <c r="BF182" i="10"/>
  <c r="BG182" i="10"/>
  <c r="BH182" i="10"/>
  <c r="BI182" i="10"/>
  <c r="BK182" i="10"/>
  <c r="BK181" i="10"/>
  <c r="J181" i="10"/>
  <c r="J61" i="10"/>
  <c r="J186" i="10"/>
  <c r="P186" i="10"/>
  <c r="R186" i="10"/>
  <c r="T186" i="10"/>
  <c r="BE186" i="10"/>
  <c r="BF186" i="10"/>
  <c r="BG186" i="10"/>
  <c r="BH186" i="10"/>
  <c r="BI186" i="10"/>
  <c r="BK186" i="10"/>
  <c r="R188" i="10"/>
  <c r="J189" i="10"/>
  <c r="P189" i="10"/>
  <c r="P188" i="10"/>
  <c r="R189" i="10"/>
  <c r="T189" i="10"/>
  <c r="T188" i="10"/>
  <c r="BE189" i="10"/>
  <c r="BF189" i="10"/>
  <c r="BG189" i="10"/>
  <c r="BH189" i="10"/>
  <c r="BI189" i="10"/>
  <c r="BK189" i="10"/>
  <c r="BK188" i="10"/>
  <c r="J188" i="10"/>
  <c r="J62" i="10"/>
  <c r="J191" i="10"/>
  <c r="P191" i="10"/>
  <c r="R191" i="10"/>
  <c r="T191" i="10"/>
  <c r="BE191" i="10"/>
  <c r="BF191" i="10"/>
  <c r="BG191" i="10"/>
  <c r="BH191" i="10"/>
  <c r="BI191" i="10"/>
  <c r="BK191" i="10"/>
  <c r="J195" i="10"/>
  <c r="P195" i="10"/>
  <c r="R195" i="10"/>
  <c r="T195" i="10"/>
  <c r="BE195" i="10"/>
  <c r="BF195" i="10"/>
  <c r="BG195" i="10"/>
  <c r="BH195" i="10"/>
  <c r="BI195" i="10"/>
  <c r="BK195" i="10"/>
  <c r="J197" i="10"/>
  <c r="P197" i="10"/>
  <c r="R197" i="10"/>
  <c r="T197" i="10"/>
  <c r="BE197" i="10"/>
  <c r="BF197" i="10"/>
  <c r="BG197" i="10"/>
  <c r="BH197" i="10"/>
  <c r="BI197" i="10"/>
  <c r="BK197" i="10"/>
  <c r="J201" i="10"/>
  <c r="P201" i="10"/>
  <c r="R201" i="10"/>
  <c r="T201" i="10"/>
  <c r="BE201" i="10"/>
  <c r="BF201" i="10"/>
  <c r="BG201" i="10"/>
  <c r="BH201" i="10"/>
  <c r="BI201" i="10"/>
  <c r="BK201" i="10"/>
  <c r="J203" i="10"/>
  <c r="P203" i="10"/>
  <c r="R203" i="10"/>
  <c r="T203" i="10"/>
  <c r="BE203" i="10"/>
  <c r="BF203" i="10"/>
  <c r="BG203" i="10"/>
  <c r="BH203" i="10"/>
  <c r="BI203" i="10"/>
  <c r="BK203" i="10"/>
  <c r="J205" i="10"/>
  <c r="P205" i="10"/>
  <c r="R205" i="10"/>
  <c r="T205" i="10"/>
  <c r="BE205" i="10"/>
  <c r="BF205" i="10"/>
  <c r="BG205" i="10"/>
  <c r="BH205" i="10"/>
  <c r="BI205" i="10"/>
  <c r="BK205" i="10"/>
  <c r="J207" i="10"/>
  <c r="P207" i="10"/>
  <c r="R207" i="10"/>
  <c r="T207" i="10"/>
  <c r="BE207" i="10"/>
  <c r="BF207" i="10"/>
  <c r="BG207" i="10"/>
  <c r="BH207" i="10"/>
  <c r="BI207" i="10"/>
  <c r="BK207" i="10"/>
  <c r="J209" i="10"/>
  <c r="P209" i="10"/>
  <c r="R209" i="10"/>
  <c r="T209" i="10"/>
  <c r="BE209" i="10"/>
  <c r="BF209" i="10"/>
  <c r="BG209" i="10"/>
  <c r="BH209" i="10"/>
  <c r="BI209" i="10"/>
  <c r="BK209" i="10"/>
  <c r="P211" i="10"/>
  <c r="T211" i="10"/>
  <c r="J212" i="10"/>
  <c r="P212" i="10"/>
  <c r="R212" i="10"/>
  <c r="R211" i="10"/>
  <c r="T212" i="10"/>
  <c r="BE212" i="10"/>
  <c r="BF212" i="10"/>
  <c r="BG212" i="10"/>
  <c r="BH212" i="10"/>
  <c r="BI212" i="10"/>
  <c r="BK212" i="10"/>
  <c r="BK211" i="10"/>
  <c r="J211" i="10"/>
  <c r="J63" i="10"/>
  <c r="J216" i="10"/>
  <c r="P216" i="10"/>
  <c r="R216" i="10"/>
  <c r="T216" i="10"/>
  <c r="BE216" i="10"/>
  <c r="BF216" i="10"/>
  <c r="BG216" i="10"/>
  <c r="BH216" i="10"/>
  <c r="BI216" i="10"/>
  <c r="BK216" i="10"/>
  <c r="J218" i="10"/>
  <c r="P218" i="10"/>
  <c r="R218" i="10"/>
  <c r="T218" i="10"/>
  <c r="BE218" i="10"/>
  <c r="BF218" i="10"/>
  <c r="BG218" i="10"/>
  <c r="BH218" i="10"/>
  <c r="BI218" i="10"/>
  <c r="BK218" i="10"/>
  <c r="J220" i="10"/>
  <c r="P220" i="10"/>
  <c r="R220" i="10"/>
  <c r="T220" i="10"/>
  <c r="BE220" i="10"/>
  <c r="BF220" i="10"/>
  <c r="BG220" i="10"/>
  <c r="BH220" i="10"/>
  <c r="BI220" i="10"/>
  <c r="BK220" i="10"/>
  <c r="J224" i="10"/>
  <c r="P224" i="10"/>
  <c r="R224" i="10"/>
  <c r="T224" i="10"/>
  <c r="BE224" i="10"/>
  <c r="BF224" i="10"/>
  <c r="BG224" i="10"/>
  <c r="BH224" i="10"/>
  <c r="BI224" i="10"/>
  <c r="BK224" i="10"/>
  <c r="J228" i="10"/>
  <c r="P228" i="10"/>
  <c r="R228" i="10"/>
  <c r="T228" i="10"/>
  <c r="BE228" i="10"/>
  <c r="BF228" i="10"/>
  <c r="BG228" i="10"/>
  <c r="BH228" i="10"/>
  <c r="BI228" i="10"/>
  <c r="BK228" i="10"/>
  <c r="J230" i="10"/>
  <c r="P230" i="10"/>
  <c r="R230" i="10"/>
  <c r="T230" i="10"/>
  <c r="BE230" i="10"/>
  <c r="BF230" i="10"/>
  <c r="BG230" i="10"/>
  <c r="BH230" i="10"/>
  <c r="BI230" i="10"/>
  <c r="BK230" i="10"/>
  <c r="J234" i="10"/>
  <c r="P234" i="10"/>
  <c r="R234" i="10"/>
  <c r="T234" i="10"/>
  <c r="BE234" i="10"/>
  <c r="BF234" i="10"/>
  <c r="BG234" i="10"/>
  <c r="BH234" i="10"/>
  <c r="BI234" i="10"/>
  <c r="BK234" i="10"/>
  <c r="J236" i="10"/>
  <c r="P236" i="10"/>
  <c r="R236" i="10"/>
  <c r="T236" i="10"/>
  <c r="BE236" i="10"/>
  <c r="BF236" i="10"/>
  <c r="BG236" i="10"/>
  <c r="BH236" i="10"/>
  <c r="BI236" i="10"/>
  <c r="BK236" i="10"/>
  <c r="J238" i="10"/>
  <c r="P238" i="10"/>
  <c r="R238" i="10"/>
  <c r="T238" i="10"/>
  <c r="BE238" i="10"/>
  <c r="BF238" i="10"/>
  <c r="BG238" i="10"/>
  <c r="BH238" i="10"/>
  <c r="BI238" i="10"/>
  <c r="BK238" i="10"/>
  <c r="J242" i="10"/>
  <c r="P242" i="10"/>
  <c r="R242" i="10"/>
  <c r="T242" i="10"/>
  <c r="BE242" i="10"/>
  <c r="BF242" i="10"/>
  <c r="BG242" i="10"/>
  <c r="BH242" i="10"/>
  <c r="BI242" i="10"/>
  <c r="BK242" i="10"/>
  <c r="J246" i="10"/>
  <c r="P246" i="10"/>
  <c r="R246" i="10"/>
  <c r="T246" i="10"/>
  <c r="BE246" i="10"/>
  <c r="BF246" i="10"/>
  <c r="BG246" i="10"/>
  <c r="BH246" i="10"/>
  <c r="BI246" i="10"/>
  <c r="BK246" i="10"/>
  <c r="J248" i="10"/>
  <c r="P248" i="10"/>
  <c r="R248" i="10"/>
  <c r="T248" i="10"/>
  <c r="BE248" i="10"/>
  <c r="BF248" i="10"/>
  <c r="BG248" i="10"/>
  <c r="BH248" i="10"/>
  <c r="BI248" i="10"/>
  <c r="BK248" i="10"/>
  <c r="R250" i="10"/>
  <c r="J251" i="10"/>
  <c r="P251" i="10"/>
  <c r="P250" i="10"/>
  <c r="R251" i="10"/>
  <c r="T251" i="10"/>
  <c r="T250" i="10"/>
  <c r="BE251" i="10"/>
  <c r="BF251" i="10"/>
  <c r="BG251" i="10"/>
  <c r="BH251" i="10"/>
  <c r="BI251" i="10"/>
  <c r="BK251" i="10"/>
  <c r="BK250" i="10"/>
  <c r="J250" i="10"/>
  <c r="J64" i="10"/>
  <c r="J253" i="10"/>
  <c r="P253" i="10"/>
  <c r="R253" i="10"/>
  <c r="T253" i="10"/>
  <c r="BE253" i="10"/>
  <c r="BF253" i="10"/>
  <c r="BG253" i="10"/>
  <c r="BH253" i="10"/>
  <c r="BI253" i="10"/>
  <c r="BK253" i="10"/>
  <c r="J255" i="10"/>
  <c r="P255" i="10"/>
  <c r="R255" i="10"/>
  <c r="T255" i="10"/>
  <c r="BE255" i="10"/>
  <c r="BF255" i="10"/>
  <c r="BG255" i="10"/>
  <c r="BH255" i="10"/>
  <c r="BI255" i="10"/>
  <c r="BK255" i="10"/>
  <c r="J257" i="10"/>
  <c r="P257" i="10"/>
  <c r="R257" i="10"/>
  <c r="T257" i="10"/>
  <c r="BE257" i="10"/>
  <c r="BF257" i="10"/>
  <c r="BG257" i="10"/>
  <c r="BH257" i="10"/>
  <c r="BI257" i="10"/>
  <c r="BK257" i="10"/>
  <c r="P259" i="10"/>
  <c r="T259" i="10"/>
  <c r="J260" i="10"/>
  <c r="P260" i="10"/>
  <c r="R260" i="10"/>
  <c r="R259" i="10"/>
  <c r="T260" i="10"/>
  <c r="BE260" i="10"/>
  <c r="BF260" i="10"/>
  <c r="BG260" i="10"/>
  <c r="BH260" i="10"/>
  <c r="BI260" i="10"/>
  <c r="BK260" i="10"/>
  <c r="BK259" i="10"/>
  <c r="J259" i="10"/>
  <c r="J65" i="10"/>
  <c r="J262" i="10"/>
  <c r="J66" i="10"/>
  <c r="P263" i="10"/>
  <c r="T263" i="10"/>
  <c r="J264" i="10"/>
  <c r="P264" i="10"/>
  <c r="R264" i="10"/>
  <c r="R263" i="10"/>
  <c r="T264" i="10"/>
  <c r="BE264" i="10"/>
  <c r="BF264" i="10"/>
  <c r="BG264" i="10"/>
  <c r="BH264" i="10"/>
  <c r="BI264" i="10"/>
  <c r="BK264" i="10"/>
  <c r="BK263" i="10"/>
  <c r="J263" i="10"/>
  <c r="J67" i="10"/>
  <c r="J266" i="10"/>
  <c r="P266" i="10"/>
  <c r="R266" i="10"/>
  <c r="T266" i="10"/>
  <c r="BE266" i="10"/>
  <c r="BF266" i="10"/>
  <c r="BG266" i="10"/>
  <c r="BH266" i="10"/>
  <c r="BI266" i="10"/>
  <c r="BK266" i="10"/>
  <c r="J268" i="10"/>
  <c r="P268" i="10"/>
  <c r="R268" i="10"/>
  <c r="T268" i="10"/>
  <c r="BE268" i="10"/>
  <c r="BF268" i="10"/>
  <c r="BG268" i="10"/>
  <c r="BH268" i="10"/>
  <c r="BI268" i="10"/>
  <c r="BK268" i="10"/>
  <c r="J270" i="10"/>
  <c r="P270" i="10"/>
  <c r="R270" i="10"/>
  <c r="T270" i="10"/>
  <c r="BE270" i="10"/>
  <c r="BF270" i="10"/>
  <c r="BG270" i="10"/>
  <c r="BH270" i="10"/>
  <c r="BI270" i="10"/>
  <c r="BK270" i="10"/>
  <c r="R272" i="10"/>
  <c r="J273" i="10"/>
  <c r="P273" i="10"/>
  <c r="P272" i="10"/>
  <c r="R273" i="10"/>
  <c r="T273" i="10"/>
  <c r="T272" i="10"/>
  <c r="BE273" i="10"/>
  <c r="BF273" i="10"/>
  <c r="BG273" i="10"/>
  <c r="BH273" i="10"/>
  <c r="BI273" i="10"/>
  <c r="BK273" i="10"/>
  <c r="BK272" i="10"/>
  <c r="J272" i="10"/>
  <c r="J68" i="10"/>
  <c r="J275" i="10"/>
  <c r="P275" i="10"/>
  <c r="R275" i="10"/>
  <c r="T275" i="10"/>
  <c r="BE275" i="10"/>
  <c r="BF275" i="10"/>
  <c r="BG275" i="10"/>
  <c r="BH275" i="10"/>
  <c r="BI275" i="10"/>
  <c r="BK275" i="10"/>
  <c r="P277" i="10"/>
  <c r="T277" i="10"/>
  <c r="J278" i="10"/>
  <c r="P278" i="10"/>
  <c r="R278" i="10"/>
  <c r="R277" i="10"/>
  <c r="T278" i="10"/>
  <c r="BE278" i="10"/>
  <c r="BF278" i="10"/>
  <c r="BG278" i="10"/>
  <c r="BH278" i="10"/>
  <c r="BI278" i="10"/>
  <c r="BK278" i="10"/>
  <c r="BK277" i="10"/>
  <c r="J277" i="10"/>
  <c r="J69" i="10"/>
  <c r="J284" i="10"/>
  <c r="P284" i="10"/>
  <c r="R284" i="10"/>
  <c r="T284" i="10"/>
  <c r="BE284" i="10"/>
  <c r="BF284" i="10"/>
  <c r="BG284" i="10"/>
  <c r="BH284" i="10"/>
  <c r="BI284" i="10"/>
  <c r="BK284" i="10"/>
  <c r="R286" i="10"/>
  <c r="J287" i="10"/>
  <c r="P287" i="10"/>
  <c r="P286" i="10"/>
  <c r="R287" i="10"/>
  <c r="T287" i="10"/>
  <c r="T286" i="10"/>
  <c r="BE287" i="10"/>
  <c r="BF287" i="10"/>
  <c r="BG287" i="10"/>
  <c r="BH287" i="10"/>
  <c r="BI287" i="10"/>
  <c r="BK287" i="10"/>
  <c r="BK286" i="10"/>
  <c r="J286" i="10"/>
  <c r="J70" i="10"/>
  <c r="J289" i="10"/>
  <c r="P289" i="10"/>
  <c r="R289" i="10"/>
  <c r="T289" i="10"/>
  <c r="BE289" i="10"/>
  <c r="BF289" i="10"/>
  <c r="BG289" i="10"/>
  <c r="BH289" i="10"/>
  <c r="BI289" i="10"/>
  <c r="BK289" i="10"/>
  <c r="J291" i="10"/>
  <c r="J71" i="10"/>
  <c r="R292" i="10"/>
  <c r="J293" i="10"/>
  <c r="P293" i="10"/>
  <c r="P292" i="10"/>
  <c r="R293" i="10"/>
  <c r="T293" i="10"/>
  <c r="T292" i="10"/>
  <c r="BE293" i="10"/>
  <c r="BF293" i="10"/>
  <c r="BG293" i="10"/>
  <c r="BH293" i="10"/>
  <c r="BI293" i="10"/>
  <c r="BK293" i="10"/>
  <c r="BK292" i="10"/>
  <c r="J292" i="10"/>
  <c r="J72" i="10"/>
  <c r="E7" i="11"/>
  <c r="J12" i="11"/>
  <c r="J14" i="11"/>
  <c r="E15" i="11"/>
  <c r="F51" i="11"/>
  <c r="J15" i="11"/>
  <c r="J17" i="11"/>
  <c r="E18" i="11"/>
  <c r="J18" i="11"/>
  <c r="J20" i="11"/>
  <c r="E21" i="11"/>
  <c r="J21" i="11"/>
  <c r="E45" i="11"/>
  <c r="E47" i="11"/>
  <c r="F49" i="11"/>
  <c r="J49" i="11"/>
  <c r="J51" i="11"/>
  <c r="F52" i="11"/>
  <c r="E82" i="11"/>
  <c r="E84" i="11"/>
  <c r="F86" i="11"/>
  <c r="J86" i="11"/>
  <c r="J88" i="11"/>
  <c r="F89" i="11"/>
  <c r="J93" i="11"/>
  <c r="J57" i="11"/>
  <c r="R94" i="11"/>
  <c r="J95" i="11"/>
  <c r="P95" i="11"/>
  <c r="P94" i="11"/>
  <c r="R95" i="11"/>
  <c r="T95" i="11"/>
  <c r="T94" i="11"/>
  <c r="BE95" i="11"/>
  <c r="F30" i="11"/>
  <c r="AZ61" i="1"/>
  <c r="BF95" i="11"/>
  <c r="F31" i="11"/>
  <c r="BA61" i="1"/>
  <c r="BG95" i="11"/>
  <c r="F32" i="11"/>
  <c r="BB61" i="1"/>
  <c r="BH95" i="11"/>
  <c r="F33" i="11"/>
  <c r="BC61" i="1"/>
  <c r="BI95" i="11"/>
  <c r="F34" i="11"/>
  <c r="BD61" i="1"/>
  <c r="BK95" i="11"/>
  <c r="BK94" i="11"/>
  <c r="J97" i="11"/>
  <c r="P97" i="11"/>
  <c r="R97" i="11"/>
  <c r="T97" i="11"/>
  <c r="BE97" i="11"/>
  <c r="BF97" i="11"/>
  <c r="BG97" i="11"/>
  <c r="BH97" i="11"/>
  <c r="BI97" i="11"/>
  <c r="BK97" i="11"/>
  <c r="P99" i="11"/>
  <c r="T99" i="11"/>
  <c r="J100" i="11"/>
  <c r="P100" i="11"/>
  <c r="R100" i="11"/>
  <c r="R99" i="11"/>
  <c r="T100" i="11"/>
  <c r="BE100" i="11"/>
  <c r="J30" i="11"/>
  <c r="AV61" i="1"/>
  <c r="BF100" i="11"/>
  <c r="BG100" i="11"/>
  <c r="BH100" i="11"/>
  <c r="BI100" i="11"/>
  <c r="BK100" i="11"/>
  <c r="BK99" i="11"/>
  <c r="J99" i="11"/>
  <c r="J59" i="11"/>
  <c r="J102" i="11"/>
  <c r="P102" i="11"/>
  <c r="R102" i="11"/>
  <c r="T102" i="11"/>
  <c r="BE102" i="11"/>
  <c r="BF102" i="11"/>
  <c r="BG102" i="11"/>
  <c r="BH102" i="11"/>
  <c r="BI102" i="11"/>
  <c r="BK102" i="11"/>
  <c r="J104" i="11"/>
  <c r="P104" i="11"/>
  <c r="R104" i="11"/>
  <c r="T104" i="11"/>
  <c r="BE104" i="11"/>
  <c r="BF104" i="11"/>
  <c r="BG104" i="11"/>
  <c r="BH104" i="11"/>
  <c r="BI104" i="11"/>
  <c r="BK104" i="11"/>
  <c r="J106" i="11"/>
  <c r="P106" i="11"/>
  <c r="R106" i="11"/>
  <c r="T106" i="11"/>
  <c r="BE106" i="11"/>
  <c r="BF106" i="11"/>
  <c r="BG106" i="11"/>
  <c r="BH106" i="11"/>
  <c r="BI106" i="11"/>
  <c r="BK106" i="11"/>
  <c r="J108" i="11"/>
  <c r="P108" i="11"/>
  <c r="R108" i="11"/>
  <c r="T108" i="11"/>
  <c r="BE108" i="11"/>
  <c r="BF108" i="11"/>
  <c r="BG108" i="11"/>
  <c r="BH108" i="11"/>
  <c r="BI108" i="11"/>
  <c r="BK108" i="11"/>
  <c r="J110" i="11"/>
  <c r="P110" i="11"/>
  <c r="R110" i="11"/>
  <c r="T110" i="11"/>
  <c r="BE110" i="11"/>
  <c r="BF110" i="11"/>
  <c r="BG110" i="11"/>
  <c r="BH110" i="11"/>
  <c r="BI110" i="11"/>
  <c r="BK110" i="11"/>
  <c r="R112" i="11"/>
  <c r="J113" i="11"/>
  <c r="P113" i="11"/>
  <c r="P112" i="11"/>
  <c r="R113" i="11"/>
  <c r="T113" i="11"/>
  <c r="T112" i="11"/>
  <c r="BE113" i="11"/>
  <c r="BF113" i="11"/>
  <c r="BG113" i="11"/>
  <c r="BH113" i="11"/>
  <c r="BI113" i="11"/>
  <c r="BK113" i="11"/>
  <c r="BK112" i="11"/>
  <c r="J112" i="11"/>
  <c r="J60" i="11"/>
  <c r="J115" i="11"/>
  <c r="P115" i="11"/>
  <c r="R115" i="11"/>
  <c r="T115" i="11"/>
  <c r="BE115" i="11"/>
  <c r="BF115" i="11"/>
  <c r="BG115" i="11"/>
  <c r="BH115" i="11"/>
  <c r="BI115" i="11"/>
  <c r="BK115" i="11"/>
  <c r="J117" i="11"/>
  <c r="P117" i="11"/>
  <c r="R117" i="11"/>
  <c r="T117" i="11"/>
  <c r="BE117" i="11"/>
  <c r="BF117" i="11"/>
  <c r="BG117" i="11"/>
  <c r="BH117" i="11"/>
  <c r="BI117" i="11"/>
  <c r="BK117" i="11"/>
  <c r="J119" i="11"/>
  <c r="P119" i="11"/>
  <c r="R119" i="11"/>
  <c r="T119" i="11"/>
  <c r="BE119" i="11"/>
  <c r="BF119" i="11"/>
  <c r="BG119" i="11"/>
  <c r="BH119" i="11"/>
  <c r="BI119" i="11"/>
  <c r="BK119" i="11"/>
  <c r="J121" i="11"/>
  <c r="P121" i="11"/>
  <c r="R121" i="11"/>
  <c r="T121" i="11"/>
  <c r="BE121" i="11"/>
  <c r="BF121" i="11"/>
  <c r="BG121" i="11"/>
  <c r="BH121" i="11"/>
  <c r="BI121" i="11"/>
  <c r="BK121" i="11"/>
  <c r="J123" i="11"/>
  <c r="P123" i="11"/>
  <c r="R123" i="11"/>
  <c r="T123" i="11"/>
  <c r="BE123" i="11"/>
  <c r="BF123" i="11"/>
  <c r="BG123" i="11"/>
  <c r="BH123" i="11"/>
  <c r="BI123" i="11"/>
  <c r="BK123" i="11"/>
  <c r="J125" i="11"/>
  <c r="P125" i="11"/>
  <c r="R125" i="11"/>
  <c r="T125" i="11"/>
  <c r="BE125" i="11"/>
  <c r="BF125" i="11"/>
  <c r="BG125" i="11"/>
  <c r="BH125" i="11"/>
  <c r="BI125" i="11"/>
  <c r="BK125" i="11"/>
  <c r="J127" i="11"/>
  <c r="P127" i="11"/>
  <c r="R127" i="11"/>
  <c r="T127" i="11"/>
  <c r="BE127" i="11"/>
  <c r="BF127" i="11"/>
  <c r="BG127" i="11"/>
  <c r="BH127" i="11"/>
  <c r="BI127" i="11"/>
  <c r="BK127" i="11"/>
  <c r="J129" i="11"/>
  <c r="P129" i="11"/>
  <c r="R129" i="11"/>
  <c r="T129" i="11"/>
  <c r="BE129" i="11"/>
  <c r="BF129" i="11"/>
  <c r="BG129" i="11"/>
  <c r="BH129" i="11"/>
  <c r="BI129" i="11"/>
  <c r="BK129" i="11"/>
  <c r="J131" i="11"/>
  <c r="P131" i="11"/>
  <c r="R131" i="11"/>
  <c r="T131" i="11"/>
  <c r="BE131" i="11"/>
  <c r="BF131" i="11"/>
  <c r="BG131" i="11"/>
  <c r="BH131" i="11"/>
  <c r="BI131" i="11"/>
  <c r="BK131" i="11"/>
  <c r="J133" i="11"/>
  <c r="P133" i="11"/>
  <c r="R133" i="11"/>
  <c r="T133" i="11"/>
  <c r="BE133" i="11"/>
  <c r="BF133" i="11"/>
  <c r="BG133" i="11"/>
  <c r="BH133" i="11"/>
  <c r="BI133" i="11"/>
  <c r="BK133" i="11"/>
  <c r="J135" i="11"/>
  <c r="P135" i="11"/>
  <c r="R135" i="11"/>
  <c r="T135" i="11"/>
  <c r="BE135" i="11"/>
  <c r="BF135" i="11"/>
  <c r="BG135" i="11"/>
  <c r="BH135" i="11"/>
  <c r="BI135" i="11"/>
  <c r="BK135" i="11"/>
  <c r="J137" i="11"/>
  <c r="P137" i="11"/>
  <c r="R137" i="11"/>
  <c r="T137" i="11"/>
  <c r="BE137" i="11"/>
  <c r="BF137" i="11"/>
  <c r="BG137" i="11"/>
  <c r="BH137" i="11"/>
  <c r="BI137" i="11"/>
  <c r="BK137" i="11"/>
  <c r="J139" i="11"/>
  <c r="P139" i="11"/>
  <c r="R139" i="11"/>
  <c r="T139" i="11"/>
  <c r="BE139" i="11"/>
  <c r="BF139" i="11"/>
  <c r="BG139" i="11"/>
  <c r="BH139" i="11"/>
  <c r="BI139" i="11"/>
  <c r="BK139" i="11"/>
  <c r="J141" i="11"/>
  <c r="P141" i="11"/>
  <c r="R141" i="11"/>
  <c r="T141" i="11"/>
  <c r="BE141" i="11"/>
  <c r="BF141" i="11"/>
  <c r="BG141" i="11"/>
  <c r="BH141" i="11"/>
  <c r="BI141" i="11"/>
  <c r="BK141" i="11"/>
  <c r="J143" i="11"/>
  <c r="P143" i="11"/>
  <c r="R143" i="11"/>
  <c r="T143" i="11"/>
  <c r="BE143" i="11"/>
  <c r="BF143" i="11"/>
  <c r="BG143" i="11"/>
  <c r="BH143" i="11"/>
  <c r="BI143" i="11"/>
  <c r="BK143" i="11"/>
  <c r="P145" i="11"/>
  <c r="T145" i="11"/>
  <c r="J146" i="11"/>
  <c r="P146" i="11"/>
  <c r="R146" i="11"/>
  <c r="R145" i="11"/>
  <c r="T146" i="11"/>
  <c r="BE146" i="11"/>
  <c r="BF146" i="11"/>
  <c r="BG146" i="11"/>
  <c r="BH146" i="11"/>
  <c r="BI146" i="11"/>
  <c r="BK146" i="11"/>
  <c r="BK145" i="11"/>
  <c r="J145" i="11"/>
  <c r="J61" i="11"/>
  <c r="J148" i="11"/>
  <c r="P148" i="11"/>
  <c r="R148" i="11"/>
  <c r="T148" i="11"/>
  <c r="BE148" i="11"/>
  <c r="BF148" i="11"/>
  <c r="BG148" i="11"/>
  <c r="BH148" i="11"/>
  <c r="BI148" i="11"/>
  <c r="BK148" i="11"/>
  <c r="J150" i="11"/>
  <c r="P150" i="11"/>
  <c r="R150" i="11"/>
  <c r="T150" i="11"/>
  <c r="BE150" i="11"/>
  <c r="BF150" i="11"/>
  <c r="BG150" i="11"/>
  <c r="BH150" i="11"/>
  <c r="BI150" i="11"/>
  <c r="BK150" i="11"/>
  <c r="J152" i="11"/>
  <c r="P152" i="11"/>
  <c r="R152" i="11"/>
  <c r="T152" i="11"/>
  <c r="BE152" i="11"/>
  <c r="BF152" i="11"/>
  <c r="BG152" i="11"/>
  <c r="BH152" i="11"/>
  <c r="BI152" i="11"/>
  <c r="BK152" i="11"/>
  <c r="R154" i="11"/>
  <c r="J155" i="11"/>
  <c r="P155" i="11"/>
  <c r="P154" i="11"/>
  <c r="R155" i="11"/>
  <c r="T155" i="11"/>
  <c r="T154" i="11"/>
  <c r="BE155" i="11"/>
  <c r="BF155" i="11"/>
  <c r="BG155" i="11"/>
  <c r="BH155" i="11"/>
  <c r="BI155" i="11"/>
  <c r="BK155" i="11"/>
  <c r="BK154" i="11"/>
  <c r="J154" i="11"/>
  <c r="J62" i="11"/>
  <c r="J157" i="11"/>
  <c r="P157" i="11"/>
  <c r="R157" i="11"/>
  <c r="T157" i="11"/>
  <c r="BE157" i="11"/>
  <c r="BF157" i="11"/>
  <c r="BG157" i="11"/>
  <c r="BH157" i="11"/>
  <c r="BI157" i="11"/>
  <c r="BK157" i="11"/>
  <c r="J159" i="11"/>
  <c r="P159" i="11"/>
  <c r="R159" i="11"/>
  <c r="T159" i="11"/>
  <c r="BE159" i="11"/>
  <c r="BF159" i="11"/>
  <c r="BG159" i="11"/>
  <c r="BH159" i="11"/>
  <c r="BI159" i="11"/>
  <c r="BK159" i="11"/>
  <c r="J161" i="11"/>
  <c r="P161" i="11"/>
  <c r="R161" i="11"/>
  <c r="T161" i="11"/>
  <c r="BE161" i="11"/>
  <c r="BF161" i="11"/>
  <c r="BG161" i="11"/>
  <c r="BH161" i="11"/>
  <c r="BI161" i="11"/>
  <c r="BK161" i="11"/>
  <c r="P163" i="11"/>
  <c r="T163" i="11"/>
  <c r="J164" i="11"/>
  <c r="P164" i="11"/>
  <c r="R164" i="11"/>
  <c r="R163" i="11"/>
  <c r="T164" i="11"/>
  <c r="BE164" i="11"/>
  <c r="BF164" i="11"/>
  <c r="BG164" i="11"/>
  <c r="BH164" i="11"/>
  <c r="BI164" i="11"/>
  <c r="BK164" i="11"/>
  <c r="BK163" i="11"/>
  <c r="J163" i="11"/>
  <c r="J63" i="11"/>
  <c r="J166" i="11"/>
  <c r="P166" i="11"/>
  <c r="R166" i="11"/>
  <c r="T166" i="11"/>
  <c r="BE166" i="11"/>
  <c r="BF166" i="11"/>
  <c r="BG166" i="11"/>
  <c r="BH166" i="11"/>
  <c r="BI166" i="11"/>
  <c r="BK166" i="11"/>
  <c r="J168" i="11"/>
  <c r="P168" i="11"/>
  <c r="R168" i="11"/>
  <c r="T168" i="11"/>
  <c r="BE168" i="11"/>
  <c r="BF168" i="11"/>
  <c r="BG168" i="11"/>
  <c r="BH168" i="11"/>
  <c r="BI168" i="11"/>
  <c r="BK168" i="11"/>
  <c r="J170" i="11"/>
  <c r="P170" i="11"/>
  <c r="R170" i="11"/>
  <c r="T170" i="11"/>
  <c r="BE170" i="11"/>
  <c r="BF170" i="11"/>
  <c r="BG170" i="11"/>
  <c r="BH170" i="11"/>
  <c r="BI170" i="11"/>
  <c r="BK170" i="11"/>
  <c r="J172" i="11"/>
  <c r="P172" i="11"/>
  <c r="R172" i="11"/>
  <c r="T172" i="11"/>
  <c r="BE172" i="11"/>
  <c r="BF172" i="11"/>
  <c r="BG172" i="11"/>
  <c r="BH172" i="11"/>
  <c r="BI172" i="11"/>
  <c r="BK172" i="11"/>
  <c r="J174" i="11"/>
  <c r="P174" i="11"/>
  <c r="R174" i="11"/>
  <c r="T174" i="11"/>
  <c r="BE174" i="11"/>
  <c r="BF174" i="11"/>
  <c r="BG174" i="11"/>
  <c r="BH174" i="11"/>
  <c r="BI174" i="11"/>
  <c r="BK174" i="11"/>
  <c r="J176" i="11"/>
  <c r="P176" i="11"/>
  <c r="R176" i="11"/>
  <c r="T176" i="11"/>
  <c r="BE176" i="11"/>
  <c r="BF176" i="11"/>
  <c r="BG176" i="11"/>
  <c r="BH176" i="11"/>
  <c r="BI176" i="11"/>
  <c r="BK176" i="11"/>
  <c r="J178" i="11"/>
  <c r="P178" i="11"/>
  <c r="R178" i="11"/>
  <c r="T178" i="11"/>
  <c r="BE178" i="11"/>
  <c r="BF178" i="11"/>
  <c r="BG178" i="11"/>
  <c r="BH178" i="11"/>
  <c r="BI178" i="11"/>
  <c r="BK178" i="11"/>
  <c r="J180" i="11"/>
  <c r="P180" i="11"/>
  <c r="R180" i="11"/>
  <c r="T180" i="11"/>
  <c r="BE180" i="11"/>
  <c r="BF180" i="11"/>
  <c r="BG180" i="11"/>
  <c r="BH180" i="11"/>
  <c r="BI180" i="11"/>
  <c r="BK180" i="11"/>
  <c r="J182" i="11"/>
  <c r="P182" i="11"/>
  <c r="R182" i="11"/>
  <c r="T182" i="11"/>
  <c r="BE182" i="11"/>
  <c r="BF182" i="11"/>
  <c r="BG182" i="11"/>
  <c r="BH182" i="11"/>
  <c r="BI182" i="11"/>
  <c r="BK182" i="11"/>
  <c r="J184" i="11"/>
  <c r="P184" i="11"/>
  <c r="R184" i="11"/>
  <c r="T184" i="11"/>
  <c r="BE184" i="11"/>
  <c r="BF184" i="11"/>
  <c r="BG184" i="11"/>
  <c r="BH184" i="11"/>
  <c r="BI184" i="11"/>
  <c r="BK184" i="11"/>
  <c r="R186" i="11"/>
  <c r="J187" i="11"/>
  <c r="P187" i="11"/>
  <c r="P186" i="11"/>
  <c r="R187" i="11"/>
  <c r="T187" i="11"/>
  <c r="T186" i="11"/>
  <c r="BE187" i="11"/>
  <c r="BF187" i="11"/>
  <c r="BG187" i="11"/>
  <c r="BH187" i="11"/>
  <c r="BI187" i="11"/>
  <c r="BK187" i="11"/>
  <c r="BK186" i="11"/>
  <c r="J186" i="11"/>
  <c r="J64" i="11"/>
  <c r="J189" i="11"/>
  <c r="P189" i="11"/>
  <c r="R189" i="11"/>
  <c r="T189" i="11"/>
  <c r="BE189" i="11"/>
  <c r="BF189" i="11"/>
  <c r="BG189" i="11"/>
  <c r="BH189" i="11"/>
  <c r="BI189" i="11"/>
  <c r="BK189" i="11"/>
  <c r="J191" i="11"/>
  <c r="P191" i="11"/>
  <c r="R191" i="11"/>
  <c r="T191" i="11"/>
  <c r="BE191" i="11"/>
  <c r="BF191" i="11"/>
  <c r="BG191" i="11"/>
  <c r="BH191" i="11"/>
  <c r="BI191" i="11"/>
  <c r="BK191" i="11"/>
  <c r="J193" i="11"/>
  <c r="P193" i="11"/>
  <c r="R193" i="11"/>
  <c r="T193" i="11"/>
  <c r="BE193" i="11"/>
  <c r="BF193" i="11"/>
  <c r="BG193" i="11"/>
  <c r="BH193" i="11"/>
  <c r="BI193" i="11"/>
  <c r="BK193" i="11"/>
  <c r="J195" i="11"/>
  <c r="P195" i="11"/>
  <c r="R195" i="11"/>
  <c r="T195" i="11"/>
  <c r="BE195" i="11"/>
  <c r="BF195" i="11"/>
  <c r="BG195" i="11"/>
  <c r="BH195" i="11"/>
  <c r="BI195" i="11"/>
  <c r="BK195" i="11"/>
  <c r="J197" i="11"/>
  <c r="P197" i="11"/>
  <c r="R197" i="11"/>
  <c r="T197" i="11"/>
  <c r="BE197" i="11"/>
  <c r="BF197" i="11"/>
  <c r="BG197" i="11"/>
  <c r="BH197" i="11"/>
  <c r="BI197" i="11"/>
  <c r="BK197" i="11"/>
  <c r="J199" i="11"/>
  <c r="P199" i="11"/>
  <c r="R199" i="11"/>
  <c r="T199" i="11"/>
  <c r="BE199" i="11"/>
  <c r="BF199" i="11"/>
  <c r="BG199" i="11"/>
  <c r="BH199" i="11"/>
  <c r="BI199" i="11"/>
  <c r="BK199" i="11"/>
  <c r="J201" i="11"/>
  <c r="P201" i="11"/>
  <c r="R201" i="11"/>
  <c r="T201" i="11"/>
  <c r="BE201" i="11"/>
  <c r="BF201" i="11"/>
  <c r="BG201" i="11"/>
  <c r="BH201" i="11"/>
  <c r="BI201" i="11"/>
  <c r="BK201" i="11"/>
  <c r="J203" i="11"/>
  <c r="P203" i="11"/>
  <c r="R203" i="11"/>
  <c r="T203" i="11"/>
  <c r="BE203" i="11"/>
  <c r="BF203" i="11"/>
  <c r="BG203" i="11"/>
  <c r="BH203" i="11"/>
  <c r="BI203" i="11"/>
  <c r="BK203" i="11"/>
  <c r="J205" i="11"/>
  <c r="P205" i="11"/>
  <c r="R205" i="11"/>
  <c r="T205" i="11"/>
  <c r="BE205" i="11"/>
  <c r="BF205" i="11"/>
  <c r="BG205" i="11"/>
  <c r="BH205" i="11"/>
  <c r="BI205" i="11"/>
  <c r="BK205" i="11"/>
  <c r="J207" i="11"/>
  <c r="P207" i="11"/>
  <c r="R207" i="11"/>
  <c r="T207" i="11"/>
  <c r="BE207" i="11"/>
  <c r="BF207" i="11"/>
  <c r="BG207" i="11"/>
  <c r="BH207" i="11"/>
  <c r="BI207" i="11"/>
  <c r="BK207" i="11"/>
  <c r="J209" i="11"/>
  <c r="P209" i="11"/>
  <c r="R209" i="11"/>
  <c r="T209" i="11"/>
  <c r="BE209" i="11"/>
  <c r="BF209" i="11"/>
  <c r="BG209" i="11"/>
  <c r="BH209" i="11"/>
  <c r="BI209" i="11"/>
  <c r="BK209" i="11"/>
  <c r="J211" i="11"/>
  <c r="P211" i="11"/>
  <c r="R211" i="11"/>
  <c r="T211" i="11"/>
  <c r="BE211" i="11"/>
  <c r="BF211" i="11"/>
  <c r="BG211" i="11"/>
  <c r="BH211" i="11"/>
  <c r="BI211" i="11"/>
  <c r="BK211" i="11"/>
  <c r="J213" i="11"/>
  <c r="P213" i="11"/>
  <c r="R213" i="11"/>
  <c r="T213" i="11"/>
  <c r="BE213" i="11"/>
  <c r="BF213" i="11"/>
  <c r="BG213" i="11"/>
  <c r="BH213" i="11"/>
  <c r="BI213" i="11"/>
  <c r="BK213" i="11"/>
  <c r="J215" i="11"/>
  <c r="P215" i="11"/>
  <c r="R215" i="11"/>
  <c r="T215" i="11"/>
  <c r="BE215" i="11"/>
  <c r="BF215" i="11"/>
  <c r="BG215" i="11"/>
  <c r="BH215" i="11"/>
  <c r="BI215" i="11"/>
  <c r="BK215" i="11"/>
  <c r="J217" i="11"/>
  <c r="P217" i="11"/>
  <c r="R217" i="11"/>
  <c r="T217" i="11"/>
  <c r="BE217" i="11"/>
  <c r="BF217" i="11"/>
  <c r="BG217" i="11"/>
  <c r="BH217" i="11"/>
  <c r="BI217" i="11"/>
  <c r="BK217" i="11"/>
  <c r="J219" i="11"/>
  <c r="P219" i="11"/>
  <c r="R219" i="11"/>
  <c r="T219" i="11"/>
  <c r="BE219" i="11"/>
  <c r="BF219" i="11"/>
  <c r="BG219" i="11"/>
  <c r="BH219" i="11"/>
  <c r="BI219" i="11"/>
  <c r="BK219" i="11"/>
  <c r="P221" i="11"/>
  <c r="T221" i="11"/>
  <c r="J222" i="11"/>
  <c r="P222" i="11"/>
  <c r="R222" i="11"/>
  <c r="R221" i="11"/>
  <c r="T222" i="11"/>
  <c r="BE222" i="11"/>
  <c r="BF222" i="11"/>
  <c r="BG222" i="11"/>
  <c r="BH222" i="11"/>
  <c r="BI222" i="11"/>
  <c r="BK222" i="11"/>
  <c r="BK221" i="11"/>
  <c r="J221" i="11"/>
  <c r="J65" i="11"/>
  <c r="J224" i="11"/>
  <c r="P224" i="11"/>
  <c r="R224" i="11"/>
  <c r="T224" i="11"/>
  <c r="BE224" i="11"/>
  <c r="BF224" i="11"/>
  <c r="BG224" i="11"/>
  <c r="BH224" i="11"/>
  <c r="BI224" i="11"/>
  <c r="BK224" i="11"/>
  <c r="J226" i="11"/>
  <c r="P226" i="11"/>
  <c r="R226" i="11"/>
  <c r="T226" i="11"/>
  <c r="BE226" i="11"/>
  <c r="BF226" i="11"/>
  <c r="BG226" i="11"/>
  <c r="BH226" i="11"/>
  <c r="BI226" i="11"/>
  <c r="BK226" i="11"/>
  <c r="J228" i="11"/>
  <c r="P228" i="11"/>
  <c r="R228" i="11"/>
  <c r="T228" i="11"/>
  <c r="BE228" i="11"/>
  <c r="BF228" i="11"/>
  <c r="BG228" i="11"/>
  <c r="BH228" i="11"/>
  <c r="BI228" i="11"/>
  <c r="BK228" i="11"/>
  <c r="J230" i="11"/>
  <c r="P230" i="11"/>
  <c r="R230" i="11"/>
  <c r="T230" i="11"/>
  <c r="BE230" i="11"/>
  <c r="BF230" i="11"/>
  <c r="BG230" i="11"/>
  <c r="BH230" i="11"/>
  <c r="BI230" i="11"/>
  <c r="BK230" i="11"/>
  <c r="J232" i="11"/>
  <c r="P232" i="11"/>
  <c r="R232" i="11"/>
  <c r="T232" i="11"/>
  <c r="BE232" i="11"/>
  <c r="BF232" i="11"/>
  <c r="BG232" i="11"/>
  <c r="BH232" i="11"/>
  <c r="BI232" i="11"/>
  <c r="BK232" i="11"/>
  <c r="J234" i="11"/>
  <c r="P234" i="11"/>
  <c r="R234" i="11"/>
  <c r="T234" i="11"/>
  <c r="BE234" i="11"/>
  <c r="BF234" i="11"/>
  <c r="BG234" i="11"/>
  <c r="BH234" i="11"/>
  <c r="BI234" i="11"/>
  <c r="BK234" i="11"/>
  <c r="J236" i="11"/>
  <c r="P236" i="11"/>
  <c r="R236" i="11"/>
  <c r="T236" i="11"/>
  <c r="BE236" i="11"/>
  <c r="BF236" i="11"/>
  <c r="BG236" i="11"/>
  <c r="BH236" i="11"/>
  <c r="BI236" i="11"/>
  <c r="BK236" i="11"/>
  <c r="J238" i="11"/>
  <c r="P238" i="11"/>
  <c r="R238" i="11"/>
  <c r="T238" i="11"/>
  <c r="BE238" i="11"/>
  <c r="BF238" i="11"/>
  <c r="BG238" i="11"/>
  <c r="BH238" i="11"/>
  <c r="BI238" i="11"/>
  <c r="BK238" i="11"/>
  <c r="J240" i="11"/>
  <c r="P240" i="11"/>
  <c r="R240" i="11"/>
  <c r="T240" i="11"/>
  <c r="BE240" i="11"/>
  <c r="BF240" i="11"/>
  <c r="BG240" i="11"/>
  <c r="BH240" i="11"/>
  <c r="BI240" i="11"/>
  <c r="BK240" i="11"/>
  <c r="J242" i="11"/>
  <c r="P242" i="11"/>
  <c r="R242" i="11"/>
  <c r="T242" i="11"/>
  <c r="BE242" i="11"/>
  <c r="BF242" i="11"/>
  <c r="BG242" i="11"/>
  <c r="BH242" i="11"/>
  <c r="BI242" i="11"/>
  <c r="BK242" i="11"/>
  <c r="J244" i="11"/>
  <c r="P244" i="11"/>
  <c r="R244" i="11"/>
  <c r="T244" i="11"/>
  <c r="BE244" i="11"/>
  <c r="BF244" i="11"/>
  <c r="BG244" i="11"/>
  <c r="BH244" i="11"/>
  <c r="BI244" i="11"/>
  <c r="BK244" i="11"/>
  <c r="J246" i="11"/>
  <c r="P246" i="11"/>
  <c r="R246" i="11"/>
  <c r="T246" i="11"/>
  <c r="BE246" i="11"/>
  <c r="BF246" i="11"/>
  <c r="BG246" i="11"/>
  <c r="BH246" i="11"/>
  <c r="BI246" i="11"/>
  <c r="BK246" i="11"/>
  <c r="R248" i="11"/>
  <c r="J249" i="11"/>
  <c r="P249" i="11"/>
  <c r="P248" i="11"/>
  <c r="R249" i="11"/>
  <c r="T249" i="11"/>
  <c r="T248" i="11"/>
  <c r="BE249" i="11"/>
  <c r="BF249" i="11"/>
  <c r="BG249" i="11"/>
  <c r="BH249" i="11"/>
  <c r="BI249" i="11"/>
  <c r="BK249" i="11"/>
  <c r="BK248" i="11"/>
  <c r="J248" i="11"/>
  <c r="J66" i="11"/>
  <c r="J251" i="11"/>
  <c r="P251" i="11"/>
  <c r="R251" i="11"/>
  <c r="T251" i="11"/>
  <c r="BE251" i="11"/>
  <c r="BF251" i="11"/>
  <c r="BG251" i="11"/>
  <c r="BH251" i="11"/>
  <c r="BI251" i="11"/>
  <c r="BK251" i="11"/>
  <c r="J253" i="11"/>
  <c r="P253" i="11"/>
  <c r="R253" i="11"/>
  <c r="T253" i="11"/>
  <c r="BE253" i="11"/>
  <c r="BF253" i="11"/>
  <c r="BG253" i="11"/>
  <c r="BH253" i="11"/>
  <c r="BI253" i="11"/>
  <c r="BK253" i="11"/>
  <c r="J255" i="11"/>
  <c r="P255" i="11"/>
  <c r="R255" i="11"/>
  <c r="T255" i="11"/>
  <c r="BE255" i="11"/>
  <c r="BF255" i="11"/>
  <c r="BG255" i="11"/>
  <c r="BH255" i="11"/>
  <c r="BI255" i="11"/>
  <c r="BK255" i="11"/>
  <c r="J257" i="11"/>
  <c r="P257" i="11"/>
  <c r="R257" i="11"/>
  <c r="T257" i="11"/>
  <c r="BE257" i="11"/>
  <c r="BF257" i="11"/>
  <c r="BG257" i="11"/>
  <c r="BH257" i="11"/>
  <c r="BI257" i="11"/>
  <c r="BK257" i="11"/>
  <c r="J259" i="11"/>
  <c r="P259" i="11"/>
  <c r="R259" i="11"/>
  <c r="T259" i="11"/>
  <c r="BE259" i="11"/>
  <c r="BF259" i="11"/>
  <c r="BG259" i="11"/>
  <c r="BH259" i="11"/>
  <c r="BI259" i="11"/>
  <c r="BK259" i="11"/>
  <c r="J261" i="11"/>
  <c r="P261" i="11"/>
  <c r="R261" i="11"/>
  <c r="T261" i="11"/>
  <c r="BE261" i="11"/>
  <c r="BF261" i="11"/>
  <c r="BG261" i="11"/>
  <c r="BH261" i="11"/>
  <c r="BI261" i="11"/>
  <c r="BK261" i="11"/>
  <c r="J263" i="11"/>
  <c r="P263" i="11"/>
  <c r="R263" i="11"/>
  <c r="T263" i="11"/>
  <c r="BE263" i="11"/>
  <c r="BF263" i="11"/>
  <c r="BG263" i="11"/>
  <c r="BH263" i="11"/>
  <c r="BI263" i="11"/>
  <c r="BK263" i="11"/>
  <c r="J265" i="11"/>
  <c r="P265" i="11"/>
  <c r="R265" i="11"/>
  <c r="T265" i="11"/>
  <c r="BE265" i="11"/>
  <c r="BF265" i="11"/>
  <c r="BG265" i="11"/>
  <c r="BH265" i="11"/>
  <c r="BI265" i="11"/>
  <c r="BK265" i="11"/>
  <c r="J267" i="11"/>
  <c r="P267" i="11"/>
  <c r="R267" i="11"/>
  <c r="T267" i="11"/>
  <c r="BE267" i="11"/>
  <c r="BF267" i="11"/>
  <c r="BG267" i="11"/>
  <c r="BH267" i="11"/>
  <c r="BI267" i="11"/>
  <c r="BK267" i="11"/>
  <c r="J269" i="11"/>
  <c r="P269" i="11"/>
  <c r="R269" i="11"/>
  <c r="T269" i="11"/>
  <c r="BE269" i="11"/>
  <c r="BF269" i="11"/>
  <c r="BG269" i="11"/>
  <c r="BH269" i="11"/>
  <c r="BI269" i="11"/>
  <c r="BK269" i="11"/>
  <c r="J271" i="11"/>
  <c r="P271" i="11"/>
  <c r="R271" i="11"/>
  <c r="T271" i="11"/>
  <c r="BE271" i="11"/>
  <c r="BF271" i="11"/>
  <c r="BG271" i="11"/>
  <c r="BH271" i="11"/>
  <c r="BI271" i="11"/>
  <c r="BK271" i="11"/>
  <c r="J273" i="11"/>
  <c r="P273" i="11"/>
  <c r="R273" i="11"/>
  <c r="T273" i="11"/>
  <c r="BE273" i="11"/>
  <c r="BF273" i="11"/>
  <c r="BG273" i="11"/>
  <c r="BH273" i="11"/>
  <c r="BI273" i="11"/>
  <c r="BK273" i="11"/>
  <c r="J275" i="11"/>
  <c r="P275" i="11"/>
  <c r="R275" i="11"/>
  <c r="T275" i="11"/>
  <c r="BE275" i="11"/>
  <c r="BF275" i="11"/>
  <c r="BG275" i="11"/>
  <c r="BH275" i="11"/>
  <c r="BI275" i="11"/>
  <c r="BK275" i="11"/>
  <c r="J277" i="11"/>
  <c r="P277" i="11"/>
  <c r="R277" i="11"/>
  <c r="T277" i="11"/>
  <c r="BE277" i="11"/>
  <c r="BF277" i="11"/>
  <c r="BG277" i="11"/>
  <c r="BH277" i="11"/>
  <c r="BI277" i="11"/>
  <c r="BK277" i="11"/>
  <c r="J279" i="11"/>
  <c r="P279" i="11"/>
  <c r="R279" i="11"/>
  <c r="T279" i="11"/>
  <c r="BE279" i="11"/>
  <c r="BF279" i="11"/>
  <c r="BG279" i="11"/>
  <c r="BH279" i="11"/>
  <c r="BI279" i="11"/>
  <c r="BK279" i="11"/>
  <c r="J281" i="11"/>
  <c r="P281" i="11"/>
  <c r="R281" i="11"/>
  <c r="T281" i="11"/>
  <c r="BE281" i="11"/>
  <c r="BF281" i="11"/>
  <c r="BG281" i="11"/>
  <c r="BH281" i="11"/>
  <c r="BI281" i="11"/>
  <c r="BK281" i="11"/>
  <c r="J283" i="11"/>
  <c r="P283" i="11"/>
  <c r="R283" i="11"/>
  <c r="T283" i="11"/>
  <c r="BE283" i="11"/>
  <c r="BF283" i="11"/>
  <c r="BG283" i="11"/>
  <c r="BH283" i="11"/>
  <c r="BI283" i="11"/>
  <c r="BK283" i="11"/>
  <c r="J287" i="11"/>
  <c r="P287" i="11"/>
  <c r="R287" i="11"/>
  <c r="T287" i="11"/>
  <c r="BE287" i="11"/>
  <c r="BF287" i="11"/>
  <c r="BG287" i="11"/>
  <c r="BH287" i="11"/>
  <c r="BI287" i="11"/>
  <c r="BK287" i="11"/>
  <c r="J289" i="11"/>
  <c r="P289" i="11"/>
  <c r="R289" i="11"/>
  <c r="T289" i="11"/>
  <c r="BE289" i="11"/>
  <c r="BF289" i="11"/>
  <c r="BG289" i="11"/>
  <c r="BH289" i="11"/>
  <c r="BI289" i="11"/>
  <c r="BK289" i="11"/>
  <c r="J291" i="11"/>
  <c r="P291" i="11"/>
  <c r="R291" i="11"/>
  <c r="T291" i="11"/>
  <c r="BE291" i="11"/>
  <c r="BF291" i="11"/>
  <c r="BG291" i="11"/>
  <c r="BH291" i="11"/>
  <c r="BI291" i="11"/>
  <c r="BK291" i="11"/>
  <c r="J293" i="11"/>
  <c r="P293" i="11"/>
  <c r="R293" i="11"/>
  <c r="T293" i="11"/>
  <c r="BE293" i="11"/>
  <c r="BF293" i="11"/>
  <c r="BG293" i="11"/>
  <c r="BH293" i="11"/>
  <c r="BI293" i="11"/>
  <c r="BK293" i="11"/>
  <c r="J295" i="11"/>
  <c r="P295" i="11"/>
  <c r="R295" i="11"/>
  <c r="T295" i="11"/>
  <c r="BE295" i="11"/>
  <c r="BF295" i="11"/>
  <c r="BG295" i="11"/>
  <c r="BH295" i="11"/>
  <c r="BI295" i="11"/>
  <c r="BK295" i="11"/>
  <c r="J297" i="11"/>
  <c r="P297" i="11"/>
  <c r="R297" i="11"/>
  <c r="T297" i="11"/>
  <c r="BE297" i="11"/>
  <c r="BF297" i="11"/>
  <c r="BG297" i="11"/>
  <c r="BH297" i="11"/>
  <c r="BI297" i="11"/>
  <c r="BK297" i="11"/>
  <c r="J299" i="11"/>
  <c r="P299" i="11"/>
  <c r="R299" i="11"/>
  <c r="T299" i="11"/>
  <c r="BE299" i="11"/>
  <c r="BF299" i="11"/>
  <c r="BG299" i="11"/>
  <c r="BH299" i="11"/>
  <c r="BI299" i="11"/>
  <c r="BK299" i="11"/>
  <c r="J306" i="11"/>
  <c r="P306" i="11"/>
  <c r="R306" i="11"/>
  <c r="T306" i="11"/>
  <c r="BE306" i="11"/>
  <c r="BF306" i="11"/>
  <c r="BG306" i="11"/>
  <c r="BH306" i="11"/>
  <c r="BI306" i="11"/>
  <c r="BK306" i="11"/>
  <c r="J308" i="11"/>
  <c r="P308" i="11"/>
  <c r="R308" i="11"/>
  <c r="T308" i="11"/>
  <c r="BE308" i="11"/>
  <c r="BF308" i="11"/>
  <c r="BG308" i="11"/>
  <c r="BH308" i="11"/>
  <c r="BI308" i="11"/>
  <c r="BK308" i="11"/>
  <c r="J310" i="11"/>
  <c r="P310" i="11"/>
  <c r="R310" i="11"/>
  <c r="T310" i="11"/>
  <c r="BE310" i="11"/>
  <c r="BF310" i="11"/>
  <c r="BG310" i="11"/>
  <c r="BH310" i="11"/>
  <c r="BI310" i="11"/>
  <c r="BK310" i="11"/>
  <c r="J312" i="11"/>
  <c r="P312" i="11"/>
  <c r="R312" i="11"/>
  <c r="T312" i="11"/>
  <c r="BE312" i="11"/>
  <c r="BF312" i="11"/>
  <c r="BG312" i="11"/>
  <c r="BH312" i="11"/>
  <c r="BI312" i="11"/>
  <c r="BK312" i="11"/>
  <c r="J314" i="11"/>
  <c r="P314" i="11"/>
  <c r="R314" i="11"/>
  <c r="T314" i="11"/>
  <c r="BE314" i="11"/>
  <c r="BF314" i="11"/>
  <c r="BG314" i="11"/>
  <c r="BH314" i="11"/>
  <c r="BI314" i="11"/>
  <c r="BK314" i="11"/>
  <c r="J319" i="11"/>
  <c r="P319" i="11"/>
  <c r="R319" i="11"/>
  <c r="T319" i="11"/>
  <c r="BE319" i="11"/>
  <c r="BF319" i="11"/>
  <c r="BG319" i="11"/>
  <c r="BH319" i="11"/>
  <c r="BI319" i="11"/>
  <c r="BK319" i="11"/>
  <c r="J321" i="11"/>
  <c r="P321" i="11"/>
  <c r="R321" i="11"/>
  <c r="T321" i="11"/>
  <c r="BE321" i="11"/>
  <c r="BF321" i="11"/>
  <c r="BG321" i="11"/>
  <c r="BH321" i="11"/>
  <c r="BI321" i="11"/>
  <c r="BK321" i="11"/>
  <c r="J323" i="11"/>
  <c r="P323" i="11"/>
  <c r="R323" i="11"/>
  <c r="T323" i="11"/>
  <c r="BE323" i="11"/>
  <c r="BF323" i="11"/>
  <c r="BG323" i="11"/>
  <c r="BH323" i="11"/>
  <c r="BI323" i="11"/>
  <c r="BK323" i="11"/>
  <c r="J325" i="11"/>
  <c r="P325" i="11"/>
  <c r="R325" i="11"/>
  <c r="T325" i="11"/>
  <c r="BE325" i="11"/>
  <c r="BF325" i="11"/>
  <c r="BG325" i="11"/>
  <c r="BH325" i="11"/>
  <c r="BI325" i="11"/>
  <c r="BK325" i="11"/>
  <c r="J327" i="11"/>
  <c r="P327" i="11"/>
  <c r="R327" i="11"/>
  <c r="T327" i="11"/>
  <c r="BE327" i="11"/>
  <c r="BF327" i="11"/>
  <c r="BG327" i="11"/>
  <c r="BH327" i="11"/>
  <c r="BI327" i="11"/>
  <c r="BK327" i="11"/>
  <c r="J329" i="11"/>
  <c r="P329" i="11"/>
  <c r="R329" i="11"/>
  <c r="T329" i="11"/>
  <c r="BE329" i="11"/>
  <c r="BF329" i="11"/>
  <c r="BG329" i="11"/>
  <c r="BH329" i="11"/>
  <c r="BI329" i="11"/>
  <c r="BK329" i="11"/>
  <c r="J331" i="11"/>
  <c r="P331" i="11"/>
  <c r="R331" i="11"/>
  <c r="T331" i="11"/>
  <c r="BE331" i="11"/>
  <c r="BF331" i="11"/>
  <c r="BG331" i="11"/>
  <c r="BH331" i="11"/>
  <c r="BI331" i="11"/>
  <c r="BK331" i="11"/>
  <c r="J333" i="11"/>
  <c r="P333" i="11"/>
  <c r="R333" i="11"/>
  <c r="T333" i="11"/>
  <c r="BE333" i="11"/>
  <c r="BF333" i="11"/>
  <c r="BG333" i="11"/>
  <c r="BH333" i="11"/>
  <c r="BI333" i="11"/>
  <c r="BK333" i="11"/>
  <c r="J335" i="11"/>
  <c r="P335" i="11"/>
  <c r="R335" i="11"/>
  <c r="T335" i="11"/>
  <c r="BE335" i="11"/>
  <c r="BF335" i="11"/>
  <c r="BG335" i="11"/>
  <c r="BH335" i="11"/>
  <c r="BI335" i="11"/>
  <c r="BK335" i="11"/>
  <c r="J337" i="11"/>
  <c r="P337" i="11"/>
  <c r="R337" i="11"/>
  <c r="T337" i="11"/>
  <c r="BE337" i="11"/>
  <c r="BF337" i="11"/>
  <c r="BG337" i="11"/>
  <c r="BH337" i="11"/>
  <c r="BI337" i="11"/>
  <c r="BK337" i="11"/>
  <c r="J339" i="11"/>
  <c r="P339" i="11"/>
  <c r="R339" i="11"/>
  <c r="T339" i="11"/>
  <c r="BE339" i="11"/>
  <c r="BF339" i="11"/>
  <c r="BG339" i="11"/>
  <c r="BH339" i="11"/>
  <c r="BI339" i="11"/>
  <c r="BK339" i="11"/>
  <c r="J341" i="11"/>
  <c r="P341" i="11"/>
  <c r="R341" i="11"/>
  <c r="T341" i="11"/>
  <c r="BE341" i="11"/>
  <c r="BF341" i="11"/>
  <c r="BG341" i="11"/>
  <c r="BH341" i="11"/>
  <c r="BI341" i="11"/>
  <c r="BK341" i="11"/>
  <c r="J343" i="11"/>
  <c r="P343" i="11"/>
  <c r="R343" i="11"/>
  <c r="T343" i="11"/>
  <c r="BE343" i="11"/>
  <c r="BF343" i="11"/>
  <c r="BG343" i="11"/>
  <c r="BH343" i="11"/>
  <c r="BI343" i="11"/>
  <c r="BK343" i="11"/>
  <c r="J345" i="11"/>
  <c r="P345" i="11"/>
  <c r="R345" i="11"/>
  <c r="T345" i="11"/>
  <c r="BE345" i="11"/>
  <c r="BF345" i="11"/>
  <c r="BG345" i="11"/>
  <c r="BH345" i="11"/>
  <c r="BI345" i="11"/>
  <c r="BK345" i="11"/>
  <c r="J347" i="11"/>
  <c r="P347" i="11"/>
  <c r="R347" i="11"/>
  <c r="T347" i="11"/>
  <c r="BE347" i="11"/>
  <c r="BF347" i="11"/>
  <c r="BG347" i="11"/>
  <c r="BH347" i="11"/>
  <c r="BI347" i="11"/>
  <c r="BK347" i="11"/>
  <c r="J349" i="11"/>
  <c r="P349" i="11"/>
  <c r="R349" i="11"/>
  <c r="T349" i="11"/>
  <c r="BE349" i="11"/>
  <c r="BF349" i="11"/>
  <c r="BG349" i="11"/>
  <c r="BH349" i="11"/>
  <c r="BI349" i="11"/>
  <c r="BK349" i="11"/>
  <c r="J351" i="11"/>
  <c r="P351" i="11"/>
  <c r="R351" i="11"/>
  <c r="T351" i="11"/>
  <c r="BE351" i="11"/>
  <c r="BF351" i="11"/>
  <c r="BG351" i="11"/>
  <c r="BH351" i="11"/>
  <c r="BI351" i="11"/>
  <c r="BK351" i="11"/>
  <c r="P353" i="11"/>
  <c r="T353" i="11"/>
  <c r="J354" i="11"/>
  <c r="P354" i="11"/>
  <c r="R354" i="11"/>
  <c r="R353" i="11"/>
  <c r="T354" i="11"/>
  <c r="BE354" i="11"/>
  <c r="BF354" i="11"/>
  <c r="BG354" i="11"/>
  <c r="BH354" i="11"/>
  <c r="BI354" i="11"/>
  <c r="BK354" i="11"/>
  <c r="BK353" i="11"/>
  <c r="J353" i="11"/>
  <c r="J67" i="11"/>
  <c r="R356" i="11"/>
  <c r="J357" i="11"/>
  <c r="P357" i="11"/>
  <c r="P356" i="11"/>
  <c r="R357" i="11"/>
  <c r="T357" i="11"/>
  <c r="T356" i="11"/>
  <c r="BE357" i="11"/>
  <c r="BF357" i="11"/>
  <c r="BG357" i="11"/>
  <c r="BH357" i="11"/>
  <c r="BI357" i="11"/>
  <c r="BK357" i="11"/>
  <c r="BK356" i="11"/>
  <c r="J356" i="11"/>
  <c r="J68" i="11"/>
  <c r="J359" i="11"/>
  <c r="P359" i="11"/>
  <c r="R359" i="11"/>
  <c r="T359" i="11"/>
  <c r="BE359" i="11"/>
  <c r="BF359" i="11"/>
  <c r="BG359" i="11"/>
  <c r="BH359" i="11"/>
  <c r="BI359" i="11"/>
  <c r="BK359" i="11"/>
  <c r="J361" i="11"/>
  <c r="P361" i="11"/>
  <c r="R361" i="11"/>
  <c r="T361" i="11"/>
  <c r="BE361" i="11"/>
  <c r="BF361" i="11"/>
  <c r="BG361" i="11"/>
  <c r="BH361" i="11"/>
  <c r="BI361" i="11"/>
  <c r="BK361" i="11"/>
  <c r="P363" i="11"/>
  <c r="T363" i="11"/>
  <c r="J364" i="11"/>
  <c r="P364" i="11"/>
  <c r="R364" i="11"/>
  <c r="R363" i="11"/>
  <c r="T364" i="11"/>
  <c r="BE364" i="11"/>
  <c r="BF364" i="11"/>
  <c r="BG364" i="11"/>
  <c r="BH364" i="11"/>
  <c r="BI364" i="11"/>
  <c r="BK364" i="11"/>
  <c r="BK363" i="11"/>
  <c r="J363" i="11"/>
  <c r="J69" i="11"/>
  <c r="J366" i="11"/>
  <c r="P366" i="11"/>
  <c r="R366" i="11"/>
  <c r="T366" i="11"/>
  <c r="BE366" i="11"/>
  <c r="BF366" i="11"/>
  <c r="BG366" i="11"/>
  <c r="BH366" i="11"/>
  <c r="BI366" i="11"/>
  <c r="BK366" i="11"/>
  <c r="J368" i="11"/>
  <c r="P368" i="11"/>
  <c r="R368" i="11"/>
  <c r="T368" i="11"/>
  <c r="BE368" i="11"/>
  <c r="BF368" i="11"/>
  <c r="BG368" i="11"/>
  <c r="BH368" i="11"/>
  <c r="BI368" i="11"/>
  <c r="BK368" i="11"/>
  <c r="R370" i="11"/>
  <c r="J371" i="11"/>
  <c r="P371" i="11"/>
  <c r="P370" i="11"/>
  <c r="R371" i="11"/>
  <c r="T371" i="11"/>
  <c r="T370" i="11"/>
  <c r="BE371" i="11"/>
  <c r="BF371" i="11"/>
  <c r="BG371" i="11"/>
  <c r="BH371" i="11"/>
  <c r="BI371" i="11"/>
  <c r="BK371" i="11"/>
  <c r="BK370" i="11"/>
  <c r="J370" i="11"/>
  <c r="J70" i="11"/>
  <c r="P373" i="11"/>
  <c r="T373" i="11"/>
  <c r="J374" i="11"/>
  <c r="P374" i="11"/>
  <c r="R374" i="11"/>
  <c r="R373" i="11"/>
  <c r="T374" i="11"/>
  <c r="BE374" i="11"/>
  <c r="BF374" i="11"/>
  <c r="BG374" i="11"/>
  <c r="BH374" i="11"/>
  <c r="BI374" i="11"/>
  <c r="BK374" i="11"/>
  <c r="BK373" i="11"/>
  <c r="J373" i="11"/>
  <c r="J71" i="11"/>
  <c r="J376" i="11"/>
  <c r="P376" i="11"/>
  <c r="R376" i="11"/>
  <c r="T376" i="11"/>
  <c r="BE376" i="11"/>
  <c r="BF376" i="11"/>
  <c r="BG376" i="11"/>
  <c r="BH376" i="11"/>
  <c r="BI376" i="11"/>
  <c r="BK376" i="11"/>
  <c r="J378" i="11"/>
  <c r="P378" i="11"/>
  <c r="R378" i="11"/>
  <c r="T378" i="11"/>
  <c r="BE378" i="11"/>
  <c r="BF378" i="11"/>
  <c r="BG378" i="11"/>
  <c r="BH378" i="11"/>
  <c r="BI378" i="11"/>
  <c r="BK378" i="11"/>
  <c r="J380" i="11"/>
  <c r="P380" i="11"/>
  <c r="R380" i="11"/>
  <c r="T380" i="11"/>
  <c r="BE380" i="11"/>
  <c r="BF380" i="11"/>
  <c r="BG380" i="11"/>
  <c r="BH380" i="11"/>
  <c r="BI380" i="11"/>
  <c r="BK380" i="11"/>
  <c r="J382" i="11"/>
  <c r="P382" i="11"/>
  <c r="R382" i="11"/>
  <c r="T382" i="11"/>
  <c r="BE382" i="11"/>
  <c r="BF382" i="11"/>
  <c r="BG382" i="11"/>
  <c r="BH382" i="11"/>
  <c r="BI382" i="11"/>
  <c r="BK382" i="11"/>
  <c r="J384" i="11"/>
  <c r="P384" i="11"/>
  <c r="R384" i="11"/>
  <c r="T384" i="11"/>
  <c r="BE384" i="11"/>
  <c r="BF384" i="11"/>
  <c r="BG384" i="11"/>
  <c r="BH384" i="11"/>
  <c r="BI384" i="11"/>
  <c r="BK384" i="11"/>
  <c r="J386" i="11"/>
  <c r="P386" i="11"/>
  <c r="R386" i="11"/>
  <c r="T386" i="11"/>
  <c r="BE386" i="11"/>
  <c r="BF386" i="11"/>
  <c r="BG386" i="11"/>
  <c r="BH386" i="11"/>
  <c r="BI386" i="11"/>
  <c r="BK386" i="11"/>
  <c r="J388" i="11"/>
  <c r="P388" i="11"/>
  <c r="R388" i="11"/>
  <c r="T388" i="11"/>
  <c r="BE388" i="11"/>
  <c r="BF388" i="11"/>
  <c r="BG388" i="11"/>
  <c r="BH388" i="11"/>
  <c r="BI388" i="11"/>
  <c r="BK388" i="11"/>
  <c r="R390" i="11"/>
  <c r="J391" i="11"/>
  <c r="P391" i="11"/>
  <c r="P390" i="11"/>
  <c r="R391" i="11"/>
  <c r="T391" i="11"/>
  <c r="T390" i="11"/>
  <c r="BE391" i="11"/>
  <c r="BF391" i="11"/>
  <c r="BG391" i="11"/>
  <c r="BH391" i="11"/>
  <c r="BI391" i="11"/>
  <c r="BK391" i="11"/>
  <c r="BK390" i="11"/>
  <c r="J390" i="11"/>
  <c r="J72" i="11"/>
  <c r="J393" i="11"/>
  <c r="P393" i="11"/>
  <c r="R393" i="11"/>
  <c r="T393" i="11"/>
  <c r="BE393" i="11"/>
  <c r="BF393" i="11"/>
  <c r="BG393" i="11"/>
  <c r="BH393" i="11"/>
  <c r="BI393" i="11"/>
  <c r="BK393" i="11"/>
  <c r="J395" i="11"/>
  <c r="P395" i="11"/>
  <c r="R395" i="11"/>
  <c r="T395" i="11"/>
  <c r="BE395" i="11"/>
  <c r="BF395" i="11"/>
  <c r="BG395" i="11"/>
  <c r="BH395" i="11"/>
  <c r="BI395" i="11"/>
  <c r="BK395" i="11"/>
  <c r="T92" i="11"/>
  <c r="R92" i="11"/>
  <c r="AT59" i="1"/>
  <c r="AT56" i="1"/>
  <c r="J94" i="10"/>
  <c r="J58" i="10"/>
  <c r="BK93" i="10"/>
  <c r="T93" i="10"/>
  <c r="T92" i="10"/>
  <c r="P93" i="10"/>
  <c r="P92" i="10"/>
  <c r="AU60" i="1"/>
  <c r="R93" i="10"/>
  <c r="R92" i="10"/>
  <c r="BK83" i="9"/>
  <c r="J84" i="9"/>
  <c r="J58" i="9"/>
  <c r="T83" i="9"/>
  <c r="T82" i="9"/>
  <c r="P83" i="9"/>
  <c r="P82" i="9"/>
  <c r="AU59" i="1"/>
  <c r="R83" i="9"/>
  <c r="R82" i="9"/>
  <c r="J87" i="8"/>
  <c r="J58" i="8"/>
  <c r="BK86" i="8"/>
  <c r="P86" i="8"/>
  <c r="P85" i="8"/>
  <c r="AU58" i="1"/>
  <c r="AT57" i="1"/>
  <c r="BK83" i="6"/>
  <c r="J84" i="6"/>
  <c r="J58" i="6"/>
  <c r="BK92" i="11"/>
  <c r="J92" i="11"/>
  <c r="J94" i="11"/>
  <c r="J58" i="11"/>
  <c r="P92" i="11"/>
  <c r="AU61" i="1"/>
  <c r="BK83" i="3"/>
  <c r="J84" i="3"/>
  <c r="J58" i="3"/>
  <c r="J31" i="11"/>
  <c r="AW61" i="1"/>
  <c r="AT61" i="1"/>
  <c r="J31" i="9"/>
  <c r="AW59" i="1"/>
  <c r="F32" i="8"/>
  <c r="BB58" i="1"/>
  <c r="T86" i="8"/>
  <c r="T85" i="8"/>
  <c r="R405" i="13"/>
  <c r="R277" i="13"/>
  <c r="T168" i="13"/>
  <c r="P168" i="13"/>
  <c r="R157" i="13"/>
  <c r="T100" i="13"/>
  <c r="P100" i="13"/>
  <c r="P94" i="13"/>
  <c r="P93" i="13"/>
  <c r="AU63" i="1"/>
  <c r="F34" i="13"/>
  <c r="BD63" i="1"/>
  <c r="F32" i="13"/>
  <c r="BB63" i="1"/>
  <c r="F30" i="13"/>
  <c r="AZ63" i="1"/>
  <c r="R95" i="13"/>
  <c r="T307" i="7"/>
  <c r="P307" i="7"/>
  <c r="R298" i="7"/>
  <c r="T273" i="7"/>
  <c r="P273" i="7"/>
  <c r="R260" i="7"/>
  <c r="T185" i="7"/>
  <c r="P185" i="7"/>
  <c r="R169" i="6"/>
  <c r="R83" i="6"/>
  <c r="R82" i="6"/>
  <c r="T206" i="5"/>
  <c r="P134" i="5"/>
  <c r="F34" i="5"/>
  <c r="BD55" i="1"/>
  <c r="F32" i="5"/>
  <c r="BB55" i="1"/>
  <c r="F30" i="5"/>
  <c r="AZ55" i="1"/>
  <c r="R87" i="5"/>
  <c r="T592" i="12"/>
  <c r="P592" i="12"/>
  <c r="R573" i="12"/>
  <c r="T550" i="12"/>
  <c r="P550" i="12"/>
  <c r="R545" i="12"/>
  <c r="T382" i="12"/>
  <c r="P382" i="12"/>
  <c r="T216" i="12"/>
  <c r="P108" i="12"/>
  <c r="P96" i="12"/>
  <c r="P95" i="12"/>
  <c r="AU62" i="1"/>
  <c r="F34" i="12"/>
  <c r="BD62" i="1"/>
  <c r="F32" i="12"/>
  <c r="BB62" i="1"/>
  <c r="R97" i="12"/>
  <c r="J51" i="3"/>
  <c r="J78" i="3"/>
  <c r="F51" i="3"/>
  <c r="F78" i="3"/>
  <c r="T276" i="2"/>
  <c r="P276" i="2"/>
  <c r="R221" i="2"/>
  <c r="T146" i="2"/>
  <c r="P146" i="2"/>
  <c r="R141" i="2"/>
  <c r="J89" i="2"/>
  <c r="J59" i="2"/>
  <c r="BK86" i="2"/>
  <c r="J86" i="2"/>
  <c r="F88" i="11"/>
  <c r="F88" i="10"/>
  <c r="F31" i="10"/>
  <c r="BA60" i="1"/>
  <c r="F78" i="9"/>
  <c r="F31" i="8"/>
  <c r="BA58" i="1"/>
  <c r="J31" i="8"/>
  <c r="AW58" i="1"/>
  <c r="AT58" i="1"/>
  <c r="T436" i="13"/>
  <c r="P436" i="13"/>
  <c r="R415" i="13"/>
  <c r="T394" i="13"/>
  <c r="P394" i="13"/>
  <c r="R381" i="13"/>
  <c r="T238" i="13"/>
  <c r="P238" i="13"/>
  <c r="R187" i="13"/>
  <c r="T152" i="13"/>
  <c r="P152" i="13"/>
  <c r="R113" i="13"/>
  <c r="F31" i="13"/>
  <c r="BA63" i="1"/>
  <c r="T94" i="13"/>
  <c r="T93" i="13"/>
  <c r="BK94" i="13"/>
  <c r="F89" i="13"/>
  <c r="J51" i="13"/>
  <c r="J30" i="13"/>
  <c r="AV63" i="1"/>
  <c r="AT63" i="1"/>
  <c r="T293" i="7"/>
  <c r="P293" i="7"/>
  <c r="R280" i="7"/>
  <c r="T213" i="7"/>
  <c r="T94" i="7"/>
  <c r="T93" i="7"/>
  <c r="P213" i="7"/>
  <c r="R192" i="7"/>
  <c r="T128" i="7"/>
  <c r="P128" i="7"/>
  <c r="P94" i="7"/>
  <c r="P93" i="7"/>
  <c r="AU57" i="1"/>
  <c r="F34" i="7"/>
  <c r="BD57" i="1"/>
  <c r="F32" i="7"/>
  <c r="BB57" i="1"/>
  <c r="F30" i="7"/>
  <c r="AZ57" i="1"/>
  <c r="R95" i="7"/>
  <c r="R94" i="7"/>
  <c r="R93" i="7"/>
  <c r="T180" i="6"/>
  <c r="P180" i="6"/>
  <c r="F31" i="6"/>
  <c r="BA56" i="1"/>
  <c r="T84" i="6"/>
  <c r="P84" i="6"/>
  <c r="P83" i="6"/>
  <c r="P82" i="6"/>
  <c r="AU56" i="1"/>
  <c r="J31" i="6"/>
  <c r="AW56" i="1"/>
  <c r="F51" i="6"/>
  <c r="F78" i="6"/>
  <c r="T284" i="5"/>
  <c r="P284" i="5"/>
  <c r="R229" i="5"/>
  <c r="T148" i="5"/>
  <c r="P148" i="5"/>
  <c r="P86" i="5"/>
  <c r="P85" i="5"/>
  <c r="AU55" i="1"/>
  <c r="R143" i="5"/>
  <c r="F31" i="5"/>
  <c r="BA55" i="1"/>
  <c r="BK86" i="5"/>
  <c r="F81" i="5"/>
  <c r="J51" i="5"/>
  <c r="J30" i="5"/>
  <c r="AV55" i="1"/>
  <c r="AT55" i="1"/>
  <c r="R563" i="12"/>
  <c r="T520" i="12"/>
  <c r="P520" i="12"/>
  <c r="R511" i="12"/>
  <c r="T264" i="12"/>
  <c r="P264" i="12"/>
  <c r="R239" i="12"/>
  <c r="T160" i="12"/>
  <c r="P160" i="12"/>
  <c r="R147" i="12"/>
  <c r="F33" i="12"/>
  <c r="BC62" i="1"/>
  <c r="BK96" i="12"/>
  <c r="J51" i="12"/>
  <c r="J91" i="12"/>
  <c r="T392" i="4"/>
  <c r="P392" i="4"/>
  <c r="R382" i="4"/>
  <c r="T359" i="4"/>
  <c r="P359" i="4"/>
  <c r="R352" i="4"/>
  <c r="T339" i="4"/>
  <c r="P339" i="4"/>
  <c r="R255" i="4"/>
  <c r="T216" i="4"/>
  <c r="P216" i="4"/>
  <c r="R188" i="4"/>
  <c r="F31" i="4"/>
  <c r="BA54" i="1"/>
  <c r="BK96" i="4"/>
  <c r="J91" i="4"/>
  <c r="J51" i="4"/>
  <c r="T176" i="3"/>
  <c r="P176" i="3"/>
  <c r="F33" i="3"/>
  <c r="BC53" i="1"/>
  <c r="F31" i="3"/>
  <c r="BA53" i="1"/>
  <c r="T84" i="3"/>
  <c r="T83" i="3"/>
  <c r="T82" i="3"/>
  <c r="P84" i="3"/>
  <c r="P83" i="3"/>
  <c r="P82" i="3"/>
  <c r="AU53" i="1"/>
  <c r="J31" i="3"/>
  <c r="AW53" i="1"/>
  <c r="AT53" i="1"/>
  <c r="F34" i="8"/>
  <c r="BD58" i="1"/>
  <c r="F30" i="8"/>
  <c r="AZ58" i="1"/>
  <c r="R87" i="8"/>
  <c r="R86" i="8"/>
  <c r="R85" i="8"/>
  <c r="F31" i="7"/>
  <c r="BA57" i="1"/>
  <c r="BK94" i="7"/>
  <c r="F34" i="6"/>
  <c r="BD56" i="1"/>
  <c r="F32" i="6"/>
  <c r="BB56" i="1"/>
  <c r="F30" i="6"/>
  <c r="AZ56" i="1"/>
  <c r="P206" i="5"/>
  <c r="R167" i="5"/>
  <c r="T134" i="5"/>
  <c r="T86" i="5"/>
  <c r="T85" i="5"/>
  <c r="R339" i="12"/>
  <c r="P216" i="12"/>
  <c r="R211" i="12"/>
  <c r="T108" i="12"/>
  <c r="T96" i="12"/>
  <c r="T95" i="12"/>
  <c r="F30" i="12"/>
  <c r="AZ62" i="1"/>
  <c r="J30" i="12"/>
  <c r="AV62" i="1"/>
  <c r="AT62" i="1"/>
  <c r="F31" i="12"/>
  <c r="BA62" i="1"/>
  <c r="T377" i="4"/>
  <c r="P377" i="4"/>
  <c r="R366" i="4"/>
  <c r="T232" i="4"/>
  <c r="T96" i="4"/>
  <c r="T95" i="4"/>
  <c r="P232" i="4"/>
  <c r="R223" i="4"/>
  <c r="T158" i="4"/>
  <c r="P158" i="4"/>
  <c r="P96" i="4"/>
  <c r="P95" i="4"/>
  <c r="AU54" i="1"/>
  <c r="F34" i="4"/>
  <c r="BD54" i="1"/>
  <c r="F32" i="4"/>
  <c r="BB54" i="1"/>
  <c r="F30" i="4"/>
  <c r="AZ54" i="1"/>
  <c r="R97" i="4"/>
  <c r="R96" i="4"/>
  <c r="R95" i="4"/>
  <c r="J30" i="4"/>
  <c r="AV54" i="1"/>
  <c r="AT54" i="1"/>
  <c r="R165" i="3"/>
  <c r="F34" i="3"/>
  <c r="BD53" i="1"/>
  <c r="F32" i="3"/>
  <c r="BB53" i="1"/>
  <c r="BB51" i="1"/>
  <c r="F30" i="3"/>
  <c r="AZ53" i="1"/>
  <c r="R83" i="3"/>
  <c r="R82" i="3"/>
  <c r="T204" i="2"/>
  <c r="P204" i="2"/>
  <c r="R165" i="2"/>
  <c r="T134" i="2"/>
  <c r="T86" i="2"/>
  <c r="P134" i="2"/>
  <c r="P86" i="2"/>
  <c r="AU52" i="1"/>
  <c r="AU51" i="1"/>
  <c r="F34" i="2"/>
  <c r="BD52" i="1"/>
  <c r="J30" i="2"/>
  <c r="AV52" i="1"/>
  <c r="R89" i="2"/>
  <c r="F30" i="2"/>
  <c r="AZ52" i="1"/>
  <c r="AZ51" i="1"/>
  <c r="F33" i="2"/>
  <c r="BC52" i="1"/>
  <c r="J31" i="2"/>
  <c r="AW52" i="1"/>
  <c r="F31" i="2"/>
  <c r="BA52" i="1"/>
  <c r="W28" i="1"/>
  <c r="AX51" i="1"/>
  <c r="W26" i="1"/>
  <c r="AV51" i="1"/>
  <c r="AT52" i="1"/>
  <c r="BK85" i="5"/>
  <c r="J85" i="5"/>
  <c r="J86" i="5"/>
  <c r="J57" i="5"/>
  <c r="J27" i="2"/>
  <c r="J56" i="2"/>
  <c r="BA51" i="1"/>
  <c r="BC51" i="1"/>
  <c r="R86" i="2"/>
  <c r="BD51" i="1"/>
  <c r="W30" i="1"/>
  <c r="BK95" i="4"/>
  <c r="J95" i="4"/>
  <c r="J96" i="4"/>
  <c r="J57" i="4"/>
  <c r="T83" i="6"/>
  <c r="T82" i="6"/>
  <c r="BK93" i="13"/>
  <c r="J93" i="13"/>
  <c r="J94" i="13"/>
  <c r="J57" i="13"/>
  <c r="R96" i="12"/>
  <c r="R95" i="12"/>
  <c r="R86" i="5"/>
  <c r="R85" i="5"/>
  <c r="J27" i="11"/>
  <c r="J56" i="11"/>
  <c r="BK85" i="8"/>
  <c r="J85" i="8"/>
  <c r="J86" i="8"/>
  <c r="J57" i="8"/>
  <c r="J83" i="9"/>
  <c r="J57" i="9"/>
  <c r="BK82" i="9"/>
  <c r="J82" i="9"/>
  <c r="BK92" i="10"/>
  <c r="J92" i="10"/>
  <c r="J93" i="10"/>
  <c r="J57" i="10"/>
  <c r="BK93" i="7"/>
  <c r="J93" i="7"/>
  <c r="J94" i="7"/>
  <c r="J57" i="7"/>
  <c r="BK95" i="12"/>
  <c r="J95" i="12"/>
  <c r="J96" i="12"/>
  <c r="J57" i="12"/>
  <c r="R94" i="13"/>
  <c r="R93" i="13"/>
  <c r="J83" i="3"/>
  <c r="J57" i="3"/>
  <c r="BK82" i="3"/>
  <c r="J82" i="3"/>
  <c r="J83" i="6"/>
  <c r="J57" i="6"/>
  <c r="BK82" i="6"/>
  <c r="J82" i="6"/>
  <c r="J56" i="6"/>
  <c r="J27" i="6"/>
  <c r="J56" i="3"/>
  <c r="J27" i="3"/>
  <c r="J56" i="12"/>
  <c r="J27" i="12"/>
  <c r="J27" i="7"/>
  <c r="J56" i="7"/>
  <c r="J27" i="10"/>
  <c r="J56" i="10"/>
  <c r="J27" i="8"/>
  <c r="J56" i="8"/>
  <c r="AG61" i="1"/>
  <c r="AN61" i="1"/>
  <c r="J36" i="11"/>
  <c r="J56" i="13"/>
  <c r="J27" i="13"/>
  <c r="W29" i="1"/>
  <c r="AY51" i="1"/>
  <c r="J27" i="9"/>
  <c r="J56" i="9"/>
  <c r="J56" i="4"/>
  <c r="J27" i="4"/>
  <c r="W27" i="1"/>
  <c r="AW51" i="1"/>
  <c r="AK27" i="1"/>
  <c r="J36" i="2"/>
  <c r="AG52" i="1"/>
  <c r="J56" i="5"/>
  <c r="J27" i="5"/>
  <c r="AT51" i="1"/>
  <c r="AK26" i="1"/>
  <c r="AG59" i="1"/>
  <c r="AN59" i="1"/>
  <c r="J36" i="9"/>
  <c r="AG58" i="1"/>
  <c r="AN58" i="1"/>
  <c r="J36" i="8"/>
  <c r="AG60" i="1"/>
  <c r="AN60" i="1"/>
  <c r="J36" i="10"/>
  <c r="AG57" i="1"/>
  <c r="AN57" i="1"/>
  <c r="J36" i="7"/>
  <c r="AG55" i="1"/>
  <c r="AN55" i="1"/>
  <c r="J36" i="5"/>
  <c r="AN52" i="1"/>
  <c r="AG54" i="1"/>
  <c r="AN54" i="1"/>
  <c r="J36" i="4"/>
  <c r="AG63" i="1"/>
  <c r="AN63" i="1"/>
  <c r="J36" i="13"/>
  <c r="J36" i="12"/>
  <c r="AG62" i="1"/>
  <c r="AN62" i="1"/>
  <c r="AG53" i="1"/>
  <c r="AN53" i="1"/>
  <c r="J36" i="3"/>
  <c r="AG56" i="1"/>
  <c r="AN56" i="1"/>
  <c r="J36" i="6"/>
  <c r="AG51" i="1"/>
  <c r="AN51" i="1"/>
  <c r="AK23" i="1"/>
  <c r="AK32" i="1"/>
</calcChain>
</file>

<file path=xl/sharedStrings.xml><?xml version="1.0" encoding="utf-8"?>
<sst xmlns="http://schemas.openxmlformats.org/spreadsheetml/2006/main" count="25584" uniqueCount="2194">
  <si>
    <t>Export VZ</t>
  </si>
  <si>
    <t>List obsahuje:</t>
  </si>
  <si>
    <t>3.0</t>
  </si>
  <si>
    <t>ZAMOK</t>
  </si>
  <si>
    <t>False</t>
  </si>
  <si>
    <t>{61622516-DFF4-43F0-8679-093F37E78346}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</si>
  <si>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</si>
  <si>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</si>
  <si>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</si>
  <si>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</si>
  <si>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</si>
  <si>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</si>
  <si>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</si>
  <si>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</si>
  <si>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</si>
  <si>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</si>
  <si>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</si>
  <si>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Boletice - Polná - ekologizace kotelny</t>
  </si>
  <si>
    <t>0,1</t>
  </si>
  <si>
    <t>KSO:</t>
  </si>
  <si>
    <t>CC-CZ:</t>
  </si>
  <si>
    <t>1</t>
  </si>
  <si>
    <t>Místo:</t>
  </si>
  <si>
    <t>Boletice</t>
  </si>
  <si>
    <t>Datum:</t>
  </si>
  <si>
    <t>27.04.2016</t>
  </si>
  <si>
    <t>10</t>
  </si>
  <si>
    <t>100</t>
  </si>
  <si>
    <t>Zadavatel:</t>
  </si>
  <si>
    <t>IČ:</t>
  </si>
  <si>
    <t>AS-PO, příspěvková organizace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</si>
  <si>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</si>
  <si>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</si>
  <si>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</si>
  <si>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</si>
  <si>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</si>
  <si>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</si>
  <si>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</si>
  <si>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</si>
  <si>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</si>
  <si>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</si>
  <si>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</si>
  <si>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</si>
  <si>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</si>
  <si>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</si>
  <si>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</si>
  <si>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</si>
  <si>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</si>
  <si>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</si>
  <si>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</si>
  <si>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</si>
  <si>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</si>
  <si>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</si>
  <si>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</si>
  <si>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</si>
  <si>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</si>
  <si>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</si>
  <si>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</si>
  <si>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</si>
  <si>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</si>
  <si>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</si>
  <si>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</si>
  <si>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</si>
  <si>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</si>
  <si>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</si>
  <si>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</si>
  <si>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</si>
  <si>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</si>
  <si>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</si>
  <si>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</si>
  <si>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</si>
  <si>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</si>
  <si>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</si>
  <si>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</si>
  <si>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</si>
  <si>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</si>
  <si>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 MAR</t>
  </si>
  <si>
    <t>SO 01 El Zakazka</t>
  </si>
  <si>
    <t>STA</t>
  </si>
  <si>
    <t>{1CFE1FC0-9840-462B-B8CE-3226BBF12CE7}</t>
  </si>
  <si>
    <t>2</t>
  </si>
  <si>
    <t>SO 01 Plyn</t>
  </si>
  <si>
    <t xml:space="preserve">SO 01 Plyn </t>
  </si>
  <si>
    <t>{752B62E1-752E-4817-B6F6-0CF2E94913A8}</t>
  </si>
  <si>
    <t>SO 01 Stavba</t>
  </si>
  <si>
    <t>SO 01 Stavební část</t>
  </si>
  <si>
    <t>{7F849497-11F0-4372-B41F-A6DB56CF2D3A}</t>
  </si>
  <si>
    <t>SO 02 MAR</t>
  </si>
  <si>
    <t>SO 02 El Zakazka</t>
  </si>
  <si>
    <t>{A99A348F-4964-4F6B-AE60-096A8106DF33}</t>
  </si>
  <si>
    <t>SO 02 Plyn</t>
  </si>
  <si>
    <t xml:space="preserve">SO 02 Plyn </t>
  </si>
  <si>
    <t>{082F92B8-D33A-498A-9793-3E33BF82B065}</t>
  </si>
  <si>
    <t>SO 02 Stavba</t>
  </si>
  <si>
    <t>SO 02 Stavební část</t>
  </si>
  <si>
    <t>{A76A4565-9FD7-4CDB-880E-D9A933FAE795}</t>
  </si>
  <si>
    <t>SO 03 MAR</t>
  </si>
  <si>
    <t>SO 03 El Zakazka</t>
  </si>
  <si>
    <t>{F148079F-7824-47F1-AC12-383D883C0F9F}</t>
  </si>
  <si>
    <t>SO 03 Plyn</t>
  </si>
  <si>
    <t xml:space="preserve">SO 03 Plyn </t>
  </si>
  <si>
    <t>{B3C804C4-2776-403B-9024-3D7D1F4FD297}</t>
  </si>
  <si>
    <t>SO 03 Stavba</t>
  </si>
  <si>
    <t>SO 03 Stavební část</t>
  </si>
  <si>
    <t>{62488E36-D4C5-44B2-8D10-CD499D37A5B5}</t>
  </si>
  <si>
    <t>SO 03 UT</t>
  </si>
  <si>
    <t>SO 03 Ustřední vytápění</t>
  </si>
  <si>
    <t>{E1F3AB73-4778-4551-B627-3C153887D919}</t>
  </si>
  <si>
    <t>SO 01 UT</t>
  </si>
  <si>
    <t>SO 01 Ustřední vytápění</t>
  </si>
  <si>
    <t>{53EAECD2-D3E8-4587-A071-2E36740AFD03}</t>
  </si>
  <si>
    <t>SO 02 UT Zakazka</t>
  </si>
  <si>
    <t>SO 02 Ustřední vytápění</t>
  </si>
  <si>
    <t>{F2483BC7-917E-438E-9771-4B9C12541BDB}</t>
  </si>
  <si>
    <t>Zpět na list:</t>
  </si>
  <si>
    <t>KRYCÍ LIST SOUPISU</t>
  </si>
  <si>
    <t>Objekt:</t>
  </si>
  <si>
    <t>SO 01 MAR - SO 01 El Zakazka</t>
  </si>
  <si>
    <t>REKAPITULACE ČLENĚNÍ SOUPISU PRACÍ</t>
  </si>
  <si>
    <t>Kód dílu - Popis</t>
  </si>
  <si>
    <t>Cena celkem [CZK]</t>
  </si>
  <si>
    <t>Náklady soupisu celkem</t>
  </si>
  <si>
    <t>-1</t>
  </si>
  <si>
    <t xml:space="preserve">D1 - </t>
  </si>
  <si>
    <t xml:space="preserve">    D2 - SO 01 - KM ROTA - KUCHYNĚ MAR</t>
  </si>
  <si>
    <t>D3 - Polní přístroje</t>
  </si>
  <si>
    <t>D4 - Řídicí systém</t>
  </si>
  <si>
    <t>D5 - Rozváděč +RD1</t>
  </si>
  <si>
    <t>D6 - Elektro</t>
  </si>
  <si>
    <t>D7 - Kabely</t>
  </si>
  <si>
    <t>D8 - Nosný a montážní materiál</t>
  </si>
  <si>
    <t>D9 - Uzemnění, hromosvod, osvětlení</t>
  </si>
  <si>
    <t>D10 - V04: Inženýrská činnost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</si>
  <si>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</si>
  <si>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</si>
  <si>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</si>
  <si>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</si>
  <si>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</si>
  <si>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</si>
  <si>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</si>
  <si>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</si>
  <si>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</si>
  <si>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</si>
  <si>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</si>
  <si>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</si>
  <si>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</si>
  <si>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</si>
  <si>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</si>
  <si>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D1</t>
  </si>
  <si>
    <t>ROZPOCET</t>
  </si>
  <si>
    <t>D2</t>
  </si>
  <si>
    <t>SO 01 - KM ROTA - KUCHYNĚ MAR</t>
  </si>
  <si>
    <t>D3</t>
  </si>
  <si>
    <t>Polní přístroje</t>
  </si>
  <si>
    <t>K</t>
  </si>
  <si>
    <t>X01</t>
  </si>
  <si>
    <t>Prostorové čidlo teploty, měřící článek Ni1000/5000 (6180) ppm, Pt1000, NTC 20kOhm, IP65, rozsah měření -30°C až +50°C, pouzdro - polykarbonát, provozní teplota okolí -30°C až +50°C, vlhkost 5 až 85% r.v.,</t>
  </si>
  <si>
    <t>kus</t>
  </si>
  <si>
    <t>4</t>
  </si>
  <si>
    <t>PP</t>
  </si>
  <si>
    <t>X02</t>
  </si>
  <si>
    <t>Příložné čidlo teploty, měřící článek Ni1000/5000 (6180) ppm, Pt1000, NTC 20kOhm, IP65, rozsah měření -30°C až +150°C, pouzdro - polykarbonát, provozní teplota okolí 0°C až +50°C, vlhkost 5 až 85% r.v., délka montážní spony 300 mm</t>
  </si>
  <si>
    <t>3</t>
  </si>
  <si>
    <t>X03</t>
  </si>
  <si>
    <t>Stonkové čidlo teploty, měřící článek Ni1000/5000 (6180) ppm, Pt1000, NTC 20kOhm, IP65, rozsah měření -30°C až +150°C, pouzdro - polykarbonát, provozní teplota okolí 0°C až +50°C, vlhkost 5 až 85% r.v., délka stonku 120 mm, návarek G1/2"*50, jímka nerez d</t>
  </si>
  <si>
    <t>Stonkové čidlo teploty, měřící článek Ni1000/5000 (6180) ppm, Pt1000, NTC 20kOhm, IP65, rozsah měření -30°C až +150°C, pouzdro - polykarbonát, provozní teplota okolí 0°C až +50°C, vlhkost 5 až 85% r.v., délka stonku 120 mm, návarek G1/2"*50, jímka nerez délka 100 mm</t>
  </si>
  <si>
    <t>X04</t>
  </si>
  <si>
    <t>Snímač relativního tlaku, měřící membrána - médium voda, IP65, rozsah 0-600 kPa, výstupní signál 0-10V, napájení 24VAC/DC, konektor, provozní teplota okolí 0°C až +50°C, vlhkost 5 až 85% r.v., napojení G1/2"</t>
  </si>
  <si>
    <t>5</t>
  </si>
  <si>
    <t>X05</t>
  </si>
  <si>
    <t>Kondenzační smyčka stočená přivařovací M20x1.5, max.pracovní teplota 300°C, uhlíková ocel</t>
  </si>
  <si>
    <t>6</t>
  </si>
  <si>
    <t>X06</t>
  </si>
  <si>
    <t>Tlakoměrový kohout uzavírací s čepem M20x1.5/M20x1.5, max.pracovní teplota 50°C</t>
  </si>
  <si>
    <t>7</t>
  </si>
  <si>
    <t>X07</t>
  </si>
  <si>
    <t>Přípojka tlakoměrová přechodová M20x1.5/G1/2"-uhlíková ocel</t>
  </si>
  <si>
    <t>8</t>
  </si>
  <si>
    <t>X08</t>
  </si>
  <si>
    <t>Dvoustupňový detektor hořlavých plynů, napájení 230VAC, 2x signalizační přepínací kontakt 230VAC/2A, výstražný akustický a světelný signál, nastavená signalizační mez - metan:0.5%, 1% objemu</t>
  </si>
  <si>
    <t>9</t>
  </si>
  <si>
    <t>X09</t>
  </si>
  <si>
    <t>Elektrická houkačka, 100VA/230VAC, 100dB, IP54</t>
  </si>
  <si>
    <t>X10</t>
  </si>
  <si>
    <t>Sonda zaplavení vč regulátoru, napájení 24VAC, přepínací kontakt 230VAC/2A, montáž regulátoru na DIN lištu</t>
  </si>
  <si>
    <t>11</t>
  </si>
  <si>
    <t>X11</t>
  </si>
  <si>
    <t>Trojcestný regulační ventil, vnější závit, DN 20, kv=6.3, PN16, prov.teplota -15 - +130°C, netěsnost reg.větev &lt; 0.05% z kv, netěsnost přímá větev &lt; 1%,  rovnoprocentntí charakteristika průtoku ve větvi A-B, včetně servopohonu 24VAC, 0-10V, dP=100 kPa</t>
  </si>
  <si>
    <t>12</t>
  </si>
  <si>
    <t>X12</t>
  </si>
  <si>
    <t>Trojcestný regulační ventil, vnější závit, DN 40, kv=25, PN16, prov.teplota -15 - +130°C, netěsnost reg.větev &lt; 0.05% z kv, netěsnost přímá větev &lt; 1%,  rovnoprocentntí charakteristika průtoku ve větvi A-B, včetně servopohonu 24VAC, 0-10V, dP=100 kPa</t>
  </si>
  <si>
    <t>13</t>
  </si>
  <si>
    <t>X13</t>
  </si>
  <si>
    <t>Dvoucestný uzavírací ventil ventil, vnitřní závit, DN 40, PN16, prov.teplota -15 - +130°C, včetně servopohonu 230VAC, 3b</t>
  </si>
  <si>
    <t>14</t>
  </si>
  <si>
    <t>X14</t>
  </si>
  <si>
    <t>Dvoucestný solenoidový ventil na vodu DN20 •p min. 0,5 bar...p max. 16bar, teplota max. 130°C, 230VAC bez napětí uzavřen</t>
  </si>
  <si>
    <t>X15</t>
  </si>
  <si>
    <t>Regulátor teploty prostorový, rozsah 0…40°C, krytí IP65</t>
  </si>
  <si>
    <t>Pol1</t>
  </si>
  <si>
    <t>Regulátor teploty kapilárový, rozsah 30…90°C, krytí IP65</t>
  </si>
  <si>
    <t>16</t>
  </si>
  <si>
    <t>X16</t>
  </si>
  <si>
    <t>Kompaktní ultrazvukový měřič tepla M=1,5m3/h, krytí IP54, teplota média 2..160°C,závitové spoje, max.tlak PN16, teplotní čidla Pt500, externí napájení 230VAC, komunikačními modul M-Bus</t>
  </si>
  <si>
    <t>17</t>
  </si>
  <si>
    <t>X17</t>
  </si>
  <si>
    <t>Kompaktní ultrazvukový měřič tepla M=6m3/h, krytí IP54, teplota média 2..160°C,závitové spoje, max.tlak PN16, teplotní čidla Pt500, externí napájení 230VAC, komunikačními modul M-Bus</t>
  </si>
  <si>
    <t>18</t>
  </si>
  <si>
    <t>X26</t>
  </si>
  <si>
    <t>Vodoměr s impulsním výstupem, Q=1,5m3/</t>
  </si>
  <si>
    <t>19</t>
  </si>
  <si>
    <t>X27</t>
  </si>
  <si>
    <t>Vodoměr s impulsním výstupem, Q=6m3/h</t>
  </si>
  <si>
    <t>20</t>
  </si>
  <si>
    <t>X28</t>
  </si>
  <si>
    <t>STOP tlačítko s aretací v termoplastické skříni, montáž na povrch, spínací kontakt 230VAC/2A, IP44</t>
  </si>
  <si>
    <t>X29</t>
  </si>
  <si>
    <t>Montáž přístrojů</t>
  </si>
  <si>
    <t>22</t>
  </si>
  <si>
    <t>D4</t>
  </si>
  <si>
    <t>Řídicí systém</t>
  </si>
  <si>
    <t>X100</t>
  </si>
  <si>
    <t>Programovatelný regulátor bez displeje, komunikační rozhraní: RS232, RS485, Ethernet , Min. Konfigurace: AI:15, AO:4, DI:30, DO:17, AI:Pt1000, Ni1000/6180 (5000ppm), NTC20 kOhm, 0-20mA, 0-10V, AO:0-10V, DI:24 VDC/AC, DO:RELÉ (230VAC), TRIAK (24VDC/VAC)</t>
  </si>
  <si>
    <t>23</t>
  </si>
  <si>
    <t>X101</t>
  </si>
  <si>
    <t>SW vybavení regulátoru</t>
  </si>
  <si>
    <t>db</t>
  </si>
  <si>
    <t>24</t>
  </si>
  <si>
    <t>X102</t>
  </si>
  <si>
    <t>Operátorátorský panel</t>
  </si>
  <si>
    <t>25</t>
  </si>
  <si>
    <t>D5</t>
  </si>
  <si>
    <t>Rozváděč +RD1</t>
  </si>
  <si>
    <t>X200</t>
  </si>
  <si>
    <t>Nástěnný skříňový rozváděč 800x1500x300 mm (šxvxh), oceloplechový, IP54/IP20, montážní deska,vč.náplně</t>
  </si>
  <si>
    <t>26</t>
  </si>
  <si>
    <t>X201</t>
  </si>
  <si>
    <t>Montáž rozvaděče</t>
  </si>
  <si>
    <t>27</t>
  </si>
  <si>
    <t>D6</t>
  </si>
  <si>
    <t>Elektro</t>
  </si>
  <si>
    <t>X301</t>
  </si>
  <si>
    <t>Zásuvka průmyslová 16A/400VAC, 5-ti pólová, instalace na zeď, materiál ABS, IP44</t>
  </si>
  <si>
    <t>28</t>
  </si>
  <si>
    <t>X302</t>
  </si>
  <si>
    <t>Zářivkové svítidlo, průmyslové provedení, 2x36W, elektronický předřadník, IP66, montáž na závěsy</t>
  </si>
  <si>
    <t>29</t>
  </si>
  <si>
    <t>X303</t>
  </si>
  <si>
    <t>Zdroj světla, lineární, 36W, 230VAC/50Hz, barva teplá bílá</t>
  </si>
  <si>
    <t>30</t>
  </si>
  <si>
    <t>X304</t>
  </si>
  <si>
    <t>Nouzové svítidlo, 230VAC, vlastní zdroj - 11W/90 min., IP44</t>
  </si>
  <si>
    <t>31</t>
  </si>
  <si>
    <t>X305</t>
  </si>
  <si>
    <t>Elektroinstalační vypínač, řazení 1/0, 10A/AC1, 230VAC, IP54, montáž na zeď</t>
  </si>
  <si>
    <t>32</t>
  </si>
  <si>
    <t>X306</t>
  </si>
  <si>
    <t>Ekvipotenciální svorkovnice, montáž na zeď, min. 1xFeZN d=8, 3x 10 mm2, 8x 6 mm2</t>
  </si>
  <si>
    <t>33</t>
  </si>
  <si>
    <t>X307</t>
  </si>
  <si>
    <t>34</t>
  </si>
  <si>
    <t>X308</t>
  </si>
  <si>
    <t>Jistič 16B/3</t>
  </si>
  <si>
    <t>35</t>
  </si>
  <si>
    <t>X309</t>
  </si>
  <si>
    <t>Úprava stávajícího rozvaděče elektro</t>
  </si>
  <si>
    <t>hod</t>
  </si>
  <si>
    <t>36</t>
  </si>
  <si>
    <t>D7</t>
  </si>
  <si>
    <t>Kabely</t>
  </si>
  <si>
    <t>X400</t>
  </si>
  <si>
    <t>silový kabel, izolace žil a pláště kabelu PVC,3 žíly, provedení J, plný vodič, průřez 1.5 mm2, provozní napětí 450/750VAC, barevné značení dle ČSN 330165, provozní teplota -50 - +70°C, vč montáže</t>
  </si>
  <si>
    <t>m</t>
  </si>
  <si>
    <t>37</t>
  </si>
  <si>
    <t>VV</t>
  </si>
  <si>
    <t>15+15+15+12+25+10+15+20+60</t>
  </si>
  <si>
    <t>Součet</t>
  </si>
  <si>
    <t>X401</t>
  </si>
  <si>
    <t>silový kabel, izolace žil a pláště kabelu PVC,3 žíly, provedení J, plný vodič, průřez 2.5 mm2, provozní napětí 450/750VAC, barevné značení dle ČSN 330165, provozní teplota -50 - +70°C, vč montáže</t>
  </si>
  <si>
    <t>38</t>
  </si>
  <si>
    <t>15+15+12</t>
  </si>
  <si>
    <t>X402</t>
  </si>
  <si>
    <t>silový kabel, izolace žil a pláště kabelu PVC,5 žíl, provedení J, plný vodič, průřez 1.5 mm2, provozní napětí 450/750VAC, barevné značení dle ČSN 330165, provozní teplota -50 - +70°C, vč montáže</t>
  </si>
  <si>
    <t>39</t>
  </si>
  <si>
    <t>15+15+12+20+60</t>
  </si>
  <si>
    <t>X403</t>
  </si>
  <si>
    <t>silový kabel, izolace žil a pláště kabelu PVC,5 žíl, provedení J, plný vodič, průřez 2.5 mm2, provozní napětí 450/750VAC, barevné značení dle ČSN 330165, provozní teplota -50 - +70°C, vč montáže</t>
  </si>
  <si>
    <t>40</t>
  </si>
  <si>
    <t>X404</t>
  </si>
  <si>
    <t>silový kabel, izolace žil a pláště kabelu PVC,5 žíl, provedení J, plný vodič, průřez 4 mm2, provozní napětí 450/750VAC, barevné značení dle ČSN 330165, provozní teplota -50 - +70°C, vč montáže</t>
  </si>
  <si>
    <t>41</t>
  </si>
  <si>
    <t>X405</t>
  </si>
  <si>
    <t>slaboproudý kabel s vnějším stíněním, izolace žil a pláště kabelu PVC, 2 žíly, provedení A, plný vodič, průřez 1.0 mm2, provozní napětí 250VAC, barevné značení dle ČSN 330165, provozní teplota -30 - +85°C, vč montáže</t>
  </si>
  <si>
    <t>42</t>
  </si>
  <si>
    <t>40+15+15+15+15+15+15+12+12+15+15+15+15+10+12+10+25+12+12+15+15+15+15+15</t>
  </si>
  <si>
    <t>X406</t>
  </si>
  <si>
    <t>slaboproudý kabel s vnějším stíněním, izolace žil a pláště kabelu PVC, 4 žíly, provedení A, plný vodič, průřez 1.0 mm2, provozní napětí 250VAC, barevné značení dle ČSN 330165, provozní teplota -30 - +85°C, vč montáže</t>
  </si>
  <si>
    <t>43</t>
  </si>
  <si>
    <t>15+15+15+15+15+15+15+15+15+15+15+12+12</t>
  </si>
  <si>
    <t>X407</t>
  </si>
  <si>
    <t>jednožilový vodič, izolace žily PVC, plný vodič, průřez 6.0 mm2, provozní napětí 250VAC, žlutozelený, -50 - +70°C, vč montáže</t>
  </si>
  <si>
    <t>44</t>
  </si>
  <si>
    <t>X406.1</t>
  </si>
  <si>
    <t>slaboproudý kabel s vnějším stíněním, izolace žil a pláště kabelu PVC, 4 žíly, provedení A, plný vodič, průřez 0.8 mm2, provozní napětí 250VAC, barevné značení dle ČSN 330165, provozní teplota -30 - +85°C, vč montáže</t>
  </si>
  <si>
    <t>45</t>
  </si>
  <si>
    <t>X408</t>
  </si>
  <si>
    <t>Montáž kabelů</t>
  </si>
  <si>
    <t>46</t>
  </si>
  <si>
    <t>X409</t>
  </si>
  <si>
    <t>Zakončení kabelů</t>
  </si>
  <si>
    <t>47</t>
  </si>
  <si>
    <t>D8</t>
  </si>
  <si>
    <t>Nosný a montážní materiál</t>
  </si>
  <si>
    <t>X500</t>
  </si>
  <si>
    <t>Kovový kabelový žlab min.125x50 mm, , vč.konstrukčních dílů na zeď a montáže</t>
  </si>
  <si>
    <t>48</t>
  </si>
  <si>
    <t>5+5+10</t>
  </si>
  <si>
    <t>X501</t>
  </si>
  <si>
    <t>Kovový kabelový žlab min.62x50 mm, , vč.konstrukčních dílů na zeď a montáže</t>
  </si>
  <si>
    <t>49</t>
  </si>
  <si>
    <t>5+5+10+7</t>
  </si>
  <si>
    <t>X502</t>
  </si>
  <si>
    <t>Lišta vkládací PVC 40x40, vč mont.prvků a montáže</t>
  </si>
  <si>
    <t>50</t>
  </si>
  <si>
    <t>X503</t>
  </si>
  <si>
    <t>Trubka ohebná PVC P35, vč mont.prvků a montáže</t>
  </si>
  <si>
    <t>51</t>
  </si>
  <si>
    <t>3+3+3+3+3+3+3+3+3+3+3+3+3+3+3+3+3+3+3+3+3+3+3+3+3+3+3+3+3+3+3+3+3+3+3+3+3+3+3+3+3+3+3+3+3+3+3+3+3+3</t>
  </si>
  <si>
    <t>X504</t>
  </si>
  <si>
    <t>Montáž tras</t>
  </si>
  <si>
    <t>52</t>
  </si>
  <si>
    <t>D9</t>
  </si>
  <si>
    <t>Uzemnění, hromosvod, osvětlení</t>
  </si>
  <si>
    <t>X600</t>
  </si>
  <si>
    <t>Osvětlovací stožár třístupňový v=8m pozink.</t>
  </si>
  <si>
    <t>53</t>
  </si>
  <si>
    <t>X601</t>
  </si>
  <si>
    <t>Výložník pro světlo d=300mm pozink.</t>
  </si>
  <si>
    <t>54</t>
  </si>
  <si>
    <t>X602</t>
  </si>
  <si>
    <t>Osvětlovací těleso uliční pro výbojku</t>
  </si>
  <si>
    <t>55</t>
  </si>
  <si>
    <t>X603</t>
  </si>
  <si>
    <t>Výbojka sodíková 250W, 230V AC</t>
  </si>
  <si>
    <t>56</t>
  </si>
  <si>
    <t>X604</t>
  </si>
  <si>
    <t>Svorkovnicová skříň pro osvětlení IP66, II 2G EX e II T6 Gb</t>
  </si>
  <si>
    <t>57</t>
  </si>
  <si>
    <t>X605</t>
  </si>
  <si>
    <t>Tlačítko 10A, 250V AC, II 2GD Ex de tD IIC T85°C T6 IP65</t>
  </si>
  <si>
    <t>58</t>
  </si>
  <si>
    <t>X606</t>
  </si>
  <si>
    <t>Plastový pilíř kompaktní 320x1815x220mm, můstek PEN</t>
  </si>
  <si>
    <t>59</t>
  </si>
  <si>
    <t>X607</t>
  </si>
  <si>
    <t>Zádklad sloupu</t>
  </si>
  <si>
    <t>60</t>
  </si>
  <si>
    <t>X608</t>
  </si>
  <si>
    <t>Zemnící bod nerez</t>
  </si>
  <si>
    <t>61</t>
  </si>
  <si>
    <t>X609</t>
  </si>
  <si>
    <t>Tyč pro zemnící bod M10</t>
  </si>
  <si>
    <t>62</t>
  </si>
  <si>
    <t>X610</t>
  </si>
  <si>
    <t>Svorka k zemnícímu bodu páska-drát FeZn</t>
  </si>
  <si>
    <t>63</t>
  </si>
  <si>
    <t>X611</t>
  </si>
  <si>
    <t>Svorka páska-drát FeZn</t>
  </si>
  <si>
    <t>64</t>
  </si>
  <si>
    <t>X612</t>
  </si>
  <si>
    <t>Držák ochr. úhelníku na stěnu FeZn</t>
  </si>
  <si>
    <t>65</t>
  </si>
  <si>
    <t>X613</t>
  </si>
  <si>
    <t>Podp. vedení na želez. konstrukce FeZn</t>
  </si>
  <si>
    <t>66</t>
  </si>
  <si>
    <t>X614</t>
  </si>
  <si>
    <t>Ochranný úhelník 1,7m FeZn</t>
  </si>
  <si>
    <t>67</t>
  </si>
  <si>
    <t>X615</t>
  </si>
  <si>
    <t>Svorka páska-páska M6 FeZn</t>
  </si>
  <si>
    <t>68</t>
  </si>
  <si>
    <t>X616</t>
  </si>
  <si>
    <t>Svorka univ. s jednou příložkou FeZn</t>
  </si>
  <si>
    <t>69</t>
  </si>
  <si>
    <t>X617</t>
  </si>
  <si>
    <t>Svorka zkušební FeZn</t>
  </si>
  <si>
    <t>70</t>
  </si>
  <si>
    <t>X618</t>
  </si>
  <si>
    <t>Jímací tyč FeZn 2,0</t>
  </si>
  <si>
    <t>71</t>
  </si>
  <si>
    <t>X619</t>
  </si>
  <si>
    <t>Ochranná stříška horní FeZn</t>
  </si>
  <si>
    <t>72</t>
  </si>
  <si>
    <t>X620</t>
  </si>
  <si>
    <t>Držák jímače a trubky FeZn</t>
  </si>
  <si>
    <t>73</t>
  </si>
  <si>
    <t>X621</t>
  </si>
  <si>
    <t>Svorka k jímací tyči</t>
  </si>
  <si>
    <t>74</t>
  </si>
  <si>
    <t>X622</t>
  </si>
  <si>
    <t>Vodič FeZn O8</t>
  </si>
  <si>
    <t>75</t>
  </si>
  <si>
    <t>X623</t>
  </si>
  <si>
    <t>Páska FeZn 30/4</t>
  </si>
  <si>
    <t>76</t>
  </si>
  <si>
    <t>X624</t>
  </si>
  <si>
    <t>Ochranná fólie</t>
  </si>
  <si>
    <t>77</t>
  </si>
  <si>
    <t>X625</t>
  </si>
  <si>
    <t>Montáž</t>
  </si>
  <si>
    <t>sada</t>
  </si>
  <si>
    <t>78</t>
  </si>
  <si>
    <t>X626</t>
  </si>
  <si>
    <t>Drobný montážní materiál</t>
  </si>
  <si>
    <t>79</t>
  </si>
  <si>
    <t>D10</t>
  </si>
  <si>
    <t>V04: Inženýrská činnost</t>
  </si>
  <si>
    <t>X700</t>
  </si>
  <si>
    <t>Dokumentace pro výrobu rozvaděč +RD1</t>
  </si>
  <si>
    <t>80</t>
  </si>
  <si>
    <t>X701</t>
  </si>
  <si>
    <t>Dokumentace skutečného provedení stavby</t>
  </si>
  <si>
    <t>81</t>
  </si>
  <si>
    <t>X702</t>
  </si>
  <si>
    <t>Revize elektro vč revizní zprávy</t>
  </si>
  <si>
    <t>82</t>
  </si>
  <si>
    <t>X703</t>
  </si>
  <si>
    <t>Zprovoznění, oživení</t>
  </si>
  <si>
    <t>83</t>
  </si>
  <si>
    <t>X704</t>
  </si>
  <si>
    <t>Komplexní zkoušky</t>
  </si>
  <si>
    <t>84</t>
  </si>
  <si>
    <t>X705</t>
  </si>
  <si>
    <t>Doprava, přesun materiálu</t>
  </si>
  <si>
    <t>85</t>
  </si>
  <si>
    <t>X706</t>
  </si>
  <si>
    <t>Ekologická likvidace obalových materiálů a odpadu</t>
  </si>
  <si>
    <t>86</t>
  </si>
  <si>
    <t xml:space="preserve">SO 01 Plyn - SO 01 Plyn </t>
  </si>
  <si>
    <t>D1 - SO_01: Stavební objekt 01</t>
  </si>
  <si>
    <t xml:space="preserve">    D2 - 723: Vnitřní plynovod</t>
  </si>
  <si>
    <t xml:space="preserve">    D3 - 783: Nátěry</t>
  </si>
  <si>
    <t xml:space="preserve">    D4 - V01: Průzkumné, geodetické a projektové práce</t>
  </si>
  <si>
    <t xml:space="preserve">    D5 - V03: Zařízení staveniště</t>
  </si>
  <si>
    <t xml:space="preserve">    D6 - V04: Inženýrská činnost</t>
  </si>
  <si>
    <t>SO_01: Stavební objekt 01</t>
  </si>
  <si>
    <t>723: Vnitřní plynovod</t>
  </si>
  <si>
    <t>723 11-1202</t>
  </si>
  <si>
    <t>Potrubí z ocelových trubek závitových černých DN15</t>
  </si>
  <si>
    <t>0,2+0,7+1,9+3,2+2,4</t>
  </si>
  <si>
    <t>723 11-1203</t>
  </si>
  <si>
    <t>Potrubí z ocelových trubek závitových černých DN20</t>
  </si>
  <si>
    <t>0,4+0,4+0,2+0,4+0,2</t>
  </si>
  <si>
    <t>723 11-1204</t>
  </si>
  <si>
    <t>Potrubí z ocelových trubek závitových černých DN25</t>
  </si>
  <si>
    <t>0,3+0,3+4,2+2,8+1,9+0,6</t>
  </si>
  <si>
    <t>723 15-0312</t>
  </si>
  <si>
    <t>Potrubí z ocelových trubek hladkých O57/3,2</t>
  </si>
  <si>
    <t>723 15-0313</t>
  </si>
  <si>
    <t>Potrubí z ocelových trubek hladkých O76/3,2</t>
  </si>
  <si>
    <t>2,5</t>
  </si>
  <si>
    <t>723 15-0341</t>
  </si>
  <si>
    <t>Redukce potrubí DN 32/20</t>
  </si>
  <si>
    <t>723 15-0343</t>
  </si>
  <si>
    <t>Redukce potrubí DN 50/32</t>
  </si>
  <si>
    <t>723 15-0344</t>
  </si>
  <si>
    <t>Redukce potrubí DN 65/50</t>
  </si>
  <si>
    <t>723 15-0365</t>
  </si>
  <si>
    <t>Chránička O38/2,6</t>
  </si>
  <si>
    <t>723 15-0369</t>
  </si>
  <si>
    <t>Chránička O89/3,6</t>
  </si>
  <si>
    <t>723 16-0205</t>
  </si>
  <si>
    <t>Připojka k plynoměru na závity bez ochozu G 5/4</t>
  </si>
  <si>
    <t>723 16-0335</t>
  </si>
  <si>
    <t>Rozpěrka přípojky G 5/4</t>
  </si>
  <si>
    <t>Membránový planoměr G6 + snímač pro dálkový přenos impulsů</t>
  </si>
  <si>
    <t>ks</t>
  </si>
  <si>
    <t>723 17-0117</t>
  </si>
  <si>
    <t>Potrubí z plastových trub Pe100 D 63 x 5,8 mm</t>
  </si>
  <si>
    <t>2+17+2</t>
  </si>
  <si>
    <t>Výstražná folie žlutá</t>
  </si>
  <si>
    <t>Signalizační vodič CYY2,5</t>
  </si>
  <si>
    <t>723 19-0111</t>
  </si>
  <si>
    <t>Přípojka k nádržím z hadice G3/4F x G3/4M</t>
  </si>
  <si>
    <t>723 19-0204</t>
  </si>
  <si>
    <t>Přípojky plynovodní ke strojům z trubek ocelových závitových černých spojovaných na závit, bezešvých DN 25</t>
  </si>
  <si>
    <t>1,0+1,0</t>
  </si>
  <si>
    <t>723 22-1302</t>
  </si>
  <si>
    <t>Vzorkovací ventil G 1/2</t>
  </si>
  <si>
    <t>723 23-1162</t>
  </si>
  <si>
    <t>Kohout kulový PN42 do 185°C plnoprůtokový G 1/2</t>
  </si>
  <si>
    <t>723 23-1163</t>
  </si>
  <si>
    <t>Kohout kulový PN42 do 185°C plnoprůtokový G 3/4</t>
  </si>
  <si>
    <t>723 23-1164</t>
  </si>
  <si>
    <t>Kohout kulový PN42 do 185°C plnoprůtokový G 1</t>
  </si>
  <si>
    <t>723 23-1167</t>
  </si>
  <si>
    <t>Kohout kulový PN42 do 185°C plnoprůtokový G 2</t>
  </si>
  <si>
    <t>723 23-3158</t>
  </si>
  <si>
    <t>Solenoidový ventil vč. cívky a konektoru s diodou G 2</t>
  </si>
  <si>
    <t>Regulátor tlaku 16/1,5 bar, Q= 20 kg/h s PV a bezpeč. odfukem</t>
  </si>
  <si>
    <t>Regulátor tlaku 1,5/0,05 bar, Q= 20 kg/h s PV a bezpeč. odfukem</t>
  </si>
  <si>
    <t>Manometr O160mm 0-2,5 MPa, tř.př. 2,5, + kohoutu a přechod</t>
  </si>
  <si>
    <t>Manometr O160mm 0-250 kPa, tř.př. 2,5, + kohoutu a přechod</t>
  </si>
  <si>
    <t>Manometr O160mm 0-10 kPa, tř.př. 2,5, + kohoutu a přechod</t>
  </si>
  <si>
    <t>Telemetrický systém monitorování množství LPG v nádrži - GSM verze</t>
  </si>
  <si>
    <t>Usazení nádrží na předem připravené betonové patky</t>
  </si>
  <si>
    <t>Pilíř regulace - plechová nerezová skříň 1200x1500x600 s dvířky 1200x1000 mm, vč základových tvárnic po betonové pilíře</t>
  </si>
  <si>
    <t>Pilíř měření - typový sloupek s betonového skeletu s nerezovými dvířky 720x620x mm vč. základů</t>
  </si>
  <si>
    <t>998 72-3203</t>
  </si>
  <si>
    <t>Přesun hmot přes 12 do 24 m</t>
  </si>
  <si>
    <t>%</t>
  </si>
  <si>
    <t>783: Nátěry</t>
  </si>
  <si>
    <t>783425428</t>
  </si>
  <si>
    <t>Nátěry syntetické potrubí do DN 50 barva dražší základní antikorozní</t>
  </si>
  <si>
    <t>783425528</t>
  </si>
  <si>
    <t>Nátěry syntetické potrubí do DN 100 barva dražší základní antikorozní</t>
  </si>
  <si>
    <t>V01: Průzkumné, geodetické a projektové práce</t>
  </si>
  <si>
    <t>013254000-03.1</t>
  </si>
  <si>
    <t>Dokumentace skutečného provedení stavby - velká stavba</t>
  </si>
  <si>
    <t>V03: Zařízení staveniště</t>
  </si>
  <si>
    <t>034803000-1</t>
  </si>
  <si>
    <t>Požární hlídka po dokončení svářečských prací</t>
  </si>
  <si>
    <t>den</t>
  </si>
  <si>
    <t>Revize plynovodu a revizní knihy</t>
  </si>
  <si>
    <t>Výchozí revize nádrže</t>
  </si>
  <si>
    <t>Doprava</t>
  </si>
  <si>
    <t>Úklid</t>
  </si>
  <si>
    <t>X18</t>
  </si>
  <si>
    <t>Konstrukční ocel</t>
  </si>
  <si>
    <t>kg</t>
  </si>
  <si>
    <t>X19</t>
  </si>
  <si>
    <t>Stavební přípomoce</t>
  </si>
  <si>
    <t>X20</t>
  </si>
  <si>
    <t>Prostupy požáně dělícími konstrukcemi</t>
  </si>
  <si>
    <t>SO 01 Stavba - SO 01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</si>
  <si>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</si>
  <si>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</si>
  <si>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</si>
  <si>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</si>
  <si>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</si>
  <si>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</si>
  <si>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</si>
  <si>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</si>
  <si>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</si>
  <si>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</si>
  <si>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PSV - Práce a dodávky PSV</t>
  </si>
  <si>
    <t xml:space="preserve">    711 - Izolace proti vodě, vlhkosti a plynům</t>
  </si>
  <si>
    <t xml:space="preserve">    725 - Zdravotechnika - zařizovací předměty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</si>
  <si>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</si>
  <si>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</si>
  <si>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</si>
  <si>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</si>
  <si>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VRN - Vedlejší rozpočtové náklady</t>
  </si>
  <si>
    <t xml:space="preserve">    VRN1 - Průzkumné, geodetické a projektové práce</t>
  </si>
  <si>
    <t>HSV</t>
  </si>
  <si>
    <t>Práce a dodávky HSV</t>
  </si>
  <si>
    <t>Zemní práce</t>
  </si>
  <si>
    <t>113107031</t>
  </si>
  <si>
    <t>Odstranění podkladu plochy do 15 m2 z betonu prostého tl 150 mm při překopech inž sítí</t>
  </si>
  <si>
    <t>m2</t>
  </si>
  <si>
    <t>CS ÚRS 2015 01</t>
  </si>
  <si>
    <t>Odstranění podkladů nebo krytů při překopech inženýrských sítí v ploše jednotlivě do 15 m2 s přemístěním hmot na skládku ve vzdálenosti do 3 m nebo s naložením na dopravní prostředek z betonu prostého, o tl. vrstvy přes 100 do 150 mm</t>
  </si>
  <si>
    <t>113107042</t>
  </si>
  <si>
    <t>Odstranění podkladu plochy do 15 m2 živičných tl 100 mm při překopech inž sítí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</si>
  <si>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</si>
  <si>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4,5*2</t>
  </si>
  <si>
    <t>113202111</t>
  </si>
  <si>
    <t>Vytrhání obrub krajníků obrubníků stojatých</t>
  </si>
  <si>
    <t>Vytrhání obrub s vybouráním lože, s přemístěním hmot na skládku na vzdálenost do 3 m nebo s naložením na dopravní prostředek z krajníků nebo obrubníků stojatých</t>
  </si>
  <si>
    <t>1,5*2</t>
  </si>
  <si>
    <t>120001101</t>
  </si>
  <si>
    <t>Příplatek za ztížení vykopávky v blízkosti podzemního vedení - odhad 50%</t>
  </si>
  <si>
    <t>m3</t>
  </si>
  <si>
    <t>Příplatek k cenám vykopávek za ztížení vykopávky v blízkosti podzemního vedení nebo výbušnin v horninách jakékoliv třídy</t>
  </si>
  <si>
    <t>121101103</t>
  </si>
  <si>
    <t>Sejmutí ornice s přemístěním na vzdálenost do 250 m</t>
  </si>
  <si>
    <t>Sejmutí ornice nebo lesní půdy s vodorovným přemístěním na hromady v místě upotřebení nebo na dočasné či trvalé skládky se složením, na vzdálenost přes 100 do 250 m</t>
  </si>
  <si>
    <t>132201401</t>
  </si>
  <si>
    <t>Hloubená vykopávka pod základy v hornině tř. 3</t>
  </si>
  <si>
    <t>Hloubená vykopávka pod základy ručně s přehozením výkopku na vzdálenost 3 m nebo s naložením na ruční dopravní prostředek v hornině tř. 3</t>
  </si>
  <si>
    <t>3,8*0,6*0,6*2</t>
  </si>
  <si>
    <t>132212201</t>
  </si>
  <si>
    <t>Hloubení rýh š přes 600 do 2000 mm ručním nebo pneum nářadím v soudržných horninách tř. 3</t>
  </si>
  <si>
    <t>Hloubení zapažených i nezapažených rýh šířky přes 600 do 2 000 mm ručním nebo pneumatickým nářadím s urovnáním dna do předepsaného profilu a spádu v horninách tř. 3 soudržných</t>
  </si>
  <si>
    <t>22*1,1*1,6</t>
  </si>
  <si>
    <t>0,5*1*17</t>
  </si>
  <si>
    <t>0,7*1*38+0,8*1*11+1*1*4+0,5*0,7*16</t>
  </si>
  <si>
    <t>0,5*1,5*0,8*4+1,2*0,6*1</t>
  </si>
  <si>
    <t>0,7*1,5*12+1,2*0,6*10</t>
  </si>
  <si>
    <t>133202011</t>
  </si>
  <si>
    <t>Hloubení šachet ručním nebo pneum nářadím v soudržných horninách tř. 3, plocha výkopu do 4 m2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</si>
  <si>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</si>
  <si>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0,4*0,4*0,8*23</t>
  </si>
  <si>
    <t>139711101</t>
  </si>
  <si>
    <t>Vykopávky v uzavřených prostorách v hornině tř. 1 až 4</t>
  </si>
  <si>
    <t>Vykopávka v uzavřených prostorách s naložením výkopku na dopravní prostředek v hornině tř. 1 až 4</t>
  </si>
  <si>
    <t>1*1,14*1,45+1*1,1*1,45</t>
  </si>
  <si>
    <t>151101201</t>
  </si>
  <si>
    <t>Zřízení příložného pažení stěn výkopu hl do 4 m</t>
  </si>
  <si>
    <t>Zřízení pažení stěn výkopu bez rozepření nebo vzepření příložné, hloubky do 4 m</t>
  </si>
  <si>
    <t>(1,14+1+1,1+1)*1,6+22*1,6*2</t>
  </si>
  <si>
    <t>151101211</t>
  </si>
  <si>
    <t>Odstranění příložného pažení stěn hl do 4 m</t>
  </si>
  <si>
    <t>Odstranění pažení stěn výkopu s uložením pažin na vzdálenost do 3 m od okraje výkopu příložné, hloubky do 4 m</t>
  </si>
  <si>
    <t>151101401</t>
  </si>
  <si>
    <t>Zřízení vzepření stěn při pažení příložném hl do 4 m</t>
  </si>
  <si>
    <t>Zřízení vzepření zapažených stěn výkopů s potřebným přepažováním při roubení příložném, hloubky do 4 m</t>
  </si>
  <si>
    <t>151101411</t>
  </si>
  <si>
    <t>Odstranění vzepření stěn při pažení příložném hl do 4 m</t>
  </si>
  <si>
    <t>Odstranění vzepření stěn výkopů s uložením materiálu na vzdálenost do 3 m od kraje výkopu při roubení příložném, hloubky do 4 m</t>
  </si>
  <si>
    <t>155282211</t>
  </si>
  <si>
    <t>Očištění ploch stlačeným vzduchem</t>
  </si>
  <si>
    <t>Očištění s ploch stlačeným vzduchem</t>
  </si>
  <si>
    <t>162201102</t>
  </si>
  <si>
    <t>Vodorovné přemístění do 50 m výkopku/sypaniny z horniny tř. 1 až 4</t>
  </si>
  <si>
    <t>Vodorovné přemístění výkopku nebo sypaniny po suchu na obvyklém dopravním prostředku, bez naložení výkopku, avšak se složením bez rozhrnutí z horniny tř. 1 až 4 na vzdálenost přes 20 do 50 m</t>
  </si>
  <si>
    <t>162301102</t>
  </si>
  <si>
    <t>Vodorovné přemístění do 1000 m výkopku/sypaniny z horniny tř. 1 až 4</t>
  </si>
  <si>
    <t>Vodorovné přemístění výkopku nebo sypaniny po suchu na obvyklém dopravním prostředku, bez naložení výkopku, avšak se složením bez rozhrnutí z horniny tř. 1 až 4 na vzdálenost přes 500 do 1 000 m</t>
  </si>
  <si>
    <t>167101101</t>
  </si>
  <si>
    <t>Nakládání výkopku z hornin tř. 1 až 4 do 100 m3</t>
  </si>
  <si>
    <t>Nakládání, skládání a překládání neulehlého výkopku nebo sypaniny nakládání, množství do 100 m3, z hornin tř. 1 až 4</t>
  </si>
  <si>
    <t>171201201</t>
  </si>
  <si>
    <t>Uložení sypaniny na skládky</t>
  </si>
  <si>
    <t>174101101</t>
  </si>
  <si>
    <t>Zásyp jam, šachet rýh nebo kolem objektů sypaninou se zhutněním</t>
  </si>
  <si>
    <t>Zásyp sypaninou z jakékoliv horniny s uložením výkopku ve vrstvách se zhutněním jam, šachet, rýh nebo kolem objektů v těchto vykopávkách</t>
  </si>
  <si>
    <t>1,1*0,9*22+0,5*(0,5*17+0,7*38+0,8*11+1*4)++0,5*0,2*16</t>
  </si>
  <si>
    <t>181951102</t>
  </si>
  <si>
    <t>Úprava pláně v hornině tř. 1 až 4 se zhutněním</t>
  </si>
  <si>
    <t>Úprava pláně vyrovnáním výškových rozdílů v hornině tř. 1 až 4 se zhutněním</t>
  </si>
  <si>
    <t>Zakládání</t>
  </si>
  <si>
    <t>271572211</t>
  </si>
  <si>
    <t>Podsyp pod základové konstrukce se zhutněním z netříděného štěrkopísku</t>
  </si>
  <si>
    <t>Podsyp pod základové konstrukce se zhutněním a urovnáním povrchu ze štěrkopísku netříděného</t>
  </si>
  <si>
    <t>274321411</t>
  </si>
  <si>
    <t>Základové pasy ze ŽB tř. C 20/25</t>
  </si>
  <si>
    <t>Základy z betonu železového (bez výztuže) pasy z betonu bez zvláštních nároků na vliv prostředí (X0, XC) tř. C 20/25</t>
  </si>
  <si>
    <t>0,5*1,5*1*1,035*4+1,2*0,6*1*1,035</t>
  </si>
  <si>
    <t>274351215</t>
  </si>
  <si>
    <t>Zřízení bednění stěn základových pasů</t>
  </si>
  <si>
    <t>Bednění základových stěn pasů svislé nebo šikmé (odkloněné), půdorysně přímé nebo zalomené ve volných nebo zapažených jámách, rýhách, šachtách, včetně případných vzpěr zřízení</t>
  </si>
  <si>
    <t>3,8*0,6*2*2</t>
  </si>
  <si>
    <t>(0,5+1,5)*2*0,3*4+(1,2+0,6)*2*0,3</t>
  </si>
  <si>
    <t>274351216</t>
  </si>
  <si>
    <t>Odstranění bednění stěn základových pasů</t>
  </si>
  <si>
    <t>Bednění základových stěn pasů svislé nebo šikmé (odkloněné), půdorysně přímé nebo zalomené ve volných nebo zapažených jámách, rýhách, šachtách, včetně případných vzpěr odstranění</t>
  </si>
  <si>
    <t>274361821</t>
  </si>
  <si>
    <t>Výztuž základových pásů betonářskou ocelí 10 505 (R)</t>
  </si>
  <si>
    <t>t</t>
  </si>
  <si>
    <t>Výztuž základů pasů z betonářské oceli 10 505 (R) nebo BSt 500</t>
  </si>
  <si>
    <t>275311126</t>
  </si>
  <si>
    <t>Základové patky a bloky z betonu prostého C 20/25</t>
  </si>
  <si>
    <t>Základové konstrukce z betonu prostého patky a bloky ve výkopu nebo na hlavách pilot C 20/25</t>
  </si>
  <si>
    <t>275351215</t>
  </si>
  <si>
    <t>Zřízení bednění stěn základových patek</t>
  </si>
  <si>
    <t>Bednění základových stěn patek svislé nebo šikmé (odkloněné), půdorysně přímé nebo zalomené ve volných nebo zapažených jámách, rýhách, šachtách, včetně případných vzpěr zřízení</t>
  </si>
  <si>
    <t>0,4*4*0,15*23</t>
  </si>
  <si>
    <t>275351216</t>
  </si>
  <si>
    <t>Odstranění bednění stěn základových patek</t>
  </si>
  <si>
    <t>Bednění základových stěn patek svislé nebo šikmé (odkloněné), půdorysně přímé nebo zalomené ve volných nebo zapažených jámách, rýhách, šachtách, včetně případných vzpěr odstranění</t>
  </si>
  <si>
    <t>279113132</t>
  </si>
  <si>
    <t>Základová zeď tl do 200 mm z tvárnic ztraceného bednění včetně výplně z betonu tř. C 16/20</t>
  </si>
  <si>
    <t>Základové zdi z tvárnic ztraceného bednění včetně výplně z betonu bez zvláštních nároků na vliv prostředí (X0, XC) třídy C 16/20, tloušťky zdiva přes 150 do 200 mm</t>
  </si>
  <si>
    <t>"kanál"  0,6*1,1*2</t>
  </si>
  <si>
    <t>279311115</t>
  </si>
  <si>
    <t>Postupné podbetonování základového zdiva prostým betonem tř. C 20/25 - dle skut</t>
  </si>
  <si>
    <t>Postupné podbetonování základového zdiva jakékoliv tloušťky, bez výkopu, bez zapažení a bednění, prostým betonem tř. C 20/25</t>
  </si>
  <si>
    <t>Svislé a kompletní konstrukce</t>
  </si>
  <si>
    <t>317121102</t>
  </si>
  <si>
    <t>Montáž prefabrikovaných překladů pro světlost otvoru do 1800 mm</t>
  </si>
  <si>
    <t>Montáž prefabrikovaných překladů pro světlost otvoru přes 1050 do 1800 mm
překlady železobetonové RZP    2/10            149 x 14 x 14</t>
  </si>
  <si>
    <t>317234410</t>
  </si>
  <si>
    <t>Vyzdívka mezi nosníky z cihel pálených na MC</t>
  </si>
  <si>
    <t>Vyzdívka mezi nosníky cihlami pálenými na maltu cementovou</t>
  </si>
  <si>
    <t>1,5*0,3*0,1</t>
  </si>
  <si>
    <t>338171121</t>
  </si>
  <si>
    <t>Osazování sloupků a vzpěr plotových ocelových v 2,60 m se zalitím MC</t>
  </si>
  <si>
    <t>Osazování sloupků a vzpěr plotových ocelových trubkových nebo profilovaných výšky do 2,60 m se zalitím cementovou maltou do vynechaných otvorů
příslušenství stavební kovové sloupky plotové pozinkované a komaxitové koncový + rohový  48x1,5 mm včetně čepičky, úchytek 2500 mm
příslušenství stavební kovové sloupky plotové pozinkované a komaxitové průběžný  38x1,5 mm včetně čepičky, úchytek 2500 mm
příslušenství stavební kovové sloupky plotové pozinkované a komaxitové vzpěra  38x1,5 mm včetně krytky s uchem 2500 mm
příslušenství stavební kovové sloupky plotové pozinkované a komaxitové koncový + rohový  48x1,5 mm včetně čepičky, úchytek 2500 mm</t>
  </si>
  <si>
    <t>342241165</t>
  </si>
  <si>
    <t>Příčky tl 65 mm z cihel lehčených dl 290 mm na MC</t>
  </si>
  <si>
    <t>Příčky nebo přizdívky jednoduché z cihel nebo příčkovek pálených na maltu MVC nebo MC lehčených plných nebo podélně děrovaných dl. 290 mm (290x140x65 mm) o tl. 65 mm</t>
  </si>
  <si>
    <t>1*2,15-0,9*1,97</t>
  </si>
  <si>
    <t>346481121</t>
  </si>
  <si>
    <t>Zaplentování rýh, potrubí, výklenků nebo nik ve stropu rabicovým pletivem</t>
  </si>
  <si>
    <t>Zaplentování rýh, potrubí, válcovaných nosníků, výklenků nebo nik jakéhokoliv tvaru, na maltu pod stropy rabicovým pletivem</t>
  </si>
  <si>
    <t>1,5*0,5*2</t>
  </si>
  <si>
    <t>348101210</t>
  </si>
  <si>
    <t>Osazení vrat a vrátek k oplocení na ocelové sloupky do 2 m2</t>
  </si>
  <si>
    <t>Montáž vrat a vrátek k oplocení na sloupky ocelové, plochy jednotlivě do 2 m2
příslušenství stavební kovové branky vchodové  z odlehčených dutých kovových profilů 1000x1750 mm</t>
  </si>
  <si>
    <t>348401120</t>
  </si>
  <si>
    <t>Osazení oplocení ze strojového pletiva s napínacími dráty výšky do 1,6 m do 15° sklonu svahu</t>
  </si>
  <si>
    <t>Osazení oplocení ze strojového pletiva s napínacími dráty do 15 st. sklonu svahu, výšky do 1,6 m
pletivo drátěné plastifikované se čtvercovými oky role 25 m, barva zelená BND oko 50 mm, drát 2,2 mm, výška 1600 mm</t>
  </si>
  <si>
    <t>(10,2+13,01)*2-1</t>
  </si>
  <si>
    <t>"a22</t>
  </si>
  <si>
    <t>348401350</t>
  </si>
  <si>
    <t>Osazení napínacího drátu na oplocení do 15° sklonu svahu</t>
  </si>
  <si>
    <t>Osazení oplocení rozvinutí, uchycení a napnutí drátu do 15 st. sklonu svahu napínacího
drát poplastovaný dráty napínací a vázací  napínací poplastovaný 2,5/3,5 mm    bal. 78 m</t>
  </si>
  <si>
    <t>Vodorovné konstrukce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</si>
  <si>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</si>
  <si>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</si>
  <si>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</si>
  <si>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22*1,1*0,1+0,1*(0,5*17+0,7*38+0,8*11+1*4+0,5*16)</t>
  </si>
  <si>
    <t>451573111</t>
  </si>
  <si>
    <t>Obsyp  potrubí otevřený výkop z písku</t>
  </si>
  <si>
    <t>Obsyp pod potrubí, stoky a drobné objekty v otevřeném výkopu z písku</t>
  </si>
  <si>
    <t>Komunikace pozemní</t>
  </si>
  <si>
    <t>566901122</t>
  </si>
  <si>
    <t>Vyspravení podkladu po překopech ing sítí plochy do 15 m2 štěrkopískem tl. 150 mm</t>
  </si>
  <si>
    <t>Vyspravení podkladu po překopech inženýrských sítí plochy do 15 m2 s rozprostřením a zhutněním štěrkopískem tl. 150 mm</t>
  </si>
  <si>
    <t>566901134</t>
  </si>
  <si>
    <t>Vyspravení podkladu po překopech ing sítí plochy do 15 m2 štěrkodrtí tl. 250 mm</t>
  </si>
  <si>
    <t>Vyspravení podkladu po překopech inženýrských sítí plochy do 15 m2 s rozprostřením a zhutněním štěrkodrtí tl. 250 mm</t>
  </si>
  <si>
    <t>566901172</t>
  </si>
  <si>
    <t>Vyspravení podkladu po překopech ing sítí plochy do 15 m2 betonem tř. PB I (C 20/25) tl 150 mm</t>
  </si>
  <si>
    <t>Vyspravení podkladu po překopech inženýrských sítí plochy do 15 m2 s rozprostřením a zhutněním podkladovým betonem tř. PB I (C 20/25) tl. 150 mm</t>
  </si>
  <si>
    <t>572340112</t>
  </si>
  <si>
    <t>Vyspravení krytu komunikací po překopech plochy do 15 m2 asfaltovým betonem ACO (AB) tl 70 mm</t>
  </si>
  <si>
    <t>Vyspravení krytu komunikací po překopech inženýrských sítí plochy do 15 m2 asfaltovým betonem ACO (AB), po zhutnění tl. přes 50 do 70 mm</t>
  </si>
  <si>
    <t>Úpravy povrchů, podlahy a osazování výplní</t>
  </si>
  <si>
    <t>611325423</t>
  </si>
  <si>
    <t>Oprava vnitřní vápenocementové štukové omítky stropů v rozsahu plochy do 50%</t>
  </si>
  <si>
    <t>Oprava vápenocementové nebo vápenné omítky vnitřních ploch štukové dvouvrstvé, tloušťky do 20 mm stropů, v rozsahu opravované plochy přes 30 do 50%</t>
  </si>
  <si>
    <t>612321141</t>
  </si>
  <si>
    <t>Vápenocementová omítka štuková dvouvrstvá vnitřních stěn nanášená ručně</t>
  </si>
  <si>
    <t>Omítka vápenocementová vnitřních ploch nanášená ručně dvouvrstvá, tloušťky jádrové omítky do 10 mm a tloušťky štuku do 3 mm štuková svislých konstrukcí stěn</t>
  </si>
  <si>
    <t>612325302</t>
  </si>
  <si>
    <t>Vápenocementová štuková omítka ostění nebo nadpraží</t>
  </si>
  <si>
    <t>Vápenocementová nebo vápenná omítka ostění nebo nadpraží štuková</t>
  </si>
  <si>
    <t>(1+2,15*2)*0,2</t>
  </si>
  <si>
    <t>612325423</t>
  </si>
  <si>
    <t>Oprava vnitřní vápenocementové štukové omítky stěn v rozsahu plochy do 50%</t>
  </si>
  <si>
    <t>Oprava vápenocementové nebo vápenné omítky vnitřních ploch štukové dvouvrstvé, tloušťky do 20 mm stěn, v rozsahu opravované plochy přes 30 do 50%</t>
  </si>
  <si>
    <t>631311131</t>
  </si>
  <si>
    <t>Doplnění dosavadních mazanin betonem prostým plochy do 1 m2 tloušťky přes 80 mm</t>
  </si>
  <si>
    <t>Doplnění dosavadních mazanin prostým betonem s dodáním hmot, bez potěru, plochy jednotlivě do 1 m2 a tl. přes 80 mm</t>
  </si>
  <si>
    <t>632451103</t>
  </si>
  <si>
    <t>Cementový samonivelační potěr ze suchých směsí tloušťky do 10 mm</t>
  </si>
  <si>
    <t>Potěr cementový samonivelační ze suchých směsí tloušťky přes 5 do 10 mm</t>
  </si>
  <si>
    <t>633811111</t>
  </si>
  <si>
    <t>Broušení nerovností betonových podlah do 2 mm</t>
  </si>
  <si>
    <t>Broušení betonových podlah nerovností do 2 mm</t>
  </si>
  <si>
    <t>637121111</t>
  </si>
  <si>
    <t>Kryt z kačírku tl 100 mm s udusáním</t>
  </si>
  <si>
    <t>Kryt z kameniva s udusáním a urovnáním povrchu z kačírku tl. 100 mm</t>
  </si>
  <si>
    <t>642944121</t>
  </si>
  <si>
    <t>Osazování ocelových zárubní dodatečné pl do 2,5 m2</t>
  </si>
  <si>
    <t>Osazení ocelových dveřních zárubní lisovaných nebo z úhelníků dodatečně s vybetonováním prahu, plochy do 2,5 m2
zárubně kovové zárubně ocelové pro zdění - s těsněním, kapsové závěsy H 110 DV 800 L/P
zárubně kovové zárubně ocelové pro zdění - s těsněním, kapsové závěsy H 160 DV 900 L/P</t>
  </si>
  <si>
    <t>642944221</t>
  </si>
  <si>
    <t>Osazování ocelových zárubní dodatečné pl přes 2,5 m2</t>
  </si>
  <si>
    <t>Osazení ocelových dveřních zárubní lisovaných nebo z úhelníků dodatečně s vybetonováním prahu, plochy přes 2,5 m2
zárubně kovové zárubně ocelové pro zdění - s těsněním, kapsové závěsy H 110 DV 1400 dvoukřídlá</t>
  </si>
  <si>
    <t>Ostatní konstrukce a práce, bourání</t>
  </si>
  <si>
    <t>916131213</t>
  </si>
  <si>
    <t>Osazení silničního obrubníku betonového stojatého s boční opěrou do lože z betonu prostého</t>
  </si>
  <si>
    <t>Osazení silničního obrubníku betonového se zřízením lože, s vyplněním a zatřením spár cementovou maltou stojatého s boční opěrou z betonu prostého tř. C 12/15, do lože z betonu prostého téže značky</t>
  </si>
  <si>
    <t>916231213</t>
  </si>
  <si>
    <t>Osazení chodníkového obrubníku betonového stojatého s boční opěrou do lože z betonu prostého</t>
  </si>
  <si>
    <t>Osazení chodníkového obrubníku betonového se zřízením lože, s vyplněním a zatřením spár cementovou maltou stojatého s boční opěrou z betonu prostého tř. C 12/15, do lože z betonu prostého téže značky
obrubníky betonové a železobetonové obrubník záhonový šedý (přírodní)           50 x 5 x 25</t>
  </si>
  <si>
    <t>(10,2+13,01)*2+(16,75+1,5)*2</t>
  </si>
  <si>
    <t>"a21*2*1,01</t>
  </si>
  <si>
    <t>919726122</t>
  </si>
  <si>
    <t>Geotextilie pro ochranu, separaci a filtraci netkaná měrná hmotnost do 300 g/m2</t>
  </si>
  <si>
    <t>Geotextilie netkaná pro ochranu, separaci nebo filtraci měrná hmotnost přes 200 do 300 g/m2</t>
  </si>
  <si>
    <t>919735123</t>
  </si>
  <si>
    <t>Řezání stávajícího betonového krytu hl do 150 mm</t>
  </si>
  <si>
    <t>Řezání stávajícího betonového krytu nebo podkladu hloubky přes 100 do 150 mm</t>
  </si>
  <si>
    <t>1,14+1+1+1,1</t>
  </si>
  <si>
    <t>952901221</t>
  </si>
  <si>
    <t>Vyčištění budov průmyslových objektů při jakékoliv výšce podlaží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</si>
  <si>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schodištích, umytí obkladů, schodů, vyčištění a umytí oken a dveří s rámy a zárubněmi, umytí a vyčištění jiných zasklených a natíraných ploch a zařizovacích předmětů jakékoliv výšky podlaží</t>
  </si>
  <si>
    <t>961055111</t>
  </si>
  <si>
    <t>Bourání základů ze ŽB - kanál</t>
  </si>
  <si>
    <t>Bourání základů z betonu železového</t>
  </si>
  <si>
    <t>1,1*1,1*0,15</t>
  </si>
  <si>
    <t>962031132</t>
  </si>
  <si>
    <t>Bourání příček z cihel pálených na MVC tl do 100 mm</t>
  </si>
  <si>
    <t>Bourání příček z cihel, tvárnic nebo příčkovek z cihel pálených, plných nebo dutých na maltu vápennou nebo vápenocementovou, tl. do 100 mm</t>
  </si>
  <si>
    <t>1,25*2</t>
  </si>
  <si>
    <t>962031133</t>
  </si>
  <si>
    <t>Bourání příček z cihel pálených na MVC tl do 150 mm</t>
  </si>
  <si>
    <t>Bourání příček z cihel, tvárnic nebo příčkovek z cihel pálených, plných nebo dutých na maltu vápennou nebo vápenocementovou, tl. do 150 mm</t>
  </si>
  <si>
    <t>5,19*3</t>
  </si>
  <si>
    <t>962051116</t>
  </si>
  <si>
    <t>Bourání příček ze ŽB tl do 150 mm</t>
  </si>
  <si>
    <t>Bourání příček železobetonových tloušťky do 150 mm</t>
  </si>
  <si>
    <t>1,1*0,6*2</t>
  </si>
  <si>
    <t>963015121</t>
  </si>
  <si>
    <t>Demontáž prefabrikovaných krycích desek kanálů, šachet nebo žump do hmotnosti 0,09 t</t>
  </si>
  <si>
    <t>Demontáž prefabrikovaných krycích desek kanálů, šachet nebo žump hmotnosti do 0,09 t</t>
  </si>
  <si>
    <t>965042221</t>
  </si>
  <si>
    <t>Bourání podkladů pod dlažby nebo mazanin betonových nebo z litého asfaltu tl přes 100 mm pl do 1 m2</t>
  </si>
  <si>
    <t>Bourání podkladů pod dlažby nebo litých celistvých podlah a mazanin betonových nebo z litého asfaltu tl. přes 100 mm, plochy do 1 m2</t>
  </si>
  <si>
    <t>(1*1,14+1,1*1)*0,15+1,25*1,15*0,15</t>
  </si>
  <si>
    <t>965081212</t>
  </si>
  <si>
    <t>Bourání podlah z dlaždic keramických nebo xylolitových tl do 10 mm plochy do 1 m2</t>
  </si>
  <si>
    <t>Bourání podlah ostatních bez podkladního lože nebo mazaniny z dlaždic s jakoukoliv výplní spár keramických nebo xylolitových tl. do 10 mm, plochy do 1 m2</t>
  </si>
  <si>
    <t>1,25*1</t>
  </si>
  <si>
    <t>967031132</t>
  </si>
  <si>
    <t>Přisekání rovných ostění v cihelném zdivu na MV nebo MVC</t>
  </si>
  <si>
    <t>Přisekání (špicování) plošné nebo rovných ostění zdiva z cihel pálených rovných ostění, bez odstupu, po hrubém vybourání otvorů, na maltu vápennou nebo vápenocementovou</t>
  </si>
  <si>
    <t>2,15*0,3*2</t>
  </si>
  <si>
    <t>968072455</t>
  </si>
  <si>
    <t>Vybourání kovových dveřních zárubní pl do 2 m2</t>
  </si>
  <si>
    <t>Vybourání kovových rámů oken s křídly, dveřních zárubní, vrat, stěn, ostění nebo obkladů dveřních zárubní, plochy do 2 m2</t>
  </si>
  <si>
    <t>0,9*1,97</t>
  </si>
  <si>
    <t>968072456</t>
  </si>
  <si>
    <t>Vybourání kovových dveřních zárubní pl přes 2 m2</t>
  </si>
  <si>
    <t>Vybourání kovových rámů oken s křídly, dveřních zárubní, vrat, stěn, ostění nebo obkladů dveřních zárubní, plochy přes 2 m2</t>
  </si>
  <si>
    <t>971033351</t>
  </si>
  <si>
    <t>Vybourání otvorů ve zdivu cihelném pl do 0,09 m2 na MVC nebo MV tl do 450 mm</t>
  </si>
  <si>
    <t>Vybourání otvorů ve zdivu základovém nebo nadzákladovém z cihel, tvárnic, příčkovek z cihel pálených na maltu vápennou nebo vápenocementovou plochy do 0,09 m2, tl. do 450 mm</t>
  </si>
  <si>
    <t>971033451</t>
  </si>
  <si>
    <t>Vybourání otvorů ve zdivu cihelném pl do 0,25 m2 na MVC nebo MV tl do 450 mm</t>
  </si>
  <si>
    <t>Vybourání otvorů ve zdivu základovém nebo nadzákladovém z cihel, tvárnic, příčkovek z cihel pálených na maltu vápennou nebo vápenocementovou plochy do 0,25 m2, tl. do 450 mm</t>
  </si>
  <si>
    <t>971033641</t>
  </si>
  <si>
    <t>Vybourání otvorů ve zdivu cihelném pl do 4 m2 na MVC nebo MV tl do 300 mm</t>
  </si>
  <si>
    <t>Vybourání otvorů ve zdivu základovém nebo nadzákladovém z cihel, tvárnic, příčkovek z cihel pálených na maltu vápennou nebo vápenocementovou plochy do 4 m2, tl. do 300 mm</t>
  </si>
  <si>
    <t>1*2,15*0,3</t>
  </si>
  <si>
    <t>974031664</t>
  </si>
  <si>
    <t>Vysekání rýh ve zdivu cihelném pro vtahování nosníků hl do 150 mm v do 150 mm</t>
  </si>
  <si>
    <t>Vysekání rýh ve zdivu cihelném na maltu vápennou nebo vápenocementovou pro vtahování nosníků do zdí, před vybouráním otvoru do hl. 150 mm, při v. nosníku do 150 mm</t>
  </si>
  <si>
    <t>978011161</t>
  </si>
  <si>
    <t>Otlučení vnitřní vápenné nebo vápenocementové omítky stropů v rozsahu do 50 %</t>
  </si>
  <si>
    <t>Otlučení vápenných nebo vápenocementových omítek vnitřních ploch stropů, v rozsahu přes 30 do 50 %</t>
  </si>
  <si>
    <t>5,19*5,495</t>
  </si>
  <si>
    <t>87</t>
  </si>
  <si>
    <t>978013161</t>
  </si>
  <si>
    <t>Otlučení vnitřní vápenné nebo vápenocementové omítky stěn stěn v rozsahu do 50 %</t>
  </si>
  <si>
    <t>Otlučení vápenných nebo vápenocementových omítek vnitřních ploch stěn s vyškrabáním spar, s očištěním zdiva, v rozsahu přes 30 do 50 %</t>
  </si>
  <si>
    <t>(5,19+5,495)*2*3-0,8*1,97-0,9*1,97-1,4*1,97-0,9*0,6*2</t>
  </si>
  <si>
    <t>88</t>
  </si>
  <si>
    <t>979024442</t>
  </si>
  <si>
    <t>Očištění vybouraných obrubníků a krajníků chodníkových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</si>
  <si>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</si>
  <si>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89</t>
  </si>
  <si>
    <t>985112131</t>
  </si>
  <si>
    <t>Odsekání degradovaného betonu rubu kleneb a podlah tl do 10 mm - odhad 30%</t>
  </si>
  <si>
    <t>Odsekání degradovaného betonu rubu kleneb a podlah, tloušťky do 10 mm</t>
  </si>
  <si>
    <t>90</t>
  </si>
  <si>
    <t>985311311</t>
  </si>
  <si>
    <t>Reprofilace rubu kleneb a podlah cementovými sanačními maltami tl 10 mm - odhad 30%</t>
  </si>
  <si>
    <t>Reprofilace betonu sanačními maltami na cementové bázi ručně rubu kleneb a podlah, tloušťky do 10 mm</t>
  </si>
  <si>
    <t>997</t>
  </si>
  <si>
    <t>Přesun sutě</t>
  </si>
  <si>
    <t>91</t>
  </si>
  <si>
    <t>997013111</t>
  </si>
  <si>
    <t>Vnitrostaveništní doprava suti a vybouraných hmot pro budovy v do 6 m s použitím mechanizace</t>
  </si>
  <si>
    <t>Vnitrostaveništní doprava suti a vybouraných hmot vodorovně do 50 m svisle s použitím mechanizace pro budovy a haly výšky do 6 m</t>
  </si>
  <si>
    <t>92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</si>
  <si>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</si>
  <si>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</si>
  <si>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</si>
  <si>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93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</si>
  <si>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</si>
  <si>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</si>
  <si>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i započatý 1 km přes 1 km</t>
  </si>
  <si>
    <t>94</t>
  </si>
  <si>
    <t>997013831</t>
  </si>
  <si>
    <t>Poplatek za uložení stavebního směsného odpadu na skládce (skládkovné)</t>
  </si>
  <si>
    <t>Poplatek za uložení stavebního odpadu na skládce (skládkovné) směsného</t>
  </si>
  <si>
    <t>998</t>
  </si>
  <si>
    <t>Přesun hmot</t>
  </si>
  <si>
    <t>95</t>
  </si>
  <si>
    <t>998011001</t>
  </si>
  <si>
    <t>Přesun hmot pro budovy zděné v do 6 m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</si>
  <si>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</si>
  <si>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</si>
  <si>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</si>
  <si>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</si>
  <si>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</si>
  <si>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96</t>
  </si>
  <si>
    <t>711193121</t>
  </si>
  <si>
    <t>Izolace proti zemní vlhkosti na vodorovné ploše těsnicí kaší</t>
  </si>
  <si>
    <t>Izolace proti zemní vlhkosti ostatní těsnicí kaší  na ploše vodorovné V</t>
  </si>
  <si>
    <t>1*1,1+1,25*1,15+1*1,14</t>
  </si>
  <si>
    <t>97</t>
  </si>
  <si>
    <t>998711101</t>
  </si>
  <si>
    <t>Přesun hmot tonážní pro izolace proti vodě, vlhkosti a plynům v objektech výšky do 6 m</t>
  </si>
  <si>
    <t>Přesun hmot pro izolace proti vodě, vlhkosti a plynům stanovený z hmotnosti přesunovaného materiálu vodorovná dopravní vzdálenost do 50 m v objektech výšky do 6 m</t>
  </si>
  <si>
    <t>725</t>
  </si>
  <si>
    <t>Zdravotechnika - zařizovací předměty</t>
  </si>
  <si>
    <t>98</t>
  </si>
  <si>
    <t>725210821</t>
  </si>
  <si>
    <t>Demontáž umyvadel bez výtokových armatur</t>
  </si>
  <si>
    <t>soubor</t>
  </si>
  <si>
    <t>Demontáž umyvadel bez výtokových armatur umyvadel</t>
  </si>
  <si>
    <t>99</t>
  </si>
  <si>
    <t>725820801</t>
  </si>
  <si>
    <t>Demontáž baterie nástěnné do G 3 / 4</t>
  </si>
  <si>
    <t>Demontáž baterií nástěnných do G 3/4</t>
  </si>
  <si>
    <t>725840850</t>
  </si>
  <si>
    <t>Demontáž baterie sprch T 954 diferenciální do G 3/4x1</t>
  </si>
  <si>
    <t>Demontáž baterií sprchových diferenciálních T 1954 do G 3/4 x 1</t>
  </si>
  <si>
    <t>767</t>
  </si>
  <si>
    <t>Konstrukce zámečnické</t>
  </si>
  <si>
    <t>101</t>
  </si>
  <si>
    <t>767640322</t>
  </si>
  <si>
    <t>Montáž dveří ocelových vnitřních dvoukřídlových</t>
  </si>
  <si>
    <t>Montáž dveří ocelových vnitřních dvoukřídlových
výplně otvorů staveb - kovové dveře kovové interiérové dveře pozinkované bez zárubně zateplené 140x 197 cm 2 křídlé</t>
  </si>
  <si>
    <t>103</t>
  </si>
  <si>
    <t>767646510</t>
  </si>
  <si>
    <t>Montáž dveří protipožárního uzávěru jednokřídlového</t>
  </si>
  <si>
    <t>Montáž dveří ocelových protipožárních uzávěrů jednokřídlových
výplně otvorů staveb - kovové dveře protipožární a bezpečnostní protipožární dveře pozinkované dvouplášťové hladké s izolací, speciální lisovanou zárubní a obvodovým těsněním požární odolnost EW 15, 30, 45 D1 rohová zárubeň Z jednokřídlé 80 x 197 cm
výplně otvorů staveb - kovové dveře protipožární a bezpečnostní protipožární dveře pozinkované dvouplášťové hladké s izolací, speciální lisovanou zárubní a obvodovým těsněním požární odolnost EW 15, 30, 45 D1 rohová zárubeň Z jednokřídlé 80 x 197 cm</t>
  </si>
  <si>
    <t>106</t>
  </si>
  <si>
    <t>767649191</t>
  </si>
  <si>
    <t>Montáž dveří - samozavírače hydraulického</t>
  </si>
  <si>
    <t>Montáž dveří ocelových doplňků dveří samozavírače hydraulického
samozavírače dveří hydraulické samozavírač hydraulický</t>
  </si>
  <si>
    <t>108</t>
  </si>
  <si>
    <t>767691822</t>
  </si>
  <si>
    <t>Vyvěšení nebo zavěšení kovových křídel dveří do 2 m2</t>
  </si>
  <si>
    <t>Vyvěšení nebo zavěšení kovových křídel – ostatní práce s případným uložením a opětovným zavěšením po provedení stavebních změn dveří, plochy do 2 m2</t>
  </si>
  <si>
    <t>109</t>
  </si>
  <si>
    <t>998767101</t>
  </si>
  <si>
    <t>Přesun hmot tonážní pro zámečnické konstrukce v objektech v do 6 m</t>
  </si>
  <si>
    <t>Přesun hmot pro zámečnické konstrukce stanovený z hmotnosti přesunovaného materiálu vodorovná dopravní vzdálenost do 50 m v objektech výšky do 6 m</t>
  </si>
  <si>
    <t>777</t>
  </si>
  <si>
    <t>Podlahy lité</t>
  </si>
  <si>
    <t>110</t>
  </si>
  <si>
    <t>777615213</t>
  </si>
  <si>
    <t>Nátěry epoxidové podlah betonových dvojnásobné</t>
  </si>
  <si>
    <t>Nátěry epoxidové podlah s penetrací s penetrací betonových dvojnásobné</t>
  </si>
  <si>
    <t>111</t>
  </si>
  <si>
    <t>998777101</t>
  </si>
  <si>
    <t>Přesun hmot tonážní pro podlahy lité v objektech v do 6 m</t>
  </si>
  <si>
    <t>Přesun hmot pro podlahy lité stanovený z hmotnosti přesunovaného materiálu vodorovná dopravní vzdálenost do 50 m v objektech výšky do 6 m</t>
  </si>
  <si>
    <t>783</t>
  </si>
  <si>
    <t>Dokončovací práce - nátěry</t>
  </si>
  <si>
    <t>112</t>
  </si>
  <si>
    <t>783225100</t>
  </si>
  <si>
    <t>Nátěry syntetické kovových doplňkových konstrukcí barva standardní dvojnásobné a 1x email</t>
  </si>
  <si>
    <t>Nátěry kovových stavebních doplňkových konstrukcí syntetické na vzduchu schnoucí standardními barvami dvojnásobné a 1x email</t>
  </si>
  <si>
    <t>(0,8*1,97+0,9*1,97+1,4*1,97)*2</t>
  </si>
  <si>
    <t>(0,8+2*1,97)*(0,11+0,1)</t>
  </si>
  <si>
    <t>(0,9+2*1,97)*(0,11+0,1)</t>
  </si>
  <si>
    <t>(1,4+2*1,97)*(0,11+0,1)</t>
  </si>
  <si>
    <t>113</t>
  </si>
  <si>
    <t>783226100</t>
  </si>
  <si>
    <t>Nátěry syntetické kovových doplňkových konstrukcí barva standardní základní</t>
  </si>
  <si>
    <t>Nátěry kovových stavebních doplňkových konstrukcí syntetické na vzduchu schnoucí standardními barvami základní</t>
  </si>
  <si>
    <t>784</t>
  </si>
  <si>
    <t>Dokončovací práce - malby a tapety</t>
  </si>
  <si>
    <t>114</t>
  </si>
  <si>
    <t>784121001</t>
  </si>
  <si>
    <t>Oškrabání malby v mísnostech výšky do 3,80 m</t>
  </si>
  <si>
    <t>Oškrabání malby v místnostech výšky do 3,80 m</t>
  </si>
  <si>
    <t>115</t>
  </si>
  <si>
    <t>784221101</t>
  </si>
  <si>
    <t>Dvojnásobné bílé malby  ze směsí za sucha dobře otěruvzdorných v místnostech do 3,80 m</t>
  </si>
  <si>
    <t>Malby z malířských směsí otěruvzdorných za sucha dvojnásobné, bílé za sucha otěruvzdorné dobře v místnostech výšky do 3,80 m</t>
  </si>
  <si>
    <t>VRN</t>
  </si>
  <si>
    <t>Vedlejší rozpočtové náklady</t>
  </si>
  <si>
    <t>VRN1</t>
  </si>
  <si>
    <t>Průzkumné, geodetické a projektové práce</t>
  </si>
  <si>
    <t>116</t>
  </si>
  <si>
    <t>013254000</t>
  </si>
  <si>
    <t>kč</t>
  </si>
  <si>
    <t>Průzkumné, geodetické a projektové práce projektové práce dokumentace stavby (výkresová a textová) skutečného provedení stavby</t>
  </si>
  <si>
    <t>SO 02 MAR - SO 02 El Zakazka</t>
  </si>
  <si>
    <t>D1 - SO 02 - VELITELSTVÍ</t>
  </si>
  <si>
    <t xml:space="preserve">    D2 - Polní přístroje</t>
  </si>
  <si>
    <t xml:space="preserve">    D3 - Řídicí systém</t>
  </si>
  <si>
    <t xml:space="preserve">    D4 - Rozváděč +RD1</t>
  </si>
  <si>
    <t xml:space="preserve">    D5 - Elektro</t>
  </si>
  <si>
    <t xml:space="preserve">    D6 - Kabely</t>
  </si>
  <si>
    <t xml:space="preserve">    D7 - Nosný a montážní materiál</t>
  </si>
  <si>
    <t xml:space="preserve">    D8 - Uzemnění, hromosvod, osvětlení</t>
  </si>
  <si>
    <t xml:space="preserve">    D9 - V04: Inženýrská činnost</t>
  </si>
  <si>
    <t>SO 02 - VELITELSTVÍ</t>
  </si>
  <si>
    <t>Trojcestný regulační ventil, vnější závit, DN 15, kv=1.6, PN16, prov.teplota -15 - +130°C, netěsnost reg.větev &lt; 0.05% z kv, netěsnost přímá větev &lt; 1%,  rovnoprocentntí charakteristika průtoku ve větvi A-B, včetně servopohonu 24VAC, 0-10V, dP=100 kPa</t>
  </si>
  <si>
    <t>Trojcestný regulační ventil, vnější závit, DN 32, kv=16, PN16, prov.teplota -15 - +130°C, netěsnost reg.větev &lt; 0.05% z kv, netěsnost přímá větev &lt; 1%,  rovnoprocentntí charakteristika průtoku ve větvi A-B, včetně servopohonu 24VAC, 0-10V, dP=100 kPa</t>
  </si>
  <si>
    <t>Dvoucestný uzavírací ventil ventil, vnitřní závit, DN 50, PN16, prov.teplota -15 - +130°C, včetně servopohonu 230VAC, 3b</t>
  </si>
  <si>
    <t>Kompaktní ultrazvukový měřič tepla M=0,6m3/h, krytí IP54, teplota média 2..160°C,závitové spoje, max.tlak PN16, teplotní čidla Pt500, externí napájení 230VAC, komunikačními modul M-Bus</t>
  </si>
  <si>
    <t>Kompaktní ultrazvukový měřič tepla M=2,5m3/h, krytí IP54, teplota média 2..160°C,závitové spoje, max.tlak PN16, teplotní čidla Pt500, externí napájení 230VAC, komunikačními modul M-Bus</t>
  </si>
  <si>
    <t>Kompaktní ultrazvukový měřič tepla M=3,5m3/h, krytí IP54, teplota média 2..160°C,závitové spoje, max.tlak PN16, teplotní čidla Pt500, externí napájení 230VAC, komunikačními modul M-Bus</t>
  </si>
  <si>
    <t>X21</t>
  </si>
  <si>
    <t>X22</t>
  </si>
  <si>
    <t>X23</t>
  </si>
  <si>
    <t>Programovatelný regulátor bez displeje, komunikační rozhraní: RS232, RS485, Ethernet , Min. Konfigurace: AI:17, AO:6, DI:34, DO:20, AI:Pt1000, Ni1000/6180 (5000ppm), NTC20 kOhm, 0-20mA, 0-10V, AO:0-10V, DI:24 VDC/AC, DO:RELÉ (230VAC), TRIAK (24VDC/VAC)</t>
  </si>
  <si>
    <t>X103</t>
  </si>
  <si>
    <t>GSM jednotka, 2x vstu, 2x výstup, nap. 230VAC</t>
  </si>
  <si>
    <t>15+15+60+60+60+20+20+65</t>
  </si>
  <si>
    <t>40+15+15+20+20+20+20+20+10+20+15+10+10+60+15+12+12+12+15+15+20+20+20+20+20</t>
  </si>
  <si>
    <t>20+20+20+20+20+20+15+15+15+20+20+20+20+20+60+60+60+12</t>
  </si>
  <si>
    <t>15+5+5+5+5+5+5+5+10+10+5</t>
  </si>
  <si>
    <t>5+4+6+6+5</t>
  </si>
  <si>
    <t>7+3+3+2+20</t>
  </si>
  <si>
    <t>6+10+2+2</t>
  </si>
  <si>
    <t>Bezhalogenová tuhá dvouplášťová korugovaná chránička, červená, O90</t>
  </si>
  <si>
    <t>10+10</t>
  </si>
  <si>
    <t>3+3+3+3+3+3+3+3+3+3+3+3+3+3+3+3+3+3+3+3+3+3+3+3+3+3+3+3+3+3+3+3+3+3+3+3+3+3+3+3+3+3+3+3+3+3+3+3+3+3+3+3+3</t>
  </si>
  <si>
    <t>X505</t>
  </si>
  <si>
    <t>Plasový pilíř kompaktní 320x1815x220mm, můstek PEN</t>
  </si>
  <si>
    <t xml:space="preserve">SO 02 Plyn - SO 02 Plyn </t>
  </si>
  <si>
    <t>D1 - SO_02: Stavební objekt 02</t>
  </si>
  <si>
    <t>SO_02: Stavební objekt 02</t>
  </si>
  <si>
    <t>0,2+0,9+0,2+0,6+2,6+0,9+2,6</t>
  </si>
  <si>
    <t>0,4+0,4+0,4+0,2+0,4+0,2</t>
  </si>
  <si>
    <t>0,3+0,3+0,3+9,5+1,9+0,6</t>
  </si>
  <si>
    <t>0,5+0,7+0,8+1,3</t>
  </si>
  <si>
    <t>723 15-0314</t>
  </si>
  <si>
    <t>Potrubí z ocelových trubek hladkých O89/3,6</t>
  </si>
  <si>
    <t>0,8+4,8</t>
  </si>
  <si>
    <t>723 15-0345</t>
  </si>
  <si>
    <t>Redukce potrubí DN 80/50</t>
  </si>
  <si>
    <t>723 16-0206</t>
  </si>
  <si>
    <t>Připojka k plynoměru na závity bez ochozu G 6/4</t>
  </si>
  <si>
    <t>723 16-0336</t>
  </si>
  <si>
    <t>Rozpěrka přípojky G 6/4</t>
  </si>
  <si>
    <t>Membránový planoměr G16 + snímač pro dálkový přenos impulsů</t>
  </si>
  <si>
    <t>2+13+2</t>
  </si>
  <si>
    <t>723 19-0206</t>
  </si>
  <si>
    <t>Přípojky plynovodní ke strojům z trubek ocelových závitových černých spojovaných na závit, bezešvých DN 40</t>
  </si>
  <si>
    <t>723 23-1166</t>
  </si>
  <si>
    <t>Kohout kulový PN42 do 185°C plnoprůtokový G 6/4</t>
  </si>
  <si>
    <t>Regulátor tlaku 16/1,5 bar, Q= 30 kg/h s PV a bezpeč. odfukem</t>
  </si>
  <si>
    <t>Regulátor tlaku 1,5/0,05 bar, Q= 30 kg/h s PV a bezpeč. odfukem</t>
  </si>
  <si>
    <t>Pilíř měření - typový sloupek s betonového skeletu s nerezovými dvířky 920x720x mm vč. základů</t>
  </si>
  <si>
    <t>SO 02 Stavba - SO 02 Stavební část</t>
  </si>
  <si>
    <t xml:space="preserve">    764 - Konstrukce klempířské</t>
  </si>
  <si>
    <t>0,5*1*13</t>
  </si>
  <si>
    <t>0,7*1*43+1*1*7+0,5*0,7*36</t>
  </si>
  <si>
    <t>0,5*1,5*0,8*6+1,2*0,6*1+0,5*1*1*3</t>
  </si>
  <si>
    <t>0,7*1,5*20+1,2*1*6</t>
  </si>
  <si>
    <t>0,4*0,4*0,8*32</t>
  </si>
  <si>
    <t>0,5*0,5*13+0,7*0,5*43+1*0,5*7+0,5*0,2*36</t>
  </si>
  <si>
    <t>0,5*1*1*3*1,035+0,5*1,5*1*1,035*6+1,2*0,6*1*1,035</t>
  </si>
  <si>
    <t>(0,5+1,5)*2*0,3*6+(1,2+0,6)*2*0,3</t>
  </si>
  <si>
    <t>(0,5+1)*2*0,3*3</t>
  </si>
  <si>
    <t>0,4*4*0,15*32</t>
  </si>
  <si>
    <t>310239211</t>
  </si>
  <si>
    <t>Zazdívka otvorů pl do 4 m2 ve zdivu nadzákladovém cihlami pálenými na MVC</t>
  </si>
  <si>
    <t>Zazdívka otvorů ve zdivu nadzákladovém cihlami pálenými plochy přes 1 m2 do 4 m2 na maltu vápenocementovou</t>
  </si>
  <si>
    <t>0,8*2,05*0,45+1,1*2*0,45</t>
  </si>
  <si>
    <t>Montáž prefabrikovaných překladů pro světlost otvoru přes 1050 do 1800 mm
překlady železobetonové RZP    3/10            179 x 14 x 14</t>
  </si>
  <si>
    <t>1,8*0,3*0,1</t>
  </si>
  <si>
    <t>1,1*2,05-0,9*1,97</t>
  </si>
  <si>
    <t>342241166</t>
  </si>
  <si>
    <t>Příčky tl 140 mm z cihel lehčených dl 290 mm na MC</t>
  </si>
  <si>
    <t>Příčky nebo přizdívky jednoduché z cihel nebo příčkovek pálených na maltu MVC nebo MC lehčených plných nebo podélně děrovaných dl. 290 mm (290x140x65 mm) o tl. 140 mm</t>
  </si>
  <si>
    <t>4,68*3,1-1,4*1,97</t>
  </si>
  <si>
    <t>1,8*0,5*2</t>
  </si>
  <si>
    <t>(14,8+15,01+2,6)*2-1*2</t>
  </si>
  <si>
    <t>(0,5*13+0,7*43+1*7+0,5*36)*0,1</t>
  </si>
  <si>
    <t>622321141</t>
  </si>
  <si>
    <t>Vápenocementová omítka štuková dvouvrstvá vnějších stěn nanášená ručně</t>
  </si>
  <si>
    <t>Omítka vápenocementová vnějších ploch nanášená ručně dvouvrstvá, tloušťky jádrové omítky do 15 mm a tloušťky štuku do 3 mm štuková stěn</t>
  </si>
  <si>
    <t>1,1*2</t>
  </si>
  <si>
    <t>Osazení ocelových dveřních zárubní lisovaných nebo z úhelníků dodatečně s vybetonováním prahu, plochy do 2,5 m2
zárubně kovové zárubně ocelové pro zdění - s těsněním, kapsové závěsy H 110 DV 900 L/P</t>
  </si>
  <si>
    <t>Osazení ocelových dveřních zárubní lisovaných nebo z úhelníků dodatečně s vybetonováním prahu, plochy přes 2,5 m2
zárubně kovové zárubně ocelové pro zdění - s těsněním, kapsové závěsy H 160 DV 1450 dvoukřídlá požární</t>
  </si>
  <si>
    <t>(14,8+15,01+2,6)*2</t>
  </si>
  <si>
    <t>945421110</t>
  </si>
  <si>
    <t>Hydraulická zvedací plošina na automobilovém podvozku výška zdvihu do 18 m včetně obsluhy  - pro bourání komína</t>
  </si>
  <si>
    <t>Hydraulická zvedací plošina včetně obsluhy instalovaná na automobilovém podvozku, výšky zdvihu do 18 m</t>
  </si>
  <si>
    <t>4,65*3,1</t>
  </si>
  <si>
    <t>962032631</t>
  </si>
  <si>
    <t>Bourání zdiva komínového nad střechou z cihel na MV nebo MVC</t>
  </si>
  <si>
    <t>Bourání zdiva nadzákladového z cihel nebo tvárnic komínového z cihel pálených, šamotových nebo vápenopískových nad střechou na maltu vápennou nebo vápenocementovou</t>
  </si>
  <si>
    <t>2*1,7*10</t>
  </si>
  <si>
    <t>1,1*1,97</t>
  </si>
  <si>
    <t>1,9*2,05</t>
  </si>
  <si>
    <t>971033251</t>
  </si>
  <si>
    <t>Vybourání otvorů ve zdivu cihelném pl do 0,0225 m2 na MVC nebo MV tl do 450 mm</t>
  </si>
  <si>
    <t>Vybourání otvorů ve zdivu základovém nebo nadzákladovém z cihel, tvárnic, příčkovek z cihel pálených na maltu vápennou nebo vápenocementovou plochy do 0,0225 m2, tl. do 450 mm</t>
  </si>
  <si>
    <t>973031813</t>
  </si>
  <si>
    <t>Vysekání kapes ve zdivu cihelném na MV nebo MVC pro zavázání příček tl do 150 mm</t>
  </si>
  <si>
    <t>Vysekání výklenků nebo kapes ve zdivu z cihel na maltu vápennou nebo vápenocementovou kapes pro zavázání nových příček, tl. do 150 mm</t>
  </si>
  <si>
    <t>4,65*6,88</t>
  </si>
  <si>
    <t>((4,65+6,88)*2-4,68)*3,1-1,1*2-0,9*0,6-1,9*2,05</t>
  </si>
  <si>
    <t>764</t>
  </si>
  <si>
    <t>Konstrukce klempířské</t>
  </si>
  <si>
    <t>764111641</t>
  </si>
  <si>
    <t>Krytina střechy rovné drážkováním ze svitků z Pz plechu s povrchovou úpravou rš 670 mm sklonu do 30°</t>
  </si>
  <si>
    <t>Krytina ze svitků nebo z taškových tabulí z pozinkovaného plechu s povrchovou úpravou s úpravou u okapů, prostupů a výčnělků střechy rovné drážkováním ze svitků rš 670 mm, sklon střechy do 30 st.</t>
  </si>
  <si>
    <t>"komín"  2,1*1,8</t>
  </si>
  <si>
    <t>998764101</t>
  </si>
  <si>
    <t>Přesun hmot tonážní pro konstrukce klempířské v objektech v do 6 m</t>
  </si>
  <si>
    <t>Přesun hmot pro konstrukce klempířské stanovený z hmotnosti přesunovaného materiálu vodorovná dopravní vzdálenost do 50 m v objektech výšky do 6 m</t>
  </si>
  <si>
    <t>Montáž dveří ocelových protipožárních uzávěrů jednokřídlových
výplně otvorů staveb - kovové dveře protipožární a bezpečnostní protipožární dveře pozinkované dvouplášťové hladké s izolací, speciální lisovanou zárubní a obvodovým těsněním požární odolnost EW 15, 30, 45 D1 rohová zárubeň Z jednokřídlé 80 x 197 cm</t>
  </si>
  <si>
    <t>767646521</t>
  </si>
  <si>
    <t>Montáž dveří protipožárního uzávěru dvoukřídlového výšky do 1970 mm</t>
  </si>
  <si>
    <t>Montáž dveří ocelových protipožárních uzávěrů dvoukřídlových, výšky do 1970 mm
výplně otvorů staveb - kovové dveře protipožární a bezpečnostní protipožární dveře pozinkované dvouplášťové hladké s izolací, speciální lisovanou zárubní a obvodovým těsněním požární odolnost EW 15, 30, 45 D1 rohová zárubeň Z dvoukřídlé 145 x 197 cm</t>
  </si>
  <si>
    <t>76789011</t>
  </si>
  <si>
    <t>D+M schodiště ocelového, stupně pororošt, kotvení, š. 1000mm, dl. dl skut (cca 9m), zábradlí</t>
  </si>
  <si>
    <t>(0,9*1,97+1,4*1,97)*2</t>
  </si>
  <si>
    <t>(1,4+2*1,97)*(0,11+0,16)</t>
  </si>
  <si>
    <t>SO 03 MAR - SO 03 El Zakazka</t>
  </si>
  <si>
    <t>D1 - SO 03 - PROVOZNÍ STŘEDISKO</t>
  </si>
  <si>
    <t>SO 03 - PROVOZNÍ STŘEDISKO</t>
  </si>
  <si>
    <t>Trojcestný regulační ventil, vnější závit, DN 25, kv=10, PN16, prov.teplota -15 - +130°C, netěsnost reg.větev &lt; 0.05% z kv, netěsnost přímá větev &lt; 1%,  rovnoprocentntí charakteristika průtoku ve větvi A-B, včetně servopohonu 24VAC, 0-10V, dP=100 kPa</t>
  </si>
  <si>
    <t>Programovatelný regulátor bez displeje, komunikační rozhraní: RS232, RS485, Ethernet , Min. Konfigurace: AI:12, AO:4, DI:15, DO:10, AI:Pt1000, Ni1000/6180 (5000ppm), NTC20 kOhm, 0-20mA, 0-10V, AO:0-10V, DI:24 VDC/AC, DO:RELÉ (230VAC), TRIAK (24VDC/VAC)</t>
  </si>
  <si>
    <t>12+12+10+10+12+12+50</t>
  </si>
  <si>
    <t>12+12+12</t>
  </si>
  <si>
    <t>20+30</t>
  </si>
  <si>
    <t>10+10+15+10+12+12+12+12+12</t>
  </si>
  <si>
    <t>12+12+12+12+12+12</t>
  </si>
  <si>
    <t>15+5+5+5+5+10+10+5</t>
  </si>
  <si>
    <t>4+3+3+4</t>
  </si>
  <si>
    <t>3+2</t>
  </si>
  <si>
    <t>X618.1</t>
  </si>
  <si>
    <t>X619.1</t>
  </si>
  <si>
    <t xml:space="preserve">SO 03 Plyn - SO 03 Plyn </t>
  </si>
  <si>
    <t>D1 - SO_03: Stavební objekt 03</t>
  </si>
  <si>
    <t>SO_03: Stavební objekt 03</t>
  </si>
  <si>
    <t>0,3</t>
  </si>
  <si>
    <t>0,3+0,3</t>
  </si>
  <si>
    <t>0,2</t>
  </si>
  <si>
    <t>723 11-1205</t>
  </si>
  <si>
    <t>Potrubí z ocelových trubek závitových černých DN32</t>
  </si>
  <si>
    <t>0,2+0,2+2,9+1,8+0,4+0,4+1,0+2,5+2,9+1,3+2,4+1,7</t>
  </si>
  <si>
    <t>Potrubí z ocelových trubek závitových černých DN32 -izolace</t>
  </si>
  <si>
    <t>723 15-0367</t>
  </si>
  <si>
    <t>Chránička O57/2,9</t>
  </si>
  <si>
    <t>723 16-0204</t>
  </si>
  <si>
    <t>Připojka k plynoměru na závity bez ochozu G 1</t>
  </si>
  <si>
    <t>723 16-0334</t>
  </si>
  <si>
    <t>Rozpěrka přípojky G 1</t>
  </si>
  <si>
    <t>Membránový planoměr G4 + snímač pro dálkový přenos impulsů</t>
  </si>
  <si>
    <t>723 17-0115</t>
  </si>
  <si>
    <t>Potrubí z plastových trub Pe100 D 40 x 3,7 mm</t>
  </si>
  <si>
    <t>2+5</t>
  </si>
  <si>
    <t>723 19-0121</t>
  </si>
  <si>
    <t>Přípojka k nádržím z hadice G1F x G1M</t>
  </si>
  <si>
    <t>723 19-0203</t>
  </si>
  <si>
    <t>Přípojky plynovodní ke strojům z trubek ocelových závitových černých spojovaných na závit, bezešvých DN 20</t>
  </si>
  <si>
    <t>723 23-1165</t>
  </si>
  <si>
    <t>Kohout kulový PN42 do 185°C plnoprůtokový G 5/4</t>
  </si>
  <si>
    <t>723 23-3156</t>
  </si>
  <si>
    <t>Solenoidový ventil vč. cívky a konektoru s diodou G 5/4</t>
  </si>
  <si>
    <t>X04.1</t>
  </si>
  <si>
    <t>Regulátor tlaku 16 bar / 50 mbar, Q= 6 kg/h s PV a bezpeč. odfukem</t>
  </si>
  <si>
    <t>SO 03 Stavba - SO 03 Stavební část</t>
  </si>
  <si>
    <t>0,5*1*9</t>
  </si>
  <si>
    <t>0,7*1*21+1*1*3+0,5*0,7*8+0,5*1*3</t>
  </si>
  <si>
    <t>1*0,6*1+1,2*0,4*0,8*4</t>
  </si>
  <si>
    <t>0,8*1*10+1,2*0,4*2</t>
  </si>
  <si>
    <t>0,4*0,4*0,8*18</t>
  </si>
  <si>
    <t>0,5*9*0,5+0,7*0,5*21+1*0,5*3+0,2*0,5*8+0,5*0,5*3</t>
  </si>
  <si>
    <t>0,6*1,2*1*1,035+1,2*0,4*1*4*1,035</t>
  </si>
  <si>
    <t>(0,6+1,2)*2*0,3+(1,2+0,4)*2*0,3*4</t>
  </si>
  <si>
    <t>0,4*4*0,15*18</t>
  </si>
  <si>
    <t>0,835*2*0,57</t>
  </si>
  <si>
    <t>316381116</t>
  </si>
  <si>
    <t>Komínové krycí desky tl do 100 mm z betonu tř. C 12/15 až C 16/20 s přesahy do 70 mm</t>
  </si>
  <si>
    <t>Komínové krycí desky z betonu tř. C 12/15 až C 16/20 s případnou konstrukční obvodovou výztuží včetně bednění, s potěrem nebo s povrchem vyhlazeným ve spádu k okrajům, s přesahem do 70 mm sešikmeným v podhledu proti zatékání, o tl. přes 80 do 100 mm</t>
  </si>
  <si>
    <t>0,55*0,55</t>
  </si>
  <si>
    <t>3164001</t>
  </si>
  <si>
    <t>Vyspravení stáv komína -dle skut</t>
  </si>
  <si>
    <t>317121101</t>
  </si>
  <si>
    <t>Montáž prefabrikovaných překladů pro světlost otvoru do 1050 mm</t>
  </si>
  <si>
    <t>Montáž prefabrikovaných překladů pro světlost otvoru od 600 do 1050 mm
překlady železobetonové RZP    1/10            119 x 14 x 14</t>
  </si>
  <si>
    <t>1,2*0,3*0,1</t>
  </si>
  <si>
    <t>1,2*0,5*2</t>
  </si>
  <si>
    <t>(5,5+6,26)*2-1</t>
  </si>
  <si>
    <t>0,1*(0,5*9+0,7*21+1*3+0,7*8+0,5*3)</t>
  </si>
  <si>
    <t>0,835*2*2</t>
  </si>
  <si>
    <t>619995001</t>
  </si>
  <si>
    <t>Začištění omítek kolem oken, dveří, podlah nebo obkladů</t>
  </si>
  <si>
    <t>Začištění omítek (s dodáním hmot) kolem oken, dveří, podlah, obkladů apod.</t>
  </si>
  <si>
    <t>(0,9+2,1*2)*2+0,8+1,97*2</t>
  </si>
  <si>
    <t>Osazení ocelových dveřních zárubní lisovaných nebo z úhelníků dodatečně s vybetonováním prahu, plochy do 2,5 m2
zárubně kovové zárubně ocelové pro zdění - s těsněním, kapsové závěsy H 110 DV 800 L/P
zárubně kovové zárubně ocelové pro zdění - s těsněním, kapsové závěsy H 160 DV 800 L/P</t>
  </si>
  <si>
    <t>644941111</t>
  </si>
  <si>
    <t>Osazování ventilačních mřížek velikosti do 150 x 150 mm</t>
  </si>
  <si>
    <t>Montáž průvětrníků nebo mřížek odvětrávacích velikosti do 150 x 200 mm
výplně otvorů staveb - kovové průvětrníky a větrací mřížky průvětrník mřížový s klapkami s Al mřížkou 15 x 15 cm</t>
  </si>
  <si>
    <t>(5,5+6,26)*2+3,17*2</t>
  </si>
  <si>
    <t>96504332</t>
  </si>
  <si>
    <t>Bourání stáv komínové desky tl do 100 mm pl do 1 m2</t>
  </si>
  <si>
    <t>0,55*0,55*0,1</t>
  </si>
  <si>
    <t>96504333</t>
  </si>
  <si>
    <t>Bourání stáv komín sopouchu</t>
  </si>
  <si>
    <t>971033261</t>
  </si>
  <si>
    <t>Vybourání otvorů ve zdivu cihelném pl do 0,0225 m2 na MVC nebo MV tl do 600 mm</t>
  </si>
  <si>
    <t>Vybourání otvorů ve zdivu základovém nebo nadzákladovém z cihel, tvárnic, příčkovek z cihel pálených na maltu vápennou nebo vápenocementovou plochy do 0,0225 m2, tl. do 600 mm</t>
  </si>
  <si>
    <t>0,9*2,1*0,19</t>
  </si>
  <si>
    <t>973031324</t>
  </si>
  <si>
    <t>Vysekání kapes ve zdivu cihelném na MV nebo MVC pl do 0,10 m2 hl do 150 mm</t>
  </si>
  <si>
    <t>Vysekání výklenků nebo kapes ve zdivu z cihel na maltu vápennou nebo vápenocementovou kapes, plochy do 0,10 m2, hl. do 150 mm</t>
  </si>
  <si>
    <t>3,405*2,57</t>
  </si>
  <si>
    <t>(3,405+2,57)*2*3-0,8*1,97-0,835*2-0,6*0,6</t>
  </si>
  <si>
    <t>767640311</t>
  </si>
  <si>
    <t>Montáž dveří ocelových vnitřních jednokřídlových</t>
  </si>
  <si>
    <t>Montáž dveří ocelových vnitřních jednokřídlových
výplně otvorů staveb - kovové dveře kovové interiérové dveře pozinkované bez zárubně,  základní nátěr PN STK 74 6586, zateplené 80 x 197 cm P/L</t>
  </si>
  <si>
    <t>76789014</t>
  </si>
  <si>
    <t>D+M nová vstup branka do stáv oplocení, vel. 1000/1750mm, sloupky, základ, komplex práce</t>
  </si>
  <si>
    <t>0,8*1,97*4</t>
  </si>
  <si>
    <t>(0,8+2*1,97)*(0,11+0,16)</t>
  </si>
  <si>
    <t>SO 03 UT - SO 03 Ustřední vytápění</t>
  </si>
  <si>
    <t>D1 - SO03-UT: Provozní středisko</t>
  </si>
  <si>
    <t>D2 - 023: Potrubí</t>
  </si>
  <si>
    <t>D3 - 099: Přesun hmot HSV</t>
  </si>
  <si>
    <t>D4 - 713: Izolace tepelné</t>
  </si>
  <si>
    <t>D5 - 721: Vnitřní kanalizace</t>
  </si>
  <si>
    <t>D6 - 722: Vnitřní vodovod</t>
  </si>
  <si>
    <t>D7 - 731: Ústřední vytápění - kotelny</t>
  </si>
  <si>
    <t>D8 - 732: Ústřední vytápění - strojovny</t>
  </si>
  <si>
    <t>D9 - 733: Ústřední vytápění - rozvodné potrubí</t>
  </si>
  <si>
    <t>D10 - 734: Ústřední vytápění - armatury</t>
  </si>
  <si>
    <t>D11 - 735: Ústřední vytápění - otopná tělesa</t>
  </si>
  <si>
    <t>D12 - 783: Nátěry</t>
  </si>
  <si>
    <t>D13 - V01: Průzkumné, geodetické a projektové práce</t>
  </si>
  <si>
    <t>D14 - V03: Zařízení staveniště</t>
  </si>
  <si>
    <t>D15 - V04: Inženýrská činnost</t>
  </si>
  <si>
    <t>D16 - V09: Ostatní náklady</t>
  </si>
  <si>
    <t>SO03-UT: Provozní středisko</t>
  </si>
  <si>
    <t>023: Potrubí</t>
  </si>
  <si>
    <t>230050031</t>
  </si>
  <si>
    <t>Montáž a zhotovení doplňkové konstrukce z profilového materiálu</t>
  </si>
  <si>
    <t>E0251525</t>
  </si>
  <si>
    <t>Ocelový profilový materiál</t>
  </si>
  <si>
    <t>099: Přesun hmot HSV</t>
  </si>
  <si>
    <t>997002511</t>
  </si>
  <si>
    <t>Vodorovné přemístění suti a vybouraných hmot bez naložení ale se složením a urovnáním do 1 km</t>
  </si>
  <si>
    <t>997002519</t>
  </si>
  <si>
    <t>Příplatek ZKD 1 km přemístění suti a vybouraných hmot</t>
  </si>
  <si>
    <t>997002611</t>
  </si>
  <si>
    <t>Nakládání suti a vybouraných hmot</t>
  </si>
  <si>
    <t>997013814</t>
  </si>
  <si>
    <t>Poplatek za uložení stavebního odpadu z izolačních hmot na skládce (skládkovné)</t>
  </si>
  <si>
    <t>997013803</t>
  </si>
  <si>
    <t>Poplatek za uložení stavebního odpadu z keramických materiálů na skládce (skládkovné)</t>
  </si>
  <si>
    <t>713: Izolace tepelné</t>
  </si>
  <si>
    <t>713410821</t>
  </si>
  <si>
    <t>Odstanění izolace tepelné ohybů pásy nebo rohožemi bez úpravy staženými drátem tl do 50 mm</t>
  </si>
  <si>
    <t>713410811</t>
  </si>
  <si>
    <t>Odstanění izolace tepelné potrubí pásy nebo rohožemi bez úpravy staženými drátem tl do 50 mm</t>
  </si>
  <si>
    <t>713300821a</t>
  </si>
  <si>
    <t>Odstranění pásů nebo folií z povrchu tepelné izolace</t>
  </si>
  <si>
    <t>997013211</t>
  </si>
  <si>
    <t>Vnitrostaveništní doprava suti a vybouraných hmot pro budovy v do 6 m ručně</t>
  </si>
  <si>
    <t>713463211</t>
  </si>
  <si>
    <t>Montáž izolace tepelné potrubí potrubními pouzdry s Al fólií staženými Al páskou 1x D do 50 mm</t>
  </si>
  <si>
    <t>713463215</t>
  </si>
  <si>
    <t>Montáž izolace tepelné ohybů potrubními pouzdry s Al fólií staženými Al páskou 1x D do 50 mm</t>
  </si>
  <si>
    <t>63154533</t>
  </si>
  <si>
    <t>Pouzdro potrubní izolační z minerální vlny AL 42/30 mm</t>
  </si>
  <si>
    <t>63154534</t>
  </si>
  <si>
    <t>Pouzdro potrubní izolační z minerální vlny AL 49/30 mm</t>
  </si>
  <si>
    <t>63154605</t>
  </si>
  <si>
    <t>Pouzdro potrubní izolační z minerální vlny AL 60/50 mm</t>
  </si>
  <si>
    <t>713311222</t>
  </si>
  <si>
    <t>Montáž izolace tepelné těles plocha tvarová 2x pásy s Al fólií</t>
  </si>
  <si>
    <t>63154112</t>
  </si>
  <si>
    <t>Rohož pro technické izolace z minerální vlny tl.50 mm</t>
  </si>
  <si>
    <t>713463131</t>
  </si>
  <si>
    <t>Montáž izolace tepelné potrubí potrubními pouzdry bez úpravy slepenými 1x tl izolace do 25 mm</t>
  </si>
  <si>
    <t>28377103</t>
  </si>
  <si>
    <t>Izolace potrubí z pěnového polyetylenu Pro 22 x 9 mm</t>
  </si>
  <si>
    <t>713463135</t>
  </si>
  <si>
    <t>Montáž izolace tepelné ohybů potrubními pouzdry bez úpravy slepenými 1x tl izolace do 25 mm</t>
  </si>
  <si>
    <t>28377111</t>
  </si>
  <si>
    <t>Izolace potrubí z pěnového polyetylenu 28 x 9 mm</t>
  </si>
  <si>
    <t>998713201</t>
  </si>
  <si>
    <t>Přesun hmot procentní pro izolace tepelné v objektech v do 6 m</t>
  </si>
  <si>
    <t>721: Vnitřní kanalizace</t>
  </si>
  <si>
    <t>721174042</t>
  </si>
  <si>
    <t>Potrubí kanalizační z PP připojovací systém HT DN 40</t>
  </si>
  <si>
    <t>721140905</t>
  </si>
  <si>
    <t>Potrubí litinové vsazení odbočky DN 100</t>
  </si>
  <si>
    <t>721140915</t>
  </si>
  <si>
    <t>Potrubí litinové propojení potrubí DN 100</t>
  </si>
  <si>
    <t>998721201</t>
  </si>
  <si>
    <t>Přesun hmot procentní pro vnitřní kanalizace v objektech v do 6 m</t>
  </si>
  <si>
    <t>722: Vnitřní vodovod</t>
  </si>
  <si>
    <t>722262222a</t>
  </si>
  <si>
    <t>Montáž vodoměru závitového  G 1/2 x 110 mm - VM1</t>
  </si>
  <si>
    <t>722174002</t>
  </si>
  <si>
    <t>Potrubí vodovodní plastové PPR svar polyfuze PN 16 D 20 x 2,8 mm</t>
  </si>
  <si>
    <t>722290226</t>
  </si>
  <si>
    <t>Zkouška těsnosti vodovodního potrubí závitového do DN 50</t>
  </si>
  <si>
    <t>998722201</t>
  </si>
  <si>
    <t>Přesun hmot procentní pro vnitřní vodovod v objektech v do 6 m</t>
  </si>
  <si>
    <t>731: Ústřední vytápění - kotelny</t>
  </si>
  <si>
    <t>731200815</t>
  </si>
  <si>
    <t>Demontáž kotle ocelového na tuhá paliva výkon do 40 kW</t>
  </si>
  <si>
    <t>731200816</t>
  </si>
  <si>
    <t>Demontáž kotle ocelového na tuhá paliva výkon do 60 kW</t>
  </si>
  <si>
    <t>731890801</t>
  </si>
  <si>
    <t>Přemístění demontovaných kotelen umístěných ve výšce nebo hloubce objektu do 6 m</t>
  </si>
  <si>
    <t>E0251556</t>
  </si>
  <si>
    <t>Plynový kondenzační kotel nástěnný o topném výkonu 41 kW při teplotním spádu 80/60°C - Dodávka a montáž</t>
  </si>
  <si>
    <t>E0251557</t>
  </si>
  <si>
    <t>Sání spalovacího vzduchu v délce cca 3,5 m - Potrubí 80 mm - Dodávka a montáž</t>
  </si>
  <si>
    <t>E0251559</t>
  </si>
  <si>
    <t>Sání spalovacího vzduchu v délce cca 2,5 m - Potrubí 80 mm - Dodávka a montáž</t>
  </si>
  <si>
    <t>E0251558</t>
  </si>
  <si>
    <t>Společné odkouření kotlů včetně vložkování stávajícího komínového tělesa</t>
  </si>
  <si>
    <t>E0251578</t>
  </si>
  <si>
    <t>Přestavba plynového kotle na propan</t>
  </si>
  <si>
    <t>E0251579</t>
  </si>
  <si>
    <t>Základní regulace pro plynový kotel</t>
  </si>
  <si>
    <t>E0251580</t>
  </si>
  <si>
    <t>Připojovací hydraulická sada pro plynový kotel - uzavírací armatury, pojistný ventil, filtr, oběhové čerpadlo, atd.</t>
  </si>
  <si>
    <t>998731201</t>
  </si>
  <si>
    <t>Přesun hmot procentní pro kotelny v objektech v do 6 m</t>
  </si>
  <si>
    <t>732: Ústřední vytápění - strojovny</t>
  </si>
  <si>
    <t>732320812</t>
  </si>
  <si>
    <t>Demontáž nádrže beztlaké nebo tlakové odpojení od rozvodů potrubí obsah do 100 litrů</t>
  </si>
  <si>
    <t>732420811</t>
  </si>
  <si>
    <t>Demontáž čerpadla oběhového spirálního DN 25</t>
  </si>
  <si>
    <t>732420812</t>
  </si>
  <si>
    <t>Demontáž čerpadla oběhového spirálního DN 40</t>
  </si>
  <si>
    <t>732890801</t>
  </si>
  <si>
    <t>Přesun demontovaných strojoven vodorovně 100 m v objektech výšky do 6 m</t>
  </si>
  <si>
    <t>563Xh2X01201-80</t>
  </si>
  <si>
    <t>Sdružený rozdělovač - MODUL 80</t>
  </si>
  <si>
    <t>563Xh2X01201x2-1</t>
  </si>
  <si>
    <t>Stavitelný stojan ke sdruženému rozdělovači - 80/150 (výška 420-670 mm)</t>
  </si>
  <si>
    <t>732113118</t>
  </si>
  <si>
    <t>Vyrovnávač dynamických tlaků G 2" PN 6 hydraulický závitový</t>
  </si>
  <si>
    <t>563Xh2A02001x1-1B</t>
  </si>
  <si>
    <t>Tepelná izolace pro vyrovnávač dynamických tlaků</t>
  </si>
  <si>
    <t>E025156</t>
  </si>
  <si>
    <t>Montáž expanzní nádoby</t>
  </si>
  <si>
    <t>563Xh2B032001-140</t>
  </si>
  <si>
    <t>Membránová expanzní nádoba; 6 bar, 70 °C - 140 litrů; připojení R 1"; upevňovací trojnožka</t>
  </si>
  <si>
    <t>E0251512</t>
  </si>
  <si>
    <t>Montáž dávkovací nádobky chem</t>
  </si>
  <si>
    <t>E0251513</t>
  </si>
  <si>
    <t>Dávkovací nádobka chemikálií - objem 2,5 - 3 l; připojení 1/2"</t>
  </si>
  <si>
    <t>E0251552</t>
  </si>
  <si>
    <t>Náhradní patrona ke změkčovacímu filtru</t>
  </si>
  <si>
    <t>732429111</t>
  </si>
  <si>
    <t>Montáž čerpadla oběhového spirálního DN 25 do potrubí</t>
  </si>
  <si>
    <t>E0251554</t>
  </si>
  <si>
    <t>Oběhové čerpadlo pro systémy UT; mokroběžné; elektronické; proporcionální a konstantní výtlak - Q=0,86m3/h; H=72 kPa; napájení 230V;  DN 25 PN 6</t>
  </si>
  <si>
    <t>E0251555</t>
  </si>
  <si>
    <t>Oběhové čerpadlo pro systémy UT; mokroběžné; elektronické; proporcionální a konstantní výtlak - Q=2,14m3/h; H=87 kPa; napájení 230V;  DN 25 PN 6</t>
  </si>
  <si>
    <t>998732201</t>
  </si>
  <si>
    <t>Přesun hmot procentní pro strojovny v objektech v do 6 m</t>
  </si>
  <si>
    <t>733: Ústřední vytápění - rozvodné potrubí</t>
  </si>
  <si>
    <t>733110806</t>
  </si>
  <si>
    <t>Demontáž potrubí ocelového závitového do DN 32</t>
  </si>
  <si>
    <t>733110808</t>
  </si>
  <si>
    <t>Demontáž potrubí ocelového závitového do DN 50</t>
  </si>
  <si>
    <t>733193810</t>
  </si>
  <si>
    <t>Rozřezání konzoly, podpěry nebo výložníku pro potrubí z L profilu do 50x50x5 mm</t>
  </si>
  <si>
    <t>733890801</t>
  </si>
  <si>
    <t>Přemístění potrubí demontovaného vodorovně do 100 m v objektech výšky do 6 m</t>
  </si>
  <si>
    <t>733111103</t>
  </si>
  <si>
    <t>Potrubí ocelové závitové bezešvé běžné nízkotlaké DN 15</t>
  </si>
  <si>
    <t>733111104</t>
  </si>
  <si>
    <t>Potrubí ocelové závitové bezešvé běžné nízkotlaké DN 20</t>
  </si>
  <si>
    <t>733111105</t>
  </si>
  <si>
    <t>Potrubí ocelové závitové bezešvé běžné nízkotlaké DN 25</t>
  </si>
  <si>
    <t>733111106</t>
  </si>
  <si>
    <t>Potrubí ocelové závitové bezešvé běžné nízkotlaké DN 32</t>
  </si>
  <si>
    <t>733111107</t>
  </si>
  <si>
    <t>Potrubí ocelové závitové bezešvé běžné nízkotlaké DN 40</t>
  </si>
  <si>
    <t>733111108</t>
  </si>
  <si>
    <t>Potrubí ocelové závitové bezešvé běžné nízkotlaké DN 50</t>
  </si>
  <si>
    <t>733190107</t>
  </si>
  <si>
    <t>Zkouška těsnosti potrubí ocelové závitové do DN 40</t>
  </si>
  <si>
    <t>733190108</t>
  </si>
  <si>
    <t>Zkouška těsnosti potrubí ocelové závitové do DN 50</t>
  </si>
  <si>
    <t>998733201</t>
  </si>
  <si>
    <t>Přesun hmot procentní pro rozvody potrubí v objektech v do 6 m</t>
  </si>
  <si>
    <t>734: Ústřední vytápění - armatury</t>
  </si>
  <si>
    <t>734290823</t>
  </si>
  <si>
    <t>Demontáž armatury směšovací přivařovací čtyřcestné   DN 32</t>
  </si>
  <si>
    <t>734290825</t>
  </si>
  <si>
    <t>Demontáž armatury směšovací přivařovací čtyřcestné   DN 50</t>
  </si>
  <si>
    <t>734200822</t>
  </si>
  <si>
    <t>Demontáž armatury závitové se dvěma závity do G 1</t>
  </si>
  <si>
    <t>734200823</t>
  </si>
  <si>
    <t>Demontáž armatury závitové se dvěma závity do G 6/4</t>
  </si>
  <si>
    <t>734200824</t>
  </si>
  <si>
    <t>Demontáž armatury závitové se dvěma závity do G 2</t>
  </si>
  <si>
    <t>734410821</t>
  </si>
  <si>
    <t>Demontáž teploměru dvojkovového s ochranným pouzdrem</t>
  </si>
  <si>
    <t>734420811</t>
  </si>
  <si>
    <t>Demontáž tlakoměru se spodním připojením</t>
  </si>
  <si>
    <t>734890801</t>
  </si>
  <si>
    <t>Přemístění demontovaných armatur vodorovně do 100 m v objektech výšky do 6 m</t>
  </si>
  <si>
    <t>734209113</t>
  </si>
  <si>
    <t>Montáž armatury závitové s dvěma závity G 1/2</t>
  </si>
  <si>
    <t>503Ah6Ba0020080-015</t>
  </si>
  <si>
    <t>Kulový kohout uzavírací s páčkou - 1/2"</t>
  </si>
  <si>
    <t>E0251549</t>
  </si>
  <si>
    <t>Trubní oddělovat typu BA - 1/2"</t>
  </si>
  <si>
    <t>E0251550</t>
  </si>
  <si>
    <t>Vířivý filtr mechanických nečistot 100 um - 1/2"</t>
  </si>
  <si>
    <t>E0251551</t>
  </si>
  <si>
    <t>Patronový změkčovací filtr, kapacita 6000 l x dh - 1/2"</t>
  </si>
  <si>
    <t>E0251553</t>
  </si>
  <si>
    <t>Indikátor kapacity změkčovacího filtru - 1/2"</t>
  </si>
  <si>
    <t>734209114</t>
  </si>
  <si>
    <t>Montáž armatury závitové s dvěma závity G 3/4</t>
  </si>
  <si>
    <t>503Ah6Ba0020080-020</t>
  </si>
  <si>
    <t>Kulový kohout uzavírací s páčkou - 3/4"</t>
  </si>
  <si>
    <t>E0251524</t>
  </si>
  <si>
    <t>Pojistný ventil 1/2" / 3/4"; otevírací tlak 5 bar - PV2</t>
  </si>
  <si>
    <t>734209115</t>
  </si>
  <si>
    <t>Montáž armatury závitové s dvěma závity G 1</t>
  </si>
  <si>
    <t>"1; ks - Kulový kohout"  1</t>
  </si>
  <si>
    <t>503Ah6Ba0020080-025</t>
  </si>
  <si>
    <t>Kulový kohout uzavírací s páčkou - 1"</t>
  </si>
  <si>
    <t>734209116</t>
  </si>
  <si>
    <t>Montáž armatury závitové s dvěma závity G 5/4</t>
  </si>
  <si>
    <t>503Ah6Ba0020080-032</t>
  </si>
  <si>
    <t>Kulový kohout uzavírací s páčkou - 5/4"</t>
  </si>
  <si>
    <t>503Ah6Bb0090080-032</t>
  </si>
  <si>
    <t>Filtr závitový - 5/4"</t>
  </si>
  <si>
    <t>503Ah6Bb0070080-032</t>
  </si>
  <si>
    <t>Zpětný ventil závitový  - 5/4"</t>
  </si>
  <si>
    <t>503Ah6Ba9100180-032</t>
  </si>
  <si>
    <t>Vyvažovací ventil bez vypouštění s měřícími vsuvkami - 5/4"</t>
  </si>
  <si>
    <t>734209117</t>
  </si>
  <si>
    <t>Montáž armatury závitové s dvěma závity G 6/4</t>
  </si>
  <si>
    <t>"3; ks - Kulový kohout"  6/4</t>
  </si>
  <si>
    <t>"1; ks - Filtr"  6/4</t>
  </si>
  <si>
    <t>"1; ks - Zpětná klapka"  6/4</t>
  </si>
  <si>
    <t>"1; ks - Ruční regulační ventil"  6/4</t>
  </si>
  <si>
    <t>503Ah6Ba0020080-040</t>
  </si>
  <si>
    <t>Kulový kohout uzavírací s páčkou - 6/4"</t>
  </si>
  <si>
    <t>503Ah6Bb0090080-040</t>
  </si>
  <si>
    <t>Filtr závitový - 6/4"</t>
  </si>
  <si>
    <t>503Ah6Bb0070080-040</t>
  </si>
  <si>
    <t>Zpětný ventil závitový  - 6/4"</t>
  </si>
  <si>
    <t>503Ah6Ba9100180-040</t>
  </si>
  <si>
    <t>Vyvažovací ventil bez vypouštění s měřícími vsuvkami - 6/4"</t>
  </si>
  <si>
    <t>102</t>
  </si>
  <si>
    <t>734209118</t>
  </si>
  <si>
    <t>Montáž armatury závitové s dvěma závity G 2</t>
  </si>
  <si>
    <t>"3; ks - Kulový kohout"  2</t>
  </si>
  <si>
    <t>"1; ks - Filtr"  2</t>
  </si>
  <si>
    <t>503Ah6Ba0020080-050</t>
  </si>
  <si>
    <t>Kulový kohout uzavírací s páčkou - 2"</t>
  </si>
  <si>
    <t>104</t>
  </si>
  <si>
    <t>503Ah6Bb0090080-050</t>
  </si>
  <si>
    <t>Filtr závitový - 2"</t>
  </si>
  <si>
    <t>105</t>
  </si>
  <si>
    <t>734209102</t>
  </si>
  <si>
    <t>Montáž armatury závitové s jedním závitem G 3/8</t>
  </si>
  <si>
    <t>503Ah6Bb0140080-010</t>
  </si>
  <si>
    <t>Automatický odvzdušňovací ventil - 3/8"</t>
  </si>
  <si>
    <t>107</t>
  </si>
  <si>
    <t>734209103</t>
  </si>
  <si>
    <t>Montáž armatury závitové s jedním závitem G 1/2</t>
  </si>
  <si>
    <t>503Ah6Bax020580-015</t>
  </si>
  <si>
    <t>Kulový vypouštěcí kohout s hadičníkem a zátkou - 1/2"</t>
  </si>
  <si>
    <t>734209104</t>
  </si>
  <si>
    <t>Montáž armatury závitové s jedním závitem G 3/4</t>
  </si>
  <si>
    <t>503Ah6Bax020580-020</t>
  </si>
  <si>
    <t>Kulový vypouštěcí kohout s hadičníkem a zátkou - 3/4"</t>
  </si>
  <si>
    <t>734411101</t>
  </si>
  <si>
    <t>Teploměr technický s pevným stonkem a jímkou zadní připojení průměr 63 mm délky 50 mm - Rozsah 0-120°C</t>
  </si>
  <si>
    <t>734411103</t>
  </si>
  <si>
    <t>Teploměr technický s pevným stonkem a jímkou zadní připojení průměr 63 mm délky 100 mm - Rozsah 0-120°C</t>
  </si>
  <si>
    <t>734421101b</t>
  </si>
  <si>
    <t>Tlakoměr s pevným stonkem průměr 63 mm spodní připojení - Rozsah 0-6 bar</t>
  </si>
  <si>
    <t>734209124</t>
  </si>
  <si>
    <t>Montáž armatury závitové s třemi závity G 3/4</t>
  </si>
  <si>
    <t>734209125</t>
  </si>
  <si>
    <t>Montáž armatury závitové s třemi závity G 1</t>
  </si>
  <si>
    <t>722262222E</t>
  </si>
  <si>
    <t>Montáž vodoměru / měřiče tepla závitového DN 15</t>
  </si>
  <si>
    <t>117</t>
  </si>
  <si>
    <t>722262223E</t>
  </si>
  <si>
    <t>Montáž vodoměru / měřiče tepla závitového DN 20</t>
  </si>
  <si>
    <t>118</t>
  </si>
  <si>
    <t>734499211</t>
  </si>
  <si>
    <t>Montáž návarku M 20x1,5</t>
  </si>
  <si>
    <t>119</t>
  </si>
  <si>
    <t>998734201</t>
  </si>
  <si>
    <t>Přesun hmot procentní pro armatury v objektech v do 6 m</t>
  </si>
  <si>
    <t>120</t>
  </si>
  <si>
    <t>D11</t>
  </si>
  <si>
    <t>735: Ústřední vytápění - otopná tělesa</t>
  </si>
  <si>
    <t>735494811</t>
  </si>
  <si>
    <t>Vypuštění vody z otopných těles</t>
  </si>
  <si>
    <t>121</t>
  </si>
  <si>
    <t>D12</t>
  </si>
  <si>
    <t>783221121</t>
  </si>
  <si>
    <t>Nátěry syntetické KDK barva dražší matný povrch 1x antikorozní, 1x základní, 1x email</t>
  </si>
  <si>
    <t>122</t>
  </si>
  <si>
    <t>783425422</t>
  </si>
  <si>
    <t>Nátěry syntetické potrubí do DN 50 barva dražší matný povrch 1x antikorozní, 1x základní, 2x email</t>
  </si>
  <si>
    <t>123</t>
  </si>
  <si>
    <t>124</t>
  </si>
  <si>
    <t>D13</t>
  </si>
  <si>
    <t>013254000-01.4</t>
  </si>
  <si>
    <t>Dokumentace skutečného provedení stavby - malá stavba - čtyři paré</t>
  </si>
  <si>
    <t>125</t>
  </si>
  <si>
    <t>E0251571</t>
  </si>
  <si>
    <t>Vytyčení stávajících podzemních sítí</t>
  </si>
  <si>
    <t>126</t>
  </si>
  <si>
    <t>E0251572</t>
  </si>
  <si>
    <t>Geodetické zaměření nově položených sítí</t>
  </si>
  <si>
    <t>127</t>
  </si>
  <si>
    <t>D14</t>
  </si>
  <si>
    <t>128</t>
  </si>
  <si>
    <t>D15</t>
  </si>
  <si>
    <t>044002010-01</t>
  </si>
  <si>
    <t>Výchozí revize tlakových nádob stabilních - Objem do 0,2 m3</t>
  </si>
  <si>
    <t>129</t>
  </si>
  <si>
    <t>045203020-06</t>
  </si>
  <si>
    <t>Zaškolení obsluhy v délce trvání - šesti hodin</t>
  </si>
  <si>
    <t>130</t>
  </si>
  <si>
    <t>045203021-3</t>
  </si>
  <si>
    <t>Návrh provozního řádu</t>
  </si>
  <si>
    <t>131</t>
  </si>
  <si>
    <t>043002010-72.2</t>
  </si>
  <si>
    <t>Topná zkouška - v trvání min 72 hodin</t>
  </si>
  <si>
    <t>132</t>
  </si>
  <si>
    <t>044002020-1</t>
  </si>
  <si>
    <t>Vizuální kontrola svarů (EN 970)</t>
  </si>
  <si>
    <t>133</t>
  </si>
  <si>
    <t>E0251567-1</t>
  </si>
  <si>
    <t>Zaregulování otopné soustavy - Regulační prvek</t>
  </si>
  <si>
    <t>134</t>
  </si>
  <si>
    <t>E0251568-1</t>
  </si>
  <si>
    <t>Revize komínu a kouřovodu</t>
  </si>
  <si>
    <t>135</t>
  </si>
  <si>
    <t>E0251577</t>
  </si>
  <si>
    <t>Zprovoznění plynového kotle</t>
  </si>
  <si>
    <t>136</t>
  </si>
  <si>
    <t>D16</t>
  </si>
  <si>
    <t>V09: Ostatní náklady</t>
  </si>
  <si>
    <t>E0251564-1</t>
  </si>
  <si>
    <t>137</t>
  </si>
  <si>
    <t>E0251565-1</t>
  </si>
  <si>
    <t>Úklid staveniště</t>
  </si>
  <si>
    <t>138</t>
  </si>
  <si>
    <t>E0251566-1</t>
  </si>
  <si>
    <t>Vybavení kotelny - Lékárnička, bat. svítilna, pěnotvorný přípravek, provozní deník, detektor CO, hasicí přístroj 6 kg</t>
  </si>
  <si>
    <t>139</t>
  </si>
  <si>
    <t>SO 01 UT - SO 01 Ustřední vytápění</t>
  </si>
  <si>
    <t>D1 - SO01-UT: KM rota - kuchyně</t>
  </si>
  <si>
    <t xml:space="preserve">    D2 - 023: Potrubí</t>
  </si>
  <si>
    <t xml:space="preserve">    D3 - 023P: Předizolované potrubí</t>
  </si>
  <si>
    <t xml:space="preserve">    D4 - 099: Přesun hmot HSV</t>
  </si>
  <si>
    <t xml:space="preserve">    D5 - 713: Izolace tepelné</t>
  </si>
  <si>
    <t xml:space="preserve">    D6 - 721: Vnitřní kanalizace</t>
  </si>
  <si>
    <t xml:space="preserve">    D7 - 722: Vnitřní vodovod</t>
  </si>
  <si>
    <t xml:space="preserve">    D8 - 731: Ústřední vytápění - kotelny</t>
  </si>
  <si>
    <t xml:space="preserve">    D9 - 732: Ústřední vytápění - strojovny</t>
  </si>
  <si>
    <t xml:space="preserve">    D10 - 733: Ústřední vytápění - rozvodné potrubí</t>
  </si>
  <si>
    <t xml:space="preserve">    D11 - 734: Ústřední vytápění - armatury</t>
  </si>
  <si>
    <t xml:space="preserve">    D12 - 735: Ústřední vytápění - otopná tělesa</t>
  </si>
  <si>
    <t xml:space="preserve">    D13 - 751: Vzduchotechnika</t>
  </si>
  <si>
    <t xml:space="preserve">    D14 - 767: Konstrukce zámečnické</t>
  </si>
  <si>
    <t xml:space="preserve">    D15 - 783: Nátěry</t>
  </si>
  <si>
    <t xml:space="preserve">    D16 - V01: Průzkumné, geodetické a projektové práce</t>
  </si>
  <si>
    <t xml:space="preserve">    D17 - V03: Zařízení staveniště</t>
  </si>
  <si>
    <t xml:space="preserve">    D18 - V04: Inženýrská činnost</t>
  </si>
  <si>
    <t xml:space="preserve">    D19 - V09: Ostatní náklady</t>
  </si>
  <si>
    <t>SO01-UT: KM rota - kuchyně</t>
  </si>
  <si>
    <t>230082056</t>
  </si>
  <si>
    <t>Demontáž potrubí do šrotu do 50 kg D 89 mm, tl 3,6 mm</t>
  </si>
  <si>
    <t>230021057</t>
  </si>
  <si>
    <t>Montáž trubní díly přivařovací tř.11-13 do 1 kg D 89 mm tl 3,6 mm</t>
  </si>
  <si>
    <t>502Ah2A041000-80.1</t>
  </si>
  <si>
    <t>Dno hluboce klenuté EN 10253-1; mat. S235 - 88.9 x 3.2</t>
  </si>
  <si>
    <t>023P: Předizolované potrubí</t>
  </si>
  <si>
    <t>230011E01-65A</t>
  </si>
  <si>
    <t>Montáž potrubí trubky ocelové předizolované typu KMR - TR 76,1 x 3,2 mm - Plášť 140 mm</t>
  </si>
  <si>
    <t>230024E01-65A</t>
  </si>
  <si>
    <t>Montáž trubního dílu předizolovaného typu KMR hmotnosti do 50 kg - TR 76,1 x 3,2 mm - Plášť 140 mm</t>
  </si>
  <si>
    <t>230E020-65A</t>
  </si>
  <si>
    <t>Montáž smršťovacího víčka - ocelové potrubí - Průměr potrubí 65/140 mm</t>
  </si>
  <si>
    <t>230E030-180</t>
  </si>
  <si>
    <t>Montáž těsnícího kroužku - Průměr do 200 mm</t>
  </si>
  <si>
    <t>230E041-200</t>
  </si>
  <si>
    <t>Montáž spojky potrubí - Smršťovací objímka do 200 mm</t>
  </si>
  <si>
    <t>E0251537</t>
  </si>
  <si>
    <t>Předizolovaný trubní systém z médiové ocelové trubky, tvrdé polyuretanové pěny a plášťové trubky</t>
  </si>
  <si>
    <t>230011E02-S25</t>
  </si>
  <si>
    <t>Montáž potrubí trubky PEX předizolované - S25/75</t>
  </si>
  <si>
    <t>230011E02-S50</t>
  </si>
  <si>
    <t>Montáž potrubí trubky PEX předizolované - S50/110</t>
  </si>
  <si>
    <t>230E021-25</t>
  </si>
  <si>
    <t>Montáž smršťovacího víčka - PEX - Průměr potrubí 25/75 mm</t>
  </si>
  <si>
    <t>230E021-50</t>
  </si>
  <si>
    <t>Montáž smršťovacího víčka - PEX - Průměr potrubí 50/110 mm</t>
  </si>
  <si>
    <t>E0251539</t>
  </si>
  <si>
    <t>Nalisování přechodky - PEX 25/ R 3/4"</t>
  </si>
  <si>
    <t>E0251540</t>
  </si>
  <si>
    <t>Nalisování přechodky - PEX 40/ R 6/4"</t>
  </si>
  <si>
    <t>E0251538</t>
  </si>
  <si>
    <t>Předizolovaný trubní systém z médiové trubky PE-Xa, tvrdé polyuretanové pěny  a plášťové trubky</t>
  </si>
  <si>
    <t>230170001</t>
  </si>
  <si>
    <t>Tlakové zkoušky těsnosti potrubí - příprava DN do 40</t>
  </si>
  <si>
    <t>230170002</t>
  </si>
  <si>
    <t>Tlakové zkoušky těsnosti potrubí - příprava DN do 80</t>
  </si>
  <si>
    <t>230170011</t>
  </si>
  <si>
    <t>Tlakové zkoušky těsnosti potrubí - zkouška DN do 40</t>
  </si>
  <si>
    <t>230170012</t>
  </si>
  <si>
    <t>Tlakové zkoušky těsnosti potrubí - zkouška DN do 80</t>
  </si>
  <si>
    <t>460490012</t>
  </si>
  <si>
    <t>Krytí sítí výstražnou fólií šířky 25 cm</t>
  </si>
  <si>
    <t>E0251541</t>
  </si>
  <si>
    <t>Kontrola svaru prozářením Tr 76,1 x 3,2</t>
  </si>
  <si>
    <t>713410813</t>
  </si>
  <si>
    <t>Odstanění izolace tepelné potrubí pásy nebo rohožemi bez úpravy staženými drátem tl přes 50 mm</t>
  </si>
  <si>
    <t>63154574</t>
  </si>
  <si>
    <t>Pouzdro potrubní izolační z minerální vlny AL 49/40 mm</t>
  </si>
  <si>
    <t>713463212</t>
  </si>
  <si>
    <t>Montáž izolace tepelné potrubí potrubními pouzdry s Al fólií staženými Al páskou 1x D do 100 mm</t>
  </si>
  <si>
    <t>713463216</t>
  </si>
  <si>
    <t>Montáž izolace tepelné ohybů potrubními pouzdry s Al fólií staženými Al páskou 1x D do 100 mm</t>
  </si>
  <si>
    <t>63154607a</t>
  </si>
  <si>
    <t>Pouzdro potrubní izolační z minerální vlny AL 76/60 mm</t>
  </si>
  <si>
    <t>63154608</t>
  </si>
  <si>
    <t>Pouzdro potrubní izolační z minerální vlny AL 89/50 mm</t>
  </si>
  <si>
    <t>28377053</t>
  </si>
  <si>
    <t>Izolace potrubí z pěnového polyetylenu 32 x 20 mm</t>
  </si>
  <si>
    <t>28377065</t>
  </si>
  <si>
    <t>Izolace potrubí z pěnového polyetylenu 52 x 25 mm</t>
  </si>
  <si>
    <t>28377051</t>
  </si>
  <si>
    <t>Izolace potrubí z pěnového polyetylenu 32 x 9 mm</t>
  </si>
  <si>
    <t>28377062</t>
  </si>
  <si>
    <t>Izolace potrubí z pěnového polyetylenu Pro 42 x 20 mm</t>
  </si>
  <si>
    <t>28377069</t>
  </si>
  <si>
    <t>Izolace potrubí z pěnového polyetylenu Pro 65 x 25 mm</t>
  </si>
  <si>
    <t>721174043</t>
  </si>
  <si>
    <t>Potrubí kanalizační z PP připojovací systém HT DN 50</t>
  </si>
  <si>
    <t>722262223a</t>
  </si>
  <si>
    <t>Montáž vodoměru závitového G 3/4 x 130 mm</t>
  </si>
  <si>
    <t>722262302a</t>
  </si>
  <si>
    <t>Montáž vodoměru závitového G 1 x 150 mm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</si>
  <si>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</si>
  <si>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</si>
  <si>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</si>
  <si>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</si>
  <si>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722174006</t>
  </si>
  <si>
    <t>Potrubí vodovodní plastové PPR svar polyfuze PN 16 D 50 x 6,9 mm</t>
  </si>
  <si>
    <t>722290234</t>
  </si>
  <si>
    <t>Proplach a dezinfekce vodovodního potrubí do DN 80</t>
  </si>
  <si>
    <t>E0251560</t>
  </si>
  <si>
    <t>Instalační zinkovaný žlab pro rozvody PPR - pro potrubí D 25</t>
  </si>
  <si>
    <t>E0251561</t>
  </si>
  <si>
    <t>Instalační zinkovaný žlab pro rozvody PPR - pro potrubí D 32</t>
  </si>
  <si>
    <t>E0251562</t>
  </si>
  <si>
    <t>Instalační zinkovaný žlab pro rozvody PPR - pro potrubí D 50</t>
  </si>
  <si>
    <t>731100868</t>
  </si>
  <si>
    <t>Demontáž kotle litinového VSB IV 13 článků</t>
  </si>
  <si>
    <t>731190963</t>
  </si>
  <si>
    <t>Vyčištění topenišť a kouřových tahů kotlů výkonu přes 50 kW</t>
  </si>
  <si>
    <t>731100899</t>
  </si>
  <si>
    <t>Demontáž baterie průtokové velikost II</t>
  </si>
  <si>
    <t>E0251526</t>
  </si>
  <si>
    <t>Plynový kondenzační kotel (dvojkotel) stacionární o topném výkonu 226 kW při teplotním spádu 80/60°C - V provedení na propan, včetně dvou mezipřírubových klapek, dvou pohonu a propojení zpátečky - Dodávka a montáž</t>
  </si>
  <si>
    <t>E0251527</t>
  </si>
  <si>
    <t>Plynový filtr DN 25 - Dodávka a montáž</t>
  </si>
  <si>
    <t>E0251528</t>
  </si>
  <si>
    <t>Pojistná sestava DN 25 - 1 izolovaná - Dodávka a montáž</t>
  </si>
  <si>
    <t>E0251529</t>
  </si>
  <si>
    <t>Kondenzátní box včetně náplně - Dodávka a montáž</t>
  </si>
  <si>
    <t>E0251530</t>
  </si>
  <si>
    <t>Hydraulická propojovací sada - Dodávka a montáž</t>
  </si>
  <si>
    <t>E0251531</t>
  </si>
  <si>
    <t>Fasádní třísložkový izolovaný komín nerez / nerez, včetně kouřovodu, kolen, měřících jímek atd. - pr 250 mm; výšky 7,5 m; délka kouřovodu 2 m - Dodávka a montáž</t>
  </si>
  <si>
    <t>E0251532</t>
  </si>
  <si>
    <t>Přívodní potrubí spalovacího vzduchu pro plynový kotel - pr 100 mm; délka cca 2 m včetně tepelné izolace - Dodávka a montáž</t>
  </si>
  <si>
    <t>732110813</t>
  </si>
  <si>
    <t>Demontáž rozdělovače nebo sběrače do DN 300</t>
  </si>
  <si>
    <t>732214815</t>
  </si>
  <si>
    <t>Vypuštění vody z ohříváku obsah do 1600 litrů</t>
  </si>
  <si>
    <t>732214821</t>
  </si>
  <si>
    <t>Vypuštění vody z ohříváku obsah do 2500 litrů</t>
  </si>
  <si>
    <t>732212815</t>
  </si>
  <si>
    <t>Demontáž ohříváku zásobníkového stojatého obsah do 1600 litrů</t>
  </si>
  <si>
    <t>732212821</t>
  </si>
  <si>
    <t>Demontáž ohříváku zásobníkového stojatého obsah do 2500 litrů</t>
  </si>
  <si>
    <t>732213814</t>
  </si>
  <si>
    <t>Rozřezání demontovaného ohříváku obsah do 1600 litrů</t>
  </si>
  <si>
    <t>732213815</t>
  </si>
  <si>
    <t>Rozřezání demontovaného ohříváku obsah do 2500 litrů</t>
  </si>
  <si>
    <t>732292810</t>
  </si>
  <si>
    <t>Rozřezání konstrukcí podpěrných</t>
  </si>
  <si>
    <t>732420813</t>
  </si>
  <si>
    <t>Demontáž čerpadla oběhového spirálního DN 50</t>
  </si>
  <si>
    <t>732420815</t>
  </si>
  <si>
    <t>Demontáž čerpadla oběhového spirálního DN 80</t>
  </si>
  <si>
    <t>732111132</t>
  </si>
  <si>
    <t>Tělesa rozdělovačů a sběračů DN 125 z trub ocelových bezešvých</t>
  </si>
  <si>
    <t>732111232</t>
  </si>
  <si>
    <t>Příplatek k rozdělovačům a sběračům za každých dalších 0,5 m tělesa DN 125</t>
  </si>
  <si>
    <t>732111315</t>
  </si>
  <si>
    <t>Trubková hrdla rozdělovačů a sběračů bez přírub DN 32</t>
  </si>
  <si>
    <t>732111316</t>
  </si>
  <si>
    <t>Trubková hrdla rozdělovačů a sběračů bez přírub DN 40</t>
  </si>
  <si>
    <t>732111322</t>
  </si>
  <si>
    <t>Trubková hrdla rozdělovačů a sběračů bez přírub DN 65</t>
  </si>
  <si>
    <t>732111325</t>
  </si>
  <si>
    <t>Trubková hrdla rozdělovačů a sběračů bez přírub DN 80</t>
  </si>
  <si>
    <t>732219365</t>
  </si>
  <si>
    <t>Montáž ohříváku vody stojatého PN 1,6/1,6 o obsahu 1000 litrů</t>
  </si>
  <si>
    <t>E025155</t>
  </si>
  <si>
    <t>Stojatý zásobníkový ohřívač objem 1000 l smaltovaný; dvě topné spirály 1,12 m2 a 2,45 m2 - Tlak topné médium 16 bar; TV 10 bar; včetně tepelné izolace</t>
  </si>
  <si>
    <t>563Xh2B032002-0500</t>
  </si>
  <si>
    <t>Membránová expanzní nádoba; 6 bar, 70 °C - 500 litrů; připojení R 1"; nožičky</t>
  </si>
  <si>
    <t>E025157</t>
  </si>
  <si>
    <t>Průtočná membránová nádoba pro pitnou vodu; 10 bar, 70 °C - 80 litrů; připojení  5/4"; nožičky</t>
  </si>
  <si>
    <t>E025158</t>
  </si>
  <si>
    <t>Montáž úpravny vody</t>
  </si>
  <si>
    <t>E025159</t>
  </si>
  <si>
    <t>Jednoduchý změkčovací filtr s časovým řízením - Kapacita 40 m3xDH; průtok max 1 m3/h; objem pryskyřice 10l</t>
  </si>
  <si>
    <t>E0251510</t>
  </si>
  <si>
    <t>Sada připojovacích hadic</t>
  </si>
  <si>
    <t>E0251511</t>
  </si>
  <si>
    <t>Montážní blok</t>
  </si>
  <si>
    <t>E0251514</t>
  </si>
  <si>
    <t>Oběhové čerpadlo pro systémy UT; mokroběžné; elektronické; proporcionální a konstantní výtlak - Q=0,95 m3/h; H=74 kPa; napájení 230V;  DN 25 PN 6</t>
  </si>
  <si>
    <t>E0251515</t>
  </si>
  <si>
    <t>Oběhové čerpadlo pro systémy UT; mokroběžné; elektronické; proporcionální a konstantní výtlak - Q=1,3 m3/h; H=75 kPa; napájení 230V; DN 25 PN 6</t>
  </si>
  <si>
    <t>732429112</t>
  </si>
  <si>
    <t>Montáž čerpadla oběhového spirálního DN 40 do potrubí</t>
  </si>
  <si>
    <t>E0251516</t>
  </si>
  <si>
    <t>Oběhové čerpadlo pro systémy UT; mokroběžné; elektronické; proporcionální a konstantní výtlak - Q=4,62 m3/h; H=74 kPa; napájení 230V; DN 32 PN 6</t>
  </si>
  <si>
    <t>E0251517</t>
  </si>
  <si>
    <t>Oběhové čerpadlo pro systémy UT; mokroběžné; elektronické; proporcionální a konstantní výtlak - Q=4,93 m3/h; H=105 kPa; napájení 230V; DN 40 PN 6 přírubové</t>
  </si>
  <si>
    <t>E0251518</t>
  </si>
  <si>
    <t>Oběhové čerpadlo pro systémy TV; mokroběžné; konstantní otáčky; mat. těla korozivzdorná ocel - Q=0,5 m3/h; H=30 kPa; napájení 230V; DN 32 PN 10</t>
  </si>
  <si>
    <t>733120826</t>
  </si>
  <si>
    <t>Demontáž potrubí ocelového hladkého do D 89</t>
  </si>
  <si>
    <t>733120832</t>
  </si>
  <si>
    <t>Demontáž potrubí ocelového hladkého do D 133</t>
  </si>
  <si>
    <t>733120836</t>
  </si>
  <si>
    <t>Demontáž potrubí ocelového hladkého do D 159</t>
  </si>
  <si>
    <t>733193820</t>
  </si>
  <si>
    <t>Rozřezání konzoly, podpěry nebo výložníku pro potrubí z L profilu do 80x80x8 mm</t>
  </si>
  <si>
    <t>733140811</t>
  </si>
  <si>
    <t>Odřezání nádoby odvzdušňovací</t>
  </si>
  <si>
    <t>733121122</t>
  </si>
  <si>
    <t>Potrubí ocelové hladké bezešvé běžné nízkotlaké D 76x3,2</t>
  </si>
  <si>
    <t>733121125</t>
  </si>
  <si>
    <t>Potrubí ocelové hladké bezešvé běžné nízkotlaké D 89x3,6</t>
  </si>
  <si>
    <t>733190225</t>
  </si>
  <si>
    <t>Zkouška těsnosti potrubí ocelové hladké přes D 60,3x2,9 do D 89x5,0</t>
  </si>
  <si>
    <t>733191913</t>
  </si>
  <si>
    <t>Zaslepení potrubí ocelového závitového zavařením a skováním DN 15</t>
  </si>
  <si>
    <t>733111113</t>
  </si>
  <si>
    <t>Potrubí ocelové závitové bezešvé běžné v kotelnách nebo strojovnách DN 15</t>
  </si>
  <si>
    <t>733111115</t>
  </si>
  <si>
    <t>Potrubí ocelové závitové bezešvé běžné v kotelnách nebo strojovnách DN 25</t>
  </si>
  <si>
    <t>734200811</t>
  </si>
  <si>
    <t>Demontáž armatury závitové s jedním závitem do G 1/2</t>
  </si>
  <si>
    <t>140</t>
  </si>
  <si>
    <t>734200821</t>
  </si>
  <si>
    <t>Demontáž armatury závitové se dvěma závity do G 1/2</t>
  </si>
  <si>
    <t>141</t>
  </si>
  <si>
    <t>734100811</t>
  </si>
  <si>
    <t>Demontáž armatury přírubové se dvěma přírubami do DN 50</t>
  </si>
  <si>
    <t>142</t>
  </si>
  <si>
    <t>734100812</t>
  </si>
  <si>
    <t>Demontáž armatury přírubové se dvěma přírubami do DN 100</t>
  </si>
  <si>
    <t>143</t>
  </si>
  <si>
    <t>734100813</t>
  </si>
  <si>
    <t>Demontáž armatury přírubové se dvěma přírubami do DN 150</t>
  </si>
  <si>
    <t>144</t>
  </si>
  <si>
    <t>145</t>
  </si>
  <si>
    <t>146</t>
  </si>
  <si>
    <t>147</t>
  </si>
  <si>
    <t>148</t>
  </si>
  <si>
    <t>149</t>
  </si>
  <si>
    <t>E0251519</t>
  </si>
  <si>
    <t>Trubní oddělovat typu BA - 3/4"</t>
  </si>
  <si>
    <t>150</t>
  </si>
  <si>
    <t>E0251520</t>
  </si>
  <si>
    <t>Vířivý filtr mechanických nečistot 100 um - 3/4"</t>
  </si>
  <si>
    <t>151</t>
  </si>
  <si>
    <t>Pojistný ventil 1/2" / 3/4"; otevírací tlak 5 bar</t>
  </si>
  <si>
    <t>152</t>
  </si>
  <si>
    <t>153</t>
  </si>
  <si>
    <t>154</t>
  </si>
  <si>
    <t>503Ah6Bb0090080-025</t>
  </si>
  <si>
    <t>Filtr závitový - 1"</t>
  </si>
  <si>
    <t>155</t>
  </si>
  <si>
    <t>503Ah6Bb0070080-025</t>
  </si>
  <si>
    <t>Zpětný ventil závitový  - 1"</t>
  </si>
  <si>
    <t>156</t>
  </si>
  <si>
    <t>157</t>
  </si>
  <si>
    <t>158</t>
  </si>
  <si>
    <t>159</t>
  </si>
  <si>
    <t>160</t>
  </si>
  <si>
    <t>161</t>
  </si>
  <si>
    <t>E0251521</t>
  </si>
  <si>
    <t>Uzavírací armatura s vypouštěním pro průtokové expanzní nádoby - 5/4"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</si>
  <si>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</si>
  <si>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</si>
  <si>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</si>
  <si>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</si>
  <si>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</si>
  <si>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</si>
  <si>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</si>
  <si>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</si>
  <si>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</si>
  <si>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503Ah6Bb0070080-050</t>
  </si>
  <si>
    <t>Zpětný ventil závitový  - 2"</t>
  </si>
  <si>
    <t>171</t>
  </si>
  <si>
    <t>503Ah6Ba9100180-050</t>
  </si>
  <si>
    <t>Vyvažovací ventil bez vypouštění s měřícími vsuvkami - 2"</t>
  </si>
  <si>
    <t>172</t>
  </si>
  <si>
    <t>E0251522</t>
  </si>
  <si>
    <t>Pojistný ventil 6/4" / 2"; otevírací přetlak 3 bary</t>
  </si>
  <si>
    <t>173</t>
  </si>
  <si>
    <t>E0251523</t>
  </si>
  <si>
    <t>Pojistný ventil 6/4" / 2"; otevírací přetlak 6 bar</t>
  </si>
  <si>
    <t>174</t>
  </si>
  <si>
    <t>734109115</t>
  </si>
  <si>
    <t>Montáž armatury přírubové se dvěma přírubami PN 6 DN 65</t>
  </si>
  <si>
    <t>175</t>
  </si>
  <si>
    <t>E025151-65-6</t>
  </si>
  <si>
    <t>Mezipřírubová centrická uzavírací klapka s pákou - DN 65 PN 6 - 110°C</t>
  </si>
  <si>
    <t>176</t>
  </si>
  <si>
    <t>E025152-65-6</t>
  </si>
  <si>
    <t>Filtr přírubový - standardní síto - DN 65 PN 6 - 110°C</t>
  </si>
  <si>
    <t>177</t>
  </si>
  <si>
    <t>E025153-65-6</t>
  </si>
  <si>
    <t>Zpětná klapka - DN 65 PN 6 - 110°C</t>
  </si>
  <si>
    <t>178</t>
  </si>
  <si>
    <t>734109116</t>
  </si>
  <si>
    <t>Montáž armatury přírubové se dvěma přírubami PN 6 DN 80</t>
  </si>
  <si>
    <t>179</t>
  </si>
  <si>
    <t>E025151-80-6</t>
  </si>
  <si>
    <t>Mezipřírubová centrická uzavírací klapka s pákou - DN 80 PN 6 - 110°C</t>
  </si>
  <si>
    <t>180</t>
  </si>
  <si>
    <t>734109215</t>
  </si>
  <si>
    <t>Montáž armatury přírubové se dvěma přírubami PN 16 DN 65</t>
  </si>
  <si>
    <t>181</t>
  </si>
  <si>
    <t>E025154-65-16</t>
  </si>
  <si>
    <t>Ruční regulační ventil s měřícími vsuvkami - DN 65 PN 16 - 120°C</t>
  </si>
  <si>
    <t>182</t>
  </si>
  <si>
    <t>183</t>
  </si>
  <si>
    <t>184</t>
  </si>
  <si>
    <t>185</t>
  </si>
  <si>
    <t>186</t>
  </si>
  <si>
    <t>187</t>
  </si>
  <si>
    <t>188</t>
  </si>
  <si>
    <t>Teploměr technický s pevným stonkem a jímkou zadní připojení průměr 63 mm délky 50 mm - Rozsah 0-120 °C</t>
  </si>
  <si>
    <t>189</t>
  </si>
  <si>
    <t>734411101a</t>
  </si>
  <si>
    <t>Teploměr technický s pevným stonkem a jímkou zadní připojení průměr 63 mm délky 50 mm - Rozsah 0-60 °C</t>
  </si>
  <si>
    <t>190</t>
  </si>
  <si>
    <t>Teploměr technický s pevným stonkem a jímkou zadní připojení průměr 63 mm délky 100 mm - Rozsah 0-120 °C</t>
  </si>
  <si>
    <t>191</t>
  </si>
  <si>
    <t>734411104</t>
  </si>
  <si>
    <t>Teploměr technický s pevným stonkem a jímkou zadní připojení průměr 63 mm délky 150 mm - Rozsah 0-120 °C</t>
  </si>
  <si>
    <t>192</t>
  </si>
  <si>
    <t>734421101a</t>
  </si>
  <si>
    <t>Tlakoměr s pevným stonkem průměr 63 mm spodní připojení - Rozsah 0 - 6 bar</t>
  </si>
  <si>
    <t>193</t>
  </si>
  <si>
    <t>Tlakoměr s pevným stonkem průměr 63 mm spodní připojení - Rozsah 0 - 10 bar</t>
  </si>
  <si>
    <t>194</t>
  </si>
  <si>
    <t>195</t>
  </si>
  <si>
    <t>734209127</t>
  </si>
  <si>
    <t>Montáž armatury závitové s třemi závity G 6/4</t>
  </si>
  <si>
    <t>196</t>
  </si>
  <si>
    <t>734173213</t>
  </si>
  <si>
    <t>Spoj přírubový PN 6/I do 200°C DN 40</t>
  </si>
  <si>
    <t>197</t>
  </si>
  <si>
    <t>198</t>
  </si>
  <si>
    <t>199</t>
  </si>
  <si>
    <t>722262302E</t>
  </si>
  <si>
    <t>Montáž vodoměru / měřiče tepla závitového DN 25</t>
  </si>
  <si>
    <t>200</t>
  </si>
  <si>
    <t>201</t>
  </si>
  <si>
    <t>202</t>
  </si>
  <si>
    <t>203</t>
  </si>
  <si>
    <t>735111810</t>
  </si>
  <si>
    <t>Demontáž otopného tělesa litinového článkového</t>
  </si>
  <si>
    <t>204</t>
  </si>
  <si>
    <t>735291800</t>
  </si>
  <si>
    <t>Demontáž konzoly nebo držáku otopných těles, registrů nebo konvektorů do odpadu</t>
  </si>
  <si>
    <t>205</t>
  </si>
  <si>
    <t>735890801</t>
  </si>
  <si>
    <t>Přemístění demontovaného otopného tělesa vodorovně 100 m v objektech výšky do 6 m</t>
  </si>
  <si>
    <t>206</t>
  </si>
  <si>
    <t>751: Vzduchotechnika</t>
  </si>
  <si>
    <t>751511003</t>
  </si>
  <si>
    <t>Mtž potrubí plech skupiny I s přírubou tloušťky plechu 0,6 mm do 0,07 m2</t>
  </si>
  <si>
    <t>207</t>
  </si>
  <si>
    <t>42982104</t>
  </si>
  <si>
    <t>Trouba čtyřhranná pozinkovaná průřez do 0,07 m2</t>
  </si>
  <si>
    <t>208</t>
  </si>
  <si>
    <t>751398051</t>
  </si>
  <si>
    <t>Mtž protidešťové žaluzie potrubí do 0,150 m2</t>
  </si>
  <si>
    <t>209</t>
  </si>
  <si>
    <t>E0251533</t>
  </si>
  <si>
    <t>Protidešťová žaluzie - 200 x 200 mm</t>
  </si>
  <si>
    <t>210</t>
  </si>
  <si>
    <t>751398021</t>
  </si>
  <si>
    <t>Mtž větrací mřížky stěnové do 0,040 m2</t>
  </si>
  <si>
    <t>211</t>
  </si>
  <si>
    <t>E0251534</t>
  </si>
  <si>
    <t>Krycí mřížka - 200 x 200 mm</t>
  </si>
  <si>
    <t>212</t>
  </si>
  <si>
    <t>751511123</t>
  </si>
  <si>
    <t>Mtž potrubí plech skupiny I kruh s přírubou tloušťky plechu 0,6 mm D do 300 mm</t>
  </si>
  <si>
    <t>213</t>
  </si>
  <si>
    <t>42981019a</t>
  </si>
  <si>
    <t>Trouba kruhová spirálně vinutá pozinkované D 250 mm  tl. 0,60</t>
  </si>
  <si>
    <t>214</t>
  </si>
  <si>
    <t>751398041</t>
  </si>
  <si>
    <t>Mtž protidešťové žaluzie potrubí D do 300 mm</t>
  </si>
  <si>
    <t>215</t>
  </si>
  <si>
    <t>E0251535</t>
  </si>
  <si>
    <t>Protidešťová žaluzie - pr. 250 mm</t>
  </si>
  <si>
    <t>216</t>
  </si>
  <si>
    <t>751111013</t>
  </si>
  <si>
    <t>Mtž vent ax ntl nástěnného základního D do 300 mm</t>
  </si>
  <si>
    <t>217</t>
  </si>
  <si>
    <t>E0251536</t>
  </si>
  <si>
    <t>Nástěnný axiální ventilátor - V=300 m3/h; 77 W; 230V; potrubí 250 mm</t>
  </si>
  <si>
    <t>218</t>
  </si>
  <si>
    <t>767: Konstrukce zámečnické</t>
  </si>
  <si>
    <t>767996701</t>
  </si>
  <si>
    <t>Demontáž atypických zámečnických konstrukcí řezáním hmotnosti jednotlivých dílů do 50 kg</t>
  </si>
  <si>
    <t>219</t>
  </si>
  <si>
    <t>220</t>
  </si>
  <si>
    <t>221</t>
  </si>
  <si>
    <t>222</t>
  </si>
  <si>
    <t>783425522</t>
  </si>
  <si>
    <t>Nátěry syntetické potrubí do DN 100 barva dražší matný povrch 1x antikorozní, 1x základní, 2x email</t>
  </si>
  <si>
    <t>223</t>
  </si>
  <si>
    <t>224</t>
  </si>
  <si>
    <t>225</t>
  </si>
  <si>
    <t>783425628</t>
  </si>
  <si>
    <t>Nátěry syntetické potrubí do DN 150 barva dražší základní antikorozní</t>
  </si>
  <si>
    <t>226</t>
  </si>
  <si>
    <t>227</t>
  </si>
  <si>
    <t>228</t>
  </si>
  <si>
    <t>229</t>
  </si>
  <si>
    <t>D17</t>
  </si>
  <si>
    <t>230</t>
  </si>
  <si>
    <t>D18</t>
  </si>
  <si>
    <t>231</t>
  </si>
  <si>
    <t>232</t>
  </si>
  <si>
    <t>233</t>
  </si>
  <si>
    <t>234</t>
  </si>
  <si>
    <t>235</t>
  </si>
  <si>
    <t>236</t>
  </si>
  <si>
    <t>237</t>
  </si>
  <si>
    <t>E0251569</t>
  </si>
  <si>
    <t>Zprovoznění úpravny vody</t>
  </si>
  <si>
    <t>238</t>
  </si>
  <si>
    <t>E0251576</t>
  </si>
  <si>
    <t>239</t>
  </si>
  <si>
    <t>D19</t>
  </si>
  <si>
    <t>E0251563-1</t>
  </si>
  <si>
    <t>Prostupy požárně dělícími konstrukcemi - Potrubí do DN 50</t>
  </si>
  <si>
    <t>240</t>
  </si>
  <si>
    <t>241</t>
  </si>
  <si>
    <t>242</t>
  </si>
  <si>
    <t>243</t>
  </si>
  <si>
    <t>SO 02 UT Zakazka - SO 02 Ustřední vytápění</t>
  </si>
  <si>
    <t>D1 - SO02-UT: Velitelství</t>
  </si>
  <si>
    <t xml:space="preserve">    D3 - 099: Přesun hmot HSV</t>
  </si>
  <si>
    <t xml:space="preserve">    D4 - 713: Izolace tepelné</t>
  </si>
  <si>
    <t xml:space="preserve">    D5 - 721: Vnitřní kanalizace</t>
  </si>
  <si>
    <t xml:space="preserve">    D6 - 722: Vnitřní vodovod</t>
  </si>
  <si>
    <t xml:space="preserve">    D7 - 731: Ústřední vytápění - kotelny</t>
  </si>
  <si>
    <t xml:space="preserve">    D8 - 732: Ústřední vytápění - strojovny</t>
  </si>
  <si>
    <t xml:space="preserve">    D9 - 733: Ústřední vytápění - rozvodné potrubí</t>
  </si>
  <si>
    <t xml:space="preserve">    D10 - 734: Ústřední vytápění - armatury</t>
  </si>
  <si>
    <t xml:space="preserve">    D11 - 735: Ústřední vytápění - otopná tělesa</t>
  </si>
  <si>
    <t xml:space="preserve">    D12 - 751: Vzduchotechnika</t>
  </si>
  <si>
    <t xml:space="preserve">    D13 - 783: Nátěry</t>
  </si>
  <si>
    <t xml:space="preserve">    D14 - V01: Průzkumné, geodetické a projektové práce</t>
  </si>
  <si>
    <t xml:space="preserve">    D15 - V03: Zařízení staveniště</t>
  </si>
  <si>
    <t xml:space="preserve">    D16 - V04: Inženýrská činnost</t>
  </si>
  <si>
    <t xml:space="preserve">    D17 - V09: Ostatní náklady</t>
  </si>
  <si>
    <t>SO02-UT: Velitelství</t>
  </si>
  <si>
    <t>63154511</t>
  </si>
  <si>
    <t>Pouzdro potrubní izolační z minerální vlny AL 27/25 mm</t>
  </si>
  <si>
    <t>28377115</t>
  </si>
  <si>
    <t>Izolace potrubí z pěnového polyetylenu 35 x 9 mm</t>
  </si>
  <si>
    <t>E0251573</t>
  </si>
  <si>
    <t>Plynový kondenzační kotel (dvojkotel) stacionární o topném výkonu 370 kW při teplotním spádu 80/60°C - V provedení na propan, včetně dvou mezipřírubových klapek, dvou pohonu a propojení zpátečky</t>
  </si>
  <si>
    <t>E0251574</t>
  </si>
  <si>
    <t>Plynový filtr DN 40</t>
  </si>
  <si>
    <t>Pojistná sestava DN 25 - 1 izolovaná</t>
  </si>
  <si>
    <t>Kondenzátní box včetně náplně</t>
  </si>
  <si>
    <t>Hydraulická propojovací sada</t>
  </si>
  <si>
    <t>E0251575</t>
  </si>
  <si>
    <t>Fasádní třísložkový izolovaný komín nerez / nerez, včetně kouřovodu, kolen, měřících jímek atd. - pr 250 mm; výšky 7,5 m; délka kouřovodu 2 m</t>
  </si>
  <si>
    <t>Přívodní potrubí spalovacího vzduchu pro plynový kotel - pr 100 mm; délka cca 2 m včetně tepelné izolace</t>
  </si>
  <si>
    <t>732110812</t>
  </si>
  <si>
    <t>Demontáž rozdělovače nebo sběrače do DN 200</t>
  </si>
  <si>
    <t>732111312</t>
  </si>
  <si>
    <t>Trubková hrdla rozdělovačů a sběračů bez přírub DN 20</t>
  </si>
  <si>
    <t>732111318</t>
  </si>
  <si>
    <t>Trubková hrdla rozdělovačů a sběračů bez přírub DN 50</t>
  </si>
  <si>
    <t>563Xh2B032001-050</t>
  </si>
  <si>
    <t>Membránová expanzní nádoba; 6 bar, 70 °C - 50 litrů; připojení R 3/4"; upevňovací trojnožka</t>
  </si>
  <si>
    <t>E0251543</t>
  </si>
  <si>
    <t>Expanzní automat včetně montáže</t>
  </si>
  <si>
    <t>E0251544</t>
  </si>
  <si>
    <t>Oběhové čerpadlo pro systémy UT; mokroběžné; elektronické; proporcionální a konstantní výtlak - Q=0,4 m3/h; H=55 kPa; napájení 230V;  DN 25 PN 6,  - Č1 a Č5</t>
  </si>
  <si>
    <t>E0251545</t>
  </si>
  <si>
    <t>Oběhové čerpadlo pro systémy UT; mokroběžné; elektronické; proporcionální a konstantní výtlak - Q=3,86 m3/h; H=118 kPa; napájení 230V;  DN 40 PN 6; příruba,  - Č2</t>
  </si>
  <si>
    <t>E0251546</t>
  </si>
  <si>
    <t>Oběhové čerpadlo pro systémy UT; mokroběžné; elektronické; proporcionální a konstantní výtlak - Q=3,43 m3/h; H=115 kPa; napájení 230V;  DN 40 PN 6; příruba,  - Č3</t>
  </si>
  <si>
    <t>E0251547</t>
  </si>
  <si>
    <t>Oběhové čerpadlo pro systémy UT; mokroběžné; elektronické; proporcionální a konstantní výtlak - Q=4,5 m3/h; H=117 kPa; napájení 230V;  DN 40 PN 6; příruba,  - Č4</t>
  </si>
  <si>
    <t>733110803</t>
  </si>
  <si>
    <t>Demontáž potrubí ocelového závitového do DN 15</t>
  </si>
  <si>
    <t>503Ah6Bb0090080-020</t>
  </si>
  <si>
    <t>Filtr závitový - 3/4"</t>
  </si>
  <si>
    <t>503Ah6Bb0070080-020</t>
  </si>
  <si>
    <t>Zpětný ventil závitový  - 3/4"</t>
  </si>
  <si>
    <t>503Ah6Ba9100180-020</t>
  </si>
  <si>
    <t>Vyvažovací ventil bez vypouštění s měřícími vsuvkami - 3/4"</t>
  </si>
  <si>
    <t>Teploměr technický s pevným stonkem a jímkou zadní připojení průměr 63 mm délky 100 mm</t>
  </si>
  <si>
    <t>Teploměr technický s pevným stonkem a jímkou zadní připojení průměr 63 mm délky 150 mm</t>
  </si>
  <si>
    <t>734209123</t>
  </si>
  <si>
    <t>Montáž armatury závitové s třemi závity G 1/2</t>
  </si>
  <si>
    <t>734209126</t>
  </si>
  <si>
    <t>Montáž armatury závitové s třemi závity G 5/4</t>
  </si>
  <si>
    <t>E0251570</t>
  </si>
  <si>
    <t>Zprovoznění expanzního automatu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</si>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</sst>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43" x14ac:knownFonts="1">
    <font>
      <sz val="8"/>
      <name val="Trebuchet MS"/>
      <charset val="238"/>
    </font>
    <font>
      <sz val="8"/>
      <color indexed="43"/>
      <name val="Trebuchet MS"/>
      <charset val="238"/>
    </font>
    <font>
      <b/>
      <sz val="16"/>
      <name val="Trebuchet MS"/>
      <charset val="238"/>
    </font>
    <font>
      <sz val="8"/>
      <color indexed="48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7"/>
      <color indexed="55"/>
      <name val="Trebuchet MS"/>
      <charset val="238"/>
    </font>
    <font>
      <sz val="7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sz val="8"/>
      <color indexed="20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40" fillId="0" borderId="0" applyNumberFormat="0" applyFill="0" applyBorder="0" applyAlignment="0" applyProtection="0">
      <alignment vertical="top" wrapText="1"/>
      <protection locked="0"/>
    </xf>
  </cellStyleXfs>
  <cellXfs count="325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4" borderId="0" xfId="0" applyFill="1" applyAlignment="1">
      <alignment horizontal="left" vertical="top"/>
      <protection locked="0"/>
    </xf>
    <xf numFmtId="0" fontId="1" fillId="4" borderId="0" xfId="0" applyFont="1" applyFill="1" applyAlignment="1">
      <alignment horizontal="left" vertical="center"/>
      <protection locked="0"/>
    </xf>
    <xf numFmtId="0" fontId="0" fillId="4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3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2" borderId="0" xfId="0" applyFont="1" applyFill="1" applyAlignment="1">
      <alignment horizontal="left" vertical="center"/>
      <protection locked="0"/>
    </xf>
    <xf numFmtId="49" fontId="6" fillId="2" borderId="0" xfId="0" applyNumberFormat="1" applyFont="1" applyFill="1" applyAlignment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center" vertical="center"/>
    </xf>
    <xf numFmtId="164" fontId="8" fillId="3" borderId="9" xfId="0" applyNumberFormat="1" applyFont="1" applyFill="1" applyBorder="1" applyAlignment="1" applyProtection="1">
      <alignment horizontal="right" vertical="center"/>
    </xf>
    <xf numFmtId="0" fontId="0" fillId="3" borderId="5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164" fontId="12" fillId="0" borderId="16" xfId="0" applyNumberFormat="1" applyFont="1" applyBorder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right" vertical="center"/>
    </xf>
    <xf numFmtId="167" fontId="12" fillId="0" borderId="0" xfId="0" applyNumberFormat="1" applyFont="1" applyAlignment="1" applyProtection="1">
      <alignment horizontal="right" vertical="center"/>
    </xf>
    <xf numFmtId="164" fontId="12" fillId="0" borderId="15" xfId="0" applyNumberFormat="1" applyFont="1" applyBorder="1" applyAlignment="1" applyProtection="1">
      <alignment horizontal="right" vertical="center"/>
    </xf>
    <xf numFmtId="0" fontId="14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5" fillId="0" borderId="4" xfId="0" applyFont="1" applyBorder="1" applyAlignment="1">
      <alignment horizontal="left" vertical="center"/>
      <protection locked="0"/>
    </xf>
    <xf numFmtId="164" fontId="19" fillId="0" borderId="16" xfId="0" applyNumberFormat="1" applyFont="1" applyBorder="1" applyAlignment="1" applyProtection="1">
      <alignment horizontal="right" vertical="center"/>
    </xf>
    <xf numFmtId="164" fontId="19" fillId="0" borderId="0" xfId="0" applyNumberFormat="1" applyFont="1" applyAlignment="1" applyProtection="1">
      <alignment horizontal="right" vertical="center"/>
    </xf>
    <xf numFmtId="167" fontId="19" fillId="0" borderId="0" xfId="0" applyNumberFormat="1" applyFont="1" applyAlignment="1" applyProtection="1">
      <alignment horizontal="right" vertical="center"/>
    </xf>
    <xf numFmtId="164" fontId="19" fillId="0" borderId="15" xfId="0" applyNumberFormat="1" applyFont="1" applyBorder="1" applyAlignment="1" applyProtection="1">
      <alignment horizontal="right" vertical="center"/>
    </xf>
    <xf numFmtId="164" fontId="19" fillId="0" borderId="22" xfId="0" applyNumberFormat="1" applyFont="1" applyBorder="1" applyAlignment="1" applyProtection="1">
      <alignment horizontal="right" vertical="center"/>
    </xf>
    <xf numFmtId="164" fontId="19" fillId="0" borderId="23" xfId="0" applyNumberFormat="1" applyFont="1" applyBorder="1" applyAlignment="1" applyProtection="1">
      <alignment horizontal="right" vertical="center"/>
    </xf>
    <xf numFmtId="167" fontId="19" fillId="0" borderId="23" xfId="0" applyNumberFormat="1" applyFont="1" applyBorder="1" applyAlignment="1" applyProtection="1">
      <alignment horizontal="right" vertical="center"/>
    </xf>
    <xf numFmtId="164" fontId="19" fillId="0" borderId="24" xfId="0" applyNumberFormat="1" applyFont="1" applyBorder="1" applyAlignment="1" applyProtection="1">
      <alignment horizontal="right" vertical="center"/>
    </xf>
    <xf numFmtId="0" fontId="0" fillId="0" borderId="2" xfId="0" applyBorder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</xf>
    <xf numFmtId="165" fontId="10" fillId="0" borderId="0" xfId="0" applyNumberFormat="1" applyFont="1" applyAlignment="1">
      <alignment horizontal="right" vertical="center"/>
      <protection locked="0"/>
    </xf>
    <xf numFmtId="0" fontId="8" fillId="3" borderId="9" xfId="0" applyFont="1" applyFill="1" applyBorder="1" applyAlignment="1" applyProtection="1">
      <alignment horizontal="right" vertical="center"/>
    </xf>
    <xf numFmtId="0" fontId="0" fillId="3" borderId="9" xfId="0" applyFill="1" applyBorder="1" applyAlignment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 vertical="center"/>
      <protection locked="0"/>
    </xf>
    <xf numFmtId="0" fontId="6" fillId="3" borderId="0" xfId="0" applyFont="1" applyFill="1" applyAlignment="1" applyProtection="1">
      <alignment horizontal="right" vertical="center"/>
    </xf>
    <xf numFmtId="0" fontId="20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23" xfId="0" applyFont="1" applyBorder="1" applyAlignment="1" applyProtection="1">
      <alignment horizontal="left" vertical="center"/>
    </xf>
    <xf numFmtId="0" fontId="20" fillId="0" borderId="23" xfId="0" applyFont="1" applyBorder="1" applyAlignment="1">
      <alignment horizontal="left" vertical="center"/>
      <protection locked="0"/>
    </xf>
    <xf numFmtId="164" fontId="20" fillId="0" borderId="23" xfId="0" applyNumberFormat="1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0" fontId="22" fillId="0" borderId="23" xfId="0" applyFont="1" applyBorder="1" applyAlignment="1">
      <alignment horizontal="left" vertical="center"/>
      <protection locked="0"/>
    </xf>
    <xf numFmtId="164" fontId="22" fillId="0" borderId="23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  <protection locked="0"/>
    </xf>
    <xf numFmtId="164" fontId="13" fillId="0" borderId="0" xfId="0" applyNumberFormat="1" applyFont="1" applyAlignment="1" applyProtection="1">
      <alignment horizontal="right"/>
    </xf>
    <xf numFmtId="167" fontId="23" fillId="0" borderId="13" xfId="0" applyNumberFormat="1" applyFont="1" applyBorder="1" applyAlignment="1" applyProtection="1">
      <alignment horizontal="right"/>
    </xf>
    <xf numFmtId="167" fontId="23" fillId="0" borderId="14" xfId="0" applyNumberFormat="1" applyFont="1" applyBorder="1" applyAlignment="1" applyProtection="1">
      <alignment horizontal="right"/>
    </xf>
    <xf numFmtId="164" fontId="24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5" fillId="0" borderId="4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164" fontId="20" fillId="0" borderId="0" xfId="0" applyNumberFormat="1" applyFont="1" applyAlignment="1" applyProtection="1">
      <alignment horizontal="right"/>
    </xf>
    <xf numFmtId="0" fontId="25" fillId="0" borderId="4" xfId="0" applyFont="1" applyBorder="1" applyAlignment="1">
      <alignment horizontal="left"/>
      <protection locked="0"/>
    </xf>
    <xf numFmtId="0" fontId="25" fillId="0" borderId="16" xfId="0" applyFont="1" applyBorder="1" applyAlignment="1" applyProtection="1">
      <alignment horizontal="left"/>
    </xf>
    <xf numFmtId="167" fontId="25" fillId="0" borderId="0" xfId="0" applyNumberFormat="1" applyFont="1" applyAlignment="1" applyProtection="1">
      <alignment horizontal="right"/>
    </xf>
    <xf numFmtId="167" fontId="25" fillId="0" borderId="15" xfId="0" applyNumberFormat="1" applyFont="1" applyBorder="1" applyAlignment="1" applyProtection="1">
      <alignment horizontal="right"/>
    </xf>
    <xf numFmtId="0" fontId="25" fillId="0" borderId="0" xfId="0" applyFont="1" applyAlignment="1">
      <alignment horizontal="left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 applyProtection="1">
      <alignment horizontal="left"/>
    </xf>
    <xf numFmtId="164" fontId="22" fillId="0" borderId="0" xfId="0" applyNumberFormat="1" applyFont="1" applyAlignment="1" applyProtection="1">
      <alignment horizontal="right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8" fontId="0" fillId="0" borderId="27" xfId="0" applyNumberFormat="1" applyFont="1" applyBorder="1" applyAlignment="1" applyProtection="1">
      <alignment horizontal="right" vertical="center"/>
    </xf>
    <xf numFmtId="164" fontId="0" fillId="2" borderId="27" xfId="0" applyNumberFormat="1" applyFont="1" applyFill="1" applyBorder="1" applyAlignment="1">
      <alignment horizontal="right" vertical="center"/>
      <protection locked="0"/>
    </xf>
    <xf numFmtId="164" fontId="0" fillId="0" borderId="27" xfId="0" applyNumberFormat="1" applyFont="1" applyBorder="1" applyAlignment="1" applyProtection="1">
      <alignment horizontal="right" vertical="center"/>
    </xf>
    <xf numFmtId="0" fontId="10" fillId="2" borderId="27" xfId="0" applyFont="1" applyFill="1" applyBorder="1" applyAlignment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15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>
      <alignment horizontal="right" vertical="center"/>
      <protection locked="0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8" fillId="0" borderId="4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168" fontId="28" fillId="0" borderId="0" xfId="0" applyNumberFormat="1" applyFont="1" applyAlignment="1" applyProtection="1">
      <alignment horizontal="right" vertical="center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</xf>
    <xf numFmtId="0" fontId="28" fillId="0" borderId="15" xfId="0" applyFont="1" applyBorder="1" applyAlignment="1" applyProtection="1">
      <alignment horizontal="left" vertical="center"/>
    </xf>
    <xf numFmtId="0" fontId="28" fillId="0" borderId="0" xfId="0" applyFont="1" applyAlignment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168" fontId="29" fillId="0" borderId="0" xfId="0" applyNumberFormat="1" applyFont="1" applyAlignment="1" applyProtection="1">
      <alignment horizontal="right" vertical="center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16" xfId="0" applyFont="1" applyBorder="1" applyAlignment="1" applyProtection="1">
      <alignment horizontal="left" vertical="center"/>
    </xf>
    <xf numFmtId="0" fontId="29" fillId="0" borderId="15" xfId="0" applyFont="1" applyBorder="1" applyAlignment="1" applyProtection="1">
      <alignment horizontal="left" vertical="center"/>
    </xf>
    <xf numFmtId="0" fontId="29" fillId="0" borderId="0" xfId="0" applyFont="1" applyAlignment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168" fontId="0" fillId="2" borderId="27" xfId="0" applyNumberFormat="1" applyFont="1" applyFill="1" applyBorder="1" applyAlignment="1">
      <alignment horizontal="right" vertical="center"/>
      <protection locked="0"/>
    </xf>
    <xf numFmtId="0" fontId="30" fillId="0" borderId="4" xfId="0" applyFont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30" fillId="0" borderId="4" xfId="0" applyFont="1" applyBorder="1" applyAlignment="1">
      <alignment horizontal="left" vertical="center"/>
      <protection locked="0"/>
    </xf>
    <xf numFmtId="0" fontId="30" fillId="0" borderId="16" xfId="0" applyFont="1" applyBorder="1" applyAlignment="1" applyProtection="1">
      <alignment horizontal="left" vertical="center"/>
    </xf>
    <xf numFmtId="0" fontId="30" fillId="0" borderId="15" xfId="0" applyFont="1" applyBorder="1" applyAlignment="1" applyProtection="1">
      <alignment horizontal="left" vertical="center"/>
    </xf>
    <xf numFmtId="0" fontId="30" fillId="0" borderId="0" xfId="0" applyFont="1" applyAlignment="1">
      <alignment horizontal="left" vertical="center"/>
      <protection locked="0"/>
    </xf>
    <xf numFmtId="0" fontId="40" fillId="4" borderId="0" xfId="1" applyFill="1" applyAlignment="1">
      <alignment horizontal="left" vertical="top"/>
      <protection locked="0"/>
    </xf>
    <xf numFmtId="0" fontId="41" fillId="0" borderId="0" xfId="1" applyFont="1" applyAlignment="1">
      <alignment horizontal="center" vertical="center"/>
      <protection locked="0"/>
    </xf>
    <xf numFmtId="0" fontId="32" fillId="4" borderId="0" xfId="0" applyFont="1" applyFill="1" applyAlignment="1">
      <alignment horizontal="left" vertical="center"/>
      <protection locked="0"/>
    </xf>
    <xf numFmtId="0" fontId="31" fillId="4" borderId="0" xfId="0" applyFont="1" applyFill="1" applyAlignment="1">
      <alignment horizontal="left" vertical="center"/>
      <protection locked="0"/>
    </xf>
    <xf numFmtId="0" fontId="42" fillId="4" borderId="0" xfId="1" applyFont="1" applyFill="1" applyAlignment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</xf>
    <xf numFmtId="0" fontId="31" fillId="4" borderId="0" xfId="0" applyFont="1" applyFill="1" applyAlignment="1" applyProtection="1">
      <alignment horizontal="left" vertical="center"/>
    </xf>
    <xf numFmtId="0" fontId="32" fillId="4" borderId="0" xfId="0" applyFont="1" applyFill="1" applyAlignment="1" applyProtection="1">
      <alignment horizontal="left" vertical="center"/>
    </xf>
    <xf numFmtId="0" fontId="42" fillId="4" borderId="0" xfId="1" applyFont="1" applyFill="1" applyAlignment="1" applyProtection="1">
      <alignment horizontal="left" vertical="center"/>
    </xf>
    <xf numFmtId="0" fontId="33" fillId="0" borderId="28" xfId="0" applyFont="1" applyBorder="1" applyAlignment="1">
      <alignment vertical="center" wrapText="1"/>
      <protection locked="0"/>
    </xf>
    <xf numFmtId="0" fontId="33" fillId="0" borderId="29" xfId="0" applyFont="1" applyBorder="1" applyAlignment="1">
      <alignment vertical="center" wrapText="1"/>
      <protection locked="0"/>
    </xf>
    <xf numFmtId="0" fontId="33" fillId="0" borderId="30" xfId="0" applyFont="1" applyBorder="1" applyAlignment="1">
      <alignment vertical="center" wrapText="1"/>
      <protection locked="0"/>
    </xf>
    <xf numFmtId="0" fontId="33" fillId="0" borderId="31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/>
      <protection locked="0"/>
    </xf>
    <xf numFmtId="0" fontId="33" fillId="0" borderId="31" xfId="0" applyFont="1" applyBorder="1" applyAlignment="1">
      <alignment vertical="center" wrapText="1"/>
      <protection locked="0"/>
    </xf>
    <xf numFmtId="0" fontId="33" fillId="0" borderId="32" xfId="0" applyFont="1" applyBorder="1" applyAlignment="1">
      <alignment vertical="center" wrapText="1"/>
      <protection locked="0"/>
    </xf>
    <xf numFmtId="0" fontId="35" fillId="0" borderId="0" xfId="0" applyFont="1" applyBorder="1" applyAlignment="1">
      <alignment horizontal="left" vertical="center" wrapText="1"/>
      <protection locked="0"/>
    </xf>
    <xf numFmtId="0" fontId="36" fillId="0" borderId="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0" xfId="0" applyFont="1" applyBorder="1" applyAlignment="1">
      <alignment vertical="center" wrapText="1"/>
      <protection locked="0"/>
    </xf>
    <xf numFmtId="0" fontId="36" fillId="0" borderId="0" xfId="0" applyFont="1" applyBorder="1" applyAlignment="1">
      <alignment vertical="center"/>
      <protection locked="0"/>
    </xf>
    <xf numFmtId="0" fontId="36" fillId="0" borderId="0" xfId="0" applyFont="1" applyBorder="1" applyAlignment="1">
      <alignment horizontal="left" vertical="center"/>
      <protection locked="0"/>
    </xf>
    <xf numFmtId="49" fontId="36" fillId="0" borderId="0" xfId="0" applyNumberFormat="1" applyFont="1" applyBorder="1" applyAlignment="1">
      <alignment vertical="center" wrapText="1"/>
      <protection locked="0"/>
    </xf>
    <xf numFmtId="0" fontId="33" fillId="0" borderId="34" xfId="0" applyFont="1" applyBorder="1" applyAlignment="1">
      <alignment vertical="center" wrapText="1"/>
      <protection locked="0"/>
    </xf>
    <xf numFmtId="0" fontId="31" fillId="0" borderId="33" xfId="0" applyFont="1" applyBorder="1" applyAlignment="1">
      <alignment vertical="center" wrapText="1"/>
      <protection locked="0"/>
    </xf>
    <xf numFmtId="0" fontId="33" fillId="0" borderId="35" xfId="0" applyFont="1" applyBorder="1" applyAlignment="1">
      <alignment vertical="center" wrapText="1"/>
      <protection locked="0"/>
    </xf>
    <xf numFmtId="0" fontId="33" fillId="0" borderId="0" xfId="0" applyFont="1" applyBorder="1" applyAlignment="1">
      <alignment vertical="top"/>
      <protection locked="0"/>
    </xf>
    <xf numFmtId="0" fontId="33" fillId="0" borderId="0" xfId="0" applyFont="1" applyAlignment="1">
      <alignment vertical="top"/>
      <protection locked="0"/>
    </xf>
    <xf numFmtId="0" fontId="33" fillId="0" borderId="28" xfId="0" applyFont="1" applyBorder="1" applyAlignment="1">
      <alignment horizontal="left" vertical="center"/>
      <protection locked="0"/>
    </xf>
    <xf numFmtId="0" fontId="33" fillId="0" borderId="29" xfId="0" applyFont="1" applyBorder="1" applyAlignment="1">
      <alignment horizontal="left" vertical="center"/>
      <protection locked="0"/>
    </xf>
    <xf numFmtId="0" fontId="33" fillId="0" borderId="30" xfId="0" applyFont="1" applyBorder="1" applyAlignment="1">
      <alignment horizontal="left" vertical="center"/>
      <protection locked="0"/>
    </xf>
    <xf numFmtId="0" fontId="33" fillId="0" borderId="31" xfId="0" applyFont="1" applyBorder="1" applyAlignment="1">
      <alignment horizontal="left" vertical="center"/>
      <protection locked="0"/>
    </xf>
    <xf numFmtId="0" fontId="33" fillId="0" borderId="32" xfId="0" applyFont="1" applyBorder="1" applyAlignment="1">
      <alignment horizontal="left" vertical="center"/>
      <protection locked="0"/>
    </xf>
    <xf numFmtId="0" fontId="35" fillId="0" borderId="0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5" fillId="0" borderId="33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8" fillId="0" borderId="0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0" xfId="0" applyFont="1" applyBorder="1" applyAlignment="1">
      <alignment horizontal="center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0" xfId="0" applyFont="1" applyFill="1" applyBorder="1" applyAlignment="1">
      <alignment horizontal="left" vertical="center"/>
      <protection locked="0"/>
    </xf>
    <xf numFmtId="0" fontId="36" fillId="0" borderId="0" xfId="0" applyFont="1" applyFill="1" applyBorder="1" applyAlignment="1">
      <alignment horizontal="center" vertical="center"/>
      <protection locked="0"/>
    </xf>
    <xf numFmtId="0" fontId="33" fillId="0" borderId="34" xfId="0" applyFont="1" applyBorder="1" applyAlignment="1">
      <alignment horizontal="left" vertical="center"/>
      <protection locked="0"/>
    </xf>
    <xf numFmtId="0" fontId="31" fillId="0" borderId="33" xfId="0" applyFont="1" applyBorder="1" applyAlignment="1">
      <alignment horizontal="left" vertical="center"/>
      <protection locked="0"/>
    </xf>
    <xf numFmtId="0" fontId="33" fillId="0" borderId="35" xfId="0" applyFont="1" applyBorder="1" applyAlignment="1">
      <alignment horizontal="left" vertical="center"/>
      <protection locked="0"/>
    </xf>
    <xf numFmtId="0" fontId="33" fillId="0" borderId="0" xfId="0" applyFont="1" applyBorder="1" applyAlignment="1">
      <alignment horizontal="left" vertical="center"/>
      <protection locked="0"/>
    </xf>
    <xf numFmtId="0" fontId="31" fillId="0" borderId="0" xfId="0" applyFont="1" applyBorder="1" applyAlignment="1">
      <alignment horizontal="left" vertical="center"/>
      <protection locked="0"/>
    </xf>
    <xf numFmtId="0" fontId="39" fillId="0" borderId="0" xfId="0" applyFont="1" applyBorder="1" applyAlignment="1">
      <alignment horizontal="left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3" fillId="0" borderId="0" xfId="0" applyFont="1" applyBorder="1" applyAlignment="1">
      <alignment horizontal="left" vertical="center" wrapText="1"/>
      <protection locked="0"/>
    </xf>
    <xf numFmtId="0" fontId="36" fillId="0" borderId="0" xfId="0" applyFont="1" applyBorder="1" applyAlignment="1">
      <alignment horizontal="center" vertical="center" wrapText="1"/>
      <protection locked="0"/>
    </xf>
    <xf numFmtId="0" fontId="33" fillId="0" borderId="28" xfId="0" applyFont="1" applyBorder="1" applyAlignment="1">
      <alignment horizontal="left" vertical="center" wrapText="1"/>
      <protection locked="0"/>
    </xf>
    <xf numFmtId="0" fontId="33" fillId="0" borderId="29" xfId="0" applyFont="1" applyBorder="1" applyAlignment="1">
      <alignment horizontal="left" vertical="center" wrapText="1"/>
      <protection locked="0"/>
    </xf>
    <xf numFmtId="0" fontId="33" fillId="0" borderId="30" xfId="0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horizontal="left" vertical="center" wrapText="1"/>
      <protection locked="0"/>
    </xf>
    <xf numFmtId="0" fontId="33" fillId="0" borderId="32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6" fillId="0" borderId="35" xfId="0" applyFont="1" applyBorder="1" applyAlignment="1">
      <alignment horizontal="left" vertical="center" wrapText="1"/>
      <protection locked="0"/>
    </xf>
    <xf numFmtId="0" fontId="36" fillId="0" borderId="0" xfId="0" applyFont="1" applyBorder="1" applyAlignment="1">
      <alignment horizontal="left" vertical="top"/>
      <protection locked="0"/>
    </xf>
    <xf numFmtId="0" fontId="36" fillId="0" borderId="0" xfId="0" applyFont="1" applyBorder="1" applyAlignment="1">
      <alignment horizontal="center" vertical="top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39" fillId="0" borderId="0" xfId="0" applyFont="1" applyAlignment="1">
      <alignment vertical="center"/>
      <protection locked="0"/>
    </xf>
    <xf numFmtId="0" fontId="35" fillId="0" borderId="0" xfId="0" applyFont="1" applyBorder="1" applyAlignment="1">
      <alignment vertical="center"/>
      <protection locked="0"/>
    </xf>
    <xf numFmtId="0" fontId="39" fillId="0" borderId="33" xfId="0" applyFont="1" applyBorder="1" applyAlignment="1">
      <alignment vertical="center"/>
      <protection locked="0"/>
    </xf>
    <xf numFmtId="0" fontId="35" fillId="0" borderId="33" xfId="0" applyFont="1" applyBorder="1" applyAlignment="1">
      <alignment vertical="center"/>
      <protection locked="0"/>
    </xf>
    <xf numFmtId="0" fontId="0" fillId="0" borderId="0" xfId="0" applyBorder="1" applyAlignment="1">
      <alignment vertical="top"/>
      <protection locked="0"/>
    </xf>
    <xf numFmtId="49" fontId="36" fillId="0" borderId="0" xfId="0" applyNumberFormat="1" applyFont="1" applyBorder="1" applyAlignment="1">
      <alignment horizontal="left" vertical="center"/>
      <protection locked="0"/>
    </xf>
    <xf numFmtId="0" fontId="0" fillId="0" borderId="33" xfId="0" applyBorder="1" applyAlignment="1">
      <alignment vertical="top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29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/>
      <protection locked="0"/>
    </xf>
    <xf numFmtId="0" fontId="39" fillId="0" borderId="33" xfId="0" applyFont="1" applyBorder="1" applyAlignment="1">
      <protection locked="0"/>
    </xf>
    <xf numFmtId="0" fontId="33" fillId="0" borderId="31" xfId="0" applyFont="1" applyBorder="1" applyAlignment="1">
      <alignment vertical="top"/>
      <protection locked="0"/>
    </xf>
    <xf numFmtId="0" fontId="33" fillId="0" borderId="32" xfId="0" applyFont="1" applyBorder="1" applyAlignment="1">
      <alignment vertical="top"/>
      <protection locked="0"/>
    </xf>
    <xf numFmtId="0" fontId="33" fillId="0" borderId="0" xfId="0" applyFont="1" applyBorder="1" applyAlignment="1">
      <alignment horizontal="center" vertical="center"/>
      <protection locked="0"/>
    </xf>
    <xf numFmtId="0" fontId="33" fillId="0" borderId="0" xfId="0" applyFont="1" applyBorder="1" applyAlignment="1">
      <alignment horizontal="left" vertical="top"/>
      <protection locked="0"/>
    </xf>
    <xf numFmtId="0" fontId="33" fillId="0" borderId="34" xfId="0" applyFont="1" applyBorder="1" applyAlignment="1">
      <alignment vertical="top"/>
      <protection locked="0"/>
    </xf>
    <xf numFmtId="0" fontId="33" fillId="0" borderId="33" xfId="0" applyFont="1" applyBorder="1" applyAlignment="1">
      <alignment vertical="top"/>
      <protection locked="0"/>
    </xf>
    <xf numFmtId="0" fontId="33" fillId="0" borderId="35" xfId="0" applyFont="1" applyBorder="1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right" vertical="center"/>
    </xf>
    <xf numFmtId="0" fontId="8" fillId="3" borderId="9" xfId="0" applyFont="1" applyFill="1" applyBorder="1" applyAlignment="1" applyProtection="1">
      <alignment horizontal="left" vertical="center"/>
    </xf>
    <xf numFmtId="164" fontId="8" fillId="3" borderId="9" xfId="0" applyNumberFormat="1" applyFont="1" applyFill="1" applyBorder="1" applyAlignment="1" applyProtection="1">
      <alignment horizontal="right" vertical="center"/>
    </xf>
    <xf numFmtId="0" fontId="0" fillId="3" borderId="17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2" fillId="0" borderId="21" xfId="0" applyFont="1" applyBorder="1" applyAlignment="1">
      <alignment horizontal="center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top" wrapText="1"/>
      <protection locked="0"/>
    </xf>
    <xf numFmtId="0" fontId="10" fillId="0" borderId="0" xfId="0" applyFont="1" applyAlignment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49" fontId="6" fillId="2" borderId="0" xfId="0" applyNumberFormat="1" applyFont="1" applyFill="1" applyAlignment="1">
      <alignment horizontal="left" vertical="top"/>
      <protection locked="0"/>
    </xf>
    <xf numFmtId="0" fontId="6" fillId="0" borderId="0" xfId="0" applyFont="1" applyAlignment="1" applyProtection="1">
      <alignment horizontal="left" vertical="center" wrapText="1"/>
    </xf>
    <xf numFmtId="164" fontId="9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42" fillId="4" borderId="0" xfId="1" applyFont="1" applyFill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6" fillId="0" borderId="0" xfId="0" applyFont="1" applyBorder="1" applyAlignment="1">
      <alignment horizontal="left" vertical="top"/>
      <protection locked="0"/>
    </xf>
    <xf numFmtId="0" fontId="36" fillId="0" borderId="0" xfId="0" applyFont="1" applyBorder="1" applyAlignment="1">
      <alignment horizontal="left" vertical="center"/>
      <protection locked="0"/>
    </xf>
    <xf numFmtId="0" fontId="34" fillId="0" borderId="0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left"/>
      <protection locked="0"/>
    </xf>
    <xf numFmtId="0" fontId="36" fillId="0" borderId="0" xfId="0" applyFont="1" applyBorder="1" applyAlignment="1">
      <alignment horizontal="left" vertical="center" wrapText="1"/>
      <protection locked="0"/>
    </xf>
    <xf numFmtId="0" fontId="34" fillId="0" borderId="0" xfId="0" applyFont="1" applyBorder="1" applyAlignment="1">
      <alignment horizontal="center" vertical="center"/>
      <protection locked="0"/>
    </xf>
    <xf numFmtId="49" fontId="36" fillId="0" borderId="0" xfId="0" applyNumberFormat="1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BF1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AE8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210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17C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6B8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5D6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59F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B6D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AEF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D69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F89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3C9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974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6" name="Obrázek 1" descr="C:\KROSplusData\System\Temp\rad2BF1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59" name="Obrázek 1" descr="C:\KROSplusData\System\Temp\rad8AE89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83" name="Obrázek 1" descr="C:\KROSplusData\System\Temp\radA210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107" name="Obrázek 1" descr="C:\KROSplusData\System\Temp\radE17C7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5131" name="Obrázek 1" descr="C:\KROSplusData\System\Temp\radD6B8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6155" name="Obrázek 1" descr="C:\KROSplusData\System\Temp\rad55D6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7179" name="Obrázek 1" descr="C:\KROSplusData\System\Temp\rad459F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8203" name="Obrázek 1" descr="C:\KROSplusData\System\Temp\rad0B6DB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9227" name="Obrázek 1" descr="C:\KROSplusData\System\Temp\rad2AEF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51" name="Obrázek 1" descr="C:\KROSplusData\System\Temp\radAD69A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1275" name="Obrázek 1" descr="C:\KROSplusData\System\Temp\radEF895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2299" name="Obrázek 1" descr="C:\KROSplusData\System\Temp\radB3C9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3323" name="Obrázek 1" descr="C:\KROSplusData\System\Temp\rad29745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5"/>
  <sheetViews>
    <sheetView showGridLines="0" tabSelected="1" workbookViewId="0">
      <pane ySplit="1" topLeftCell="A2" activePane="bottomLeft" state="frozenSplit"/>
      <selection pane="bottomLeft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6640625" style="2" customWidth="1"/>
    <col min="34" max="34" width="3.33203125" style="2" customWidth="1"/>
    <col min="35" max="35" width="31.6640625" style="2" customWidth="1"/>
    <col min="36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5.6640625" style="2" customWidth="1"/>
    <col min="44" max="44" width="13.6640625" style="2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91" width="10.6640625" style="2" hidden="1" customWidth="1"/>
    <col min="92" max="16384" width="10.6640625" style="1"/>
  </cols>
  <sheetData>
    <row r="1" spans="1:256" s="3" customFormat="1" ht="22.5" customHeight="1" x14ac:dyDescent="0.3">
      <c r="A1" s="192" t="s">
        <v>0</v>
      </c>
      <c r="B1" s="193"/>
      <c r="C1" s="193"/>
      <c r="D1" s="194" t="s">
        <v>1</v>
      </c>
      <c r="E1" s="193"/>
      <c r="F1" s="193"/>
      <c r="G1" s="193"/>
      <c r="H1" s="193"/>
      <c r="I1" s="193"/>
      <c r="J1" s="193"/>
      <c r="K1" s="195" t="s">
        <v>2011</v>
      </c>
      <c r="L1" s="195"/>
      <c r="M1" s="195"/>
      <c r="N1" s="195"/>
      <c r="O1" s="195"/>
      <c r="P1" s="195"/>
      <c r="Q1" s="195"/>
      <c r="R1" s="195"/>
      <c r="S1" s="195"/>
      <c r="T1" s="193"/>
      <c r="U1" s="193"/>
      <c r="V1" s="193"/>
      <c r="W1" s="195" t="s">
        <v>2012</v>
      </c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87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 t="s">
        <v>3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4</v>
      </c>
      <c r="BU1" s="4" t="s">
        <v>4</v>
      </c>
      <c r="BV1" s="4" t="s">
        <v>5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AR2" s="277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C4" s="11"/>
      <c r="D4" s="12" t="s">
        <v>9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3"/>
      <c r="AS4" s="14" t="s">
        <v>10</v>
      </c>
      <c r="BE4" s="15" t="s">
        <v>11</v>
      </c>
      <c r="BS4" s="6" t="s">
        <v>12</v>
      </c>
    </row>
    <row r="5" spans="1:256" s="2" customFormat="1" ht="15" customHeight="1" x14ac:dyDescent="0.3">
      <c r="B5" s="10"/>
      <c r="C5" s="11"/>
      <c r="D5" s="16" t="s">
        <v>13</v>
      </c>
      <c r="E5" s="11"/>
      <c r="F5" s="11"/>
      <c r="G5" s="11"/>
      <c r="H5" s="11"/>
      <c r="I5" s="11"/>
      <c r="J5" s="11"/>
      <c r="K5" s="29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11"/>
      <c r="AQ5" s="13"/>
      <c r="BE5" s="305" t="s">
        <v>15</v>
      </c>
      <c r="BS5" s="6" t="s">
        <v>6</v>
      </c>
    </row>
    <row r="6" spans="1:256" s="2" customFormat="1" ht="37.5" customHeight="1" x14ac:dyDescent="0.3">
      <c r="B6" s="10"/>
      <c r="C6" s="11"/>
      <c r="D6" s="18" t="s">
        <v>16</v>
      </c>
      <c r="E6" s="11"/>
      <c r="F6" s="11"/>
      <c r="G6" s="11"/>
      <c r="H6" s="11"/>
      <c r="I6" s="11"/>
      <c r="J6" s="11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11"/>
      <c r="AQ6" s="13"/>
      <c r="BE6" s="278"/>
      <c r="BS6" s="6" t="s">
        <v>18</v>
      </c>
    </row>
    <row r="7" spans="1:256" s="2" customFormat="1" ht="15" customHeight="1" x14ac:dyDescent="0.3">
      <c r="B7" s="10"/>
      <c r="C7" s="11"/>
      <c r="D7" s="19" t="s">
        <v>19</v>
      </c>
      <c r="E7" s="11"/>
      <c r="F7" s="11"/>
      <c r="G7" s="11"/>
      <c r="H7" s="11"/>
      <c r="I7" s="11"/>
      <c r="J7" s="11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9" t="s">
        <v>20</v>
      </c>
      <c r="AL7" s="11"/>
      <c r="AM7" s="11"/>
      <c r="AN7" s="17"/>
      <c r="AO7" s="11"/>
      <c r="AP7" s="11"/>
      <c r="AQ7" s="13"/>
      <c r="BE7" s="278"/>
      <c r="BS7" s="6" t="s">
        <v>21</v>
      </c>
    </row>
    <row r="8" spans="1:256" s="2" customFormat="1" ht="15" customHeight="1" x14ac:dyDescent="0.3">
      <c r="B8" s="10"/>
      <c r="C8" s="11"/>
      <c r="D8" s="19" t="s">
        <v>22</v>
      </c>
      <c r="E8" s="11"/>
      <c r="F8" s="11"/>
      <c r="G8" s="11"/>
      <c r="H8" s="11"/>
      <c r="I8" s="11"/>
      <c r="J8" s="11"/>
      <c r="K8" s="17" t="s">
        <v>23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9" t="s">
        <v>24</v>
      </c>
      <c r="AL8" s="11"/>
      <c r="AM8" s="11"/>
      <c r="AN8" s="20" t="s">
        <v>25</v>
      </c>
      <c r="AO8" s="11"/>
      <c r="AP8" s="11"/>
      <c r="AQ8" s="13"/>
      <c r="BE8" s="278"/>
      <c r="BS8" s="6" t="s">
        <v>26</v>
      </c>
    </row>
    <row r="9" spans="1:256" s="2" customFormat="1" ht="15" customHeight="1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3"/>
      <c r="BE9" s="278"/>
      <c r="BS9" s="6" t="s">
        <v>27</v>
      </c>
    </row>
    <row r="10" spans="1:256" s="2" customFormat="1" ht="15" customHeight="1" x14ac:dyDescent="0.3">
      <c r="B10" s="10"/>
      <c r="C10" s="11"/>
      <c r="D10" s="19" t="s">
        <v>28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9" t="s">
        <v>29</v>
      </c>
      <c r="AL10" s="11"/>
      <c r="AM10" s="11"/>
      <c r="AN10" s="17"/>
      <c r="AO10" s="11"/>
      <c r="AP10" s="11"/>
      <c r="AQ10" s="13"/>
      <c r="BE10" s="278"/>
      <c r="BS10" s="6" t="s">
        <v>18</v>
      </c>
    </row>
    <row r="11" spans="1:256" s="2" customFormat="1" ht="19.5" customHeight="1" x14ac:dyDescent="0.3">
      <c r="B11" s="10"/>
      <c r="C11" s="11"/>
      <c r="D11" s="11"/>
      <c r="E11" s="17" t="s">
        <v>30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9" t="s">
        <v>31</v>
      </c>
      <c r="AL11" s="11"/>
      <c r="AM11" s="11"/>
      <c r="AN11" s="17"/>
      <c r="AO11" s="11"/>
      <c r="AP11" s="11"/>
      <c r="AQ11" s="13"/>
      <c r="BE11" s="278"/>
      <c r="BS11" s="6" t="s">
        <v>18</v>
      </c>
    </row>
    <row r="12" spans="1:256" s="2" customFormat="1" ht="7.5" customHeight="1" x14ac:dyDescent="0.3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3"/>
      <c r="BE12" s="278"/>
      <c r="BS12" s="6" t="s">
        <v>18</v>
      </c>
    </row>
    <row r="13" spans="1:256" s="2" customFormat="1" ht="15" customHeight="1" x14ac:dyDescent="0.3">
      <c r="B13" s="10"/>
      <c r="C13" s="11"/>
      <c r="D13" s="19" t="s">
        <v>32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9" t="s">
        <v>29</v>
      </c>
      <c r="AL13" s="11"/>
      <c r="AM13" s="11"/>
      <c r="AN13" s="21" t="s">
        <v>33</v>
      </c>
      <c r="AO13" s="11"/>
      <c r="AP13" s="11"/>
      <c r="AQ13" s="13"/>
      <c r="BE13" s="278"/>
      <c r="BS13" s="6" t="s">
        <v>18</v>
      </c>
    </row>
    <row r="14" spans="1:256" s="2" customFormat="1" ht="15.75" customHeight="1" x14ac:dyDescent="0.3">
      <c r="B14" s="10"/>
      <c r="C14" s="11"/>
      <c r="D14" s="11"/>
      <c r="E14" s="309" t="s">
        <v>33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19" t="s">
        <v>31</v>
      </c>
      <c r="AL14" s="11"/>
      <c r="AM14" s="11"/>
      <c r="AN14" s="21" t="s">
        <v>33</v>
      </c>
      <c r="AO14" s="11"/>
      <c r="AP14" s="11"/>
      <c r="AQ14" s="13"/>
      <c r="BE14" s="278"/>
      <c r="BS14" s="6" t="s">
        <v>18</v>
      </c>
    </row>
    <row r="15" spans="1:256" s="2" customFormat="1" ht="7.5" customHeight="1" x14ac:dyDescent="0.3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3"/>
      <c r="BE15" s="278"/>
      <c r="BS15" s="6" t="s">
        <v>4</v>
      </c>
    </row>
    <row r="16" spans="1:256" s="2" customFormat="1" ht="15" customHeight="1" x14ac:dyDescent="0.3">
      <c r="B16" s="10"/>
      <c r="C16" s="11"/>
      <c r="D16" s="19" t="s">
        <v>34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9" t="s">
        <v>29</v>
      </c>
      <c r="AL16" s="11"/>
      <c r="AM16" s="11"/>
      <c r="AN16" s="17"/>
      <c r="AO16" s="11"/>
      <c r="AP16" s="11"/>
      <c r="AQ16" s="13"/>
      <c r="BE16" s="278"/>
      <c r="BS16" s="6" t="s">
        <v>4</v>
      </c>
    </row>
    <row r="17" spans="2:71" s="2" customFormat="1" ht="19.5" customHeight="1" x14ac:dyDescent="0.3">
      <c r="B17" s="10"/>
      <c r="C17" s="11"/>
      <c r="D17" s="11"/>
      <c r="E17" s="17" t="s">
        <v>35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9" t="s">
        <v>31</v>
      </c>
      <c r="AL17" s="11"/>
      <c r="AM17" s="11"/>
      <c r="AN17" s="17"/>
      <c r="AO17" s="11"/>
      <c r="AP17" s="11"/>
      <c r="AQ17" s="13"/>
      <c r="BE17" s="278"/>
      <c r="BS17" s="6" t="s">
        <v>36</v>
      </c>
    </row>
    <row r="18" spans="2:71" s="2" customFormat="1" ht="7.5" customHeigh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3"/>
      <c r="BE18" s="278"/>
      <c r="BS18" s="6" t="s">
        <v>6</v>
      </c>
    </row>
    <row r="19" spans="2:71" s="2" customFormat="1" ht="15" customHeight="1" x14ac:dyDescent="0.3">
      <c r="B19" s="10"/>
      <c r="C19" s="11"/>
      <c r="D19" s="19" t="s">
        <v>37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3"/>
      <c r="BE19" s="278"/>
      <c r="BS19" s="6" t="s">
        <v>6</v>
      </c>
    </row>
    <row r="20" spans="2:71" s="2" customFormat="1" ht="15.75" customHeight="1" x14ac:dyDescent="0.3">
      <c r="B20" s="10"/>
      <c r="C20" s="11"/>
      <c r="D20" s="11"/>
      <c r="E20" s="310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11"/>
      <c r="AP20" s="11"/>
      <c r="AQ20" s="13"/>
      <c r="BE20" s="278"/>
      <c r="BS20" s="6" t="s">
        <v>4</v>
      </c>
    </row>
    <row r="21" spans="2:71" s="2" customFormat="1" ht="7.5" customHeigh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3"/>
      <c r="BE21" s="278"/>
    </row>
    <row r="22" spans="2:71" s="2" customFormat="1" ht="7.5" customHeight="1" x14ac:dyDescent="0.3">
      <c r="B22" s="10"/>
      <c r="C22" s="1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11"/>
      <c r="AQ22" s="13"/>
      <c r="BE22" s="278"/>
    </row>
    <row r="23" spans="2:71" s="6" customFormat="1" ht="27" customHeight="1" x14ac:dyDescent="0.3">
      <c r="B23" s="23"/>
      <c r="C23" s="24"/>
      <c r="D23" s="25" t="s">
        <v>38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311">
        <f>ROUND($AG$51,2)</f>
        <v>0</v>
      </c>
      <c r="AL23" s="312"/>
      <c r="AM23" s="312"/>
      <c r="AN23" s="312"/>
      <c r="AO23" s="312"/>
      <c r="AP23" s="24"/>
      <c r="AQ23" s="27"/>
      <c r="BE23" s="300"/>
    </row>
    <row r="24" spans="2:71" s="6" customFormat="1" ht="7.5" customHeight="1" x14ac:dyDescent="0.3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7"/>
      <c r="BE24" s="300"/>
    </row>
    <row r="25" spans="2:71" s="6" customFormat="1" ht="14.25" customHeight="1" x14ac:dyDescent="0.3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313" t="s">
        <v>39</v>
      </c>
      <c r="M25" s="295"/>
      <c r="N25" s="295"/>
      <c r="O25" s="295"/>
      <c r="P25" s="24"/>
      <c r="Q25" s="24"/>
      <c r="R25" s="24"/>
      <c r="S25" s="24"/>
      <c r="T25" s="24"/>
      <c r="U25" s="24"/>
      <c r="V25" s="24"/>
      <c r="W25" s="313" t="s">
        <v>40</v>
      </c>
      <c r="X25" s="295"/>
      <c r="Y25" s="295"/>
      <c r="Z25" s="295"/>
      <c r="AA25" s="295"/>
      <c r="AB25" s="295"/>
      <c r="AC25" s="295"/>
      <c r="AD25" s="295"/>
      <c r="AE25" s="295"/>
      <c r="AF25" s="24"/>
      <c r="AG25" s="24"/>
      <c r="AH25" s="24"/>
      <c r="AI25" s="24"/>
      <c r="AJ25" s="24"/>
      <c r="AK25" s="313" t="s">
        <v>41</v>
      </c>
      <c r="AL25" s="295"/>
      <c r="AM25" s="295"/>
      <c r="AN25" s="295"/>
      <c r="AO25" s="295"/>
      <c r="AP25" s="24"/>
      <c r="AQ25" s="27"/>
      <c r="BE25" s="300"/>
    </row>
    <row r="26" spans="2:71" s="6" customFormat="1" ht="15" customHeight="1" x14ac:dyDescent="0.3">
      <c r="B26" s="29"/>
      <c r="C26" s="30"/>
      <c r="D26" s="30" t="s">
        <v>42</v>
      </c>
      <c r="E26" s="30"/>
      <c r="F26" s="30" t="s">
        <v>43</v>
      </c>
      <c r="G26" s="30"/>
      <c r="H26" s="30"/>
      <c r="I26" s="30"/>
      <c r="J26" s="30"/>
      <c r="K26" s="30"/>
      <c r="L26" s="302">
        <v>0.21</v>
      </c>
      <c r="M26" s="303"/>
      <c r="N26" s="303"/>
      <c r="O26" s="303"/>
      <c r="P26" s="30"/>
      <c r="Q26" s="30"/>
      <c r="R26" s="30"/>
      <c r="S26" s="30"/>
      <c r="T26" s="30"/>
      <c r="U26" s="30"/>
      <c r="V26" s="30"/>
      <c r="W26" s="304">
        <f>ROUND($AZ$51,2)</f>
        <v>0</v>
      </c>
      <c r="X26" s="303"/>
      <c r="Y26" s="303"/>
      <c r="Z26" s="303"/>
      <c r="AA26" s="303"/>
      <c r="AB26" s="303"/>
      <c r="AC26" s="303"/>
      <c r="AD26" s="303"/>
      <c r="AE26" s="303"/>
      <c r="AF26" s="30"/>
      <c r="AG26" s="30"/>
      <c r="AH26" s="30"/>
      <c r="AI26" s="30"/>
      <c r="AJ26" s="30"/>
      <c r="AK26" s="304">
        <f>ROUND($AV$51,2)</f>
        <v>0</v>
      </c>
      <c r="AL26" s="303"/>
      <c r="AM26" s="303"/>
      <c r="AN26" s="303"/>
      <c r="AO26" s="303"/>
      <c r="AP26" s="30"/>
      <c r="AQ26" s="31"/>
      <c r="BE26" s="306"/>
    </row>
    <row r="27" spans="2:71" s="6" customFormat="1" ht="15" customHeight="1" x14ac:dyDescent="0.3">
      <c r="B27" s="29"/>
      <c r="C27" s="30"/>
      <c r="D27" s="30"/>
      <c r="E27" s="30"/>
      <c r="F27" s="30" t="s">
        <v>44</v>
      </c>
      <c r="G27" s="30"/>
      <c r="H27" s="30"/>
      <c r="I27" s="30"/>
      <c r="J27" s="30"/>
      <c r="K27" s="30"/>
      <c r="L27" s="302">
        <v>0.15</v>
      </c>
      <c r="M27" s="303"/>
      <c r="N27" s="303"/>
      <c r="O27" s="303"/>
      <c r="P27" s="30"/>
      <c r="Q27" s="30"/>
      <c r="R27" s="30"/>
      <c r="S27" s="30"/>
      <c r="T27" s="30"/>
      <c r="U27" s="30"/>
      <c r="V27" s="30"/>
      <c r="W27" s="304">
        <f>ROUND($BA$51,2)</f>
        <v>0</v>
      </c>
      <c r="X27" s="303"/>
      <c r="Y27" s="303"/>
      <c r="Z27" s="303"/>
      <c r="AA27" s="303"/>
      <c r="AB27" s="303"/>
      <c r="AC27" s="303"/>
      <c r="AD27" s="303"/>
      <c r="AE27" s="303"/>
      <c r="AF27" s="30"/>
      <c r="AG27" s="30"/>
      <c r="AH27" s="30"/>
      <c r="AI27" s="30"/>
      <c r="AJ27" s="30"/>
      <c r="AK27" s="304">
        <f>ROUND($AW$51,2)</f>
        <v>0</v>
      </c>
      <c r="AL27" s="303"/>
      <c r="AM27" s="303"/>
      <c r="AN27" s="303"/>
      <c r="AO27" s="303"/>
      <c r="AP27" s="30"/>
      <c r="AQ27" s="31"/>
      <c r="BE27" s="306"/>
    </row>
    <row r="28" spans="2:71" s="6" customFormat="1" ht="15" hidden="1" customHeight="1" x14ac:dyDescent="0.3">
      <c r="B28" s="29"/>
      <c r="C28" s="30"/>
      <c r="D28" s="30"/>
      <c r="E28" s="30"/>
      <c r="F28" s="30" t="s">
        <v>45</v>
      </c>
      <c r="G28" s="30"/>
      <c r="H28" s="30"/>
      <c r="I28" s="30"/>
      <c r="J28" s="30"/>
      <c r="K28" s="30"/>
      <c r="L28" s="302">
        <v>0.21</v>
      </c>
      <c r="M28" s="303"/>
      <c r="N28" s="303"/>
      <c r="O28" s="303"/>
      <c r="P28" s="30"/>
      <c r="Q28" s="30"/>
      <c r="R28" s="30"/>
      <c r="S28" s="30"/>
      <c r="T28" s="30"/>
      <c r="U28" s="30"/>
      <c r="V28" s="30"/>
      <c r="W28" s="304">
        <f>ROUND($BB$51,2)</f>
        <v>0</v>
      </c>
      <c r="X28" s="303"/>
      <c r="Y28" s="303"/>
      <c r="Z28" s="303"/>
      <c r="AA28" s="303"/>
      <c r="AB28" s="303"/>
      <c r="AC28" s="303"/>
      <c r="AD28" s="303"/>
      <c r="AE28" s="303"/>
      <c r="AF28" s="30"/>
      <c r="AG28" s="30"/>
      <c r="AH28" s="30"/>
      <c r="AI28" s="30"/>
      <c r="AJ28" s="30"/>
      <c r="AK28" s="304">
        <v>0</v>
      </c>
      <c r="AL28" s="303"/>
      <c r="AM28" s="303"/>
      <c r="AN28" s="303"/>
      <c r="AO28" s="303"/>
      <c r="AP28" s="30"/>
      <c r="AQ28" s="31"/>
      <c r="BE28" s="306"/>
    </row>
    <row r="29" spans="2:71" s="6" customFormat="1" ht="15" hidden="1" customHeight="1" x14ac:dyDescent="0.3">
      <c r="B29" s="29"/>
      <c r="C29" s="30"/>
      <c r="D29" s="30"/>
      <c r="E29" s="30"/>
      <c r="F29" s="30" t="s">
        <v>46</v>
      </c>
      <c r="G29" s="30"/>
      <c r="H29" s="30"/>
      <c r="I29" s="30"/>
      <c r="J29" s="30"/>
      <c r="K29" s="30"/>
      <c r="L29" s="302">
        <v>0.15</v>
      </c>
      <c r="M29" s="303"/>
      <c r="N29" s="303"/>
      <c r="O29" s="303"/>
      <c r="P29" s="30"/>
      <c r="Q29" s="30"/>
      <c r="R29" s="30"/>
      <c r="S29" s="30"/>
      <c r="T29" s="30"/>
      <c r="U29" s="30"/>
      <c r="V29" s="30"/>
      <c r="W29" s="304">
        <f>ROUND($BC$51,2)</f>
        <v>0</v>
      </c>
      <c r="X29" s="303"/>
      <c r="Y29" s="303"/>
      <c r="Z29" s="303"/>
      <c r="AA29" s="303"/>
      <c r="AB29" s="303"/>
      <c r="AC29" s="303"/>
      <c r="AD29" s="303"/>
      <c r="AE29" s="303"/>
      <c r="AF29" s="30"/>
      <c r="AG29" s="30"/>
      <c r="AH29" s="30"/>
      <c r="AI29" s="30"/>
      <c r="AJ29" s="30"/>
      <c r="AK29" s="304">
        <v>0</v>
      </c>
      <c r="AL29" s="303"/>
      <c r="AM29" s="303"/>
      <c r="AN29" s="303"/>
      <c r="AO29" s="303"/>
      <c r="AP29" s="30"/>
      <c r="AQ29" s="31"/>
      <c r="BE29" s="306"/>
    </row>
    <row r="30" spans="2:71" s="6" customFormat="1" ht="15" hidden="1" customHeight="1" x14ac:dyDescent="0.3">
      <c r="B30" s="29"/>
      <c r="C30" s="30"/>
      <c r="D30" s="30"/>
      <c r="E30" s="30"/>
      <c r="F30" s="30" t="s">
        <v>47</v>
      </c>
      <c r="G30" s="30"/>
      <c r="H30" s="30"/>
      <c r="I30" s="30"/>
      <c r="J30" s="30"/>
      <c r="K30" s="30"/>
      <c r="L30" s="302">
        <v>0</v>
      </c>
      <c r="M30" s="303"/>
      <c r="N30" s="303"/>
      <c r="O30" s="303"/>
      <c r="P30" s="30"/>
      <c r="Q30" s="30"/>
      <c r="R30" s="30"/>
      <c r="S30" s="30"/>
      <c r="T30" s="30"/>
      <c r="U30" s="30"/>
      <c r="V30" s="30"/>
      <c r="W30" s="304">
        <f>ROUND($BD$51,2)</f>
        <v>0</v>
      </c>
      <c r="X30" s="303"/>
      <c r="Y30" s="303"/>
      <c r="Z30" s="303"/>
      <c r="AA30" s="303"/>
      <c r="AB30" s="303"/>
      <c r="AC30" s="303"/>
      <c r="AD30" s="303"/>
      <c r="AE30" s="303"/>
      <c r="AF30" s="30"/>
      <c r="AG30" s="30"/>
      <c r="AH30" s="30"/>
      <c r="AI30" s="30"/>
      <c r="AJ30" s="30"/>
      <c r="AK30" s="304">
        <v>0</v>
      </c>
      <c r="AL30" s="303"/>
      <c r="AM30" s="303"/>
      <c r="AN30" s="303"/>
      <c r="AO30" s="303"/>
      <c r="AP30" s="30"/>
      <c r="AQ30" s="31"/>
      <c r="BE30" s="306"/>
    </row>
    <row r="31" spans="2:71" s="6" customFormat="1" ht="7.5" customHeight="1" x14ac:dyDescent="0.3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7"/>
      <c r="BE31" s="300"/>
    </row>
    <row r="32" spans="2:71" s="6" customFormat="1" ht="27" customHeight="1" x14ac:dyDescent="0.3">
      <c r="B32" s="23"/>
      <c r="C32" s="32"/>
      <c r="D32" s="33" t="s">
        <v>48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5" t="s">
        <v>49</v>
      </c>
      <c r="U32" s="34"/>
      <c r="V32" s="34"/>
      <c r="W32" s="34"/>
      <c r="X32" s="289" t="s">
        <v>50</v>
      </c>
      <c r="Y32" s="286"/>
      <c r="Z32" s="286"/>
      <c r="AA32" s="286"/>
      <c r="AB32" s="286"/>
      <c r="AC32" s="34"/>
      <c r="AD32" s="34"/>
      <c r="AE32" s="34"/>
      <c r="AF32" s="34"/>
      <c r="AG32" s="34"/>
      <c r="AH32" s="34"/>
      <c r="AI32" s="34"/>
      <c r="AJ32" s="34"/>
      <c r="AK32" s="290">
        <f>SUM($AK$23:$AK$30)</f>
        <v>0</v>
      </c>
      <c r="AL32" s="286"/>
      <c r="AM32" s="286"/>
      <c r="AN32" s="286"/>
      <c r="AO32" s="291"/>
      <c r="AP32" s="32"/>
      <c r="AQ32" s="37"/>
      <c r="BE32" s="300"/>
    </row>
    <row r="33" spans="2:56" s="6" customFormat="1" ht="7.5" customHeight="1" x14ac:dyDescent="0.3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7"/>
    </row>
    <row r="34" spans="2:56" s="6" customFormat="1" ht="7.5" customHeight="1" x14ac:dyDescent="0.3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40"/>
    </row>
    <row r="38" spans="2:56" s="6" customFormat="1" ht="7.5" customHeight="1" x14ac:dyDescent="0.3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3"/>
    </row>
    <row r="39" spans="2:56" s="6" customFormat="1" ht="37.5" customHeight="1" x14ac:dyDescent="0.3">
      <c r="B39" s="23"/>
      <c r="C39" s="12" t="s">
        <v>51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43"/>
    </row>
    <row r="40" spans="2:56" s="6" customFormat="1" ht="7.5" customHeight="1" x14ac:dyDescent="0.3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43"/>
    </row>
    <row r="41" spans="2:56" s="44" customFormat="1" ht="15" customHeight="1" x14ac:dyDescent="0.3">
      <c r="B41" s="45"/>
      <c r="C41" s="19" t="s">
        <v>13</v>
      </c>
      <c r="D41" s="17"/>
      <c r="E41" s="17"/>
      <c r="F41" s="17"/>
      <c r="G41" s="17"/>
      <c r="H41" s="17"/>
      <c r="I41" s="17"/>
      <c r="J41" s="17"/>
      <c r="K41" s="17"/>
      <c r="L41" s="17" t="str">
        <f>$K$5</f>
        <v>01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46"/>
    </row>
    <row r="42" spans="2:56" s="47" customFormat="1" ht="37.5" customHeight="1" x14ac:dyDescent="0.3">
      <c r="B42" s="48"/>
      <c r="C42" s="49" t="s">
        <v>16</v>
      </c>
      <c r="D42" s="49"/>
      <c r="E42" s="49"/>
      <c r="F42" s="49"/>
      <c r="G42" s="49"/>
      <c r="H42" s="49"/>
      <c r="I42" s="49"/>
      <c r="J42" s="49"/>
      <c r="K42" s="49"/>
      <c r="L42" s="292" t="str">
        <f>$K$6</f>
        <v>Boletice - Polná - ekologizace kotelny</v>
      </c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49"/>
      <c r="AQ42" s="49"/>
      <c r="AR42" s="50"/>
    </row>
    <row r="43" spans="2:56" s="6" customFormat="1" ht="7.5" customHeight="1" x14ac:dyDescent="0.3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43"/>
    </row>
    <row r="44" spans="2:56" s="6" customFormat="1" ht="15.75" customHeight="1" x14ac:dyDescent="0.3">
      <c r="B44" s="23"/>
      <c r="C44" s="19" t="s">
        <v>22</v>
      </c>
      <c r="D44" s="24"/>
      <c r="E44" s="24"/>
      <c r="F44" s="24"/>
      <c r="G44" s="24"/>
      <c r="H44" s="24"/>
      <c r="I44" s="24"/>
      <c r="J44" s="24"/>
      <c r="K44" s="24"/>
      <c r="L44" s="51" t="str">
        <f>IF($K$8="","",$K$8)</f>
        <v>Boletice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19" t="s">
        <v>24</v>
      </c>
      <c r="AJ44" s="24"/>
      <c r="AK44" s="24"/>
      <c r="AL44" s="24"/>
      <c r="AM44" s="294" t="str">
        <f>IF($AN$8="","",$AN$8)</f>
        <v>27.04.2016</v>
      </c>
      <c r="AN44" s="295"/>
      <c r="AO44" s="24"/>
      <c r="AP44" s="24"/>
      <c r="AQ44" s="24"/>
      <c r="AR44" s="43"/>
    </row>
    <row r="45" spans="2:56" s="6" customFormat="1" ht="7.5" customHeight="1" x14ac:dyDescent="0.3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43"/>
    </row>
    <row r="46" spans="2:56" s="6" customFormat="1" ht="18.75" customHeight="1" x14ac:dyDescent="0.3">
      <c r="B46" s="23"/>
      <c r="C46" s="19" t="s">
        <v>28</v>
      </c>
      <c r="D46" s="24"/>
      <c r="E46" s="24"/>
      <c r="F46" s="24"/>
      <c r="G46" s="24"/>
      <c r="H46" s="24"/>
      <c r="I46" s="24"/>
      <c r="J46" s="24"/>
      <c r="K46" s="24"/>
      <c r="L46" s="17" t="str">
        <f>IF($E$11="","",$E$11)</f>
        <v>AS-PO, příspěvková organizace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19" t="s">
        <v>34</v>
      </c>
      <c r="AJ46" s="24"/>
      <c r="AK46" s="24"/>
      <c r="AL46" s="24"/>
      <c r="AM46" s="296" t="str">
        <f>IF($E$17="","",$E$17)</f>
        <v xml:space="preserve"> </v>
      </c>
      <c r="AN46" s="295"/>
      <c r="AO46" s="295"/>
      <c r="AP46" s="295"/>
      <c r="AQ46" s="24"/>
      <c r="AR46" s="43"/>
      <c r="AS46" s="297" t="s">
        <v>52</v>
      </c>
      <c r="AT46" s="298"/>
      <c r="AU46" s="53"/>
      <c r="AV46" s="53"/>
      <c r="AW46" s="53"/>
      <c r="AX46" s="53"/>
      <c r="AY46" s="53"/>
      <c r="AZ46" s="53"/>
      <c r="BA46" s="53"/>
      <c r="BB46" s="53"/>
      <c r="BC46" s="53"/>
      <c r="BD46" s="54"/>
    </row>
    <row r="47" spans="2:56" s="6" customFormat="1" ht="15.75" customHeight="1" x14ac:dyDescent="0.3">
      <c r="B47" s="23"/>
      <c r="C47" s="19" t="s">
        <v>32</v>
      </c>
      <c r="D47" s="24"/>
      <c r="E47" s="24"/>
      <c r="F47" s="24"/>
      <c r="G47" s="24"/>
      <c r="H47" s="24"/>
      <c r="I47" s="24"/>
      <c r="J47" s="24"/>
      <c r="K47" s="24"/>
      <c r="L47" s="17" t="str">
        <f>IF($E$14="Vyplň údaj","",$E$14)</f>
        <v/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43"/>
      <c r="AS47" s="299"/>
      <c r="AT47" s="300"/>
      <c r="BD47" s="55"/>
    </row>
    <row r="48" spans="2:56" s="6" customFormat="1" ht="12" customHeight="1" x14ac:dyDescent="0.3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43"/>
      <c r="AS48" s="301"/>
      <c r="AT48" s="295"/>
      <c r="AU48" s="24"/>
      <c r="AV48" s="24"/>
      <c r="AW48" s="24"/>
      <c r="AX48" s="24"/>
      <c r="AY48" s="24"/>
      <c r="AZ48" s="24"/>
      <c r="BA48" s="24"/>
      <c r="BB48" s="24"/>
      <c r="BC48" s="24"/>
      <c r="BD48" s="57"/>
    </row>
    <row r="49" spans="1:91" s="6" customFormat="1" ht="30" customHeight="1" x14ac:dyDescent="0.3">
      <c r="B49" s="23"/>
      <c r="C49" s="285" t="s">
        <v>53</v>
      </c>
      <c r="D49" s="286"/>
      <c r="E49" s="286"/>
      <c r="F49" s="286"/>
      <c r="G49" s="286"/>
      <c r="H49" s="34"/>
      <c r="I49" s="287" t="s">
        <v>54</v>
      </c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8" t="s">
        <v>55</v>
      </c>
      <c r="AH49" s="286"/>
      <c r="AI49" s="286"/>
      <c r="AJ49" s="286"/>
      <c r="AK49" s="286"/>
      <c r="AL49" s="286"/>
      <c r="AM49" s="286"/>
      <c r="AN49" s="287" t="s">
        <v>56</v>
      </c>
      <c r="AO49" s="286"/>
      <c r="AP49" s="286"/>
      <c r="AQ49" s="58" t="s">
        <v>57</v>
      </c>
      <c r="AR49" s="43"/>
      <c r="AS49" s="59" t="s">
        <v>58</v>
      </c>
      <c r="AT49" s="60" t="s">
        <v>59</v>
      </c>
      <c r="AU49" s="60" t="s">
        <v>60</v>
      </c>
      <c r="AV49" s="60" t="s">
        <v>61</v>
      </c>
      <c r="AW49" s="60" t="s">
        <v>62</v>
      </c>
      <c r="AX49" s="60" t="s">
        <v>63</v>
      </c>
      <c r="AY49" s="60" t="s">
        <v>64</v>
      </c>
      <c r="AZ49" s="60" t="s">
        <v>65</v>
      </c>
      <c r="BA49" s="60" t="s">
        <v>66</v>
      </c>
      <c r="BB49" s="60" t="s">
        <v>67</v>
      </c>
      <c r="BC49" s="60" t="s">
        <v>68</v>
      </c>
      <c r="BD49" s="61" t="s">
        <v>69</v>
      </c>
      <c r="BE49" s="62"/>
    </row>
    <row r="50" spans="1:91" s="6" customFormat="1" ht="12" customHeight="1" x14ac:dyDescent="0.3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43"/>
      <c r="AS50" s="63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7" customFormat="1" ht="33" customHeight="1" x14ac:dyDescent="0.3">
      <c r="B51" s="48"/>
      <c r="C51" s="66" t="s">
        <v>70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283">
        <f>ROUND(SUM($AG$52:$AG$63),2)</f>
        <v>0</v>
      </c>
      <c r="AH51" s="284"/>
      <c r="AI51" s="284"/>
      <c r="AJ51" s="284"/>
      <c r="AK51" s="284"/>
      <c r="AL51" s="284"/>
      <c r="AM51" s="284"/>
      <c r="AN51" s="283">
        <f>SUM($AG$51,$AT$51)</f>
        <v>0</v>
      </c>
      <c r="AO51" s="284"/>
      <c r="AP51" s="284"/>
      <c r="AQ51" s="68"/>
      <c r="AR51" s="50"/>
      <c r="AS51" s="69">
        <f>ROUND(SUM($AS$52:$AS$63),2)</f>
        <v>0</v>
      </c>
      <c r="AT51" s="70">
        <f>ROUND(SUM($AV$51:$AW$51),2)</f>
        <v>0</v>
      </c>
      <c r="AU51" s="71">
        <f>ROUND(SUM($AU$52:$AU$63),5)</f>
        <v>0</v>
      </c>
      <c r="AV51" s="70">
        <f>ROUND($AZ$51*$L$26,2)</f>
        <v>0</v>
      </c>
      <c r="AW51" s="70">
        <f>ROUND($BA$51*$L$27,2)</f>
        <v>0</v>
      </c>
      <c r="AX51" s="70">
        <f>ROUND($BB$51*$L$26,2)</f>
        <v>0</v>
      </c>
      <c r="AY51" s="70">
        <f>ROUND($BC$51*$L$27,2)</f>
        <v>0</v>
      </c>
      <c r="AZ51" s="70">
        <f>ROUND(SUM($AZ$52:$AZ$63),2)</f>
        <v>0</v>
      </c>
      <c r="BA51" s="70">
        <f>ROUND(SUM($BA$52:$BA$63),2)</f>
        <v>0</v>
      </c>
      <c r="BB51" s="70">
        <f>ROUND(SUM($BB$52:$BB$63),2)</f>
        <v>0</v>
      </c>
      <c r="BC51" s="70">
        <f>ROUND(SUM($BC$52:$BC$63),2)</f>
        <v>0</v>
      </c>
      <c r="BD51" s="72">
        <f>ROUND(SUM($BD$52:$BD$63),2)</f>
        <v>0</v>
      </c>
      <c r="BS51" s="47" t="s">
        <v>71</v>
      </c>
      <c r="BT51" s="47" t="s">
        <v>72</v>
      </c>
      <c r="BU51" s="73" t="s">
        <v>73</v>
      </c>
      <c r="BV51" s="47" t="s">
        <v>74</v>
      </c>
      <c r="BW51" s="47" t="s">
        <v>5</v>
      </c>
      <c r="BX51" s="47" t="s">
        <v>75</v>
      </c>
    </row>
    <row r="52" spans="1:91" s="74" customFormat="1" ht="28.5" customHeight="1" x14ac:dyDescent="0.3">
      <c r="A52" s="188" t="s">
        <v>2013</v>
      </c>
      <c r="B52" s="75"/>
      <c r="C52" s="76"/>
      <c r="D52" s="281" t="s">
        <v>76</v>
      </c>
      <c r="E52" s="282"/>
      <c r="F52" s="282"/>
      <c r="G52" s="282"/>
      <c r="H52" s="282"/>
      <c r="I52" s="76"/>
      <c r="J52" s="281" t="s">
        <v>77</v>
      </c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79">
        <f>'SO 01 MAR - SO 01 El Zakazka'!$J$27</f>
        <v>0</v>
      </c>
      <c r="AH52" s="280"/>
      <c r="AI52" s="280"/>
      <c r="AJ52" s="280"/>
      <c r="AK52" s="280"/>
      <c r="AL52" s="280"/>
      <c r="AM52" s="280"/>
      <c r="AN52" s="279">
        <f>SUM($AG$52,$AT$52)</f>
        <v>0</v>
      </c>
      <c r="AO52" s="280"/>
      <c r="AP52" s="280"/>
      <c r="AQ52" s="77" t="s">
        <v>78</v>
      </c>
      <c r="AR52" s="78"/>
      <c r="AS52" s="79">
        <v>0</v>
      </c>
      <c r="AT52" s="80">
        <f>ROUND(SUM($AV$52:$AW$52),2)</f>
        <v>0</v>
      </c>
      <c r="AU52" s="81">
        <f>'SO 01 MAR - SO 01 El Zakazka'!$P$86</f>
        <v>0</v>
      </c>
      <c r="AV52" s="80">
        <f>'SO 01 MAR - SO 01 El Zakazka'!$J$30</f>
        <v>0</v>
      </c>
      <c r="AW52" s="80">
        <f>'SO 01 MAR - SO 01 El Zakazka'!$J$31</f>
        <v>0</v>
      </c>
      <c r="AX52" s="80">
        <f>'SO 01 MAR - SO 01 El Zakazka'!$J$32</f>
        <v>0</v>
      </c>
      <c r="AY52" s="80">
        <f>'SO 01 MAR - SO 01 El Zakazka'!$J$33</f>
        <v>0</v>
      </c>
      <c r="AZ52" s="80">
        <f>'SO 01 MAR - SO 01 El Zakazka'!$F$30</f>
        <v>0</v>
      </c>
      <c r="BA52" s="80">
        <f>'SO 01 MAR - SO 01 El Zakazka'!$F$31</f>
        <v>0</v>
      </c>
      <c r="BB52" s="80">
        <f>'SO 01 MAR - SO 01 El Zakazka'!$F$32</f>
        <v>0</v>
      </c>
      <c r="BC52" s="80">
        <f>'SO 01 MAR - SO 01 El Zakazka'!$F$33</f>
        <v>0</v>
      </c>
      <c r="BD52" s="82">
        <f>'SO 01 MAR - SO 01 El Zakazka'!$F$34</f>
        <v>0</v>
      </c>
      <c r="BT52" s="74" t="s">
        <v>21</v>
      </c>
      <c r="BV52" s="74" t="s">
        <v>74</v>
      </c>
      <c r="BW52" s="74" t="s">
        <v>79</v>
      </c>
      <c r="BX52" s="74" t="s">
        <v>5</v>
      </c>
      <c r="CM52" s="74" t="s">
        <v>80</v>
      </c>
    </row>
    <row r="53" spans="1:91" s="74" customFormat="1" ht="28.5" customHeight="1" x14ac:dyDescent="0.3">
      <c r="A53" s="188" t="s">
        <v>2013</v>
      </c>
      <c r="B53" s="75"/>
      <c r="C53" s="76"/>
      <c r="D53" s="281" t="s">
        <v>81</v>
      </c>
      <c r="E53" s="282"/>
      <c r="F53" s="282"/>
      <c r="G53" s="282"/>
      <c r="H53" s="282"/>
      <c r="I53" s="76"/>
      <c r="J53" s="281" t="s">
        <v>82</v>
      </c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79">
        <f>'SO 01 Plyn - SO 01 Plyn '!$J$27</f>
        <v>0</v>
      </c>
      <c r="AH53" s="280"/>
      <c r="AI53" s="280"/>
      <c r="AJ53" s="280"/>
      <c r="AK53" s="280"/>
      <c r="AL53" s="280"/>
      <c r="AM53" s="280"/>
      <c r="AN53" s="279">
        <f>SUM($AG$53,$AT$53)</f>
        <v>0</v>
      </c>
      <c r="AO53" s="280"/>
      <c r="AP53" s="280"/>
      <c r="AQ53" s="77" t="s">
        <v>78</v>
      </c>
      <c r="AR53" s="78"/>
      <c r="AS53" s="79">
        <v>0</v>
      </c>
      <c r="AT53" s="80">
        <f>ROUND(SUM($AV$53:$AW$53),2)</f>
        <v>0</v>
      </c>
      <c r="AU53" s="81">
        <f>'SO 01 Plyn - SO 01 Plyn '!$P$82</f>
        <v>0</v>
      </c>
      <c r="AV53" s="80">
        <f>'SO 01 Plyn - SO 01 Plyn '!$J$30</f>
        <v>0</v>
      </c>
      <c r="AW53" s="80">
        <f>'SO 01 Plyn - SO 01 Plyn '!$J$31</f>
        <v>0</v>
      </c>
      <c r="AX53" s="80">
        <f>'SO 01 Plyn - SO 01 Plyn '!$J$32</f>
        <v>0</v>
      </c>
      <c r="AY53" s="80">
        <f>'SO 01 Plyn - SO 01 Plyn '!$J$33</f>
        <v>0</v>
      </c>
      <c r="AZ53" s="80">
        <f>'SO 01 Plyn - SO 01 Plyn '!$F$30</f>
        <v>0</v>
      </c>
      <c r="BA53" s="80">
        <f>'SO 01 Plyn - SO 01 Plyn '!$F$31</f>
        <v>0</v>
      </c>
      <c r="BB53" s="80">
        <f>'SO 01 Plyn - SO 01 Plyn '!$F$32</f>
        <v>0</v>
      </c>
      <c r="BC53" s="80">
        <f>'SO 01 Plyn - SO 01 Plyn '!$F$33</f>
        <v>0</v>
      </c>
      <c r="BD53" s="82">
        <f>'SO 01 Plyn - SO 01 Plyn '!$F$34</f>
        <v>0</v>
      </c>
      <c r="BT53" s="74" t="s">
        <v>21</v>
      </c>
      <c r="BV53" s="74" t="s">
        <v>74</v>
      </c>
      <c r="BW53" s="74" t="s">
        <v>83</v>
      </c>
      <c r="BX53" s="74" t="s">
        <v>5</v>
      </c>
      <c r="CM53" s="74" t="s">
        <v>80</v>
      </c>
    </row>
    <row r="54" spans="1:91" s="74" customFormat="1" ht="28.5" customHeight="1" x14ac:dyDescent="0.3">
      <c r="A54" s="188" t="s">
        <v>2013</v>
      </c>
      <c r="B54" s="75"/>
      <c r="C54" s="76"/>
      <c r="D54" s="281" t="s">
        <v>84</v>
      </c>
      <c r="E54" s="282"/>
      <c r="F54" s="282"/>
      <c r="G54" s="282"/>
      <c r="H54" s="282"/>
      <c r="I54" s="76"/>
      <c r="J54" s="281" t="s">
        <v>85</v>
      </c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79">
        <f>'SO 01 Stavba - SO 01 Stav...'!$J$27</f>
        <v>0</v>
      </c>
      <c r="AH54" s="280"/>
      <c r="AI54" s="280"/>
      <c r="AJ54" s="280"/>
      <c r="AK54" s="280"/>
      <c r="AL54" s="280"/>
      <c r="AM54" s="280"/>
      <c r="AN54" s="279">
        <f>SUM($AG$54,$AT$54)</f>
        <v>0</v>
      </c>
      <c r="AO54" s="280"/>
      <c r="AP54" s="280"/>
      <c r="AQ54" s="77" t="s">
        <v>78</v>
      </c>
      <c r="AR54" s="78"/>
      <c r="AS54" s="79">
        <v>0</v>
      </c>
      <c r="AT54" s="80">
        <f>ROUND(SUM($AV$54:$AW$54),2)</f>
        <v>0</v>
      </c>
      <c r="AU54" s="81">
        <f>'SO 01 Stavba - SO 01 Stav...'!$P$95</f>
        <v>0</v>
      </c>
      <c r="AV54" s="80">
        <f>'SO 01 Stavba - SO 01 Stav...'!$J$30</f>
        <v>0</v>
      </c>
      <c r="AW54" s="80">
        <f>'SO 01 Stavba - SO 01 Stav...'!$J$31</f>
        <v>0</v>
      </c>
      <c r="AX54" s="80">
        <f>'SO 01 Stavba - SO 01 Stav...'!$J$32</f>
        <v>0</v>
      </c>
      <c r="AY54" s="80">
        <f>'SO 01 Stavba - SO 01 Stav...'!$J$33</f>
        <v>0</v>
      </c>
      <c r="AZ54" s="80">
        <f>'SO 01 Stavba - SO 01 Stav...'!$F$30</f>
        <v>0</v>
      </c>
      <c r="BA54" s="80">
        <f>'SO 01 Stavba - SO 01 Stav...'!$F$31</f>
        <v>0</v>
      </c>
      <c r="BB54" s="80">
        <f>'SO 01 Stavba - SO 01 Stav...'!$F$32</f>
        <v>0</v>
      </c>
      <c r="BC54" s="80">
        <f>'SO 01 Stavba - SO 01 Stav...'!$F$33</f>
        <v>0</v>
      </c>
      <c r="BD54" s="82">
        <f>'SO 01 Stavba - SO 01 Stav...'!$F$34</f>
        <v>0</v>
      </c>
      <c r="BT54" s="74" t="s">
        <v>21</v>
      </c>
      <c r="BV54" s="74" t="s">
        <v>74</v>
      </c>
      <c r="BW54" s="74" t="s">
        <v>86</v>
      </c>
      <c r="BX54" s="74" t="s">
        <v>5</v>
      </c>
      <c r="CM54" s="74" t="s">
        <v>80</v>
      </c>
    </row>
    <row r="55" spans="1:91" s="74" customFormat="1" ht="28.5" customHeight="1" x14ac:dyDescent="0.3">
      <c r="A55" s="188" t="s">
        <v>2013</v>
      </c>
      <c r="B55" s="75"/>
      <c r="C55" s="76"/>
      <c r="D55" s="281" t="s">
        <v>87</v>
      </c>
      <c r="E55" s="282"/>
      <c r="F55" s="282"/>
      <c r="G55" s="282"/>
      <c r="H55" s="282"/>
      <c r="I55" s="76"/>
      <c r="J55" s="281" t="s">
        <v>88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79">
        <f>'SO 02 MAR - SO 02 El Zakazka'!$J$27</f>
        <v>0</v>
      </c>
      <c r="AH55" s="280"/>
      <c r="AI55" s="280"/>
      <c r="AJ55" s="280"/>
      <c r="AK55" s="280"/>
      <c r="AL55" s="280"/>
      <c r="AM55" s="280"/>
      <c r="AN55" s="279">
        <f>SUM($AG$55,$AT$55)</f>
        <v>0</v>
      </c>
      <c r="AO55" s="280"/>
      <c r="AP55" s="280"/>
      <c r="AQ55" s="77" t="s">
        <v>78</v>
      </c>
      <c r="AR55" s="78"/>
      <c r="AS55" s="79">
        <v>0</v>
      </c>
      <c r="AT55" s="80">
        <f>ROUND(SUM($AV$55:$AW$55),2)</f>
        <v>0</v>
      </c>
      <c r="AU55" s="81">
        <f>'SO 02 MAR - SO 02 El Zakazka'!$P$85</f>
        <v>0</v>
      </c>
      <c r="AV55" s="80">
        <f>'SO 02 MAR - SO 02 El Zakazka'!$J$30</f>
        <v>0</v>
      </c>
      <c r="AW55" s="80">
        <f>'SO 02 MAR - SO 02 El Zakazka'!$J$31</f>
        <v>0</v>
      </c>
      <c r="AX55" s="80">
        <f>'SO 02 MAR - SO 02 El Zakazka'!$J$32</f>
        <v>0</v>
      </c>
      <c r="AY55" s="80">
        <f>'SO 02 MAR - SO 02 El Zakazka'!$J$33</f>
        <v>0</v>
      </c>
      <c r="AZ55" s="80">
        <f>'SO 02 MAR - SO 02 El Zakazka'!$F$30</f>
        <v>0</v>
      </c>
      <c r="BA55" s="80">
        <f>'SO 02 MAR - SO 02 El Zakazka'!$F$31</f>
        <v>0</v>
      </c>
      <c r="BB55" s="80">
        <f>'SO 02 MAR - SO 02 El Zakazka'!$F$32</f>
        <v>0</v>
      </c>
      <c r="BC55" s="80">
        <f>'SO 02 MAR - SO 02 El Zakazka'!$F$33</f>
        <v>0</v>
      </c>
      <c r="BD55" s="82">
        <f>'SO 02 MAR - SO 02 El Zakazka'!$F$34</f>
        <v>0</v>
      </c>
      <c r="BT55" s="74" t="s">
        <v>21</v>
      </c>
      <c r="BV55" s="74" t="s">
        <v>74</v>
      </c>
      <c r="BW55" s="74" t="s">
        <v>89</v>
      </c>
      <c r="BX55" s="74" t="s">
        <v>5</v>
      </c>
      <c r="CM55" s="74" t="s">
        <v>80</v>
      </c>
    </row>
    <row r="56" spans="1:91" s="74" customFormat="1" ht="28.5" customHeight="1" x14ac:dyDescent="0.3">
      <c r="A56" s="188" t="s">
        <v>2013</v>
      </c>
      <c r="B56" s="75"/>
      <c r="C56" s="76"/>
      <c r="D56" s="281" t="s">
        <v>90</v>
      </c>
      <c r="E56" s="282"/>
      <c r="F56" s="282"/>
      <c r="G56" s="282"/>
      <c r="H56" s="282"/>
      <c r="I56" s="76"/>
      <c r="J56" s="281" t="s">
        <v>91</v>
      </c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79">
        <f>'SO 02 Plyn - SO 02 Plyn '!$J$27</f>
        <v>0</v>
      </c>
      <c r="AH56" s="280"/>
      <c r="AI56" s="280"/>
      <c r="AJ56" s="280"/>
      <c r="AK56" s="280"/>
      <c r="AL56" s="280"/>
      <c r="AM56" s="280"/>
      <c r="AN56" s="279">
        <f>SUM($AG$56,$AT$56)</f>
        <v>0</v>
      </c>
      <c r="AO56" s="280"/>
      <c r="AP56" s="280"/>
      <c r="AQ56" s="77" t="s">
        <v>78</v>
      </c>
      <c r="AR56" s="78"/>
      <c r="AS56" s="79">
        <v>0</v>
      </c>
      <c r="AT56" s="80">
        <f>ROUND(SUM($AV$56:$AW$56),2)</f>
        <v>0</v>
      </c>
      <c r="AU56" s="81">
        <f>'SO 02 Plyn - SO 02 Plyn '!$P$82</f>
        <v>0</v>
      </c>
      <c r="AV56" s="80">
        <f>'SO 02 Plyn - SO 02 Plyn '!$J$30</f>
        <v>0</v>
      </c>
      <c r="AW56" s="80">
        <f>'SO 02 Plyn - SO 02 Plyn '!$J$31</f>
        <v>0</v>
      </c>
      <c r="AX56" s="80">
        <f>'SO 02 Plyn - SO 02 Plyn '!$J$32</f>
        <v>0</v>
      </c>
      <c r="AY56" s="80">
        <f>'SO 02 Plyn - SO 02 Plyn '!$J$33</f>
        <v>0</v>
      </c>
      <c r="AZ56" s="80">
        <f>'SO 02 Plyn - SO 02 Plyn '!$F$30</f>
        <v>0</v>
      </c>
      <c r="BA56" s="80">
        <f>'SO 02 Plyn - SO 02 Plyn '!$F$31</f>
        <v>0</v>
      </c>
      <c r="BB56" s="80">
        <f>'SO 02 Plyn - SO 02 Plyn '!$F$32</f>
        <v>0</v>
      </c>
      <c r="BC56" s="80">
        <f>'SO 02 Plyn - SO 02 Plyn '!$F$33</f>
        <v>0</v>
      </c>
      <c r="BD56" s="82">
        <f>'SO 02 Plyn - SO 02 Plyn '!$F$34</f>
        <v>0</v>
      </c>
      <c r="BT56" s="74" t="s">
        <v>21</v>
      </c>
      <c r="BV56" s="74" t="s">
        <v>74</v>
      </c>
      <c r="BW56" s="74" t="s">
        <v>92</v>
      </c>
      <c r="BX56" s="74" t="s">
        <v>5</v>
      </c>
      <c r="CM56" s="74" t="s">
        <v>80</v>
      </c>
    </row>
    <row r="57" spans="1:91" s="74" customFormat="1" ht="28.5" customHeight="1" x14ac:dyDescent="0.3">
      <c r="A57" s="188" t="s">
        <v>2013</v>
      </c>
      <c r="B57" s="75"/>
      <c r="C57" s="76"/>
      <c r="D57" s="281" t="s">
        <v>93</v>
      </c>
      <c r="E57" s="282"/>
      <c r="F57" s="282"/>
      <c r="G57" s="282"/>
      <c r="H57" s="282"/>
      <c r="I57" s="76"/>
      <c r="J57" s="281" t="s">
        <v>94</v>
      </c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79">
        <f>'SO 02 Stavba - SO 02 Stav...'!$J$27</f>
        <v>0</v>
      </c>
      <c r="AH57" s="280"/>
      <c r="AI57" s="280"/>
      <c r="AJ57" s="280"/>
      <c r="AK57" s="280"/>
      <c r="AL57" s="280"/>
      <c r="AM57" s="280"/>
      <c r="AN57" s="279">
        <f>SUM($AG$57,$AT$57)</f>
        <v>0</v>
      </c>
      <c r="AO57" s="280"/>
      <c r="AP57" s="280"/>
      <c r="AQ57" s="77" t="s">
        <v>78</v>
      </c>
      <c r="AR57" s="78"/>
      <c r="AS57" s="79">
        <v>0</v>
      </c>
      <c r="AT57" s="80">
        <f>ROUND(SUM($AV$57:$AW$57),2)</f>
        <v>0</v>
      </c>
      <c r="AU57" s="81">
        <f>'SO 02 Stavba - SO 02 Stav...'!$P$93</f>
        <v>0</v>
      </c>
      <c r="AV57" s="80">
        <f>'SO 02 Stavba - SO 02 Stav...'!$J$30</f>
        <v>0</v>
      </c>
      <c r="AW57" s="80">
        <f>'SO 02 Stavba - SO 02 Stav...'!$J$31</f>
        <v>0</v>
      </c>
      <c r="AX57" s="80">
        <f>'SO 02 Stavba - SO 02 Stav...'!$J$32</f>
        <v>0</v>
      </c>
      <c r="AY57" s="80">
        <f>'SO 02 Stavba - SO 02 Stav...'!$J$33</f>
        <v>0</v>
      </c>
      <c r="AZ57" s="80">
        <f>'SO 02 Stavba - SO 02 Stav...'!$F$30</f>
        <v>0</v>
      </c>
      <c r="BA57" s="80">
        <f>'SO 02 Stavba - SO 02 Stav...'!$F$31</f>
        <v>0</v>
      </c>
      <c r="BB57" s="80">
        <f>'SO 02 Stavba - SO 02 Stav...'!$F$32</f>
        <v>0</v>
      </c>
      <c r="BC57" s="80">
        <f>'SO 02 Stavba - SO 02 Stav...'!$F$33</f>
        <v>0</v>
      </c>
      <c r="BD57" s="82">
        <f>'SO 02 Stavba - SO 02 Stav...'!$F$34</f>
        <v>0</v>
      </c>
      <c r="BT57" s="74" t="s">
        <v>21</v>
      </c>
      <c r="BV57" s="74" t="s">
        <v>74</v>
      </c>
      <c r="BW57" s="74" t="s">
        <v>95</v>
      </c>
      <c r="BX57" s="74" t="s">
        <v>5</v>
      </c>
      <c r="CM57" s="74" t="s">
        <v>80</v>
      </c>
    </row>
    <row r="58" spans="1:91" s="74" customFormat="1" ht="28.5" customHeight="1" x14ac:dyDescent="0.3">
      <c r="A58" s="188" t="s">
        <v>2013</v>
      </c>
      <c r="B58" s="75"/>
      <c r="C58" s="76"/>
      <c r="D58" s="281" t="s">
        <v>96</v>
      </c>
      <c r="E58" s="282"/>
      <c r="F58" s="282"/>
      <c r="G58" s="282"/>
      <c r="H58" s="282"/>
      <c r="I58" s="76"/>
      <c r="J58" s="281" t="s">
        <v>97</v>
      </c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79">
        <f>'SO 03 MAR - SO 03 El Zakazka'!$J$27</f>
        <v>0</v>
      </c>
      <c r="AH58" s="280"/>
      <c r="AI58" s="280"/>
      <c r="AJ58" s="280"/>
      <c r="AK58" s="280"/>
      <c r="AL58" s="280"/>
      <c r="AM58" s="280"/>
      <c r="AN58" s="279">
        <f>SUM($AG$58,$AT$58)</f>
        <v>0</v>
      </c>
      <c r="AO58" s="280"/>
      <c r="AP58" s="280"/>
      <c r="AQ58" s="77" t="s">
        <v>78</v>
      </c>
      <c r="AR58" s="78"/>
      <c r="AS58" s="79">
        <v>0</v>
      </c>
      <c r="AT58" s="80">
        <f>ROUND(SUM($AV$58:$AW$58),2)</f>
        <v>0</v>
      </c>
      <c r="AU58" s="81">
        <f>'SO 03 MAR - SO 03 El Zakazka'!$P$85</f>
        <v>0</v>
      </c>
      <c r="AV58" s="80">
        <f>'SO 03 MAR - SO 03 El Zakazka'!$J$30</f>
        <v>0</v>
      </c>
      <c r="AW58" s="80">
        <f>'SO 03 MAR - SO 03 El Zakazka'!$J$31</f>
        <v>0</v>
      </c>
      <c r="AX58" s="80">
        <f>'SO 03 MAR - SO 03 El Zakazka'!$J$32</f>
        <v>0</v>
      </c>
      <c r="AY58" s="80">
        <f>'SO 03 MAR - SO 03 El Zakazka'!$J$33</f>
        <v>0</v>
      </c>
      <c r="AZ58" s="80">
        <f>'SO 03 MAR - SO 03 El Zakazka'!$F$30</f>
        <v>0</v>
      </c>
      <c r="BA58" s="80">
        <f>'SO 03 MAR - SO 03 El Zakazka'!$F$31</f>
        <v>0</v>
      </c>
      <c r="BB58" s="80">
        <f>'SO 03 MAR - SO 03 El Zakazka'!$F$32</f>
        <v>0</v>
      </c>
      <c r="BC58" s="80">
        <f>'SO 03 MAR - SO 03 El Zakazka'!$F$33</f>
        <v>0</v>
      </c>
      <c r="BD58" s="82">
        <f>'SO 03 MAR - SO 03 El Zakazka'!$F$34</f>
        <v>0</v>
      </c>
      <c r="BT58" s="74" t="s">
        <v>21</v>
      </c>
      <c r="BV58" s="74" t="s">
        <v>74</v>
      </c>
      <c r="BW58" s="74" t="s">
        <v>98</v>
      </c>
      <c r="BX58" s="74" t="s">
        <v>5</v>
      </c>
      <c r="CM58" s="74" t="s">
        <v>80</v>
      </c>
    </row>
    <row r="59" spans="1:91" s="74" customFormat="1" ht="28.5" customHeight="1" x14ac:dyDescent="0.3">
      <c r="A59" s="188" t="s">
        <v>2013</v>
      </c>
      <c r="B59" s="75"/>
      <c r="C59" s="76"/>
      <c r="D59" s="281" t="s">
        <v>99</v>
      </c>
      <c r="E59" s="282"/>
      <c r="F59" s="282"/>
      <c r="G59" s="282"/>
      <c r="H59" s="282"/>
      <c r="I59" s="76"/>
      <c r="J59" s="281" t="s">
        <v>100</v>
      </c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79">
        <f>'SO 03 Plyn - SO 03 Plyn '!$J$27</f>
        <v>0</v>
      </c>
      <c r="AH59" s="280"/>
      <c r="AI59" s="280"/>
      <c r="AJ59" s="280"/>
      <c r="AK59" s="280"/>
      <c r="AL59" s="280"/>
      <c r="AM59" s="280"/>
      <c r="AN59" s="279">
        <f>SUM($AG$59,$AT$59)</f>
        <v>0</v>
      </c>
      <c r="AO59" s="280"/>
      <c r="AP59" s="280"/>
      <c r="AQ59" s="77" t="s">
        <v>78</v>
      </c>
      <c r="AR59" s="78"/>
      <c r="AS59" s="79">
        <v>0</v>
      </c>
      <c r="AT59" s="80">
        <f>ROUND(SUM($AV$59:$AW$59),2)</f>
        <v>0</v>
      </c>
      <c r="AU59" s="81">
        <f>'SO 03 Plyn - SO 03 Plyn '!$P$82</f>
        <v>0</v>
      </c>
      <c r="AV59" s="80">
        <f>'SO 03 Plyn - SO 03 Plyn '!$J$30</f>
        <v>0</v>
      </c>
      <c r="AW59" s="80">
        <f>'SO 03 Plyn - SO 03 Plyn '!$J$31</f>
        <v>0</v>
      </c>
      <c r="AX59" s="80">
        <f>'SO 03 Plyn - SO 03 Plyn '!$J$32</f>
        <v>0</v>
      </c>
      <c r="AY59" s="80">
        <f>'SO 03 Plyn - SO 03 Plyn '!$J$33</f>
        <v>0</v>
      </c>
      <c r="AZ59" s="80">
        <f>'SO 03 Plyn - SO 03 Plyn '!$F$30</f>
        <v>0</v>
      </c>
      <c r="BA59" s="80">
        <f>'SO 03 Plyn - SO 03 Plyn '!$F$31</f>
        <v>0</v>
      </c>
      <c r="BB59" s="80">
        <f>'SO 03 Plyn - SO 03 Plyn '!$F$32</f>
        <v>0</v>
      </c>
      <c r="BC59" s="80">
        <f>'SO 03 Plyn - SO 03 Plyn '!$F$33</f>
        <v>0</v>
      </c>
      <c r="BD59" s="82">
        <f>'SO 03 Plyn - SO 03 Plyn '!$F$34</f>
        <v>0</v>
      </c>
      <c r="BT59" s="74" t="s">
        <v>21</v>
      </c>
      <c r="BV59" s="74" t="s">
        <v>74</v>
      </c>
      <c r="BW59" s="74" t="s">
        <v>101</v>
      </c>
      <c r="BX59" s="74" t="s">
        <v>5</v>
      </c>
      <c r="CM59" s="74" t="s">
        <v>80</v>
      </c>
    </row>
    <row r="60" spans="1:91" s="74" customFormat="1" ht="28.5" customHeight="1" x14ac:dyDescent="0.3">
      <c r="A60" s="188" t="s">
        <v>2013</v>
      </c>
      <c r="B60" s="75"/>
      <c r="C60" s="76"/>
      <c r="D60" s="281" t="s">
        <v>102</v>
      </c>
      <c r="E60" s="282"/>
      <c r="F60" s="282"/>
      <c r="G60" s="282"/>
      <c r="H60" s="282"/>
      <c r="I60" s="76"/>
      <c r="J60" s="281" t="s">
        <v>103</v>
      </c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79">
        <f>'SO 03 Stavba - SO 03 Stav...'!$J$27</f>
        <v>0</v>
      </c>
      <c r="AH60" s="280"/>
      <c r="AI60" s="280"/>
      <c r="AJ60" s="280"/>
      <c r="AK60" s="280"/>
      <c r="AL60" s="280"/>
      <c r="AM60" s="280"/>
      <c r="AN60" s="279">
        <f>SUM($AG$60,$AT$60)</f>
        <v>0</v>
      </c>
      <c r="AO60" s="280"/>
      <c r="AP60" s="280"/>
      <c r="AQ60" s="77" t="s">
        <v>78</v>
      </c>
      <c r="AR60" s="78"/>
      <c r="AS60" s="79">
        <v>0</v>
      </c>
      <c r="AT60" s="80">
        <f>ROUND(SUM($AV$60:$AW$60),2)</f>
        <v>0</v>
      </c>
      <c r="AU60" s="81">
        <f>'SO 03 Stavba - SO 03 Stav...'!$P$92</f>
        <v>0</v>
      </c>
      <c r="AV60" s="80">
        <f>'SO 03 Stavba - SO 03 Stav...'!$J$30</f>
        <v>0</v>
      </c>
      <c r="AW60" s="80">
        <f>'SO 03 Stavba - SO 03 Stav...'!$J$31</f>
        <v>0</v>
      </c>
      <c r="AX60" s="80">
        <f>'SO 03 Stavba - SO 03 Stav...'!$J$32</f>
        <v>0</v>
      </c>
      <c r="AY60" s="80">
        <f>'SO 03 Stavba - SO 03 Stav...'!$J$33</f>
        <v>0</v>
      </c>
      <c r="AZ60" s="80">
        <f>'SO 03 Stavba - SO 03 Stav...'!$F$30</f>
        <v>0</v>
      </c>
      <c r="BA60" s="80">
        <f>'SO 03 Stavba - SO 03 Stav...'!$F$31</f>
        <v>0</v>
      </c>
      <c r="BB60" s="80">
        <f>'SO 03 Stavba - SO 03 Stav...'!$F$32</f>
        <v>0</v>
      </c>
      <c r="BC60" s="80">
        <f>'SO 03 Stavba - SO 03 Stav...'!$F$33</f>
        <v>0</v>
      </c>
      <c r="BD60" s="82">
        <f>'SO 03 Stavba - SO 03 Stav...'!$F$34</f>
        <v>0</v>
      </c>
      <c r="BT60" s="74" t="s">
        <v>21</v>
      </c>
      <c r="BV60" s="74" t="s">
        <v>74</v>
      </c>
      <c r="BW60" s="74" t="s">
        <v>104</v>
      </c>
      <c r="BX60" s="74" t="s">
        <v>5</v>
      </c>
      <c r="CM60" s="74" t="s">
        <v>80</v>
      </c>
    </row>
    <row r="61" spans="1:91" s="74" customFormat="1" ht="28.5" customHeight="1" x14ac:dyDescent="0.3">
      <c r="A61" s="188" t="s">
        <v>2013</v>
      </c>
      <c r="B61" s="75"/>
      <c r="C61" s="76"/>
      <c r="D61" s="281" t="s">
        <v>105</v>
      </c>
      <c r="E61" s="282"/>
      <c r="F61" s="282"/>
      <c r="G61" s="282"/>
      <c r="H61" s="282"/>
      <c r="I61" s="76"/>
      <c r="J61" s="281" t="s">
        <v>106</v>
      </c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79">
        <f>'SO 03 UT - SO 03 Ustřední...'!$J$27</f>
        <v>0</v>
      </c>
      <c r="AH61" s="280"/>
      <c r="AI61" s="280"/>
      <c r="AJ61" s="280"/>
      <c r="AK61" s="280"/>
      <c r="AL61" s="280"/>
      <c r="AM61" s="280"/>
      <c r="AN61" s="279">
        <f>SUM($AG$61,$AT$61)</f>
        <v>0</v>
      </c>
      <c r="AO61" s="280"/>
      <c r="AP61" s="280"/>
      <c r="AQ61" s="77" t="s">
        <v>78</v>
      </c>
      <c r="AR61" s="78"/>
      <c r="AS61" s="79">
        <v>0</v>
      </c>
      <c r="AT61" s="80">
        <f>ROUND(SUM($AV$61:$AW$61),2)</f>
        <v>0</v>
      </c>
      <c r="AU61" s="81">
        <f>'SO 03 UT - SO 03 Ustřední...'!$P$92</f>
        <v>0</v>
      </c>
      <c r="AV61" s="80">
        <f>'SO 03 UT - SO 03 Ustřední...'!$J$30</f>
        <v>0</v>
      </c>
      <c r="AW61" s="80">
        <f>'SO 03 UT - SO 03 Ustřední...'!$J$31</f>
        <v>0</v>
      </c>
      <c r="AX61" s="80">
        <f>'SO 03 UT - SO 03 Ustřední...'!$J$32</f>
        <v>0</v>
      </c>
      <c r="AY61" s="80">
        <f>'SO 03 UT - SO 03 Ustřední...'!$J$33</f>
        <v>0</v>
      </c>
      <c r="AZ61" s="80">
        <f>'SO 03 UT - SO 03 Ustřední...'!$F$30</f>
        <v>0</v>
      </c>
      <c r="BA61" s="80">
        <f>'SO 03 UT - SO 03 Ustřední...'!$F$31</f>
        <v>0</v>
      </c>
      <c r="BB61" s="80">
        <f>'SO 03 UT - SO 03 Ustřední...'!$F$32</f>
        <v>0</v>
      </c>
      <c r="BC61" s="80">
        <f>'SO 03 UT - SO 03 Ustřední...'!$F$33</f>
        <v>0</v>
      </c>
      <c r="BD61" s="82">
        <f>'SO 03 UT - SO 03 Ustřední...'!$F$34</f>
        <v>0</v>
      </c>
      <c r="BT61" s="74" t="s">
        <v>21</v>
      </c>
      <c r="BV61" s="74" t="s">
        <v>74</v>
      </c>
      <c r="BW61" s="74" t="s">
        <v>107</v>
      </c>
      <c r="BX61" s="74" t="s">
        <v>5</v>
      </c>
      <c r="CM61" s="74" t="s">
        <v>80</v>
      </c>
    </row>
    <row r="62" spans="1:91" s="74" customFormat="1" ht="28.5" customHeight="1" x14ac:dyDescent="0.3">
      <c r="A62" s="188" t="s">
        <v>2013</v>
      </c>
      <c r="B62" s="75"/>
      <c r="C62" s="76"/>
      <c r="D62" s="281" t="s">
        <v>108</v>
      </c>
      <c r="E62" s="282"/>
      <c r="F62" s="282"/>
      <c r="G62" s="282"/>
      <c r="H62" s="282"/>
      <c r="I62" s="76"/>
      <c r="J62" s="281" t="s">
        <v>109</v>
      </c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79">
        <f>'SO 01 UT - SO 01 Ustřední...'!$J$27</f>
        <v>0</v>
      </c>
      <c r="AH62" s="280"/>
      <c r="AI62" s="280"/>
      <c r="AJ62" s="280"/>
      <c r="AK62" s="280"/>
      <c r="AL62" s="280"/>
      <c r="AM62" s="280"/>
      <c r="AN62" s="279">
        <f>SUM($AG$62,$AT$62)</f>
        <v>0</v>
      </c>
      <c r="AO62" s="280"/>
      <c r="AP62" s="280"/>
      <c r="AQ62" s="77" t="s">
        <v>78</v>
      </c>
      <c r="AR62" s="78"/>
      <c r="AS62" s="79">
        <v>0</v>
      </c>
      <c r="AT62" s="80">
        <f>ROUND(SUM($AV$62:$AW$62),2)</f>
        <v>0</v>
      </c>
      <c r="AU62" s="81">
        <f>'SO 01 UT - SO 01 Ustřední...'!$P$95</f>
        <v>0</v>
      </c>
      <c r="AV62" s="80">
        <f>'SO 01 UT - SO 01 Ustřední...'!$J$30</f>
        <v>0</v>
      </c>
      <c r="AW62" s="80">
        <f>'SO 01 UT - SO 01 Ustřední...'!$J$31</f>
        <v>0</v>
      </c>
      <c r="AX62" s="80">
        <f>'SO 01 UT - SO 01 Ustřední...'!$J$32</f>
        <v>0</v>
      </c>
      <c r="AY62" s="80">
        <f>'SO 01 UT - SO 01 Ustřední...'!$J$33</f>
        <v>0</v>
      </c>
      <c r="AZ62" s="80">
        <f>'SO 01 UT - SO 01 Ustřední...'!$F$30</f>
        <v>0</v>
      </c>
      <c r="BA62" s="80">
        <f>'SO 01 UT - SO 01 Ustřední...'!$F$31</f>
        <v>0</v>
      </c>
      <c r="BB62" s="80">
        <f>'SO 01 UT - SO 01 Ustřední...'!$F$32</f>
        <v>0</v>
      </c>
      <c r="BC62" s="80">
        <f>'SO 01 UT - SO 01 Ustřední...'!$F$33</f>
        <v>0</v>
      </c>
      <c r="BD62" s="82">
        <f>'SO 01 UT - SO 01 Ustřední...'!$F$34</f>
        <v>0</v>
      </c>
      <c r="BT62" s="74" t="s">
        <v>21</v>
      </c>
      <c r="BV62" s="74" t="s">
        <v>74</v>
      </c>
      <c r="BW62" s="74" t="s">
        <v>110</v>
      </c>
      <c r="BX62" s="74" t="s">
        <v>5</v>
      </c>
      <c r="CM62" s="74" t="s">
        <v>80</v>
      </c>
    </row>
    <row r="63" spans="1:91" s="74" customFormat="1" ht="28.5" customHeight="1" x14ac:dyDescent="0.3">
      <c r="A63" s="188" t="s">
        <v>2013</v>
      </c>
      <c r="B63" s="75"/>
      <c r="C63" s="76"/>
      <c r="D63" s="281" t="s">
        <v>111</v>
      </c>
      <c r="E63" s="282"/>
      <c r="F63" s="282"/>
      <c r="G63" s="282"/>
      <c r="H63" s="282"/>
      <c r="I63" s="76"/>
      <c r="J63" s="281" t="s">
        <v>112</v>
      </c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79">
        <f>'SO 02 UT Zakazka - SO 02 ...'!$J$27</f>
        <v>0</v>
      </c>
      <c r="AH63" s="280"/>
      <c r="AI63" s="280"/>
      <c r="AJ63" s="280"/>
      <c r="AK63" s="280"/>
      <c r="AL63" s="280"/>
      <c r="AM63" s="280"/>
      <c r="AN63" s="279">
        <f>SUM($AG$63,$AT$63)</f>
        <v>0</v>
      </c>
      <c r="AO63" s="280"/>
      <c r="AP63" s="280"/>
      <c r="AQ63" s="77" t="s">
        <v>78</v>
      </c>
      <c r="AR63" s="78"/>
      <c r="AS63" s="83">
        <v>0</v>
      </c>
      <c r="AT63" s="84">
        <f>ROUND(SUM($AV$63:$AW$63),2)</f>
        <v>0</v>
      </c>
      <c r="AU63" s="85">
        <f>'SO 02 UT Zakazka - SO 02 ...'!$P$93</f>
        <v>0</v>
      </c>
      <c r="AV63" s="84">
        <f>'SO 02 UT Zakazka - SO 02 ...'!$J$30</f>
        <v>0</v>
      </c>
      <c r="AW63" s="84">
        <f>'SO 02 UT Zakazka - SO 02 ...'!$J$31</f>
        <v>0</v>
      </c>
      <c r="AX63" s="84">
        <f>'SO 02 UT Zakazka - SO 02 ...'!$J$32</f>
        <v>0</v>
      </c>
      <c r="AY63" s="84">
        <f>'SO 02 UT Zakazka - SO 02 ...'!$J$33</f>
        <v>0</v>
      </c>
      <c r="AZ63" s="84">
        <f>'SO 02 UT Zakazka - SO 02 ...'!$F$30</f>
        <v>0</v>
      </c>
      <c r="BA63" s="84">
        <f>'SO 02 UT Zakazka - SO 02 ...'!$F$31</f>
        <v>0</v>
      </c>
      <c r="BB63" s="84">
        <f>'SO 02 UT Zakazka - SO 02 ...'!$F$32</f>
        <v>0</v>
      </c>
      <c r="BC63" s="84">
        <f>'SO 02 UT Zakazka - SO 02 ...'!$F$33</f>
        <v>0</v>
      </c>
      <c r="BD63" s="86">
        <f>'SO 02 UT Zakazka - SO 02 ...'!$F$34</f>
        <v>0</v>
      </c>
      <c r="BT63" s="74" t="s">
        <v>21</v>
      </c>
      <c r="BV63" s="74" t="s">
        <v>74</v>
      </c>
      <c r="BW63" s="74" t="s">
        <v>113</v>
      </c>
      <c r="BX63" s="74" t="s">
        <v>5</v>
      </c>
      <c r="CM63" s="74" t="s">
        <v>80</v>
      </c>
    </row>
    <row r="64" spans="1:91" s="6" customFormat="1" ht="30.75" customHeight="1" x14ac:dyDescent="0.3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43"/>
    </row>
    <row r="65" spans="2:44" s="6" customFormat="1" ht="7.5" customHeight="1" x14ac:dyDescent="0.3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43"/>
    </row>
  </sheetData>
  <sheetProtection password="CC35" sheet="1" objects="1" scenarios="1" formatColumns="0" formatRows="0" sort="0" autoFilter="0"/>
  <mergeCells count="8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J58:AF58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60:AM60"/>
    <mergeCell ref="D60:H60"/>
    <mergeCell ref="J60:AF60"/>
    <mergeCell ref="AN57:AP57"/>
    <mergeCell ref="AG57:AM57"/>
    <mergeCell ref="D57:H57"/>
    <mergeCell ref="J57:AF57"/>
    <mergeCell ref="AN58:AP58"/>
    <mergeCell ref="AG58:AM58"/>
    <mergeCell ref="D58:H58"/>
    <mergeCell ref="J61:AF61"/>
    <mergeCell ref="AN62:AP62"/>
    <mergeCell ref="AG62:AM62"/>
    <mergeCell ref="D62:H62"/>
    <mergeCell ref="J62:AF62"/>
    <mergeCell ref="AN59:AP59"/>
    <mergeCell ref="AG59:AM59"/>
    <mergeCell ref="D59:H59"/>
    <mergeCell ref="J59:AF59"/>
    <mergeCell ref="AN60:AP60"/>
    <mergeCell ref="AR2:BE2"/>
    <mergeCell ref="AN63:AP63"/>
    <mergeCell ref="AG63:AM63"/>
    <mergeCell ref="D63:H63"/>
    <mergeCell ref="J63:AF63"/>
    <mergeCell ref="AG51:AM51"/>
    <mergeCell ref="AN51:AP51"/>
    <mergeCell ref="AN61:AP61"/>
    <mergeCell ref="AG61:AM61"/>
    <mergeCell ref="D61:H61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 01 MAR - SO 01 El Zakazka'!C2" tooltip="SO 01 MAR - SO 01 El Zakazka" display="/"/>
    <hyperlink ref="A53" location="'SO 01 Plyn - SO 01 Plyn '!C2" tooltip="SO 01 Plyn - SO 01 Plyn " display="/"/>
    <hyperlink ref="A54" location="'SO 01 Stavba - SO 01 Stav...'!C2" tooltip="SO 01 Stavba - SO 01 Stav..." display="/"/>
    <hyperlink ref="A55" location="'SO 02 MAR - SO 02 El Zakazka'!C2" tooltip="SO 02 MAR - SO 02 El Zakazka" display="/"/>
    <hyperlink ref="A56" location="'SO 02 Plyn - SO 02 Plyn '!C2" tooltip="SO 02 Plyn - SO 02 Plyn " display="/"/>
    <hyperlink ref="A57" location="'SO 02 Stavba - SO 02 Stav...'!C2" tooltip="SO 02 Stavba - SO 02 Stav..." display="/"/>
    <hyperlink ref="A58" location="'SO 03 MAR - SO 03 El Zakazka'!C2" tooltip="SO 03 MAR - SO 03 El Zakazka" display="/"/>
    <hyperlink ref="A59" location="'SO 03 Plyn - SO 03 Plyn '!C2" tooltip="SO 03 Plyn - SO 03 Plyn " display="/"/>
    <hyperlink ref="A60" location="'SO 03 Stavba - SO 03 Stav...'!C2" tooltip="SO 03 Stavba - SO 03 Stav..." display="/"/>
    <hyperlink ref="A61" location="'SO 03 UT - SO 03 Ustřední...'!C2" tooltip="SO 03 UT - SO 03 Ustřední..." display="/"/>
    <hyperlink ref="A62" location="'SO 01 UT - SO 01 Ustřední...'!C2" tooltip="SO 01 UT - SO 01 Ustřední..." display="/"/>
    <hyperlink ref="A63" location="'SO 02 UT Zakazka - SO 02 ...'!C2" tooltip="SO 02 UT Zakazka - SO 02 ..." display="/"/>
  </hyperlinks>
  <pageMargins left="0.59027779102325439" right="0.59027779102325439" top="0.59027779102325439" bottom="0.59027779102325439" header="0" footer="0"/>
  <pageSetup paperSize="9" fitToHeight="100" orientation="landscape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90"/>
      <c r="C1" s="190"/>
      <c r="D1" s="189" t="s">
        <v>1</v>
      </c>
      <c r="E1" s="190"/>
      <c r="F1" s="191" t="s">
        <v>2014</v>
      </c>
      <c r="G1" s="314" t="s">
        <v>2015</v>
      </c>
      <c r="H1" s="314"/>
      <c r="I1" s="190"/>
      <c r="J1" s="191" t="s">
        <v>2016</v>
      </c>
      <c r="K1" s="189" t="s">
        <v>114</v>
      </c>
      <c r="L1" s="191" t="s">
        <v>2017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7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" t="s">
        <v>79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80</v>
      </c>
    </row>
    <row r="4" spans="1:256" s="2" customFormat="1" ht="37.5" customHeight="1" x14ac:dyDescent="0.3">
      <c r="B4" s="10"/>
      <c r="C4" s="11"/>
      <c r="D4" s="12" t="s">
        <v>115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5" t="str">
        <f>'Rekapitulace stavby'!$K$6</f>
        <v>Boletice - Polná - ekologizace kotelny</v>
      </c>
      <c r="F7" s="307"/>
      <c r="G7" s="307"/>
      <c r="H7" s="307"/>
      <c r="J7" s="11"/>
      <c r="K7" s="13"/>
    </row>
    <row r="8" spans="1:256" s="6" customFormat="1" ht="15.75" customHeight="1" x14ac:dyDescent="0.3">
      <c r="B8" s="23"/>
      <c r="C8" s="24"/>
      <c r="D8" s="19" t="s">
        <v>116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2" t="s">
        <v>117</v>
      </c>
      <c r="F9" s="295"/>
      <c r="G9" s="295"/>
      <c r="H9" s="295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35</v>
      </c>
      <c r="G12" s="24"/>
      <c r="H12" s="24"/>
      <c r="I12" s="88" t="s">
        <v>24</v>
      </c>
      <c r="J12" s="52" t="str">
        <f>'Rekapitulace stavby'!$AN$8</f>
        <v>27.04.2016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>AS-PO, příspěvková organizace</v>
      </c>
      <c r="F15" s="24"/>
      <c r="G15" s="24"/>
      <c r="H15" s="24"/>
      <c r="I15" s="88" t="s">
        <v>31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32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31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34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31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37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0"/>
      <c r="F24" s="316"/>
      <c r="G24" s="316"/>
      <c r="H24" s="316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38</v>
      </c>
      <c r="E27" s="24"/>
      <c r="F27" s="24"/>
      <c r="G27" s="24"/>
      <c r="H27" s="24"/>
      <c r="J27" s="67">
        <f>ROUND($J$86,2)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40</v>
      </c>
      <c r="G29" s="24"/>
      <c r="H29" s="24"/>
      <c r="I29" s="95" t="s">
        <v>39</v>
      </c>
      <c r="J29" s="28" t="s">
        <v>41</v>
      </c>
      <c r="K29" s="27"/>
    </row>
    <row r="30" spans="2:11" s="6" customFormat="1" ht="15" customHeight="1" x14ac:dyDescent="0.3">
      <c r="B30" s="23"/>
      <c r="C30" s="24"/>
      <c r="D30" s="30" t="s">
        <v>42</v>
      </c>
      <c r="E30" s="30" t="s">
        <v>43</v>
      </c>
      <c r="F30" s="96">
        <f>ROUND(SUM($BE$86:$BE$290),2)</f>
        <v>0</v>
      </c>
      <c r="G30" s="24"/>
      <c r="H30" s="24"/>
      <c r="I30" s="97">
        <v>0.21</v>
      </c>
      <c r="J30" s="96">
        <f>ROUND(ROUND((SUM($BE$86:$BE$290)),2)*$I$30,2)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44</v>
      </c>
      <c r="F31" s="96">
        <f>ROUND(SUM($BF$86:$BF$290),2)</f>
        <v>0</v>
      </c>
      <c r="G31" s="24"/>
      <c r="H31" s="24"/>
      <c r="I31" s="97">
        <v>0.15</v>
      </c>
      <c r="J31" s="96">
        <f>ROUND(ROUND((SUM($BF$86:$BF$290)),2)*$I$31,2)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45</v>
      </c>
      <c r="F32" s="96">
        <f>ROUND(SUM($BG$86:$BG$290),2)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46</v>
      </c>
      <c r="F33" s="96">
        <f>ROUND(SUM($BH$86:$BH$290),2)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47</v>
      </c>
      <c r="F34" s="96">
        <f>ROUND(SUM($BI$86:$BI$290),2)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48</v>
      </c>
      <c r="E36" s="34"/>
      <c r="F36" s="34"/>
      <c r="G36" s="98" t="s">
        <v>49</v>
      </c>
      <c r="H36" s="35" t="s">
        <v>50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5" t="str">
        <f>$E$7</f>
        <v>Boletice - Polná - ekologizace kotelny</v>
      </c>
      <c r="F45" s="295"/>
      <c r="G45" s="295"/>
      <c r="H45" s="295"/>
      <c r="J45" s="24"/>
      <c r="K45" s="27"/>
    </row>
    <row r="46" spans="2:11" s="6" customFormat="1" ht="15" customHeight="1" x14ac:dyDescent="0.3">
      <c r="B46" s="23"/>
      <c r="C46" s="19" t="s">
        <v>116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2" t="str">
        <f>$E$9</f>
        <v>SO 01 MAR - SO 01 El Zakazka</v>
      </c>
      <c r="F47" s="295"/>
      <c r="G47" s="295"/>
      <c r="H47" s="295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27.04.2016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AS-PO, příspěvková organizace</v>
      </c>
      <c r="G51" s="24"/>
      <c r="H51" s="24"/>
      <c r="I51" s="88" t="s">
        <v>34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32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119</v>
      </c>
      <c r="D54" s="32"/>
      <c r="E54" s="32"/>
      <c r="F54" s="32"/>
      <c r="G54" s="32"/>
      <c r="H54" s="32"/>
      <c r="I54" s="106"/>
      <c r="J54" s="107" t="s">
        <v>120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121</v>
      </c>
      <c r="D56" s="24"/>
      <c r="E56" s="24"/>
      <c r="F56" s="24"/>
      <c r="G56" s="24"/>
      <c r="H56" s="24"/>
      <c r="J56" s="67">
        <f>$J$86</f>
        <v>0</v>
      </c>
      <c r="K56" s="27"/>
      <c r="AU56" s="6" t="s">
        <v>122</v>
      </c>
    </row>
    <row r="57" spans="2:47" s="73" customFormat="1" ht="25.5" customHeight="1" x14ac:dyDescent="0.3">
      <c r="B57" s="108"/>
      <c r="C57" s="109"/>
      <c r="D57" s="110" t="s">
        <v>123</v>
      </c>
      <c r="E57" s="110"/>
      <c r="F57" s="110"/>
      <c r="G57" s="110"/>
      <c r="H57" s="110"/>
      <c r="I57" s="111"/>
      <c r="J57" s="112">
        <f>$J$87</f>
        <v>0</v>
      </c>
      <c r="K57" s="113"/>
    </row>
    <row r="58" spans="2:47" s="114" customFormat="1" ht="21" customHeight="1" x14ac:dyDescent="0.3">
      <c r="B58" s="115"/>
      <c r="C58" s="116"/>
      <c r="D58" s="117" t="s">
        <v>124</v>
      </c>
      <c r="E58" s="117"/>
      <c r="F58" s="117"/>
      <c r="G58" s="117"/>
      <c r="H58" s="117"/>
      <c r="I58" s="118"/>
      <c r="J58" s="119">
        <f>$J$88</f>
        <v>0</v>
      </c>
      <c r="K58" s="120"/>
    </row>
    <row r="59" spans="2:47" s="73" customFormat="1" ht="25.5" customHeight="1" x14ac:dyDescent="0.3">
      <c r="B59" s="108"/>
      <c r="C59" s="109"/>
      <c r="D59" s="110" t="s">
        <v>125</v>
      </c>
      <c r="E59" s="110"/>
      <c r="F59" s="110"/>
      <c r="G59" s="110"/>
      <c r="H59" s="110"/>
      <c r="I59" s="111"/>
      <c r="J59" s="112">
        <f>$J$89</f>
        <v>0</v>
      </c>
      <c r="K59" s="113"/>
    </row>
    <row r="60" spans="2:47" s="73" customFormat="1" ht="25.5" customHeight="1" x14ac:dyDescent="0.3">
      <c r="B60" s="108"/>
      <c r="C60" s="109"/>
      <c r="D60" s="110" t="s">
        <v>126</v>
      </c>
      <c r="E60" s="110"/>
      <c r="F60" s="110"/>
      <c r="G60" s="110"/>
      <c r="H60" s="110"/>
      <c r="I60" s="111"/>
      <c r="J60" s="112">
        <f>$J$134</f>
        <v>0</v>
      </c>
      <c r="K60" s="113"/>
    </row>
    <row r="61" spans="2:47" s="73" customFormat="1" ht="25.5" customHeight="1" x14ac:dyDescent="0.3">
      <c r="B61" s="108"/>
      <c r="C61" s="109"/>
      <c r="D61" s="110" t="s">
        <v>127</v>
      </c>
      <c r="E61" s="110"/>
      <c r="F61" s="110"/>
      <c r="G61" s="110"/>
      <c r="H61" s="110"/>
      <c r="I61" s="111"/>
      <c r="J61" s="112">
        <f>$J$141</f>
        <v>0</v>
      </c>
      <c r="K61" s="113"/>
    </row>
    <row r="62" spans="2:47" s="73" customFormat="1" ht="25.5" customHeight="1" x14ac:dyDescent="0.3">
      <c r="B62" s="108"/>
      <c r="C62" s="109"/>
      <c r="D62" s="110" t="s">
        <v>128</v>
      </c>
      <c r="E62" s="110"/>
      <c r="F62" s="110"/>
      <c r="G62" s="110"/>
      <c r="H62" s="110"/>
      <c r="I62" s="111"/>
      <c r="J62" s="112">
        <f>$J$146</f>
        <v>0</v>
      </c>
      <c r="K62" s="113"/>
    </row>
    <row r="63" spans="2:47" s="73" customFormat="1" ht="25.5" customHeight="1" x14ac:dyDescent="0.3">
      <c r="B63" s="108"/>
      <c r="C63" s="109"/>
      <c r="D63" s="110" t="s">
        <v>129</v>
      </c>
      <c r="E63" s="110"/>
      <c r="F63" s="110"/>
      <c r="G63" s="110"/>
      <c r="H63" s="110"/>
      <c r="I63" s="111"/>
      <c r="J63" s="112">
        <f>$J$165</f>
        <v>0</v>
      </c>
      <c r="K63" s="113"/>
    </row>
    <row r="64" spans="2:47" s="73" customFormat="1" ht="25.5" customHeight="1" x14ac:dyDescent="0.3">
      <c r="B64" s="108"/>
      <c r="C64" s="109"/>
      <c r="D64" s="110" t="s">
        <v>130</v>
      </c>
      <c r="E64" s="110"/>
      <c r="F64" s="110"/>
      <c r="G64" s="110"/>
      <c r="H64" s="110"/>
      <c r="I64" s="111"/>
      <c r="J64" s="112">
        <f>$J$204</f>
        <v>0</v>
      </c>
      <c r="K64" s="113"/>
    </row>
    <row r="65" spans="2:12" s="73" customFormat="1" ht="25.5" customHeight="1" x14ac:dyDescent="0.3">
      <c r="B65" s="108"/>
      <c r="C65" s="109"/>
      <c r="D65" s="110" t="s">
        <v>131</v>
      </c>
      <c r="E65" s="110"/>
      <c r="F65" s="110"/>
      <c r="G65" s="110"/>
      <c r="H65" s="110"/>
      <c r="I65" s="111"/>
      <c r="J65" s="112">
        <f>$J$221</f>
        <v>0</v>
      </c>
      <c r="K65" s="113"/>
    </row>
    <row r="66" spans="2:12" s="73" customFormat="1" ht="25.5" customHeight="1" x14ac:dyDescent="0.3">
      <c r="B66" s="108"/>
      <c r="C66" s="109"/>
      <c r="D66" s="110" t="s">
        <v>132</v>
      </c>
      <c r="E66" s="110"/>
      <c r="F66" s="110"/>
      <c r="G66" s="110"/>
      <c r="H66" s="110"/>
      <c r="I66" s="111"/>
      <c r="J66" s="112">
        <f>$J$276</f>
        <v>0</v>
      </c>
      <c r="K66" s="113"/>
    </row>
    <row r="67" spans="2:12" s="6" customFormat="1" ht="22.5" customHeight="1" x14ac:dyDescent="0.3">
      <c r="B67" s="23"/>
      <c r="C67" s="24"/>
      <c r="D67" s="24"/>
      <c r="E67" s="24"/>
      <c r="F67" s="24"/>
      <c r="G67" s="24"/>
      <c r="H67" s="24"/>
      <c r="J67" s="24"/>
      <c r="K67" s="27"/>
    </row>
    <row r="68" spans="2:12" s="6" customFormat="1" ht="7.5" customHeight="1" x14ac:dyDescent="0.3">
      <c r="B68" s="38"/>
      <c r="C68" s="39"/>
      <c r="D68" s="39"/>
      <c r="E68" s="39"/>
      <c r="F68" s="39"/>
      <c r="G68" s="39"/>
      <c r="H68" s="39"/>
      <c r="I68" s="101"/>
      <c r="J68" s="39"/>
      <c r="K68" s="40"/>
    </row>
    <row r="72" spans="2:12" s="6" customFormat="1" ht="7.5" customHeight="1" x14ac:dyDescent="0.3">
      <c r="B72" s="41"/>
      <c r="C72" s="42"/>
      <c r="D72" s="42"/>
      <c r="E72" s="42"/>
      <c r="F72" s="42"/>
      <c r="G72" s="42"/>
      <c r="H72" s="42"/>
      <c r="I72" s="103"/>
      <c r="J72" s="42"/>
      <c r="K72" s="42"/>
      <c r="L72" s="43"/>
    </row>
    <row r="73" spans="2:12" s="6" customFormat="1" ht="37.5" customHeight="1" x14ac:dyDescent="0.3">
      <c r="B73" s="23"/>
      <c r="C73" s="12" t="s">
        <v>133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7.5" customHeight="1" x14ac:dyDescent="0.3">
      <c r="B74" s="23"/>
      <c r="C74" s="24"/>
      <c r="D74" s="24"/>
      <c r="E74" s="24"/>
      <c r="F74" s="24"/>
      <c r="G74" s="24"/>
      <c r="H74" s="24"/>
      <c r="J74" s="24"/>
      <c r="K74" s="24"/>
      <c r="L74" s="43"/>
    </row>
    <row r="75" spans="2:12" s="6" customFormat="1" ht="15" customHeight="1" x14ac:dyDescent="0.3">
      <c r="B75" s="23"/>
      <c r="C75" s="19" t="s">
        <v>16</v>
      </c>
      <c r="D75" s="24"/>
      <c r="E75" s="24"/>
      <c r="F75" s="24"/>
      <c r="G75" s="24"/>
      <c r="H75" s="24"/>
      <c r="J75" s="24"/>
      <c r="K75" s="24"/>
      <c r="L75" s="43"/>
    </row>
    <row r="76" spans="2:12" s="6" customFormat="1" ht="16.5" customHeight="1" x14ac:dyDescent="0.3">
      <c r="B76" s="23"/>
      <c r="C76" s="24"/>
      <c r="D76" s="24"/>
      <c r="E76" s="315" t="str">
        <f>$E$7</f>
        <v>Boletice - Polná - ekologizace kotelny</v>
      </c>
      <c r="F76" s="295"/>
      <c r="G76" s="295"/>
      <c r="H76" s="295"/>
      <c r="J76" s="24"/>
      <c r="K76" s="24"/>
      <c r="L76" s="43"/>
    </row>
    <row r="77" spans="2:12" s="6" customFormat="1" ht="15" customHeight="1" x14ac:dyDescent="0.3">
      <c r="B77" s="23"/>
      <c r="C77" s="19" t="s">
        <v>116</v>
      </c>
      <c r="D77" s="24"/>
      <c r="E77" s="24"/>
      <c r="F77" s="24"/>
      <c r="G77" s="24"/>
      <c r="H77" s="24"/>
      <c r="J77" s="24"/>
      <c r="K77" s="24"/>
      <c r="L77" s="43"/>
    </row>
    <row r="78" spans="2:12" s="6" customFormat="1" ht="19.5" customHeight="1" x14ac:dyDescent="0.3">
      <c r="B78" s="23"/>
      <c r="C78" s="24"/>
      <c r="D78" s="24"/>
      <c r="E78" s="292" t="str">
        <f>$E$9</f>
        <v>SO 01 MAR - SO 01 El Zakazka</v>
      </c>
      <c r="F78" s="295"/>
      <c r="G78" s="295"/>
      <c r="H78" s="295"/>
      <c r="J78" s="24"/>
      <c r="K78" s="24"/>
      <c r="L78" s="43"/>
    </row>
    <row r="79" spans="2:12" s="6" customFormat="1" ht="7.5" customHeight="1" x14ac:dyDescent="0.3">
      <c r="B79" s="23"/>
      <c r="C79" s="24"/>
      <c r="D79" s="24"/>
      <c r="E79" s="24"/>
      <c r="F79" s="24"/>
      <c r="G79" s="24"/>
      <c r="H79" s="24"/>
      <c r="J79" s="24"/>
      <c r="K79" s="24"/>
      <c r="L79" s="43"/>
    </row>
    <row r="80" spans="2:12" s="6" customFormat="1" ht="18.75" customHeight="1" x14ac:dyDescent="0.3">
      <c r="B80" s="23"/>
      <c r="C80" s="19" t="s">
        <v>22</v>
      </c>
      <c r="D80" s="24"/>
      <c r="E80" s="24"/>
      <c r="F80" s="17" t="str">
        <f>$F$12</f>
        <v xml:space="preserve"> </v>
      </c>
      <c r="G80" s="24"/>
      <c r="H80" s="24"/>
      <c r="I80" s="88" t="s">
        <v>24</v>
      </c>
      <c r="J80" s="52" t="str">
        <f>IF($J$12="","",$J$12)</f>
        <v>27.04.2016</v>
      </c>
      <c r="K80" s="24"/>
      <c r="L80" s="43"/>
    </row>
    <row r="81" spans="2:65" s="6" customFormat="1" ht="7.5" customHeight="1" x14ac:dyDescent="0.3">
      <c r="B81" s="23"/>
      <c r="C81" s="24"/>
      <c r="D81" s="24"/>
      <c r="E81" s="24"/>
      <c r="F81" s="24"/>
      <c r="G81" s="24"/>
      <c r="H81" s="24"/>
      <c r="J81" s="24"/>
      <c r="K81" s="24"/>
      <c r="L81" s="43"/>
    </row>
    <row r="82" spans="2:65" s="6" customFormat="1" ht="15.75" customHeight="1" x14ac:dyDescent="0.3">
      <c r="B82" s="23"/>
      <c r="C82" s="19" t="s">
        <v>28</v>
      </c>
      <c r="D82" s="24"/>
      <c r="E82" s="24"/>
      <c r="F82" s="17" t="str">
        <f>$E$15</f>
        <v>AS-PO, příspěvková organizace</v>
      </c>
      <c r="G82" s="24"/>
      <c r="H82" s="24"/>
      <c r="I82" s="88" t="s">
        <v>34</v>
      </c>
      <c r="J82" s="17" t="str">
        <f>$E$21</f>
        <v xml:space="preserve"> </v>
      </c>
      <c r="K82" s="24"/>
      <c r="L82" s="43"/>
    </row>
    <row r="83" spans="2:65" s="6" customFormat="1" ht="15" customHeight="1" x14ac:dyDescent="0.3">
      <c r="B83" s="23"/>
      <c r="C83" s="19" t="s">
        <v>32</v>
      </c>
      <c r="D83" s="24"/>
      <c r="E83" s="24"/>
      <c r="F83" s="17" t="str">
        <f>IF($E$18="","",$E$18)</f>
        <v/>
      </c>
      <c r="G83" s="24"/>
      <c r="H83" s="24"/>
      <c r="J83" s="24"/>
      <c r="K83" s="24"/>
      <c r="L83" s="43"/>
    </row>
    <row r="84" spans="2:65" s="6" customFormat="1" ht="11.25" customHeight="1" x14ac:dyDescent="0.3">
      <c r="B84" s="23"/>
      <c r="C84" s="24"/>
      <c r="D84" s="24"/>
      <c r="E84" s="24"/>
      <c r="F84" s="24"/>
      <c r="G84" s="24"/>
      <c r="H84" s="24"/>
      <c r="J84" s="24"/>
      <c r="K84" s="24"/>
      <c r="L84" s="43"/>
    </row>
    <row r="85" spans="2:65" s="121" customFormat="1" ht="30" customHeight="1" x14ac:dyDescent="0.3">
      <c r="B85" s="122"/>
      <c r="C85" s="123" t="s">
        <v>134</v>
      </c>
      <c r="D85" s="124" t="s">
        <v>57</v>
      </c>
      <c r="E85" s="124" t="s">
        <v>53</v>
      </c>
      <c r="F85" s="124" t="s">
        <v>135</v>
      </c>
      <c r="G85" s="124" t="s">
        <v>136</v>
      </c>
      <c r="H85" s="124" t="s">
        <v>137</v>
      </c>
      <c r="I85" s="125" t="s">
        <v>138</v>
      </c>
      <c r="J85" s="124" t="s">
        <v>139</v>
      </c>
      <c r="K85" s="126" t="s">
        <v>140</v>
      </c>
      <c r="L85" s="127"/>
      <c r="M85" s="59" t="s">
        <v>141</v>
      </c>
      <c r="N85" s="60" t="s">
        <v>42</v>
      </c>
      <c r="O85" s="60" t="s">
        <v>142</v>
      </c>
      <c r="P85" s="60" t="s">
        <v>143</v>
      </c>
      <c r="Q85" s="60" t="s">
        <v>144</v>
      </c>
      <c r="R85" s="60" t="s">
        <v>145</v>
      </c>
      <c r="S85" s="60" t="s">
        <v>146</v>
      </c>
      <c r="T85" s="61" t="s">
        <v>147</v>
      </c>
    </row>
    <row r="86" spans="2:65" s="6" customFormat="1" ht="30" customHeight="1" x14ac:dyDescent="0.35">
      <c r="B86" s="23"/>
      <c r="C86" s="66" t="s">
        <v>121</v>
      </c>
      <c r="D86" s="24"/>
      <c r="E86" s="24"/>
      <c r="F86" s="24"/>
      <c r="G86" s="24"/>
      <c r="H86" s="24"/>
      <c r="J86" s="128">
        <f>$BK$86</f>
        <v>0</v>
      </c>
      <c r="K86" s="24"/>
      <c r="L86" s="43"/>
      <c r="M86" s="63"/>
      <c r="N86" s="64"/>
      <c r="O86" s="64"/>
      <c r="P86" s="129">
        <f>$P$87+$P$89+$P$134+$P$141+$P$146+$P$165+$P$204+$P$221+$P$276</f>
        <v>0</v>
      </c>
      <c r="Q86" s="64"/>
      <c r="R86" s="129">
        <f>$R$87+$R$89+$R$134+$R$141+$R$146+$R$165+$R$204+$R$221+$R$276</f>
        <v>0</v>
      </c>
      <c r="S86" s="64"/>
      <c r="T86" s="130">
        <f>$T$87+$T$89+$T$134+$T$141+$T$146+$T$165+$T$204+$T$221+$T$276</f>
        <v>0</v>
      </c>
      <c r="AT86" s="6" t="s">
        <v>71</v>
      </c>
      <c r="AU86" s="6" t="s">
        <v>122</v>
      </c>
      <c r="BK86" s="131">
        <f>$BK$87+$BK$89+$BK$134+$BK$141+$BK$146+$BK$165+$BK$204+$BK$221+$BK$276</f>
        <v>0</v>
      </c>
    </row>
    <row r="87" spans="2:65" s="132" customFormat="1" ht="37.5" customHeight="1" x14ac:dyDescent="0.35">
      <c r="B87" s="133"/>
      <c r="C87" s="134"/>
      <c r="D87" s="134" t="s">
        <v>71</v>
      </c>
      <c r="E87" s="135" t="s">
        <v>148</v>
      </c>
      <c r="F87" s="135"/>
      <c r="G87" s="134"/>
      <c r="H87" s="134"/>
      <c r="J87" s="136">
        <f>$BK$87</f>
        <v>0</v>
      </c>
      <c r="K87" s="134"/>
      <c r="L87" s="137"/>
      <c r="M87" s="138"/>
      <c r="N87" s="134"/>
      <c r="O87" s="134"/>
      <c r="P87" s="139">
        <f>$P$88</f>
        <v>0</v>
      </c>
      <c r="Q87" s="134"/>
      <c r="R87" s="139">
        <f>$R$88</f>
        <v>0</v>
      </c>
      <c r="S87" s="134"/>
      <c r="T87" s="140">
        <f>$T$88</f>
        <v>0</v>
      </c>
      <c r="AR87" s="141" t="s">
        <v>21</v>
      </c>
      <c r="AT87" s="141" t="s">
        <v>71</v>
      </c>
      <c r="AU87" s="141" t="s">
        <v>72</v>
      </c>
      <c r="AY87" s="141" t="s">
        <v>149</v>
      </c>
      <c r="BK87" s="142">
        <f>$BK$88</f>
        <v>0</v>
      </c>
    </row>
    <row r="88" spans="2:65" s="132" customFormat="1" ht="21" customHeight="1" x14ac:dyDescent="0.3">
      <c r="B88" s="133"/>
      <c r="C88" s="134"/>
      <c r="D88" s="134" t="s">
        <v>71</v>
      </c>
      <c r="E88" s="143" t="s">
        <v>150</v>
      </c>
      <c r="F88" s="143" t="s">
        <v>151</v>
      </c>
      <c r="G88" s="134"/>
      <c r="H88" s="134"/>
      <c r="J88" s="144">
        <f>$BK$88</f>
        <v>0</v>
      </c>
      <c r="K88" s="134"/>
      <c r="L88" s="137"/>
      <c r="M88" s="138"/>
      <c r="N88" s="134"/>
      <c r="O88" s="134"/>
      <c r="P88" s="139">
        <v>0</v>
      </c>
      <c r="Q88" s="134"/>
      <c r="R88" s="139">
        <v>0</v>
      </c>
      <c r="S88" s="134"/>
      <c r="T88" s="140">
        <v>0</v>
      </c>
      <c r="AR88" s="141" t="s">
        <v>21</v>
      </c>
      <c r="AT88" s="141" t="s">
        <v>71</v>
      </c>
      <c r="AU88" s="141" t="s">
        <v>21</v>
      </c>
      <c r="AY88" s="141" t="s">
        <v>149</v>
      </c>
      <c r="BK88" s="142">
        <v>0</v>
      </c>
    </row>
    <row r="89" spans="2:65" s="132" customFormat="1" ht="25.5" customHeight="1" x14ac:dyDescent="0.35">
      <c r="B89" s="133"/>
      <c r="C89" s="134"/>
      <c r="D89" s="134" t="s">
        <v>71</v>
      </c>
      <c r="E89" s="135" t="s">
        <v>152</v>
      </c>
      <c r="F89" s="135" t="s">
        <v>153</v>
      </c>
      <c r="G89" s="134"/>
      <c r="H89" s="134"/>
      <c r="J89" s="136">
        <f>$BK$89</f>
        <v>0</v>
      </c>
      <c r="K89" s="134"/>
      <c r="L89" s="137"/>
      <c r="M89" s="138"/>
      <c r="N89" s="134"/>
      <c r="O89" s="134"/>
      <c r="P89" s="139">
        <f>SUM($P$90:$P$133)</f>
        <v>0</v>
      </c>
      <c r="Q89" s="134"/>
      <c r="R89" s="139">
        <f>SUM($R$90:$R$133)</f>
        <v>0</v>
      </c>
      <c r="S89" s="134"/>
      <c r="T89" s="140">
        <f>SUM($T$90:$T$133)</f>
        <v>0</v>
      </c>
      <c r="AR89" s="141" t="s">
        <v>21</v>
      </c>
      <c r="AT89" s="141" t="s">
        <v>71</v>
      </c>
      <c r="AU89" s="141" t="s">
        <v>72</v>
      </c>
      <c r="AY89" s="141" t="s">
        <v>149</v>
      </c>
      <c r="BK89" s="142">
        <f>SUM($BK$90:$BK$133)</f>
        <v>0</v>
      </c>
    </row>
    <row r="90" spans="2:65" s="6" customFormat="1" ht="27" customHeight="1" x14ac:dyDescent="0.3">
      <c r="B90" s="23"/>
      <c r="C90" s="145" t="s">
        <v>21</v>
      </c>
      <c r="D90" s="145" t="s">
        <v>154</v>
      </c>
      <c r="E90" s="146" t="s">
        <v>155</v>
      </c>
      <c r="F90" s="147" t="s">
        <v>156</v>
      </c>
      <c r="G90" s="148" t="s">
        <v>157</v>
      </c>
      <c r="H90" s="149">
        <v>2</v>
      </c>
      <c r="I90" s="150"/>
      <c r="J90" s="151">
        <f>ROUND($I$90*$H$90,2)</f>
        <v>0</v>
      </c>
      <c r="K90" s="147"/>
      <c r="L90" s="43"/>
      <c r="M90" s="152"/>
      <c r="N90" s="153" t="s">
        <v>43</v>
      </c>
      <c r="O90" s="24"/>
      <c r="P90" s="154">
        <f>$O$90*$H$90</f>
        <v>0</v>
      </c>
      <c r="Q90" s="154">
        <v>0</v>
      </c>
      <c r="R90" s="154">
        <f>$Q$90*$H$90</f>
        <v>0</v>
      </c>
      <c r="S90" s="154">
        <v>0</v>
      </c>
      <c r="T90" s="155">
        <f>$S$90*$H$90</f>
        <v>0</v>
      </c>
      <c r="AR90" s="89" t="s">
        <v>158</v>
      </c>
      <c r="AT90" s="89" t="s">
        <v>154</v>
      </c>
      <c r="AU90" s="89" t="s">
        <v>21</v>
      </c>
      <c r="AY90" s="6" t="s">
        <v>149</v>
      </c>
      <c r="BE90" s="156">
        <f>IF($N$90="základní",$J$90,0)</f>
        <v>0</v>
      </c>
      <c r="BF90" s="156">
        <f>IF($N$90="snížená",$J$90,0)</f>
        <v>0</v>
      </c>
      <c r="BG90" s="156">
        <f>IF($N$90="zákl. přenesená",$J$90,0)</f>
        <v>0</v>
      </c>
      <c r="BH90" s="156">
        <f>IF($N$90="sníž. přenesená",$J$90,0)</f>
        <v>0</v>
      </c>
      <c r="BI90" s="156">
        <f>IF($N$90="nulová",$J$90,0)</f>
        <v>0</v>
      </c>
      <c r="BJ90" s="89" t="s">
        <v>21</v>
      </c>
      <c r="BK90" s="156">
        <f>ROUND($I$90*$H$90,2)</f>
        <v>0</v>
      </c>
      <c r="BL90" s="89" t="s">
        <v>158</v>
      </c>
      <c r="BM90" s="89" t="s">
        <v>21</v>
      </c>
    </row>
    <row r="91" spans="2:65" s="6" customFormat="1" ht="27" customHeight="1" x14ac:dyDescent="0.3">
      <c r="B91" s="23"/>
      <c r="C91" s="24"/>
      <c r="D91" s="157" t="s">
        <v>159</v>
      </c>
      <c r="E91" s="24"/>
      <c r="F91" s="158" t="s">
        <v>156</v>
      </c>
      <c r="G91" s="24"/>
      <c r="H91" s="24"/>
      <c r="J91" s="24"/>
      <c r="K91" s="24"/>
      <c r="L91" s="43"/>
      <c r="M91" s="56"/>
      <c r="N91" s="24"/>
      <c r="O91" s="24"/>
      <c r="P91" s="24"/>
      <c r="Q91" s="24"/>
      <c r="R91" s="24"/>
      <c r="S91" s="24"/>
      <c r="T91" s="57"/>
      <c r="AT91" s="6" t="s">
        <v>159</v>
      </c>
      <c r="AU91" s="6" t="s">
        <v>21</v>
      </c>
    </row>
    <row r="92" spans="2:65" s="6" customFormat="1" ht="39" customHeight="1" x14ac:dyDescent="0.3">
      <c r="B92" s="23"/>
      <c r="C92" s="145" t="s">
        <v>80</v>
      </c>
      <c r="D92" s="145" t="s">
        <v>154</v>
      </c>
      <c r="E92" s="146" t="s">
        <v>160</v>
      </c>
      <c r="F92" s="147" t="s">
        <v>161</v>
      </c>
      <c r="G92" s="148" t="s">
        <v>157</v>
      </c>
      <c r="H92" s="149">
        <v>5</v>
      </c>
      <c r="I92" s="150"/>
      <c r="J92" s="151">
        <f>ROUND($I$92*$H$92,2)</f>
        <v>0</v>
      </c>
      <c r="K92" s="147"/>
      <c r="L92" s="43"/>
      <c r="M92" s="152"/>
      <c r="N92" s="153" t="s">
        <v>43</v>
      </c>
      <c r="O92" s="24"/>
      <c r="P92" s="154">
        <f>$O$92*$H$92</f>
        <v>0</v>
      </c>
      <c r="Q92" s="154">
        <v>0</v>
      </c>
      <c r="R92" s="154">
        <f>$Q$92*$H$92</f>
        <v>0</v>
      </c>
      <c r="S92" s="154">
        <v>0</v>
      </c>
      <c r="T92" s="155">
        <f>$S$92*$H$92</f>
        <v>0</v>
      </c>
      <c r="AR92" s="89" t="s">
        <v>158</v>
      </c>
      <c r="AT92" s="89" t="s">
        <v>154</v>
      </c>
      <c r="AU92" s="89" t="s">
        <v>21</v>
      </c>
      <c r="AY92" s="6" t="s">
        <v>149</v>
      </c>
      <c r="BE92" s="156">
        <f>IF($N$92="základní",$J$92,0)</f>
        <v>0</v>
      </c>
      <c r="BF92" s="156">
        <f>IF($N$92="snížená",$J$92,0)</f>
        <v>0</v>
      </c>
      <c r="BG92" s="156">
        <f>IF($N$92="zákl. přenesená",$J$92,0)</f>
        <v>0</v>
      </c>
      <c r="BH92" s="156">
        <f>IF($N$92="sníž. přenesená",$J$92,0)</f>
        <v>0</v>
      </c>
      <c r="BI92" s="156">
        <f>IF($N$92="nulová",$J$92,0)</f>
        <v>0</v>
      </c>
      <c r="BJ92" s="89" t="s">
        <v>21</v>
      </c>
      <c r="BK92" s="156">
        <f>ROUND($I$92*$H$92,2)</f>
        <v>0</v>
      </c>
      <c r="BL92" s="89" t="s">
        <v>158</v>
      </c>
      <c r="BM92" s="89" t="s">
        <v>80</v>
      </c>
    </row>
    <row r="93" spans="2:65" s="6" customFormat="1" ht="27" customHeight="1" x14ac:dyDescent="0.3">
      <c r="B93" s="23"/>
      <c r="C93" s="24"/>
      <c r="D93" s="157" t="s">
        <v>159</v>
      </c>
      <c r="E93" s="24"/>
      <c r="F93" s="158" t="s">
        <v>161</v>
      </c>
      <c r="G93" s="24"/>
      <c r="H93" s="24"/>
      <c r="J93" s="24"/>
      <c r="K93" s="24"/>
      <c r="L93" s="43"/>
      <c r="M93" s="56"/>
      <c r="N93" s="24"/>
      <c r="O93" s="24"/>
      <c r="P93" s="24"/>
      <c r="Q93" s="24"/>
      <c r="R93" s="24"/>
      <c r="S93" s="24"/>
      <c r="T93" s="57"/>
      <c r="AT93" s="6" t="s">
        <v>159</v>
      </c>
      <c r="AU93" s="6" t="s">
        <v>21</v>
      </c>
    </row>
    <row r="94" spans="2:65" s="6" customFormat="1" ht="39" customHeight="1" x14ac:dyDescent="0.3">
      <c r="B94" s="23"/>
      <c r="C94" s="145" t="s">
        <v>162</v>
      </c>
      <c r="D94" s="145" t="s">
        <v>154</v>
      </c>
      <c r="E94" s="146" t="s">
        <v>163</v>
      </c>
      <c r="F94" s="147" t="s">
        <v>164</v>
      </c>
      <c r="G94" s="148" t="s">
        <v>157</v>
      </c>
      <c r="H94" s="149">
        <v>4</v>
      </c>
      <c r="I94" s="150"/>
      <c r="J94" s="151">
        <f>ROUND($I$94*$H$94,2)</f>
        <v>0</v>
      </c>
      <c r="K94" s="147"/>
      <c r="L94" s="43"/>
      <c r="M94" s="152"/>
      <c r="N94" s="153" t="s">
        <v>43</v>
      </c>
      <c r="O94" s="24"/>
      <c r="P94" s="154">
        <f>$O$94*$H$94</f>
        <v>0</v>
      </c>
      <c r="Q94" s="154">
        <v>0</v>
      </c>
      <c r="R94" s="154">
        <f>$Q$94*$H$94</f>
        <v>0</v>
      </c>
      <c r="S94" s="154">
        <v>0</v>
      </c>
      <c r="T94" s="155">
        <f>$S$94*$H$94</f>
        <v>0</v>
      </c>
      <c r="AR94" s="89" t="s">
        <v>158</v>
      </c>
      <c r="AT94" s="89" t="s">
        <v>154</v>
      </c>
      <c r="AU94" s="89" t="s">
        <v>21</v>
      </c>
      <c r="AY94" s="6" t="s">
        <v>149</v>
      </c>
      <c r="BE94" s="156">
        <f>IF($N$94="základní",$J$94,0)</f>
        <v>0</v>
      </c>
      <c r="BF94" s="156">
        <f>IF($N$94="snížená",$J$94,0)</f>
        <v>0</v>
      </c>
      <c r="BG94" s="156">
        <f>IF($N$94="zákl. přenesená",$J$94,0)</f>
        <v>0</v>
      </c>
      <c r="BH94" s="156">
        <f>IF($N$94="sníž. přenesená",$J$94,0)</f>
        <v>0</v>
      </c>
      <c r="BI94" s="156">
        <f>IF($N$94="nulová",$J$94,0)</f>
        <v>0</v>
      </c>
      <c r="BJ94" s="89" t="s">
        <v>21</v>
      </c>
      <c r="BK94" s="156">
        <f>ROUND($I$94*$H$94,2)</f>
        <v>0</v>
      </c>
      <c r="BL94" s="89" t="s">
        <v>158</v>
      </c>
      <c r="BM94" s="89" t="s">
        <v>162</v>
      </c>
    </row>
    <row r="95" spans="2:65" s="6" customFormat="1" ht="38.25" customHeight="1" x14ac:dyDescent="0.3">
      <c r="B95" s="23"/>
      <c r="C95" s="24"/>
      <c r="D95" s="157" t="s">
        <v>159</v>
      </c>
      <c r="E95" s="24"/>
      <c r="F95" s="158" t="s">
        <v>165</v>
      </c>
      <c r="G95" s="24"/>
      <c r="H95" s="24"/>
      <c r="J95" s="24"/>
      <c r="K95" s="24"/>
      <c r="L95" s="43"/>
      <c r="M95" s="56"/>
      <c r="N95" s="24"/>
      <c r="O95" s="24"/>
      <c r="P95" s="24"/>
      <c r="Q95" s="24"/>
      <c r="R95" s="24"/>
      <c r="S95" s="24"/>
      <c r="T95" s="57"/>
      <c r="AT95" s="6" t="s">
        <v>159</v>
      </c>
      <c r="AU95" s="6" t="s">
        <v>21</v>
      </c>
    </row>
    <row r="96" spans="2:65" s="6" customFormat="1" ht="27" customHeight="1" x14ac:dyDescent="0.3">
      <c r="B96" s="23"/>
      <c r="C96" s="145" t="s">
        <v>158</v>
      </c>
      <c r="D96" s="145" t="s">
        <v>154</v>
      </c>
      <c r="E96" s="146" t="s">
        <v>166</v>
      </c>
      <c r="F96" s="147" t="s">
        <v>167</v>
      </c>
      <c r="G96" s="148" t="s">
        <v>157</v>
      </c>
      <c r="H96" s="149">
        <v>1</v>
      </c>
      <c r="I96" s="150"/>
      <c r="J96" s="151">
        <f>ROUND($I$96*$H$96,2)</f>
        <v>0</v>
      </c>
      <c r="K96" s="147"/>
      <c r="L96" s="43"/>
      <c r="M96" s="152"/>
      <c r="N96" s="153" t="s">
        <v>43</v>
      </c>
      <c r="O96" s="24"/>
      <c r="P96" s="154">
        <f>$O$96*$H$96</f>
        <v>0</v>
      </c>
      <c r="Q96" s="154">
        <v>0</v>
      </c>
      <c r="R96" s="154">
        <f>$Q$96*$H$96</f>
        <v>0</v>
      </c>
      <c r="S96" s="154">
        <v>0</v>
      </c>
      <c r="T96" s="155">
        <f>$S$96*$H$96</f>
        <v>0</v>
      </c>
      <c r="AR96" s="89" t="s">
        <v>158</v>
      </c>
      <c r="AT96" s="89" t="s">
        <v>154</v>
      </c>
      <c r="AU96" s="89" t="s">
        <v>21</v>
      </c>
      <c r="AY96" s="6" t="s">
        <v>149</v>
      </c>
      <c r="BE96" s="156">
        <f>IF($N$96="základní",$J$96,0)</f>
        <v>0</v>
      </c>
      <c r="BF96" s="156">
        <f>IF($N$96="snížená",$J$96,0)</f>
        <v>0</v>
      </c>
      <c r="BG96" s="156">
        <f>IF($N$96="zákl. přenesená",$J$96,0)</f>
        <v>0</v>
      </c>
      <c r="BH96" s="156">
        <f>IF($N$96="sníž. přenesená",$J$96,0)</f>
        <v>0</v>
      </c>
      <c r="BI96" s="156">
        <f>IF($N$96="nulová",$J$96,0)</f>
        <v>0</v>
      </c>
      <c r="BJ96" s="89" t="s">
        <v>21</v>
      </c>
      <c r="BK96" s="156">
        <f>ROUND($I$96*$H$96,2)</f>
        <v>0</v>
      </c>
      <c r="BL96" s="89" t="s">
        <v>158</v>
      </c>
      <c r="BM96" s="89" t="s">
        <v>158</v>
      </c>
    </row>
    <row r="97" spans="2:65" s="6" customFormat="1" ht="27" customHeight="1" x14ac:dyDescent="0.3">
      <c r="B97" s="23"/>
      <c r="C97" s="24"/>
      <c r="D97" s="157" t="s">
        <v>159</v>
      </c>
      <c r="E97" s="24"/>
      <c r="F97" s="158" t="s">
        <v>167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159</v>
      </c>
      <c r="AU97" s="6" t="s">
        <v>21</v>
      </c>
    </row>
    <row r="98" spans="2:65" s="6" customFormat="1" ht="15.75" customHeight="1" x14ac:dyDescent="0.3">
      <c r="B98" s="23"/>
      <c r="C98" s="145" t="s">
        <v>168</v>
      </c>
      <c r="D98" s="145" t="s">
        <v>154</v>
      </c>
      <c r="E98" s="146" t="s">
        <v>169</v>
      </c>
      <c r="F98" s="147" t="s">
        <v>170</v>
      </c>
      <c r="G98" s="148" t="s">
        <v>157</v>
      </c>
      <c r="H98" s="149">
        <v>1</v>
      </c>
      <c r="I98" s="150"/>
      <c r="J98" s="151">
        <f>ROUND($I$98*$H$98,2)</f>
        <v>0</v>
      </c>
      <c r="K98" s="147"/>
      <c r="L98" s="43"/>
      <c r="M98" s="152"/>
      <c r="N98" s="153" t="s">
        <v>43</v>
      </c>
      <c r="O98" s="24"/>
      <c r="P98" s="154">
        <f>$O$98*$H$98</f>
        <v>0</v>
      </c>
      <c r="Q98" s="154">
        <v>0</v>
      </c>
      <c r="R98" s="154">
        <f>$Q$98*$H$98</f>
        <v>0</v>
      </c>
      <c r="S98" s="154">
        <v>0</v>
      </c>
      <c r="T98" s="155">
        <f>$S$98*$H$98</f>
        <v>0</v>
      </c>
      <c r="AR98" s="89" t="s">
        <v>158</v>
      </c>
      <c r="AT98" s="89" t="s">
        <v>154</v>
      </c>
      <c r="AU98" s="89" t="s">
        <v>21</v>
      </c>
      <c r="AY98" s="6" t="s">
        <v>149</v>
      </c>
      <c r="BE98" s="156">
        <f>IF($N$98="základní",$J$98,0)</f>
        <v>0</v>
      </c>
      <c r="BF98" s="156">
        <f>IF($N$98="snížená",$J$98,0)</f>
        <v>0</v>
      </c>
      <c r="BG98" s="156">
        <f>IF($N$98="zákl. přenesená",$J$98,0)</f>
        <v>0</v>
      </c>
      <c r="BH98" s="156">
        <f>IF($N$98="sníž. přenesená",$J$98,0)</f>
        <v>0</v>
      </c>
      <c r="BI98" s="156">
        <f>IF($N$98="nulová",$J$98,0)</f>
        <v>0</v>
      </c>
      <c r="BJ98" s="89" t="s">
        <v>21</v>
      </c>
      <c r="BK98" s="156">
        <f>ROUND($I$98*$H$98,2)</f>
        <v>0</v>
      </c>
      <c r="BL98" s="89" t="s">
        <v>158</v>
      </c>
      <c r="BM98" s="89" t="s">
        <v>168</v>
      </c>
    </row>
    <row r="99" spans="2:65" s="6" customFormat="1" ht="16.5" customHeight="1" x14ac:dyDescent="0.3">
      <c r="B99" s="23"/>
      <c r="C99" s="24"/>
      <c r="D99" s="157" t="s">
        <v>159</v>
      </c>
      <c r="E99" s="24"/>
      <c r="F99" s="158" t="s">
        <v>170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159</v>
      </c>
      <c r="AU99" s="6" t="s">
        <v>21</v>
      </c>
    </row>
    <row r="100" spans="2:65" s="6" customFormat="1" ht="15.75" customHeight="1" x14ac:dyDescent="0.3">
      <c r="B100" s="23"/>
      <c r="C100" s="145" t="s">
        <v>171</v>
      </c>
      <c r="D100" s="145" t="s">
        <v>154</v>
      </c>
      <c r="E100" s="146" t="s">
        <v>172</v>
      </c>
      <c r="F100" s="147" t="s">
        <v>173</v>
      </c>
      <c r="G100" s="148" t="s">
        <v>157</v>
      </c>
      <c r="H100" s="149">
        <v>1</v>
      </c>
      <c r="I100" s="150"/>
      <c r="J100" s="151">
        <f>ROUND($I$100*$H$100,2)</f>
        <v>0</v>
      </c>
      <c r="K100" s="147"/>
      <c r="L100" s="43"/>
      <c r="M100" s="152"/>
      <c r="N100" s="153" t="s">
        <v>43</v>
      </c>
      <c r="O100" s="24"/>
      <c r="P100" s="154">
        <f>$O$100*$H$100</f>
        <v>0</v>
      </c>
      <c r="Q100" s="154">
        <v>0</v>
      </c>
      <c r="R100" s="154">
        <f>$Q$100*$H$100</f>
        <v>0</v>
      </c>
      <c r="S100" s="154">
        <v>0</v>
      </c>
      <c r="T100" s="155">
        <f>$S$100*$H$100</f>
        <v>0</v>
      </c>
      <c r="AR100" s="89" t="s">
        <v>158</v>
      </c>
      <c r="AT100" s="89" t="s">
        <v>154</v>
      </c>
      <c r="AU100" s="89" t="s">
        <v>21</v>
      </c>
      <c r="AY100" s="6" t="s">
        <v>149</v>
      </c>
      <c r="BE100" s="156">
        <f>IF($N$100="základní",$J$100,0)</f>
        <v>0</v>
      </c>
      <c r="BF100" s="156">
        <f>IF($N$100="snížená",$J$100,0)</f>
        <v>0</v>
      </c>
      <c r="BG100" s="156">
        <f>IF($N$100="zákl. přenesená",$J$100,0)</f>
        <v>0</v>
      </c>
      <c r="BH100" s="156">
        <f>IF($N$100="sníž. přenesená",$J$100,0)</f>
        <v>0</v>
      </c>
      <c r="BI100" s="156">
        <f>IF($N$100="nulová",$J$100,0)</f>
        <v>0</v>
      </c>
      <c r="BJ100" s="89" t="s">
        <v>21</v>
      </c>
      <c r="BK100" s="156">
        <f>ROUND($I$100*$H$100,2)</f>
        <v>0</v>
      </c>
      <c r="BL100" s="89" t="s">
        <v>158</v>
      </c>
      <c r="BM100" s="89" t="s">
        <v>171</v>
      </c>
    </row>
    <row r="101" spans="2:65" s="6" customFormat="1" ht="16.5" customHeight="1" x14ac:dyDescent="0.3">
      <c r="B101" s="23"/>
      <c r="C101" s="24"/>
      <c r="D101" s="157" t="s">
        <v>159</v>
      </c>
      <c r="E101" s="24"/>
      <c r="F101" s="158" t="s">
        <v>173</v>
      </c>
      <c r="G101" s="24"/>
      <c r="H101" s="24"/>
      <c r="J101" s="24"/>
      <c r="K101" s="24"/>
      <c r="L101" s="43"/>
      <c r="M101" s="56"/>
      <c r="N101" s="24"/>
      <c r="O101" s="24"/>
      <c r="P101" s="24"/>
      <c r="Q101" s="24"/>
      <c r="R101" s="24"/>
      <c r="S101" s="24"/>
      <c r="T101" s="57"/>
      <c r="AT101" s="6" t="s">
        <v>159</v>
      </c>
      <c r="AU101" s="6" t="s">
        <v>21</v>
      </c>
    </row>
    <row r="102" spans="2:65" s="6" customFormat="1" ht="15.75" customHeight="1" x14ac:dyDescent="0.3">
      <c r="B102" s="23"/>
      <c r="C102" s="145" t="s">
        <v>174</v>
      </c>
      <c r="D102" s="145" t="s">
        <v>154</v>
      </c>
      <c r="E102" s="146" t="s">
        <v>175</v>
      </c>
      <c r="F102" s="147" t="s">
        <v>176</v>
      </c>
      <c r="G102" s="148" t="s">
        <v>157</v>
      </c>
      <c r="H102" s="149">
        <v>1</v>
      </c>
      <c r="I102" s="150"/>
      <c r="J102" s="151">
        <f>ROUND($I$102*$H$102,2)</f>
        <v>0</v>
      </c>
      <c r="K102" s="147"/>
      <c r="L102" s="43"/>
      <c r="M102" s="152"/>
      <c r="N102" s="153" t="s">
        <v>43</v>
      </c>
      <c r="O102" s="24"/>
      <c r="P102" s="154">
        <f>$O$102*$H$102</f>
        <v>0</v>
      </c>
      <c r="Q102" s="154">
        <v>0</v>
      </c>
      <c r="R102" s="154">
        <f>$Q$102*$H$102</f>
        <v>0</v>
      </c>
      <c r="S102" s="154">
        <v>0</v>
      </c>
      <c r="T102" s="155">
        <f>$S$102*$H$102</f>
        <v>0</v>
      </c>
      <c r="AR102" s="89" t="s">
        <v>158</v>
      </c>
      <c r="AT102" s="89" t="s">
        <v>154</v>
      </c>
      <c r="AU102" s="89" t="s">
        <v>21</v>
      </c>
      <c r="AY102" s="6" t="s">
        <v>149</v>
      </c>
      <c r="BE102" s="156">
        <f>IF($N$102="základní",$J$102,0)</f>
        <v>0</v>
      </c>
      <c r="BF102" s="156">
        <f>IF($N$102="snížená",$J$102,0)</f>
        <v>0</v>
      </c>
      <c r="BG102" s="156">
        <f>IF($N$102="zákl. přenesená",$J$102,0)</f>
        <v>0</v>
      </c>
      <c r="BH102" s="156">
        <f>IF($N$102="sníž. přenesená",$J$102,0)</f>
        <v>0</v>
      </c>
      <c r="BI102" s="156">
        <f>IF($N$102="nulová",$J$102,0)</f>
        <v>0</v>
      </c>
      <c r="BJ102" s="89" t="s">
        <v>21</v>
      </c>
      <c r="BK102" s="156">
        <f>ROUND($I$102*$H$102,2)</f>
        <v>0</v>
      </c>
      <c r="BL102" s="89" t="s">
        <v>158</v>
      </c>
      <c r="BM102" s="89" t="s">
        <v>174</v>
      </c>
    </row>
    <row r="103" spans="2:65" s="6" customFormat="1" ht="16.5" customHeight="1" x14ac:dyDescent="0.3">
      <c r="B103" s="23"/>
      <c r="C103" s="24"/>
      <c r="D103" s="157" t="s">
        <v>159</v>
      </c>
      <c r="E103" s="24"/>
      <c r="F103" s="158" t="s">
        <v>176</v>
      </c>
      <c r="G103" s="24"/>
      <c r="H103" s="24"/>
      <c r="J103" s="24"/>
      <c r="K103" s="24"/>
      <c r="L103" s="43"/>
      <c r="M103" s="56"/>
      <c r="N103" s="24"/>
      <c r="O103" s="24"/>
      <c r="P103" s="24"/>
      <c r="Q103" s="24"/>
      <c r="R103" s="24"/>
      <c r="S103" s="24"/>
      <c r="T103" s="57"/>
      <c r="AT103" s="6" t="s">
        <v>159</v>
      </c>
      <c r="AU103" s="6" t="s">
        <v>21</v>
      </c>
    </row>
    <row r="104" spans="2:65" s="6" customFormat="1" ht="27" customHeight="1" x14ac:dyDescent="0.3">
      <c r="B104" s="23"/>
      <c r="C104" s="145" t="s">
        <v>177</v>
      </c>
      <c r="D104" s="145" t="s">
        <v>154</v>
      </c>
      <c r="E104" s="146" t="s">
        <v>178</v>
      </c>
      <c r="F104" s="147" t="s">
        <v>179</v>
      </c>
      <c r="G104" s="148" t="s">
        <v>157</v>
      </c>
      <c r="H104" s="149">
        <v>2</v>
      </c>
      <c r="I104" s="150"/>
      <c r="J104" s="151">
        <f>ROUND($I$104*$H$104,2)</f>
        <v>0</v>
      </c>
      <c r="K104" s="147"/>
      <c r="L104" s="43"/>
      <c r="M104" s="152"/>
      <c r="N104" s="153" t="s">
        <v>43</v>
      </c>
      <c r="O104" s="24"/>
      <c r="P104" s="154">
        <f>$O$104*$H$104</f>
        <v>0</v>
      </c>
      <c r="Q104" s="154">
        <v>0</v>
      </c>
      <c r="R104" s="154">
        <f>$Q$104*$H$104</f>
        <v>0</v>
      </c>
      <c r="S104" s="154">
        <v>0</v>
      </c>
      <c r="T104" s="155">
        <f>$S$104*$H$104</f>
        <v>0</v>
      </c>
      <c r="AR104" s="89" t="s">
        <v>158</v>
      </c>
      <c r="AT104" s="89" t="s">
        <v>154</v>
      </c>
      <c r="AU104" s="89" t="s">
        <v>21</v>
      </c>
      <c r="AY104" s="6" t="s">
        <v>149</v>
      </c>
      <c r="BE104" s="156">
        <f>IF($N$104="základní",$J$104,0)</f>
        <v>0</v>
      </c>
      <c r="BF104" s="156">
        <f>IF($N$104="snížená",$J$104,0)</f>
        <v>0</v>
      </c>
      <c r="BG104" s="156">
        <f>IF($N$104="zákl. přenesená",$J$104,0)</f>
        <v>0</v>
      </c>
      <c r="BH104" s="156">
        <f>IF($N$104="sníž. přenesená",$J$104,0)</f>
        <v>0</v>
      </c>
      <c r="BI104" s="156">
        <f>IF($N$104="nulová",$J$104,0)</f>
        <v>0</v>
      </c>
      <c r="BJ104" s="89" t="s">
        <v>21</v>
      </c>
      <c r="BK104" s="156">
        <f>ROUND($I$104*$H$104,2)</f>
        <v>0</v>
      </c>
      <c r="BL104" s="89" t="s">
        <v>158</v>
      </c>
      <c r="BM104" s="89" t="s">
        <v>177</v>
      </c>
    </row>
    <row r="105" spans="2:65" s="6" customFormat="1" ht="27" customHeight="1" x14ac:dyDescent="0.3">
      <c r="B105" s="23"/>
      <c r="C105" s="24"/>
      <c r="D105" s="157" t="s">
        <v>159</v>
      </c>
      <c r="E105" s="24"/>
      <c r="F105" s="158" t="s">
        <v>179</v>
      </c>
      <c r="G105" s="24"/>
      <c r="H105" s="24"/>
      <c r="J105" s="24"/>
      <c r="K105" s="24"/>
      <c r="L105" s="43"/>
      <c r="M105" s="56"/>
      <c r="N105" s="24"/>
      <c r="O105" s="24"/>
      <c r="P105" s="24"/>
      <c r="Q105" s="24"/>
      <c r="R105" s="24"/>
      <c r="S105" s="24"/>
      <c r="T105" s="57"/>
      <c r="AT105" s="6" t="s">
        <v>159</v>
      </c>
      <c r="AU105" s="6" t="s">
        <v>21</v>
      </c>
    </row>
    <row r="106" spans="2:65" s="6" customFormat="1" ht="15.75" customHeight="1" x14ac:dyDescent="0.3">
      <c r="B106" s="23"/>
      <c r="C106" s="145" t="s">
        <v>180</v>
      </c>
      <c r="D106" s="145" t="s">
        <v>154</v>
      </c>
      <c r="E106" s="146" t="s">
        <v>181</v>
      </c>
      <c r="F106" s="147" t="s">
        <v>182</v>
      </c>
      <c r="G106" s="148" t="s">
        <v>157</v>
      </c>
      <c r="H106" s="149">
        <v>1</v>
      </c>
      <c r="I106" s="150"/>
      <c r="J106" s="151">
        <f>ROUND($I$106*$H$106,2)</f>
        <v>0</v>
      </c>
      <c r="K106" s="147"/>
      <c r="L106" s="43"/>
      <c r="M106" s="152"/>
      <c r="N106" s="153" t="s">
        <v>43</v>
      </c>
      <c r="O106" s="24"/>
      <c r="P106" s="154">
        <f>$O$106*$H$106</f>
        <v>0</v>
      </c>
      <c r="Q106" s="154">
        <v>0</v>
      </c>
      <c r="R106" s="154">
        <f>$Q$106*$H$106</f>
        <v>0</v>
      </c>
      <c r="S106" s="154">
        <v>0</v>
      </c>
      <c r="T106" s="155">
        <f>$S$106*$H$106</f>
        <v>0</v>
      </c>
      <c r="AR106" s="89" t="s">
        <v>158</v>
      </c>
      <c r="AT106" s="89" t="s">
        <v>154</v>
      </c>
      <c r="AU106" s="89" t="s">
        <v>21</v>
      </c>
      <c r="AY106" s="6" t="s">
        <v>149</v>
      </c>
      <c r="BE106" s="156">
        <f>IF($N$106="základní",$J$106,0)</f>
        <v>0</v>
      </c>
      <c r="BF106" s="156">
        <f>IF($N$106="snížená",$J$106,0)</f>
        <v>0</v>
      </c>
      <c r="BG106" s="156">
        <f>IF($N$106="zákl. přenesená",$J$106,0)</f>
        <v>0</v>
      </c>
      <c r="BH106" s="156">
        <f>IF($N$106="sníž. přenesená",$J$106,0)</f>
        <v>0</v>
      </c>
      <c r="BI106" s="156">
        <f>IF($N$106="nulová",$J$106,0)</f>
        <v>0</v>
      </c>
      <c r="BJ106" s="89" t="s">
        <v>21</v>
      </c>
      <c r="BK106" s="156">
        <f>ROUND($I$106*$H$106,2)</f>
        <v>0</v>
      </c>
      <c r="BL106" s="89" t="s">
        <v>158</v>
      </c>
      <c r="BM106" s="89" t="s">
        <v>180</v>
      </c>
    </row>
    <row r="107" spans="2:65" s="6" customFormat="1" ht="16.5" customHeight="1" x14ac:dyDescent="0.3">
      <c r="B107" s="23"/>
      <c r="C107" s="24"/>
      <c r="D107" s="157" t="s">
        <v>159</v>
      </c>
      <c r="E107" s="24"/>
      <c r="F107" s="158" t="s">
        <v>182</v>
      </c>
      <c r="G107" s="24"/>
      <c r="H107" s="24"/>
      <c r="J107" s="24"/>
      <c r="K107" s="24"/>
      <c r="L107" s="43"/>
      <c r="M107" s="56"/>
      <c r="N107" s="24"/>
      <c r="O107" s="24"/>
      <c r="P107" s="24"/>
      <c r="Q107" s="24"/>
      <c r="R107" s="24"/>
      <c r="S107" s="24"/>
      <c r="T107" s="57"/>
      <c r="AT107" s="6" t="s">
        <v>159</v>
      </c>
      <c r="AU107" s="6" t="s">
        <v>21</v>
      </c>
    </row>
    <row r="108" spans="2:65" s="6" customFormat="1" ht="27" customHeight="1" x14ac:dyDescent="0.3">
      <c r="B108" s="23"/>
      <c r="C108" s="145" t="s">
        <v>26</v>
      </c>
      <c r="D108" s="145" t="s">
        <v>154</v>
      </c>
      <c r="E108" s="146" t="s">
        <v>183</v>
      </c>
      <c r="F108" s="147" t="s">
        <v>184</v>
      </c>
      <c r="G108" s="148" t="s">
        <v>157</v>
      </c>
      <c r="H108" s="149">
        <v>1</v>
      </c>
      <c r="I108" s="150"/>
      <c r="J108" s="151">
        <f>ROUND($I$108*$H$108,2)</f>
        <v>0</v>
      </c>
      <c r="K108" s="147"/>
      <c r="L108" s="43"/>
      <c r="M108" s="152"/>
      <c r="N108" s="153" t="s">
        <v>43</v>
      </c>
      <c r="O108" s="24"/>
      <c r="P108" s="154">
        <f>$O$108*$H$108</f>
        <v>0</v>
      </c>
      <c r="Q108" s="154">
        <v>0</v>
      </c>
      <c r="R108" s="154">
        <f>$Q$108*$H$108</f>
        <v>0</v>
      </c>
      <c r="S108" s="154">
        <v>0</v>
      </c>
      <c r="T108" s="155">
        <f>$S$108*$H$108</f>
        <v>0</v>
      </c>
      <c r="AR108" s="89" t="s">
        <v>158</v>
      </c>
      <c r="AT108" s="89" t="s">
        <v>154</v>
      </c>
      <c r="AU108" s="89" t="s">
        <v>21</v>
      </c>
      <c r="AY108" s="6" t="s">
        <v>149</v>
      </c>
      <c r="BE108" s="156">
        <f>IF($N$108="základní",$J$108,0)</f>
        <v>0</v>
      </c>
      <c r="BF108" s="156">
        <f>IF($N$108="snížená",$J$108,0)</f>
        <v>0</v>
      </c>
      <c r="BG108" s="156">
        <f>IF($N$108="zákl. přenesená",$J$108,0)</f>
        <v>0</v>
      </c>
      <c r="BH108" s="156">
        <f>IF($N$108="sníž. přenesená",$J$108,0)</f>
        <v>0</v>
      </c>
      <c r="BI108" s="156">
        <f>IF($N$108="nulová",$J$108,0)</f>
        <v>0</v>
      </c>
      <c r="BJ108" s="89" t="s">
        <v>21</v>
      </c>
      <c r="BK108" s="156">
        <f>ROUND($I$108*$H$108,2)</f>
        <v>0</v>
      </c>
      <c r="BL108" s="89" t="s">
        <v>158</v>
      </c>
      <c r="BM108" s="89" t="s">
        <v>26</v>
      </c>
    </row>
    <row r="109" spans="2:65" s="6" customFormat="1" ht="16.5" customHeight="1" x14ac:dyDescent="0.3">
      <c r="B109" s="23"/>
      <c r="C109" s="24"/>
      <c r="D109" s="157" t="s">
        <v>159</v>
      </c>
      <c r="E109" s="24"/>
      <c r="F109" s="158" t="s">
        <v>184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159</v>
      </c>
      <c r="AU109" s="6" t="s">
        <v>21</v>
      </c>
    </row>
    <row r="110" spans="2:65" s="6" customFormat="1" ht="39" customHeight="1" x14ac:dyDescent="0.3">
      <c r="B110" s="23"/>
      <c r="C110" s="145" t="s">
        <v>185</v>
      </c>
      <c r="D110" s="145" t="s">
        <v>154</v>
      </c>
      <c r="E110" s="146" t="s">
        <v>186</v>
      </c>
      <c r="F110" s="147" t="s">
        <v>187</v>
      </c>
      <c r="G110" s="148" t="s">
        <v>157</v>
      </c>
      <c r="H110" s="149">
        <v>2</v>
      </c>
      <c r="I110" s="150"/>
      <c r="J110" s="151">
        <f>ROUND($I$110*$H$110,2)</f>
        <v>0</v>
      </c>
      <c r="K110" s="147"/>
      <c r="L110" s="43"/>
      <c r="M110" s="152"/>
      <c r="N110" s="153" t="s">
        <v>43</v>
      </c>
      <c r="O110" s="24"/>
      <c r="P110" s="154">
        <f>$O$110*$H$110</f>
        <v>0</v>
      </c>
      <c r="Q110" s="154">
        <v>0</v>
      </c>
      <c r="R110" s="154">
        <f>$Q$110*$H$110</f>
        <v>0</v>
      </c>
      <c r="S110" s="154">
        <v>0</v>
      </c>
      <c r="T110" s="155">
        <f>$S$110*$H$110</f>
        <v>0</v>
      </c>
      <c r="AR110" s="89" t="s">
        <v>158</v>
      </c>
      <c r="AT110" s="89" t="s">
        <v>154</v>
      </c>
      <c r="AU110" s="89" t="s">
        <v>21</v>
      </c>
      <c r="AY110" s="6" t="s">
        <v>149</v>
      </c>
      <c r="BE110" s="156">
        <f>IF($N$110="základní",$J$110,0)</f>
        <v>0</v>
      </c>
      <c r="BF110" s="156">
        <f>IF($N$110="snížená",$J$110,0)</f>
        <v>0</v>
      </c>
      <c r="BG110" s="156">
        <f>IF($N$110="zákl. přenesená",$J$110,0)</f>
        <v>0</v>
      </c>
      <c r="BH110" s="156">
        <f>IF($N$110="sníž. přenesená",$J$110,0)</f>
        <v>0</v>
      </c>
      <c r="BI110" s="156">
        <f>IF($N$110="nulová",$J$110,0)</f>
        <v>0</v>
      </c>
      <c r="BJ110" s="89" t="s">
        <v>21</v>
      </c>
      <c r="BK110" s="156">
        <f>ROUND($I$110*$H$110,2)</f>
        <v>0</v>
      </c>
      <c r="BL110" s="89" t="s">
        <v>158</v>
      </c>
      <c r="BM110" s="89" t="s">
        <v>185</v>
      </c>
    </row>
    <row r="111" spans="2:65" s="6" customFormat="1" ht="38.25" customHeight="1" x14ac:dyDescent="0.3">
      <c r="B111" s="23"/>
      <c r="C111" s="24"/>
      <c r="D111" s="157" t="s">
        <v>159</v>
      </c>
      <c r="E111" s="24"/>
      <c r="F111" s="158" t="s">
        <v>187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159</v>
      </c>
      <c r="AU111" s="6" t="s">
        <v>21</v>
      </c>
    </row>
    <row r="112" spans="2:65" s="6" customFormat="1" ht="39" customHeight="1" x14ac:dyDescent="0.3">
      <c r="B112" s="23"/>
      <c r="C112" s="145" t="s">
        <v>188</v>
      </c>
      <c r="D112" s="145" t="s">
        <v>154</v>
      </c>
      <c r="E112" s="146" t="s">
        <v>189</v>
      </c>
      <c r="F112" s="147" t="s">
        <v>190</v>
      </c>
      <c r="G112" s="148" t="s">
        <v>157</v>
      </c>
      <c r="H112" s="149">
        <v>1</v>
      </c>
      <c r="I112" s="150"/>
      <c r="J112" s="151">
        <f>ROUND($I$112*$H$112,2)</f>
        <v>0</v>
      </c>
      <c r="K112" s="147"/>
      <c r="L112" s="43"/>
      <c r="M112" s="152"/>
      <c r="N112" s="153" t="s">
        <v>43</v>
      </c>
      <c r="O112" s="24"/>
      <c r="P112" s="154">
        <f>$O$112*$H$112</f>
        <v>0</v>
      </c>
      <c r="Q112" s="154">
        <v>0</v>
      </c>
      <c r="R112" s="154">
        <f>$Q$112*$H$112</f>
        <v>0</v>
      </c>
      <c r="S112" s="154">
        <v>0</v>
      </c>
      <c r="T112" s="155">
        <f>$S$112*$H$112</f>
        <v>0</v>
      </c>
      <c r="AR112" s="89" t="s">
        <v>158</v>
      </c>
      <c r="AT112" s="89" t="s">
        <v>154</v>
      </c>
      <c r="AU112" s="89" t="s">
        <v>21</v>
      </c>
      <c r="AY112" s="6" t="s">
        <v>149</v>
      </c>
      <c r="BE112" s="156">
        <f>IF($N$112="základní",$J$112,0)</f>
        <v>0</v>
      </c>
      <c r="BF112" s="156">
        <f>IF($N$112="snížená",$J$112,0)</f>
        <v>0</v>
      </c>
      <c r="BG112" s="156">
        <f>IF($N$112="zákl. přenesená",$J$112,0)</f>
        <v>0</v>
      </c>
      <c r="BH112" s="156">
        <f>IF($N$112="sníž. přenesená",$J$112,0)</f>
        <v>0</v>
      </c>
      <c r="BI112" s="156">
        <f>IF($N$112="nulová",$J$112,0)</f>
        <v>0</v>
      </c>
      <c r="BJ112" s="89" t="s">
        <v>21</v>
      </c>
      <c r="BK112" s="156">
        <f>ROUND($I$112*$H$112,2)</f>
        <v>0</v>
      </c>
      <c r="BL112" s="89" t="s">
        <v>158</v>
      </c>
      <c r="BM112" s="89" t="s">
        <v>188</v>
      </c>
    </row>
    <row r="113" spans="2:65" s="6" customFormat="1" ht="38.25" customHeight="1" x14ac:dyDescent="0.3">
      <c r="B113" s="23"/>
      <c r="C113" s="24"/>
      <c r="D113" s="157" t="s">
        <v>159</v>
      </c>
      <c r="E113" s="24"/>
      <c r="F113" s="158" t="s">
        <v>190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159</v>
      </c>
      <c r="AU113" s="6" t="s">
        <v>21</v>
      </c>
    </row>
    <row r="114" spans="2:65" s="6" customFormat="1" ht="27" customHeight="1" x14ac:dyDescent="0.3">
      <c r="B114" s="23"/>
      <c r="C114" s="145" t="s">
        <v>191</v>
      </c>
      <c r="D114" s="145" t="s">
        <v>154</v>
      </c>
      <c r="E114" s="146" t="s">
        <v>192</v>
      </c>
      <c r="F114" s="147" t="s">
        <v>193</v>
      </c>
      <c r="G114" s="148" t="s">
        <v>157</v>
      </c>
      <c r="H114" s="149">
        <v>1</v>
      </c>
      <c r="I114" s="150"/>
      <c r="J114" s="151">
        <f>ROUND($I$114*$H$114,2)</f>
        <v>0</v>
      </c>
      <c r="K114" s="147"/>
      <c r="L114" s="43"/>
      <c r="M114" s="152"/>
      <c r="N114" s="153" t="s">
        <v>43</v>
      </c>
      <c r="O114" s="24"/>
      <c r="P114" s="154">
        <f>$O$114*$H$114</f>
        <v>0</v>
      </c>
      <c r="Q114" s="154">
        <v>0</v>
      </c>
      <c r="R114" s="154">
        <f>$Q$114*$H$114</f>
        <v>0</v>
      </c>
      <c r="S114" s="154">
        <v>0</v>
      </c>
      <c r="T114" s="155">
        <f>$S$114*$H$114</f>
        <v>0</v>
      </c>
      <c r="AR114" s="89" t="s">
        <v>158</v>
      </c>
      <c r="AT114" s="89" t="s">
        <v>154</v>
      </c>
      <c r="AU114" s="89" t="s">
        <v>21</v>
      </c>
      <c r="AY114" s="6" t="s">
        <v>149</v>
      </c>
      <c r="BE114" s="156">
        <f>IF($N$114="základní",$J$114,0)</f>
        <v>0</v>
      </c>
      <c r="BF114" s="156">
        <f>IF($N$114="snížená",$J$114,0)</f>
        <v>0</v>
      </c>
      <c r="BG114" s="156">
        <f>IF($N$114="zákl. přenesená",$J$114,0)</f>
        <v>0</v>
      </c>
      <c r="BH114" s="156">
        <f>IF($N$114="sníž. přenesená",$J$114,0)</f>
        <v>0</v>
      </c>
      <c r="BI114" s="156">
        <f>IF($N$114="nulová",$J$114,0)</f>
        <v>0</v>
      </c>
      <c r="BJ114" s="89" t="s">
        <v>21</v>
      </c>
      <c r="BK114" s="156">
        <f>ROUND($I$114*$H$114,2)</f>
        <v>0</v>
      </c>
      <c r="BL114" s="89" t="s">
        <v>158</v>
      </c>
      <c r="BM114" s="89" t="s">
        <v>191</v>
      </c>
    </row>
    <row r="115" spans="2:65" s="6" customFormat="1" ht="16.5" customHeight="1" x14ac:dyDescent="0.3">
      <c r="B115" s="23"/>
      <c r="C115" s="24"/>
      <c r="D115" s="157" t="s">
        <v>159</v>
      </c>
      <c r="E115" s="24"/>
      <c r="F115" s="158" t="s">
        <v>193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159</v>
      </c>
      <c r="AU115" s="6" t="s">
        <v>21</v>
      </c>
    </row>
    <row r="116" spans="2:65" s="6" customFormat="1" ht="27" customHeight="1" x14ac:dyDescent="0.3">
      <c r="B116" s="23"/>
      <c r="C116" s="145" t="s">
        <v>194</v>
      </c>
      <c r="D116" s="145" t="s">
        <v>154</v>
      </c>
      <c r="E116" s="146" t="s">
        <v>195</v>
      </c>
      <c r="F116" s="147" t="s">
        <v>196</v>
      </c>
      <c r="G116" s="148" t="s">
        <v>157</v>
      </c>
      <c r="H116" s="149">
        <v>1</v>
      </c>
      <c r="I116" s="150"/>
      <c r="J116" s="151">
        <f>ROUND($I$116*$H$116,2)</f>
        <v>0</v>
      </c>
      <c r="K116" s="147"/>
      <c r="L116" s="43"/>
      <c r="M116" s="152"/>
      <c r="N116" s="153" t="s">
        <v>43</v>
      </c>
      <c r="O116" s="24"/>
      <c r="P116" s="154">
        <f>$O$116*$H$116</f>
        <v>0</v>
      </c>
      <c r="Q116" s="154">
        <v>0</v>
      </c>
      <c r="R116" s="154">
        <f>$Q$116*$H$116</f>
        <v>0</v>
      </c>
      <c r="S116" s="154">
        <v>0</v>
      </c>
      <c r="T116" s="155">
        <f>$S$116*$H$116</f>
        <v>0</v>
      </c>
      <c r="AR116" s="89" t="s">
        <v>158</v>
      </c>
      <c r="AT116" s="89" t="s">
        <v>154</v>
      </c>
      <c r="AU116" s="89" t="s">
        <v>21</v>
      </c>
      <c r="AY116" s="6" t="s">
        <v>149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21</v>
      </c>
      <c r="BK116" s="156">
        <f>ROUND($I$116*$H$116,2)</f>
        <v>0</v>
      </c>
      <c r="BL116" s="89" t="s">
        <v>158</v>
      </c>
      <c r="BM116" s="89" t="s">
        <v>194</v>
      </c>
    </row>
    <row r="117" spans="2:65" s="6" customFormat="1" ht="16.5" customHeight="1" x14ac:dyDescent="0.3">
      <c r="B117" s="23"/>
      <c r="C117" s="24"/>
      <c r="D117" s="157" t="s">
        <v>159</v>
      </c>
      <c r="E117" s="24"/>
      <c r="F117" s="158" t="s">
        <v>196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159</v>
      </c>
      <c r="AU117" s="6" t="s">
        <v>21</v>
      </c>
    </row>
    <row r="118" spans="2:65" s="6" customFormat="1" ht="15.75" customHeight="1" x14ac:dyDescent="0.3">
      <c r="B118" s="23"/>
      <c r="C118" s="145" t="s">
        <v>8</v>
      </c>
      <c r="D118" s="145" t="s">
        <v>154</v>
      </c>
      <c r="E118" s="146" t="s">
        <v>197</v>
      </c>
      <c r="F118" s="147" t="s">
        <v>198</v>
      </c>
      <c r="G118" s="148" t="s">
        <v>157</v>
      </c>
      <c r="H118" s="149">
        <v>1</v>
      </c>
      <c r="I118" s="150"/>
      <c r="J118" s="151">
        <f>ROUND($I$118*$H$118,2)</f>
        <v>0</v>
      </c>
      <c r="K118" s="147"/>
      <c r="L118" s="43"/>
      <c r="M118" s="152"/>
      <c r="N118" s="153" t="s">
        <v>43</v>
      </c>
      <c r="O118" s="24"/>
      <c r="P118" s="154">
        <f>$O$118*$H$118</f>
        <v>0</v>
      </c>
      <c r="Q118" s="154">
        <v>0</v>
      </c>
      <c r="R118" s="154">
        <f>$Q$118*$H$118</f>
        <v>0</v>
      </c>
      <c r="S118" s="154">
        <v>0</v>
      </c>
      <c r="T118" s="155">
        <f>$S$118*$H$118</f>
        <v>0</v>
      </c>
      <c r="AR118" s="89" t="s">
        <v>158</v>
      </c>
      <c r="AT118" s="89" t="s">
        <v>154</v>
      </c>
      <c r="AU118" s="89" t="s">
        <v>21</v>
      </c>
      <c r="AY118" s="6" t="s">
        <v>149</v>
      </c>
      <c r="BE118" s="156">
        <f>IF($N$118="základní",$J$118,0)</f>
        <v>0</v>
      </c>
      <c r="BF118" s="156">
        <f>IF($N$118="snížená",$J$118,0)</f>
        <v>0</v>
      </c>
      <c r="BG118" s="156">
        <f>IF($N$118="zákl. přenesená",$J$118,0)</f>
        <v>0</v>
      </c>
      <c r="BH118" s="156">
        <f>IF($N$118="sníž. přenesená",$J$118,0)</f>
        <v>0</v>
      </c>
      <c r="BI118" s="156">
        <f>IF($N$118="nulová",$J$118,0)</f>
        <v>0</v>
      </c>
      <c r="BJ118" s="89" t="s">
        <v>21</v>
      </c>
      <c r="BK118" s="156">
        <f>ROUND($I$118*$H$118,2)</f>
        <v>0</v>
      </c>
      <c r="BL118" s="89" t="s">
        <v>158</v>
      </c>
      <c r="BM118" s="89" t="s">
        <v>8</v>
      </c>
    </row>
    <row r="119" spans="2:65" s="6" customFormat="1" ht="16.5" customHeight="1" x14ac:dyDescent="0.3">
      <c r="B119" s="23"/>
      <c r="C119" s="24"/>
      <c r="D119" s="157" t="s">
        <v>159</v>
      </c>
      <c r="E119" s="24"/>
      <c r="F119" s="158" t="s">
        <v>198</v>
      </c>
      <c r="G119" s="24"/>
      <c r="H119" s="24"/>
      <c r="J119" s="24"/>
      <c r="K119" s="24"/>
      <c r="L119" s="43"/>
      <c r="M119" s="56"/>
      <c r="N119" s="24"/>
      <c r="O119" s="24"/>
      <c r="P119" s="24"/>
      <c r="Q119" s="24"/>
      <c r="R119" s="24"/>
      <c r="S119" s="24"/>
      <c r="T119" s="57"/>
      <c r="AT119" s="6" t="s">
        <v>159</v>
      </c>
      <c r="AU119" s="6" t="s">
        <v>21</v>
      </c>
    </row>
    <row r="120" spans="2:65" s="6" customFormat="1" ht="15.75" customHeight="1" x14ac:dyDescent="0.3">
      <c r="B120" s="23"/>
      <c r="C120" s="145" t="s">
        <v>72</v>
      </c>
      <c r="D120" s="145" t="s">
        <v>154</v>
      </c>
      <c r="E120" s="146" t="s">
        <v>199</v>
      </c>
      <c r="F120" s="147" t="s">
        <v>200</v>
      </c>
      <c r="G120" s="148" t="s">
        <v>157</v>
      </c>
      <c r="H120" s="149">
        <v>1</v>
      </c>
      <c r="I120" s="150"/>
      <c r="J120" s="151">
        <f>ROUND($I$120*$H$120,2)</f>
        <v>0</v>
      </c>
      <c r="K120" s="147"/>
      <c r="L120" s="43"/>
      <c r="M120" s="152"/>
      <c r="N120" s="153" t="s">
        <v>43</v>
      </c>
      <c r="O120" s="24"/>
      <c r="P120" s="154">
        <f>$O$120*$H$120</f>
        <v>0</v>
      </c>
      <c r="Q120" s="154">
        <v>0</v>
      </c>
      <c r="R120" s="154">
        <f>$Q$120*$H$120</f>
        <v>0</v>
      </c>
      <c r="S120" s="154">
        <v>0</v>
      </c>
      <c r="T120" s="155">
        <f>$S$120*$H$120</f>
        <v>0</v>
      </c>
      <c r="AR120" s="89" t="s">
        <v>158</v>
      </c>
      <c r="AT120" s="89" t="s">
        <v>154</v>
      </c>
      <c r="AU120" s="89" t="s">
        <v>21</v>
      </c>
      <c r="AY120" s="6" t="s">
        <v>149</v>
      </c>
      <c r="BE120" s="156">
        <f>IF($N$120="základní",$J$120,0)</f>
        <v>0</v>
      </c>
      <c r="BF120" s="156">
        <f>IF($N$120="snížená",$J$120,0)</f>
        <v>0</v>
      </c>
      <c r="BG120" s="156">
        <f>IF($N$120="zákl. přenesená",$J$120,0)</f>
        <v>0</v>
      </c>
      <c r="BH120" s="156">
        <f>IF($N$120="sníž. přenesená",$J$120,0)</f>
        <v>0</v>
      </c>
      <c r="BI120" s="156">
        <f>IF($N$120="nulová",$J$120,0)</f>
        <v>0</v>
      </c>
      <c r="BJ120" s="89" t="s">
        <v>21</v>
      </c>
      <c r="BK120" s="156">
        <f>ROUND($I$120*$H$120,2)</f>
        <v>0</v>
      </c>
      <c r="BL120" s="89" t="s">
        <v>158</v>
      </c>
      <c r="BM120" s="89" t="s">
        <v>201</v>
      </c>
    </row>
    <row r="121" spans="2:65" s="6" customFormat="1" ht="16.5" customHeight="1" x14ac:dyDescent="0.3">
      <c r="B121" s="23"/>
      <c r="C121" s="24"/>
      <c r="D121" s="157" t="s">
        <v>159</v>
      </c>
      <c r="E121" s="24"/>
      <c r="F121" s="158" t="s">
        <v>200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159</v>
      </c>
      <c r="AU121" s="6" t="s">
        <v>21</v>
      </c>
    </row>
    <row r="122" spans="2:65" s="6" customFormat="1" ht="27" customHeight="1" x14ac:dyDescent="0.3">
      <c r="B122" s="23"/>
      <c r="C122" s="145" t="s">
        <v>201</v>
      </c>
      <c r="D122" s="145" t="s">
        <v>154</v>
      </c>
      <c r="E122" s="146" t="s">
        <v>202</v>
      </c>
      <c r="F122" s="147" t="s">
        <v>203</v>
      </c>
      <c r="G122" s="148" t="s">
        <v>157</v>
      </c>
      <c r="H122" s="149">
        <v>2</v>
      </c>
      <c r="I122" s="150"/>
      <c r="J122" s="151">
        <f>ROUND($I$122*$H$122,2)</f>
        <v>0</v>
      </c>
      <c r="K122" s="147"/>
      <c r="L122" s="43"/>
      <c r="M122" s="152"/>
      <c r="N122" s="153" t="s">
        <v>43</v>
      </c>
      <c r="O122" s="24"/>
      <c r="P122" s="154">
        <f>$O$122*$H$122</f>
        <v>0</v>
      </c>
      <c r="Q122" s="154">
        <v>0</v>
      </c>
      <c r="R122" s="154">
        <f>$Q$122*$H$122</f>
        <v>0</v>
      </c>
      <c r="S122" s="154">
        <v>0</v>
      </c>
      <c r="T122" s="155">
        <f>$S$122*$H$122</f>
        <v>0</v>
      </c>
      <c r="AR122" s="89" t="s">
        <v>158</v>
      </c>
      <c r="AT122" s="89" t="s">
        <v>154</v>
      </c>
      <c r="AU122" s="89" t="s">
        <v>21</v>
      </c>
      <c r="AY122" s="6" t="s">
        <v>149</v>
      </c>
      <c r="BE122" s="156">
        <f>IF($N$122="základní",$J$122,0)</f>
        <v>0</v>
      </c>
      <c r="BF122" s="156">
        <f>IF($N$122="snížená",$J$122,0)</f>
        <v>0</v>
      </c>
      <c r="BG122" s="156">
        <f>IF($N$122="zákl. přenesená",$J$122,0)</f>
        <v>0</v>
      </c>
      <c r="BH122" s="156">
        <f>IF($N$122="sníž. přenesená",$J$122,0)</f>
        <v>0</v>
      </c>
      <c r="BI122" s="156">
        <f>IF($N$122="nulová",$J$122,0)</f>
        <v>0</v>
      </c>
      <c r="BJ122" s="89" t="s">
        <v>21</v>
      </c>
      <c r="BK122" s="156">
        <f>ROUND($I$122*$H$122,2)</f>
        <v>0</v>
      </c>
      <c r="BL122" s="89" t="s">
        <v>158</v>
      </c>
      <c r="BM122" s="89" t="s">
        <v>204</v>
      </c>
    </row>
    <row r="123" spans="2:65" s="6" customFormat="1" ht="27" customHeight="1" x14ac:dyDescent="0.3">
      <c r="B123" s="23"/>
      <c r="C123" s="24"/>
      <c r="D123" s="157" t="s">
        <v>159</v>
      </c>
      <c r="E123" s="24"/>
      <c r="F123" s="158" t="s">
        <v>203</v>
      </c>
      <c r="G123" s="24"/>
      <c r="H123" s="24"/>
      <c r="J123" s="24"/>
      <c r="K123" s="24"/>
      <c r="L123" s="43"/>
      <c r="M123" s="56"/>
      <c r="N123" s="24"/>
      <c r="O123" s="24"/>
      <c r="P123" s="24"/>
      <c r="Q123" s="24"/>
      <c r="R123" s="24"/>
      <c r="S123" s="24"/>
      <c r="T123" s="57"/>
      <c r="AT123" s="6" t="s">
        <v>159</v>
      </c>
      <c r="AU123" s="6" t="s">
        <v>21</v>
      </c>
    </row>
    <row r="124" spans="2:65" s="6" customFormat="1" ht="27" customHeight="1" x14ac:dyDescent="0.3">
      <c r="B124" s="23"/>
      <c r="C124" s="145" t="s">
        <v>204</v>
      </c>
      <c r="D124" s="145" t="s">
        <v>154</v>
      </c>
      <c r="E124" s="146" t="s">
        <v>205</v>
      </c>
      <c r="F124" s="147" t="s">
        <v>206</v>
      </c>
      <c r="G124" s="148" t="s">
        <v>157</v>
      </c>
      <c r="H124" s="149">
        <v>2</v>
      </c>
      <c r="I124" s="150"/>
      <c r="J124" s="151">
        <f>ROUND($I$124*$H$124,2)</f>
        <v>0</v>
      </c>
      <c r="K124" s="147"/>
      <c r="L124" s="43"/>
      <c r="M124" s="152"/>
      <c r="N124" s="153" t="s">
        <v>43</v>
      </c>
      <c r="O124" s="24"/>
      <c r="P124" s="154">
        <f>$O$124*$H$124</f>
        <v>0</v>
      </c>
      <c r="Q124" s="154">
        <v>0</v>
      </c>
      <c r="R124" s="154">
        <f>$Q$124*$H$124</f>
        <v>0</v>
      </c>
      <c r="S124" s="154">
        <v>0</v>
      </c>
      <c r="T124" s="155">
        <f>$S$124*$H$124</f>
        <v>0</v>
      </c>
      <c r="AR124" s="89" t="s">
        <v>158</v>
      </c>
      <c r="AT124" s="89" t="s">
        <v>154</v>
      </c>
      <c r="AU124" s="89" t="s">
        <v>21</v>
      </c>
      <c r="AY124" s="6" t="s">
        <v>149</v>
      </c>
      <c r="BE124" s="156">
        <f>IF($N$124="základní",$J$124,0)</f>
        <v>0</v>
      </c>
      <c r="BF124" s="156">
        <f>IF($N$124="snížená",$J$124,0)</f>
        <v>0</v>
      </c>
      <c r="BG124" s="156">
        <f>IF($N$124="zákl. přenesená",$J$124,0)</f>
        <v>0</v>
      </c>
      <c r="BH124" s="156">
        <f>IF($N$124="sníž. přenesená",$J$124,0)</f>
        <v>0</v>
      </c>
      <c r="BI124" s="156">
        <f>IF($N$124="nulová",$J$124,0)</f>
        <v>0</v>
      </c>
      <c r="BJ124" s="89" t="s">
        <v>21</v>
      </c>
      <c r="BK124" s="156">
        <f>ROUND($I$124*$H$124,2)</f>
        <v>0</v>
      </c>
      <c r="BL124" s="89" t="s">
        <v>158</v>
      </c>
      <c r="BM124" s="89" t="s">
        <v>207</v>
      </c>
    </row>
    <row r="125" spans="2:65" s="6" customFormat="1" ht="27" customHeight="1" x14ac:dyDescent="0.3">
      <c r="B125" s="23"/>
      <c r="C125" s="24"/>
      <c r="D125" s="157" t="s">
        <v>159</v>
      </c>
      <c r="E125" s="24"/>
      <c r="F125" s="158" t="s">
        <v>206</v>
      </c>
      <c r="G125" s="24"/>
      <c r="H125" s="24"/>
      <c r="J125" s="24"/>
      <c r="K125" s="24"/>
      <c r="L125" s="43"/>
      <c r="M125" s="56"/>
      <c r="N125" s="24"/>
      <c r="O125" s="24"/>
      <c r="P125" s="24"/>
      <c r="Q125" s="24"/>
      <c r="R125" s="24"/>
      <c r="S125" s="24"/>
      <c r="T125" s="57"/>
      <c r="AT125" s="6" t="s">
        <v>159</v>
      </c>
      <c r="AU125" s="6" t="s">
        <v>21</v>
      </c>
    </row>
    <row r="126" spans="2:65" s="6" customFormat="1" ht="15.75" customHeight="1" x14ac:dyDescent="0.3">
      <c r="B126" s="23"/>
      <c r="C126" s="145" t="s">
        <v>207</v>
      </c>
      <c r="D126" s="145" t="s">
        <v>154</v>
      </c>
      <c r="E126" s="146" t="s">
        <v>208</v>
      </c>
      <c r="F126" s="147" t="s">
        <v>209</v>
      </c>
      <c r="G126" s="148" t="s">
        <v>157</v>
      </c>
      <c r="H126" s="149">
        <v>1</v>
      </c>
      <c r="I126" s="150"/>
      <c r="J126" s="151">
        <f>ROUND($I$126*$H$126,2)</f>
        <v>0</v>
      </c>
      <c r="K126" s="147"/>
      <c r="L126" s="43"/>
      <c r="M126" s="152"/>
      <c r="N126" s="153" t="s">
        <v>43</v>
      </c>
      <c r="O126" s="24"/>
      <c r="P126" s="154">
        <f>$O$126*$H$126</f>
        <v>0</v>
      </c>
      <c r="Q126" s="154">
        <v>0</v>
      </c>
      <c r="R126" s="154">
        <f>$Q$126*$H$126</f>
        <v>0</v>
      </c>
      <c r="S126" s="154">
        <v>0</v>
      </c>
      <c r="T126" s="155">
        <f>$S$126*$H$126</f>
        <v>0</v>
      </c>
      <c r="AR126" s="89" t="s">
        <v>158</v>
      </c>
      <c r="AT126" s="89" t="s">
        <v>154</v>
      </c>
      <c r="AU126" s="89" t="s">
        <v>21</v>
      </c>
      <c r="AY126" s="6" t="s">
        <v>149</v>
      </c>
      <c r="BE126" s="156">
        <f>IF($N$126="základní",$J$126,0)</f>
        <v>0</v>
      </c>
      <c r="BF126" s="156">
        <f>IF($N$126="snížená",$J$126,0)</f>
        <v>0</v>
      </c>
      <c r="BG126" s="156">
        <f>IF($N$126="zákl. přenesená",$J$126,0)</f>
        <v>0</v>
      </c>
      <c r="BH126" s="156">
        <f>IF($N$126="sníž. přenesená",$J$126,0)</f>
        <v>0</v>
      </c>
      <c r="BI126" s="156">
        <f>IF($N$126="nulová",$J$126,0)</f>
        <v>0</v>
      </c>
      <c r="BJ126" s="89" t="s">
        <v>21</v>
      </c>
      <c r="BK126" s="156">
        <f>ROUND($I$126*$H$126,2)</f>
        <v>0</v>
      </c>
      <c r="BL126" s="89" t="s">
        <v>158</v>
      </c>
      <c r="BM126" s="89" t="s">
        <v>210</v>
      </c>
    </row>
    <row r="127" spans="2:65" s="6" customFormat="1" ht="16.5" customHeight="1" x14ac:dyDescent="0.3">
      <c r="B127" s="23"/>
      <c r="C127" s="24"/>
      <c r="D127" s="157" t="s">
        <v>159</v>
      </c>
      <c r="E127" s="24"/>
      <c r="F127" s="158" t="s">
        <v>209</v>
      </c>
      <c r="G127" s="24"/>
      <c r="H127" s="24"/>
      <c r="J127" s="24"/>
      <c r="K127" s="24"/>
      <c r="L127" s="43"/>
      <c r="M127" s="56"/>
      <c r="N127" s="24"/>
      <c r="O127" s="24"/>
      <c r="P127" s="24"/>
      <c r="Q127" s="24"/>
      <c r="R127" s="24"/>
      <c r="S127" s="24"/>
      <c r="T127" s="57"/>
      <c r="AT127" s="6" t="s">
        <v>159</v>
      </c>
      <c r="AU127" s="6" t="s">
        <v>21</v>
      </c>
    </row>
    <row r="128" spans="2:65" s="6" customFormat="1" ht="15.75" customHeight="1" x14ac:dyDescent="0.3">
      <c r="B128" s="23"/>
      <c r="C128" s="145" t="s">
        <v>210</v>
      </c>
      <c r="D128" s="145" t="s">
        <v>154</v>
      </c>
      <c r="E128" s="146" t="s">
        <v>211</v>
      </c>
      <c r="F128" s="147" t="s">
        <v>212</v>
      </c>
      <c r="G128" s="148" t="s">
        <v>157</v>
      </c>
      <c r="H128" s="149">
        <v>1</v>
      </c>
      <c r="I128" s="150"/>
      <c r="J128" s="151">
        <f>ROUND($I$128*$H$128,2)</f>
        <v>0</v>
      </c>
      <c r="K128" s="147"/>
      <c r="L128" s="43"/>
      <c r="M128" s="152"/>
      <c r="N128" s="153" t="s">
        <v>43</v>
      </c>
      <c r="O128" s="24"/>
      <c r="P128" s="154">
        <f>$O$128*$H$128</f>
        <v>0</v>
      </c>
      <c r="Q128" s="154">
        <v>0</v>
      </c>
      <c r="R128" s="154">
        <f>$Q$128*$H$128</f>
        <v>0</v>
      </c>
      <c r="S128" s="154">
        <v>0</v>
      </c>
      <c r="T128" s="155">
        <f>$S$128*$H$128</f>
        <v>0</v>
      </c>
      <c r="AR128" s="89" t="s">
        <v>158</v>
      </c>
      <c r="AT128" s="89" t="s">
        <v>154</v>
      </c>
      <c r="AU128" s="89" t="s">
        <v>21</v>
      </c>
      <c r="AY128" s="6" t="s">
        <v>149</v>
      </c>
      <c r="BE128" s="156">
        <f>IF($N$128="základní",$J$128,0)</f>
        <v>0</v>
      </c>
      <c r="BF128" s="156">
        <f>IF($N$128="snížená",$J$128,0)</f>
        <v>0</v>
      </c>
      <c r="BG128" s="156">
        <f>IF($N$128="zákl. přenesená",$J$128,0)</f>
        <v>0</v>
      </c>
      <c r="BH128" s="156">
        <f>IF($N$128="sníž. přenesená",$J$128,0)</f>
        <v>0</v>
      </c>
      <c r="BI128" s="156">
        <f>IF($N$128="nulová",$J$128,0)</f>
        <v>0</v>
      </c>
      <c r="BJ128" s="89" t="s">
        <v>21</v>
      </c>
      <c r="BK128" s="156">
        <f>ROUND($I$128*$H$128,2)</f>
        <v>0</v>
      </c>
      <c r="BL128" s="89" t="s">
        <v>158</v>
      </c>
      <c r="BM128" s="89" t="s">
        <v>213</v>
      </c>
    </row>
    <row r="129" spans="2:65" s="6" customFormat="1" ht="16.5" customHeight="1" x14ac:dyDescent="0.3">
      <c r="B129" s="23"/>
      <c r="C129" s="24"/>
      <c r="D129" s="157" t="s">
        <v>159</v>
      </c>
      <c r="E129" s="24"/>
      <c r="F129" s="158" t="s">
        <v>212</v>
      </c>
      <c r="G129" s="24"/>
      <c r="H129" s="24"/>
      <c r="J129" s="24"/>
      <c r="K129" s="24"/>
      <c r="L129" s="43"/>
      <c r="M129" s="56"/>
      <c r="N129" s="24"/>
      <c r="O129" s="24"/>
      <c r="P129" s="24"/>
      <c r="Q129" s="24"/>
      <c r="R129" s="24"/>
      <c r="S129" s="24"/>
      <c r="T129" s="57"/>
      <c r="AT129" s="6" t="s">
        <v>159</v>
      </c>
      <c r="AU129" s="6" t="s">
        <v>21</v>
      </c>
    </row>
    <row r="130" spans="2:65" s="6" customFormat="1" ht="15.75" customHeight="1" x14ac:dyDescent="0.3">
      <c r="B130" s="23"/>
      <c r="C130" s="145" t="s">
        <v>213</v>
      </c>
      <c r="D130" s="145" t="s">
        <v>154</v>
      </c>
      <c r="E130" s="146" t="s">
        <v>214</v>
      </c>
      <c r="F130" s="147" t="s">
        <v>215</v>
      </c>
      <c r="G130" s="148" t="s">
        <v>157</v>
      </c>
      <c r="H130" s="149">
        <v>1</v>
      </c>
      <c r="I130" s="150"/>
      <c r="J130" s="151">
        <f>ROUND($I$130*$H$130,2)</f>
        <v>0</v>
      </c>
      <c r="K130" s="147"/>
      <c r="L130" s="43"/>
      <c r="M130" s="152"/>
      <c r="N130" s="153" t="s">
        <v>43</v>
      </c>
      <c r="O130" s="24"/>
      <c r="P130" s="154">
        <f>$O$130*$H$130</f>
        <v>0</v>
      </c>
      <c r="Q130" s="154">
        <v>0</v>
      </c>
      <c r="R130" s="154">
        <f>$Q$130*$H$130</f>
        <v>0</v>
      </c>
      <c r="S130" s="154">
        <v>0</v>
      </c>
      <c r="T130" s="155">
        <f>$S$130*$H$130</f>
        <v>0</v>
      </c>
      <c r="AR130" s="89" t="s">
        <v>158</v>
      </c>
      <c r="AT130" s="89" t="s">
        <v>154</v>
      </c>
      <c r="AU130" s="89" t="s">
        <v>21</v>
      </c>
      <c r="AY130" s="6" t="s">
        <v>149</v>
      </c>
      <c r="BE130" s="156">
        <f>IF($N$130="základní",$J$130,0)</f>
        <v>0</v>
      </c>
      <c r="BF130" s="156">
        <f>IF($N$130="snížená",$J$130,0)</f>
        <v>0</v>
      </c>
      <c r="BG130" s="156">
        <f>IF($N$130="zákl. přenesená",$J$130,0)</f>
        <v>0</v>
      </c>
      <c r="BH130" s="156">
        <f>IF($N$130="sníž. přenesená",$J$130,0)</f>
        <v>0</v>
      </c>
      <c r="BI130" s="156">
        <f>IF($N$130="nulová",$J$130,0)</f>
        <v>0</v>
      </c>
      <c r="BJ130" s="89" t="s">
        <v>21</v>
      </c>
      <c r="BK130" s="156">
        <f>ROUND($I$130*$H$130,2)</f>
        <v>0</v>
      </c>
      <c r="BL130" s="89" t="s">
        <v>158</v>
      </c>
      <c r="BM130" s="89" t="s">
        <v>7</v>
      </c>
    </row>
    <row r="131" spans="2:65" s="6" customFormat="1" ht="16.5" customHeight="1" x14ac:dyDescent="0.3">
      <c r="B131" s="23"/>
      <c r="C131" s="24"/>
      <c r="D131" s="157" t="s">
        <v>159</v>
      </c>
      <c r="E131" s="24"/>
      <c r="F131" s="158" t="s">
        <v>215</v>
      </c>
      <c r="G131" s="24"/>
      <c r="H131" s="24"/>
      <c r="J131" s="24"/>
      <c r="K131" s="24"/>
      <c r="L131" s="43"/>
      <c r="M131" s="56"/>
      <c r="N131" s="24"/>
      <c r="O131" s="24"/>
      <c r="P131" s="24"/>
      <c r="Q131" s="24"/>
      <c r="R131" s="24"/>
      <c r="S131" s="24"/>
      <c r="T131" s="57"/>
      <c r="AT131" s="6" t="s">
        <v>159</v>
      </c>
      <c r="AU131" s="6" t="s">
        <v>21</v>
      </c>
    </row>
    <row r="132" spans="2:65" s="6" customFormat="1" ht="15.75" customHeight="1" x14ac:dyDescent="0.3">
      <c r="B132" s="23"/>
      <c r="C132" s="145" t="s">
        <v>7</v>
      </c>
      <c r="D132" s="145" t="s">
        <v>154</v>
      </c>
      <c r="E132" s="146" t="s">
        <v>216</v>
      </c>
      <c r="F132" s="147" t="s">
        <v>217</v>
      </c>
      <c r="G132" s="148" t="s">
        <v>157</v>
      </c>
      <c r="H132" s="149">
        <v>25</v>
      </c>
      <c r="I132" s="150"/>
      <c r="J132" s="151">
        <f>ROUND($I$132*$H$132,2)</f>
        <v>0</v>
      </c>
      <c r="K132" s="147"/>
      <c r="L132" s="43"/>
      <c r="M132" s="152"/>
      <c r="N132" s="153" t="s">
        <v>43</v>
      </c>
      <c r="O132" s="24"/>
      <c r="P132" s="154">
        <f>$O$132*$H$132</f>
        <v>0</v>
      </c>
      <c r="Q132" s="154">
        <v>0</v>
      </c>
      <c r="R132" s="154">
        <f>$Q$132*$H$132</f>
        <v>0</v>
      </c>
      <c r="S132" s="154">
        <v>0</v>
      </c>
      <c r="T132" s="155">
        <f>$S$132*$H$132</f>
        <v>0</v>
      </c>
      <c r="AR132" s="89" t="s">
        <v>158</v>
      </c>
      <c r="AT132" s="89" t="s">
        <v>154</v>
      </c>
      <c r="AU132" s="89" t="s">
        <v>21</v>
      </c>
      <c r="AY132" s="6" t="s">
        <v>149</v>
      </c>
      <c r="BE132" s="156">
        <f>IF($N$132="základní",$J$132,0)</f>
        <v>0</v>
      </c>
      <c r="BF132" s="156">
        <f>IF($N$132="snížená",$J$132,0)</f>
        <v>0</v>
      </c>
      <c r="BG132" s="156">
        <f>IF($N$132="zákl. přenesená",$J$132,0)</f>
        <v>0</v>
      </c>
      <c r="BH132" s="156">
        <f>IF($N$132="sníž. přenesená",$J$132,0)</f>
        <v>0</v>
      </c>
      <c r="BI132" s="156">
        <f>IF($N$132="nulová",$J$132,0)</f>
        <v>0</v>
      </c>
      <c r="BJ132" s="89" t="s">
        <v>21</v>
      </c>
      <c r="BK132" s="156">
        <f>ROUND($I$132*$H$132,2)</f>
        <v>0</v>
      </c>
      <c r="BL132" s="89" t="s">
        <v>158</v>
      </c>
      <c r="BM132" s="89" t="s">
        <v>218</v>
      </c>
    </row>
    <row r="133" spans="2:65" s="6" customFormat="1" ht="16.5" customHeight="1" x14ac:dyDescent="0.3">
      <c r="B133" s="23"/>
      <c r="C133" s="24"/>
      <c r="D133" s="157" t="s">
        <v>159</v>
      </c>
      <c r="E133" s="24"/>
      <c r="F133" s="158" t="s">
        <v>217</v>
      </c>
      <c r="G133" s="24"/>
      <c r="H133" s="24"/>
      <c r="J133" s="24"/>
      <c r="K133" s="24"/>
      <c r="L133" s="43"/>
      <c r="M133" s="56"/>
      <c r="N133" s="24"/>
      <c r="O133" s="24"/>
      <c r="P133" s="24"/>
      <c r="Q133" s="24"/>
      <c r="R133" s="24"/>
      <c r="S133" s="24"/>
      <c r="T133" s="57"/>
      <c r="AT133" s="6" t="s">
        <v>159</v>
      </c>
      <c r="AU133" s="6" t="s">
        <v>21</v>
      </c>
    </row>
    <row r="134" spans="2:65" s="132" customFormat="1" ht="37.5" customHeight="1" x14ac:dyDescent="0.35">
      <c r="B134" s="133"/>
      <c r="C134" s="134"/>
      <c r="D134" s="134" t="s">
        <v>71</v>
      </c>
      <c r="E134" s="135" t="s">
        <v>219</v>
      </c>
      <c r="F134" s="135" t="s">
        <v>220</v>
      </c>
      <c r="G134" s="134"/>
      <c r="H134" s="134"/>
      <c r="J134" s="136">
        <f>$BK$134</f>
        <v>0</v>
      </c>
      <c r="K134" s="134"/>
      <c r="L134" s="137"/>
      <c r="M134" s="138"/>
      <c r="N134" s="134"/>
      <c r="O134" s="134"/>
      <c r="P134" s="139">
        <f>SUM($P$135:$P$140)</f>
        <v>0</v>
      </c>
      <c r="Q134" s="134"/>
      <c r="R134" s="139">
        <f>SUM($R$135:$R$140)</f>
        <v>0</v>
      </c>
      <c r="S134" s="134"/>
      <c r="T134" s="140">
        <f>SUM($T$135:$T$140)</f>
        <v>0</v>
      </c>
      <c r="AR134" s="141" t="s">
        <v>21</v>
      </c>
      <c r="AT134" s="141" t="s">
        <v>71</v>
      </c>
      <c r="AU134" s="141" t="s">
        <v>72</v>
      </c>
      <c r="AY134" s="141" t="s">
        <v>149</v>
      </c>
      <c r="BK134" s="142">
        <f>SUM($BK$135:$BK$140)</f>
        <v>0</v>
      </c>
    </row>
    <row r="135" spans="2:65" s="6" customFormat="1" ht="39" customHeight="1" x14ac:dyDescent="0.3">
      <c r="B135" s="23"/>
      <c r="C135" s="145" t="s">
        <v>21</v>
      </c>
      <c r="D135" s="145" t="s">
        <v>154</v>
      </c>
      <c r="E135" s="146" t="s">
        <v>221</v>
      </c>
      <c r="F135" s="147" t="s">
        <v>222</v>
      </c>
      <c r="G135" s="148" t="s">
        <v>157</v>
      </c>
      <c r="H135" s="149">
        <v>1</v>
      </c>
      <c r="I135" s="150"/>
      <c r="J135" s="151">
        <f>ROUND($I$135*$H$135,2)</f>
        <v>0</v>
      </c>
      <c r="K135" s="147"/>
      <c r="L135" s="43"/>
      <c r="M135" s="152"/>
      <c r="N135" s="153" t="s">
        <v>43</v>
      </c>
      <c r="O135" s="24"/>
      <c r="P135" s="154">
        <f>$O$135*$H$135</f>
        <v>0</v>
      </c>
      <c r="Q135" s="154">
        <v>0</v>
      </c>
      <c r="R135" s="154">
        <f>$Q$135*$H$135</f>
        <v>0</v>
      </c>
      <c r="S135" s="154">
        <v>0</v>
      </c>
      <c r="T135" s="155">
        <f>$S$135*$H$135</f>
        <v>0</v>
      </c>
      <c r="AR135" s="89" t="s">
        <v>158</v>
      </c>
      <c r="AT135" s="89" t="s">
        <v>154</v>
      </c>
      <c r="AU135" s="89" t="s">
        <v>21</v>
      </c>
      <c r="AY135" s="6" t="s">
        <v>149</v>
      </c>
      <c r="BE135" s="156">
        <f>IF($N$135="základní",$J$135,0)</f>
        <v>0</v>
      </c>
      <c r="BF135" s="156">
        <f>IF($N$135="snížená",$J$135,0)</f>
        <v>0</v>
      </c>
      <c r="BG135" s="156">
        <f>IF($N$135="zákl. přenesená",$J$135,0)</f>
        <v>0</v>
      </c>
      <c r="BH135" s="156">
        <f>IF($N$135="sníž. přenesená",$J$135,0)</f>
        <v>0</v>
      </c>
      <c r="BI135" s="156">
        <f>IF($N$135="nulová",$J$135,0)</f>
        <v>0</v>
      </c>
      <c r="BJ135" s="89" t="s">
        <v>21</v>
      </c>
      <c r="BK135" s="156">
        <f>ROUND($I$135*$H$135,2)</f>
        <v>0</v>
      </c>
      <c r="BL135" s="89" t="s">
        <v>158</v>
      </c>
      <c r="BM135" s="89" t="s">
        <v>223</v>
      </c>
    </row>
    <row r="136" spans="2:65" s="6" customFormat="1" ht="38.25" customHeight="1" x14ac:dyDescent="0.3">
      <c r="B136" s="23"/>
      <c r="C136" s="24"/>
      <c r="D136" s="157" t="s">
        <v>159</v>
      </c>
      <c r="E136" s="24"/>
      <c r="F136" s="158" t="s">
        <v>222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159</v>
      </c>
      <c r="AU136" s="6" t="s">
        <v>21</v>
      </c>
    </row>
    <row r="137" spans="2:65" s="6" customFormat="1" ht="15.75" customHeight="1" x14ac:dyDescent="0.3">
      <c r="B137" s="23"/>
      <c r="C137" s="145" t="s">
        <v>80</v>
      </c>
      <c r="D137" s="145" t="s">
        <v>154</v>
      </c>
      <c r="E137" s="146" t="s">
        <v>224</v>
      </c>
      <c r="F137" s="147" t="s">
        <v>225</v>
      </c>
      <c r="G137" s="148" t="s">
        <v>226</v>
      </c>
      <c r="H137" s="149">
        <v>66</v>
      </c>
      <c r="I137" s="150"/>
      <c r="J137" s="151">
        <f>ROUND($I$137*$H$137,2)</f>
        <v>0</v>
      </c>
      <c r="K137" s="147"/>
      <c r="L137" s="43"/>
      <c r="M137" s="152"/>
      <c r="N137" s="153" t="s">
        <v>43</v>
      </c>
      <c r="O137" s="24"/>
      <c r="P137" s="154">
        <f>$O$137*$H$137</f>
        <v>0</v>
      </c>
      <c r="Q137" s="154">
        <v>0</v>
      </c>
      <c r="R137" s="154">
        <f>$Q$137*$H$137</f>
        <v>0</v>
      </c>
      <c r="S137" s="154">
        <v>0</v>
      </c>
      <c r="T137" s="155">
        <f>$S$137*$H$137</f>
        <v>0</v>
      </c>
      <c r="AR137" s="89" t="s">
        <v>158</v>
      </c>
      <c r="AT137" s="89" t="s">
        <v>154</v>
      </c>
      <c r="AU137" s="89" t="s">
        <v>21</v>
      </c>
      <c r="AY137" s="6" t="s">
        <v>149</v>
      </c>
      <c r="BE137" s="156">
        <f>IF($N$137="základní",$J$137,0)</f>
        <v>0</v>
      </c>
      <c r="BF137" s="156">
        <f>IF($N$137="snížená",$J$137,0)</f>
        <v>0</v>
      </c>
      <c r="BG137" s="156">
        <f>IF($N$137="zákl. přenesená",$J$137,0)</f>
        <v>0</v>
      </c>
      <c r="BH137" s="156">
        <f>IF($N$137="sníž. přenesená",$J$137,0)</f>
        <v>0</v>
      </c>
      <c r="BI137" s="156">
        <f>IF($N$137="nulová",$J$137,0)</f>
        <v>0</v>
      </c>
      <c r="BJ137" s="89" t="s">
        <v>21</v>
      </c>
      <c r="BK137" s="156">
        <f>ROUND($I$137*$H$137,2)</f>
        <v>0</v>
      </c>
      <c r="BL137" s="89" t="s">
        <v>158</v>
      </c>
      <c r="BM137" s="89" t="s">
        <v>227</v>
      </c>
    </row>
    <row r="138" spans="2:65" s="6" customFormat="1" ht="16.5" customHeight="1" x14ac:dyDescent="0.3">
      <c r="B138" s="23"/>
      <c r="C138" s="24"/>
      <c r="D138" s="157" t="s">
        <v>159</v>
      </c>
      <c r="E138" s="24"/>
      <c r="F138" s="158" t="s">
        <v>225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159</v>
      </c>
      <c r="AU138" s="6" t="s">
        <v>21</v>
      </c>
    </row>
    <row r="139" spans="2:65" s="6" customFormat="1" ht="15.75" customHeight="1" x14ac:dyDescent="0.3">
      <c r="B139" s="23"/>
      <c r="C139" s="145" t="s">
        <v>162</v>
      </c>
      <c r="D139" s="145" t="s">
        <v>154</v>
      </c>
      <c r="E139" s="146" t="s">
        <v>228</v>
      </c>
      <c r="F139" s="147" t="s">
        <v>229</v>
      </c>
      <c r="G139" s="148" t="s">
        <v>157</v>
      </c>
      <c r="H139" s="149">
        <v>1</v>
      </c>
      <c r="I139" s="150"/>
      <c r="J139" s="151">
        <f>ROUND($I$139*$H$139,2)</f>
        <v>0</v>
      </c>
      <c r="K139" s="147"/>
      <c r="L139" s="43"/>
      <c r="M139" s="152"/>
      <c r="N139" s="153" t="s">
        <v>43</v>
      </c>
      <c r="O139" s="24"/>
      <c r="P139" s="154">
        <f>$O$139*$H$139</f>
        <v>0</v>
      </c>
      <c r="Q139" s="154">
        <v>0</v>
      </c>
      <c r="R139" s="154">
        <f>$Q$139*$H$139</f>
        <v>0</v>
      </c>
      <c r="S139" s="154">
        <v>0</v>
      </c>
      <c r="T139" s="155">
        <f>$S$139*$H$139</f>
        <v>0</v>
      </c>
      <c r="AR139" s="89" t="s">
        <v>158</v>
      </c>
      <c r="AT139" s="89" t="s">
        <v>154</v>
      </c>
      <c r="AU139" s="89" t="s">
        <v>21</v>
      </c>
      <c r="AY139" s="6" t="s">
        <v>149</v>
      </c>
      <c r="BE139" s="156">
        <f>IF($N$139="základní",$J$139,0)</f>
        <v>0</v>
      </c>
      <c r="BF139" s="156">
        <f>IF($N$139="snížená",$J$139,0)</f>
        <v>0</v>
      </c>
      <c r="BG139" s="156">
        <f>IF($N$139="zákl. přenesená",$J$139,0)</f>
        <v>0</v>
      </c>
      <c r="BH139" s="156">
        <f>IF($N$139="sníž. přenesená",$J$139,0)</f>
        <v>0</v>
      </c>
      <c r="BI139" s="156">
        <f>IF($N$139="nulová",$J$139,0)</f>
        <v>0</v>
      </c>
      <c r="BJ139" s="89" t="s">
        <v>21</v>
      </c>
      <c r="BK139" s="156">
        <f>ROUND($I$139*$H$139,2)</f>
        <v>0</v>
      </c>
      <c r="BL139" s="89" t="s">
        <v>158</v>
      </c>
      <c r="BM139" s="89" t="s">
        <v>230</v>
      </c>
    </row>
    <row r="140" spans="2:65" s="6" customFormat="1" ht="16.5" customHeight="1" x14ac:dyDescent="0.3">
      <c r="B140" s="23"/>
      <c r="C140" s="24"/>
      <c r="D140" s="157" t="s">
        <v>159</v>
      </c>
      <c r="E140" s="24"/>
      <c r="F140" s="158" t="s">
        <v>229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159</v>
      </c>
      <c r="AU140" s="6" t="s">
        <v>21</v>
      </c>
    </row>
    <row r="141" spans="2:65" s="132" customFormat="1" ht="37.5" customHeight="1" x14ac:dyDescent="0.35">
      <c r="B141" s="133"/>
      <c r="C141" s="134"/>
      <c r="D141" s="134" t="s">
        <v>71</v>
      </c>
      <c r="E141" s="135" t="s">
        <v>231</v>
      </c>
      <c r="F141" s="135" t="s">
        <v>232</v>
      </c>
      <c r="G141" s="134"/>
      <c r="H141" s="134"/>
      <c r="J141" s="136">
        <f>$BK$141</f>
        <v>0</v>
      </c>
      <c r="K141" s="134"/>
      <c r="L141" s="137"/>
      <c r="M141" s="138"/>
      <c r="N141" s="134"/>
      <c r="O141" s="134"/>
      <c r="P141" s="139">
        <f>SUM($P$142:$P$145)</f>
        <v>0</v>
      </c>
      <c r="Q141" s="134"/>
      <c r="R141" s="139">
        <f>SUM($R$142:$R$145)</f>
        <v>0</v>
      </c>
      <c r="S141" s="134"/>
      <c r="T141" s="140">
        <f>SUM($T$142:$T$145)</f>
        <v>0</v>
      </c>
      <c r="AR141" s="141" t="s">
        <v>21</v>
      </c>
      <c r="AT141" s="141" t="s">
        <v>71</v>
      </c>
      <c r="AU141" s="141" t="s">
        <v>72</v>
      </c>
      <c r="AY141" s="141" t="s">
        <v>149</v>
      </c>
      <c r="BK141" s="142">
        <f>SUM($BK$142:$BK$145)</f>
        <v>0</v>
      </c>
    </row>
    <row r="142" spans="2:65" s="6" customFormat="1" ht="27" customHeight="1" x14ac:dyDescent="0.3">
      <c r="B142" s="23"/>
      <c r="C142" s="145" t="s">
        <v>21</v>
      </c>
      <c r="D142" s="145" t="s">
        <v>154</v>
      </c>
      <c r="E142" s="146" t="s">
        <v>233</v>
      </c>
      <c r="F142" s="147" t="s">
        <v>234</v>
      </c>
      <c r="G142" s="148" t="s">
        <v>157</v>
      </c>
      <c r="H142" s="149">
        <v>1</v>
      </c>
      <c r="I142" s="150"/>
      <c r="J142" s="151">
        <f>ROUND($I$142*$H$142,2)</f>
        <v>0</v>
      </c>
      <c r="K142" s="147"/>
      <c r="L142" s="43"/>
      <c r="M142" s="152"/>
      <c r="N142" s="153" t="s">
        <v>43</v>
      </c>
      <c r="O142" s="24"/>
      <c r="P142" s="154">
        <f>$O$142*$H$142</f>
        <v>0</v>
      </c>
      <c r="Q142" s="154">
        <v>0</v>
      </c>
      <c r="R142" s="154">
        <f>$Q$142*$H$142</f>
        <v>0</v>
      </c>
      <c r="S142" s="154">
        <v>0</v>
      </c>
      <c r="T142" s="155">
        <f>$S$142*$H$142</f>
        <v>0</v>
      </c>
      <c r="AR142" s="89" t="s">
        <v>158</v>
      </c>
      <c r="AT142" s="89" t="s">
        <v>154</v>
      </c>
      <c r="AU142" s="89" t="s">
        <v>21</v>
      </c>
      <c r="AY142" s="6" t="s">
        <v>149</v>
      </c>
      <c r="BE142" s="156">
        <f>IF($N$142="základní",$J$142,0)</f>
        <v>0</v>
      </c>
      <c r="BF142" s="156">
        <f>IF($N$142="snížená",$J$142,0)</f>
        <v>0</v>
      </c>
      <c r="BG142" s="156">
        <f>IF($N$142="zákl. přenesená",$J$142,0)</f>
        <v>0</v>
      </c>
      <c r="BH142" s="156">
        <f>IF($N$142="sníž. přenesená",$J$142,0)</f>
        <v>0</v>
      </c>
      <c r="BI142" s="156">
        <f>IF($N$142="nulová",$J$142,0)</f>
        <v>0</v>
      </c>
      <c r="BJ142" s="89" t="s">
        <v>21</v>
      </c>
      <c r="BK142" s="156">
        <f>ROUND($I$142*$H$142,2)</f>
        <v>0</v>
      </c>
      <c r="BL142" s="89" t="s">
        <v>158</v>
      </c>
      <c r="BM142" s="89" t="s">
        <v>235</v>
      </c>
    </row>
    <row r="143" spans="2:65" s="6" customFormat="1" ht="16.5" customHeight="1" x14ac:dyDescent="0.3">
      <c r="B143" s="23"/>
      <c r="C143" s="24"/>
      <c r="D143" s="157" t="s">
        <v>159</v>
      </c>
      <c r="E143" s="24"/>
      <c r="F143" s="158" t="s">
        <v>234</v>
      </c>
      <c r="G143" s="24"/>
      <c r="H143" s="24"/>
      <c r="J143" s="24"/>
      <c r="K143" s="24"/>
      <c r="L143" s="43"/>
      <c r="M143" s="56"/>
      <c r="N143" s="24"/>
      <c r="O143" s="24"/>
      <c r="P143" s="24"/>
      <c r="Q143" s="24"/>
      <c r="R143" s="24"/>
      <c r="S143" s="24"/>
      <c r="T143" s="57"/>
      <c r="AT143" s="6" t="s">
        <v>159</v>
      </c>
      <c r="AU143" s="6" t="s">
        <v>21</v>
      </c>
    </row>
    <row r="144" spans="2:65" s="6" customFormat="1" ht="15.75" customHeight="1" x14ac:dyDescent="0.3">
      <c r="B144" s="23"/>
      <c r="C144" s="145" t="s">
        <v>80</v>
      </c>
      <c r="D144" s="145" t="s">
        <v>154</v>
      </c>
      <c r="E144" s="146" t="s">
        <v>236</v>
      </c>
      <c r="F144" s="147" t="s">
        <v>237</v>
      </c>
      <c r="G144" s="148" t="s">
        <v>157</v>
      </c>
      <c r="H144" s="149">
        <v>1</v>
      </c>
      <c r="I144" s="150"/>
      <c r="J144" s="151">
        <f>ROUND($I$144*$H$144,2)</f>
        <v>0</v>
      </c>
      <c r="K144" s="147"/>
      <c r="L144" s="43"/>
      <c r="M144" s="152"/>
      <c r="N144" s="153" t="s">
        <v>43</v>
      </c>
      <c r="O144" s="24"/>
      <c r="P144" s="154">
        <f>$O$144*$H$144</f>
        <v>0</v>
      </c>
      <c r="Q144" s="154">
        <v>0</v>
      </c>
      <c r="R144" s="154">
        <f>$Q$144*$H$144</f>
        <v>0</v>
      </c>
      <c r="S144" s="154">
        <v>0</v>
      </c>
      <c r="T144" s="155">
        <f>$S$144*$H$144</f>
        <v>0</v>
      </c>
      <c r="AR144" s="89" t="s">
        <v>158</v>
      </c>
      <c r="AT144" s="89" t="s">
        <v>154</v>
      </c>
      <c r="AU144" s="89" t="s">
        <v>21</v>
      </c>
      <c r="AY144" s="6" t="s">
        <v>149</v>
      </c>
      <c r="BE144" s="156">
        <f>IF($N$144="základní",$J$144,0)</f>
        <v>0</v>
      </c>
      <c r="BF144" s="156">
        <f>IF($N$144="snížená",$J$144,0)</f>
        <v>0</v>
      </c>
      <c r="BG144" s="156">
        <f>IF($N$144="zákl. přenesená",$J$144,0)</f>
        <v>0</v>
      </c>
      <c r="BH144" s="156">
        <f>IF($N$144="sníž. přenesená",$J$144,0)</f>
        <v>0</v>
      </c>
      <c r="BI144" s="156">
        <f>IF($N$144="nulová",$J$144,0)</f>
        <v>0</v>
      </c>
      <c r="BJ144" s="89" t="s">
        <v>21</v>
      </c>
      <c r="BK144" s="156">
        <f>ROUND($I$144*$H$144,2)</f>
        <v>0</v>
      </c>
      <c r="BL144" s="89" t="s">
        <v>158</v>
      </c>
      <c r="BM144" s="89" t="s">
        <v>238</v>
      </c>
    </row>
    <row r="145" spans="2:65" s="6" customFormat="1" ht="16.5" customHeight="1" x14ac:dyDescent="0.3">
      <c r="B145" s="23"/>
      <c r="C145" s="24"/>
      <c r="D145" s="157" t="s">
        <v>159</v>
      </c>
      <c r="E145" s="24"/>
      <c r="F145" s="158" t="s">
        <v>237</v>
      </c>
      <c r="G145" s="24"/>
      <c r="H145" s="24"/>
      <c r="J145" s="24"/>
      <c r="K145" s="24"/>
      <c r="L145" s="43"/>
      <c r="M145" s="56"/>
      <c r="N145" s="24"/>
      <c r="O145" s="24"/>
      <c r="P145" s="24"/>
      <c r="Q145" s="24"/>
      <c r="R145" s="24"/>
      <c r="S145" s="24"/>
      <c r="T145" s="57"/>
      <c r="AT145" s="6" t="s">
        <v>159</v>
      </c>
      <c r="AU145" s="6" t="s">
        <v>21</v>
      </c>
    </row>
    <row r="146" spans="2:65" s="132" customFormat="1" ht="37.5" customHeight="1" x14ac:dyDescent="0.35">
      <c r="B146" s="133"/>
      <c r="C146" s="134"/>
      <c r="D146" s="134" t="s">
        <v>71</v>
      </c>
      <c r="E146" s="135" t="s">
        <v>239</v>
      </c>
      <c r="F146" s="135" t="s">
        <v>240</v>
      </c>
      <c r="G146" s="134"/>
      <c r="H146" s="134"/>
      <c r="J146" s="136">
        <f>$BK$146</f>
        <v>0</v>
      </c>
      <c r="K146" s="134"/>
      <c r="L146" s="137"/>
      <c r="M146" s="138"/>
      <c r="N146" s="134"/>
      <c r="O146" s="134"/>
      <c r="P146" s="139">
        <f>SUM($P$147:$P$164)</f>
        <v>0</v>
      </c>
      <c r="Q146" s="134"/>
      <c r="R146" s="139">
        <f>SUM($R$147:$R$164)</f>
        <v>0</v>
      </c>
      <c r="S146" s="134"/>
      <c r="T146" s="140">
        <f>SUM($T$147:$T$164)</f>
        <v>0</v>
      </c>
      <c r="AR146" s="141" t="s">
        <v>21</v>
      </c>
      <c r="AT146" s="141" t="s">
        <v>71</v>
      </c>
      <c r="AU146" s="141" t="s">
        <v>72</v>
      </c>
      <c r="AY146" s="141" t="s">
        <v>149</v>
      </c>
      <c r="BK146" s="142">
        <f>SUM($BK$147:$BK$164)</f>
        <v>0</v>
      </c>
    </row>
    <row r="147" spans="2:65" s="6" customFormat="1" ht="15.75" customHeight="1" x14ac:dyDescent="0.3">
      <c r="B147" s="23"/>
      <c r="C147" s="145" t="s">
        <v>21</v>
      </c>
      <c r="D147" s="145" t="s">
        <v>154</v>
      </c>
      <c r="E147" s="146" t="s">
        <v>241</v>
      </c>
      <c r="F147" s="147" t="s">
        <v>242</v>
      </c>
      <c r="G147" s="148" t="s">
        <v>157</v>
      </c>
      <c r="H147" s="149">
        <v>2</v>
      </c>
      <c r="I147" s="150"/>
      <c r="J147" s="151">
        <f>ROUND($I$147*$H$147,2)</f>
        <v>0</v>
      </c>
      <c r="K147" s="147"/>
      <c r="L147" s="43"/>
      <c r="M147" s="152"/>
      <c r="N147" s="153" t="s">
        <v>43</v>
      </c>
      <c r="O147" s="24"/>
      <c r="P147" s="154">
        <f>$O$147*$H$147</f>
        <v>0</v>
      </c>
      <c r="Q147" s="154">
        <v>0</v>
      </c>
      <c r="R147" s="154">
        <f>$Q$147*$H$147</f>
        <v>0</v>
      </c>
      <c r="S147" s="154">
        <v>0</v>
      </c>
      <c r="T147" s="155">
        <f>$S$147*$H$147</f>
        <v>0</v>
      </c>
      <c r="AR147" s="89" t="s">
        <v>158</v>
      </c>
      <c r="AT147" s="89" t="s">
        <v>154</v>
      </c>
      <c r="AU147" s="89" t="s">
        <v>21</v>
      </c>
      <c r="AY147" s="6" t="s">
        <v>149</v>
      </c>
      <c r="BE147" s="156">
        <f>IF($N$147="základní",$J$147,0)</f>
        <v>0</v>
      </c>
      <c r="BF147" s="156">
        <f>IF($N$147="snížená",$J$147,0)</f>
        <v>0</v>
      </c>
      <c r="BG147" s="156">
        <f>IF($N$147="zákl. přenesená",$J$147,0)</f>
        <v>0</v>
      </c>
      <c r="BH147" s="156">
        <f>IF($N$147="sníž. přenesená",$J$147,0)</f>
        <v>0</v>
      </c>
      <c r="BI147" s="156">
        <f>IF($N$147="nulová",$J$147,0)</f>
        <v>0</v>
      </c>
      <c r="BJ147" s="89" t="s">
        <v>21</v>
      </c>
      <c r="BK147" s="156">
        <f>ROUND($I$147*$H$147,2)</f>
        <v>0</v>
      </c>
      <c r="BL147" s="89" t="s">
        <v>158</v>
      </c>
      <c r="BM147" s="89" t="s">
        <v>243</v>
      </c>
    </row>
    <row r="148" spans="2:65" s="6" customFormat="1" ht="16.5" customHeight="1" x14ac:dyDescent="0.3">
      <c r="B148" s="23"/>
      <c r="C148" s="24"/>
      <c r="D148" s="157" t="s">
        <v>159</v>
      </c>
      <c r="E148" s="24"/>
      <c r="F148" s="158" t="s">
        <v>242</v>
      </c>
      <c r="G148" s="24"/>
      <c r="H148" s="24"/>
      <c r="J148" s="24"/>
      <c r="K148" s="24"/>
      <c r="L148" s="43"/>
      <c r="M148" s="56"/>
      <c r="N148" s="24"/>
      <c r="O148" s="24"/>
      <c r="P148" s="24"/>
      <c r="Q148" s="24"/>
      <c r="R148" s="24"/>
      <c r="S148" s="24"/>
      <c r="T148" s="57"/>
      <c r="AT148" s="6" t="s">
        <v>159</v>
      </c>
      <c r="AU148" s="6" t="s">
        <v>21</v>
      </c>
    </row>
    <row r="149" spans="2:65" s="6" customFormat="1" ht="15.75" customHeight="1" x14ac:dyDescent="0.3">
      <c r="B149" s="23"/>
      <c r="C149" s="145" t="s">
        <v>80</v>
      </c>
      <c r="D149" s="145" t="s">
        <v>154</v>
      </c>
      <c r="E149" s="146" t="s">
        <v>244</v>
      </c>
      <c r="F149" s="147" t="s">
        <v>245</v>
      </c>
      <c r="G149" s="148" t="s">
        <v>157</v>
      </c>
      <c r="H149" s="149">
        <v>3</v>
      </c>
      <c r="I149" s="150"/>
      <c r="J149" s="151">
        <f>ROUND($I$149*$H$149,2)</f>
        <v>0</v>
      </c>
      <c r="K149" s="147"/>
      <c r="L149" s="43"/>
      <c r="M149" s="152"/>
      <c r="N149" s="153" t="s">
        <v>43</v>
      </c>
      <c r="O149" s="24"/>
      <c r="P149" s="154">
        <f>$O$149*$H$149</f>
        <v>0</v>
      </c>
      <c r="Q149" s="154">
        <v>0</v>
      </c>
      <c r="R149" s="154">
        <f>$Q$149*$H$149</f>
        <v>0</v>
      </c>
      <c r="S149" s="154">
        <v>0</v>
      </c>
      <c r="T149" s="155">
        <f>$S$149*$H$149</f>
        <v>0</v>
      </c>
      <c r="AR149" s="89" t="s">
        <v>158</v>
      </c>
      <c r="AT149" s="89" t="s">
        <v>154</v>
      </c>
      <c r="AU149" s="89" t="s">
        <v>21</v>
      </c>
      <c r="AY149" s="6" t="s">
        <v>149</v>
      </c>
      <c r="BE149" s="156">
        <f>IF($N$149="základní",$J$149,0)</f>
        <v>0</v>
      </c>
      <c r="BF149" s="156">
        <f>IF($N$149="snížená",$J$149,0)</f>
        <v>0</v>
      </c>
      <c r="BG149" s="156">
        <f>IF($N$149="zákl. přenesená",$J$149,0)</f>
        <v>0</v>
      </c>
      <c r="BH149" s="156">
        <f>IF($N$149="sníž. přenesená",$J$149,0)</f>
        <v>0</v>
      </c>
      <c r="BI149" s="156">
        <f>IF($N$149="nulová",$J$149,0)</f>
        <v>0</v>
      </c>
      <c r="BJ149" s="89" t="s">
        <v>21</v>
      </c>
      <c r="BK149" s="156">
        <f>ROUND($I$149*$H$149,2)</f>
        <v>0</v>
      </c>
      <c r="BL149" s="89" t="s">
        <v>158</v>
      </c>
      <c r="BM149" s="89" t="s">
        <v>246</v>
      </c>
    </row>
    <row r="150" spans="2:65" s="6" customFormat="1" ht="16.5" customHeight="1" x14ac:dyDescent="0.3">
      <c r="B150" s="23"/>
      <c r="C150" s="24"/>
      <c r="D150" s="157" t="s">
        <v>159</v>
      </c>
      <c r="E150" s="24"/>
      <c r="F150" s="158" t="s">
        <v>245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159</v>
      </c>
      <c r="AU150" s="6" t="s">
        <v>21</v>
      </c>
    </row>
    <row r="151" spans="2:65" s="6" customFormat="1" ht="15.75" customHeight="1" x14ac:dyDescent="0.3">
      <c r="B151" s="23"/>
      <c r="C151" s="145" t="s">
        <v>162</v>
      </c>
      <c r="D151" s="145" t="s">
        <v>154</v>
      </c>
      <c r="E151" s="146" t="s">
        <v>247</v>
      </c>
      <c r="F151" s="147" t="s">
        <v>248</v>
      </c>
      <c r="G151" s="148" t="s">
        <v>157</v>
      </c>
      <c r="H151" s="149">
        <v>6</v>
      </c>
      <c r="I151" s="150"/>
      <c r="J151" s="151">
        <f>ROUND($I$151*$H$151,2)</f>
        <v>0</v>
      </c>
      <c r="K151" s="147"/>
      <c r="L151" s="43"/>
      <c r="M151" s="152"/>
      <c r="N151" s="153" t="s">
        <v>43</v>
      </c>
      <c r="O151" s="24"/>
      <c r="P151" s="154">
        <f>$O$151*$H$151</f>
        <v>0</v>
      </c>
      <c r="Q151" s="154">
        <v>0</v>
      </c>
      <c r="R151" s="154">
        <f>$Q$151*$H$151</f>
        <v>0</v>
      </c>
      <c r="S151" s="154">
        <v>0</v>
      </c>
      <c r="T151" s="155">
        <f>$S$151*$H$151</f>
        <v>0</v>
      </c>
      <c r="AR151" s="89" t="s">
        <v>158</v>
      </c>
      <c r="AT151" s="89" t="s">
        <v>154</v>
      </c>
      <c r="AU151" s="89" t="s">
        <v>21</v>
      </c>
      <c r="AY151" s="6" t="s">
        <v>149</v>
      </c>
      <c r="BE151" s="156">
        <f>IF($N$151="základní",$J$151,0)</f>
        <v>0</v>
      </c>
      <c r="BF151" s="156">
        <f>IF($N$151="snížená",$J$151,0)</f>
        <v>0</v>
      </c>
      <c r="BG151" s="156">
        <f>IF($N$151="zákl. přenesená",$J$151,0)</f>
        <v>0</v>
      </c>
      <c r="BH151" s="156">
        <f>IF($N$151="sníž. přenesená",$J$151,0)</f>
        <v>0</v>
      </c>
      <c r="BI151" s="156">
        <f>IF($N$151="nulová",$J$151,0)</f>
        <v>0</v>
      </c>
      <c r="BJ151" s="89" t="s">
        <v>21</v>
      </c>
      <c r="BK151" s="156">
        <f>ROUND($I$151*$H$151,2)</f>
        <v>0</v>
      </c>
      <c r="BL151" s="89" t="s">
        <v>158</v>
      </c>
      <c r="BM151" s="89" t="s">
        <v>249</v>
      </c>
    </row>
    <row r="152" spans="2:65" s="6" customFormat="1" ht="16.5" customHeight="1" x14ac:dyDescent="0.3">
      <c r="B152" s="23"/>
      <c r="C152" s="24"/>
      <c r="D152" s="157" t="s">
        <v>159</v>
      </c>
      <c r="E152" s="24"/>
      <c r="F152" s="158" t="s">
        <v>248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159</v>
      </c>
      <c r="AU152" s="6" t="s">
        <v>21</v>
      </c>
    </row>
    <row r="153" spans="2:65" s="6" customFormat="1" ht="15.75" customHeight="1" x14ac:dyDescent="0.3">
      <c r="B153" s="23"/>
      <c r="C153" s="145" t="s">
        <v>158</v>
      </c>
      <c r="D153" s="145" t="s">
        <v>154</v>
      </c>
      <c r="E153" s="146" t="s">
        <v>250</v>
      </c>
      <c r="F153" s="147" t="s">
        <v>251</v>
      </c>
      <c r="G153" s="148" t="s">
        <v>157</v>
      </c>
      <c r="H153" s="149">
        <v>1</v>
      </c>
      <c r="I153" s="150"/>
      <c r="J153" s="151">
        <f>ROUND($I$153*$H$153,2)</f>
        <v>0</v>
      </c>
      <c r="K153" s="147"/>
      <c r="L153" s="43"/>
      <c r="M153" s="152"/>
      <c r="N153" s="153" t="s">
        <v>43</v>
      </c>
      <c r="O153" s="24"/>
      <c r="P153" s="154">
        <f>$O$153*$H$153</f>
        <v>0</v>
      </c>
      <c r="Q153" s="154">
        <v>0</v>
      </c>
      <c r="R153" s="154">
        <f>$Q$153*$H$153</f>
        <v>0</v>
      </c>
      <c r="S153" s="154">
        <v>0</v>
      </c>
      <c r="T153" s="155">
        <f>$S$153*$H$153</f>
        <v>0</v>
      </c>
      <c r="AR153" s="89" t="s">
        <v>158</v>
      </c>
      <c r="AT153" s="89" t="s">
        <v>154</v>
      </c>
      <c r="AU153" s="89" t="s">
        <v>21</v>
      </c>
      <c r="AY153" s="6" t="s">
        <v>149</v>
      </c>
      <c r="BE153" s="156">
        <f>IF($N$153="základní",$J$153,0)</f>
        <v>0</v>
      </c>
      <c r="BF153" s="156">
        <f>IF($N$153="snížená",$J$153,0)</f>
        <v>0</v>
      </c>
      <c r="BG153" s="156">
        <f>IF($N$153="zákl. přenesená",$J$153,0)</f>
        <v>0</v>
      </c>
      <c r="BH153" s="156">
        <f>IF($N$153="sníž. přenesená",$J$153,0)</f>
        <v>0</v>
      </c>
      <c r="BI153" s="156">
        <f>IF($N$153="nulová",$J$153,0)</f>
        <v>0</v>
      </c>
      <c r="BJ153" s="89" t="s">
        <v>21</v>
      </c>
      <c r="BK153" s="156">
        <f>ROUND($I$153*$H$153,2)</f>
        <v>0</v>
      </c>
      <c r="BL153" s="89" t="s">
        <v>158</v>
      </c>
      <c r="BM153" s="89" t="s">
        <v>252</v>
      </c>
    </row>
    <row r="154" spans="2:65" s="6" customFormat="1" ht="16.5" customHeight="1" x14ac:dyDescent="0.3">
      <c r="B154" s="23"/>
      <c r="C154" s="24"/>
      <c r="D154" s="157" t="s">
        <v>159</v>
      </c>
      <c r="E154" s="24"/>
      <c r="F154" s="158" t="s">
        <v>251</v>
      </c>
      <c r="G154" s="24"/>
      <c r="H154" s="24"/>
      <c r="J154" s="24"/>
      <c r="K154" s="24"/>
      <c r="L154" s="43"/>
      <c r="M154" s="56"/>
      <c r="N154" s="24"/>
      <c r="O154" s="24"/>
      <c r="P154" s="24"/>
      <c r="Q154" s="24"/>
      <c r="R154" s="24"/>
      <c r="S154" s="24"/>
      <c r="T154" s="57"/>
      <c r="AT154" s="6" t="s">
        <v>159</v>
      </c>
      <c r="AU154" s="6" t="s">
        <v>21</v>
      </c>
    </row>
    <row r="155" spans="2:65" s="6" customFormat="1" ht="15.75" customHeight="1" x14ac:dyDescent="0.3">
      <c r="B155" s="23"/>
      <c r="C155" s="145" t="s">
        <v>168</v>
      </c>
      <c r="D155" s="145" t="s">
        <v>154</v>
      </c>
      <c r="E155" s="146" t="s">
        <v>253</v>
      </c>
      <c r="F155" s="147" t="s">
        <v>254</v>
      </c>
      <c r="G155" s="148" t="s">
        <v>157</v>
      </c>
      <c r="H155" s="149">
        <v>1</v>
      </c>
      <c r="I155" s="150"/>
      <c r="J155" s="151">
        <f>ROUND($I$155*$H$155,2)</f>
        <v>0</v>
      </c>
      <c r="K155" s="147"/>
      <c r="L155" s="43"/>
      <c r="M155" s="152"/>
      <c r="N155" s="153" t="s">
        <v>43</v>
      </c>
      <c r="O155" s="24"/>
      <c r="P155" s="154">
        <f>$O$155*$H$155</f>
        <v>0</v>
      </c>
      <c r="Q155" s="154">
        <v>0</v>
      </c>
      <c r="R155" s="154">
        <f>$Q$155*$H$155</f>
        <v>0</v>
      </c>
      <c r="S155" s="154">
        <v>0</v>
      </c>
      <c r="T155" s="155">
        <f>$S$155*$H$155</f>
        <v>0</v>
      </c>
      <c r="AR155" s="89" t="s">
        <v>158</v>
      </c>
      <c r="AT155" s="89" t="s">
        <v>154</v>
      </c>
      <c r="AU155" s="89" t="s">
        <v>21</v>
      </c>
      <c r="AY155" s="6" t="s">
        <v>149</v>
      </c>
      <c r="BE155" s="156">
        <f>IF($N$155="základní",$J$155,0)</f>
        <v>0</v>
      </c>
      <c r="BF155" s="156">
        <f>IF($N$155="snížená",$J$155,0)</f>
        <v>0</v>
      </c>
      <c r="BG155" s="156">
        <f>IF($N$155="zákl. přenesená",$J$155,0)</f>
        <v>0</v>
      </c>
      <c r="BH155" s="156">
        <f>IF($N$155="sníž. přenesená",$J$155,0)</f>
        <v>0</v>
      </c>
      <c r="BI155" s="156">
        <f>IF($N$155="nulová",$J$155,0)</f>
        <v>0</v>
      </c>
      <c r="BJ155" s="89" t="s">
        <v>21</v>
      </c>
      <c r="BK155" s="156">
        <f>ROUND($I$155*$H$155,2)</f>
        <v>0</v>
      </c>
      <c r="BL155" s="89" t="s">
        <v>158</v>
      </c>
      <c r="BM155" s="89" t="s">
        <v>255</v>
      </c>
    </row>
    <row r="156" spans="2:65" s="6" customFormat="1" ht="16.5" customHeight="1" x14ac:dyDescent="0.3">
      <c r="B156" s="23"/>
      <c r="C156" s="24"/>
      <c r="D156" s="157" t="s">
        <v>159</v>
      </c>
      <c r="E156" s="24"/>
      <c r="F156" s="158" t="s">
        <v>254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159</v>
      </c>
      <c r="AU156" s="6" t="s">
        <v>21</v>
      </c>
    </row>
    <row r="157" spans="2:65" s="6" customFormat="1" ht="15.75" customHeight="1" x14ac:dyDescent="0.3">
      <c r="B157" s="23"/>
      <c r="C157" s="145" t="s">
        <v>171</v>
      </c>
      <c r="D157" s="145" t="s">
        <v>154</v>
      </c>
      <c r="E157" s="146" t="s">
        <v>256</v>
      </c>
      <c r="F157" s="147" t="s">
        <v>257</v>
      </c>
      <c r="G157" s="148" t="s">
        <v>157</v>
      </c>
      <c r="H157" s="149">
        <v>1</v>
      </c>
      <c r="I157" s="150"/>
      <c r="J157" s="151">
        <f>ROUND($I$157*$H$157,2)</f>
        <v>0</v>
      </c>
      <c r="K157" s="147"/>
      <c r="L157" s="43"/>
      <c r="M157" s="152"/>
      <c r="N157" s="153" t="s">
        <v>43</v>
      </c>
      <c r="O157" s="24"/>
      <c r="P157" s="154">
        <f>$O$157*$H$157</f>
        <v>0</v>
      </c>
      <c r="Q157" s="154">
        <v>0</v>
      </c>
      <c r="R157" s="154">
        <f>$Q$157*$H$157</f>
        <v>0</v>
      </c>
      <c r="S157" s="154">
        <v>0</v>
      </c>
      <c r="T157" s="155">
        <f>$S$157*$H$157</f>
        <v>0</v>
      </c>
      <c r="AR157" s="89" t="s">
        <v>158</v>
      </c>
      <c r="AT157" s="89" t="s">
        <v>154</v>
      </c>
      <c r="AU157" s="89" t="s">
        <v>21</v>
      </c>
      <c r="AY157" s="6" t="s">
        <v>149</v>
      </c>
      <c r="BE157" s="156">
        <f>IF($N$157="základní",$J$157,0)</f>
        <v>0</v>
      </c>
      <c r="BF157" s="156">
        <f>IF($N$157="snížená",$J$157,0)</f>
        <v>0</v>
      </c>
      <c r="BG157" s="156">
        <f>IF($N$157="zákl. přenesená",$J$157,0)</f>
        <v>0</v>
      </c>
      <c r="BH157" s="156">
        <f>IF($N$157="sníž. přenesená",$J$157,0)</f>
        <v>0</v>
      </c>
      <c r="BI157" s="156">
        <f>IF($N$157="nulová",$J$157,0)</f>
        <v>0</v>
      </c>
      <c r="BJ157" s="89" t="s">
        <v>21</v>
      </c>
      <c r="BK157" s="156">
        <f>ROUND($I$157*$H$157,2)</f>
        <v>0</v>
      </c>
      <c r="BL157" s="89" t="s">
        <v>158</v>
      </c>
      <c r="BM157" s="89" t="s">
        <v>258</v>
      </c>
    </row>
    <row r="158" spans="2:65" s="6" customFormat="1" ht="16.5" customHeight="1" x14ac:dyDescent="0.3">
      <c r="B158" s="23"/>
      <c r="C158" s="24"/>
      <c r="D158" s="157" t="s">
        <v>159</v>
      </c>
      <c r="E158" s="24"/>
      <c r="F158" s="158" t="s">
        <v>257</v>
      </c>
      <c r="G158" s="24"/>
      <c r="H158" s="24"/>
      <c r="J158" s="24"/>
      <c r="K158" s="24"/>
      <c r="L158" s="43"/>
      <c r="M158" s="56"/>
      <c r="N158" s="24"/>
      <c r="O158" s="24"/>
      <c r="P158" s="24"/>
      <c r="Q158" s="24"/>
      <c r="R158" s="24"/>
      <c r="S158" s="24"/>
      <c r="T158" s="57"/>
      <c r="AT158" s="6" t="s">
        <v>159</v>
      </c>
      <c r="AU158" s="6" t="s">
        <v>21</v>
      </c>
    </row>
    <row r="159" spans="2:65" s="6" customFormat="1" ht="15.75" customHeight="1" x14ac:dyDescent="0.3">
      <c r="B159" s="23"/>
      <c r="C159" s="145" t="s">
        <v>174</v>
      </c>
      <c r="D159" s="145" t="s">
        <v>154</v>
      </c>
      <c r="E159" s="146" t="s">
        <v>259</v>
      </c>
      <c r="F159" s="147" t="s">
        <v>217</v>
      </c>
      <c r="G159" s="148" t="s">
        <v>157</v>
      </c>
      <c r="H159" s="149">
        <v>7</v>
      </c>
      <c r="I159" s="150"/>
      <c r="J159" s="151">
        <f>ROUND($I$159*$H$159,2)</f>
        <v>0</v>
      </c>
      <c r="K159" s="147"/>
      <c r="L159" s="43"/>
      <c r="M159" s="152"/>
      <c r="N159" s="153" t="s">
        <v>43</v>
      </c>
      <c r="O159" s="24"/>
      <c r="P159" s="154">
        <f>$O$159*$H$159</f>
        <v>0</v>
      </c>
      <c r="Q159" s="154">
        <v>0</v>
      </c>
      <c r="R159" s="154">
        <f>$Q$159*$H$159</f>
        <v>0</v>
      </c>
      <c r="S159" s="154">
        <v>0</v>
      </c>
      <c r="T159" s="155">
        <f>$S$159*$H$159</f>
        <v>0</v>
      </c>
      <c r="AR159" s="89" t="s">
        <v>158</v>
      </c>
      <c r="AT159" s="89" t="s">
        <v>154</v>
      </c>
      <c r="AU159" s="89" t="s">
        <v>21</v>
      </c>
      <c r="AY159" s="6" t="s">
        <v>149</v>
      </c>
      <c r="BE159" s="156">
        <f>IF($N$159="základní",$J$159,0)</f>
        <v>0</v>
      </c>
      <c r="BF159" s="156">
        <f>IF($N$159="snížená",$J$159,0)</f>
        <v>0</v>
      </c>
      <c r="BG159" s="156">
        <f>IF($N$159="zákl. přenesená",$J$159,0)</f>
        <v>0</v>
      </c>
      <c r="BH159" s="156">
        <f>IF($N$159="sníž. přenesená",$J$159,0)</f>
        <v>0</v>
      </c>
      <c r="BI159" s="156">
        <f>IF($N$159="nulová",$J$159,0)</f>
        <v>0</v>
      </c>
      <c r="BJ159" s="89" t="s">
        <v>21</v>
      </c>
      <c r="BK159" s="156">
        <f>ROUND($I$159*$H$159,2)</f>
        <v>0</v>
      </c>
      <c r="BL159" s="89" t="s">
        <v>158</v>
      </c>
      <c r="BM159" s="89" t="s">
        <v>260</v>
      </c>
    </row>
    <row r="160" spans="2:65" s="6" customFormat="1" ht="16.5" customHeight="1" x14ac:dyDescent="0.3">
      <c r="B160" s="23"/>
      <c r="C160" s="24"/>
      <c r="D160" s="157" t="s">
        <v>159</v>
      </c>
      <c r="E160" s="24"/>
      <c r="F160" s="158" t="s">
        <v>217</v>
      </c>
      <c r="G160" s="24"/>
      <c r="H160" s="24"/>
      <c r="J160" s="24"/>
      <c r="K160" s="24"/>
      <c r="L160" s="43"/>
      <c r="M160" s="56"/>
      <c r="N160" s="24"/>
      <c r="O160" s="24"/>
      <c r="P160" s="24"/>
      <c r="Q160" s="24"/>
      <c r="R160" s="24"/>
      <c r="S160" s="24"/>
      <c r="T160" s="57"/>
      <c r="AT160" s="6" t="s">
        <v>159</v>
      </c>
      <c r="AU160" s="6" t="s">
        <v>21</v>
      </c>
    </row>
    <row r="161" spans="2:65" s="6" customFormat="1" ht="15.75" customHeight="1" x14ac:dyDescent="0.3">
      <c r="B161" s="23"/>
      <c r="C161" s="145" t="s">
        <v>177</v>
      </c>
      <c r="D161" s="145" t="s">
        <v>154</v>
      </c>
      <c r="E161" s="146" t="s">
        <v>261</v>
      </c>
      <c r="F161" s="147" t="s">
        <v>262</v>
      </c>
      <c r="G161" s="148" t="s">
        <v>157</v>
      </c>
      <c r="H161" s="149">
        <v>1</v>
      </c>
      <c r="I161" s="150"/>
      <c r="J161" s="151">
        <f>ROUND($I$161*$H$161,2)</f>
        <v>0</v>
      </c>
      <c r="K161" s="147"/>
      <c r="L161" s="43"/>
      <c r="M161" s="152"/>
      <c r="N161" s="153" t="s">
        <v>43</v>
      </c>
      <c r="O161" s="24"/>
      <c r="P161" s="154">
        <f>$O$161*$H$161</f>
        <v>0</v>
      </c>
      <c r="Q161" s="154">
        <v>0</v>
      </c>
      <c r="R161" s="154">
        <f>$Q$161*$H$161</f>
        <v>0</v>
      </c>
      <c r="S161" s="154">
        <v>0</v>
      </c>
      <c r="T161" s="155">
        <f>$S$161*$H$161</f>
        <v>0</v>
      </c>
      <c r="AR161" s="89" t="s">
        <v>158</v>
      </c>
      <c r="AT161" s="89" t="s">
        <v>154</v>
      </c>
      <c r="AU161" s="89" t="s">
        <v>21</v>
      </c>
      <c r="AY161" s="6" t="s">
        <v>149</v>
      </c>
      <c r="BE161" s="156">
        <f>IF($N$161="základní",$J$161,0)</f>
        <v>0</v>
      </c>
      <c r="BF161" s="156">
        <f>IF($N$161="snížená",$J$161,0)</f>
        <v>0</v>
      </c>
      <c r="BG161" s="156">
        <f>IF($N$161="zákl. přenesená",$J$161,0)</f>
        <v>0</v>
      </c>
      <c r="BH161" s="156">
        <f>IF($N$161="sníž. přenesená",$J$161,0)</f>
        <v>0</v>
      </c>
      <c r="BI161" s="156">
        <f>IF($N$161="nulová",$J$161,0)</f>
        <v>0</v>
      </c>
      <c r="BJ161" s="89" t="s">
        <v>21</v>
      </c>
      <c r="BK161" s="156">
        <f>ROUND($I$161*$H$161,2)</f>
        <v>0</v>
      </c>
      <c r="BL161" s="89" t="s">
        <v>158</v>
      </c>
      <c r="BM161" s="89" t="s">
        <v>263</v>
      </c>
    </row>
    <row r="162" spans="2:65" s="6" customFormat="1" ht="16.5" customHeight="1" x14ac:dyDescent="0.3">
      <c r="B162" s="23"/>
      <c r="C162" s="24"/>
      <c r="D162" s="157" t="s">
        <v>159</v>
      </c>
      <c r="E162" s="24"/>
      <c r="F162" s="158" t="s">
        <v>262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159</v>
      </c>
      <c r="AU162" s="6" t="s">
        <v>21</v>
      </c>
    </row>
    <row r="163" spans="2:65" s="6" customFormat="1" ht="15.75" customHeight="1" x14ac:dyDescent="0.3">
      <c r="B163" s="23"/>
      <c r="C163" s="145" t="s">
        <v>180</v>
      </c>
      <c r="D163" s="145" t="s">
        <v>154</v>
      </c>
      <c r="E163" s="146" t="s">
        <v>264</v>
      </c>
      <c r="F163" s="147" t="s">
        <v>265</v>
      </c>
      <c r="G163" s="148" t="s">
        <v>266</v>
      </c>
      <c r="H163" s="149">
        <v>4</v>
      </c>
      <c r="I163" s="150"/>
      <c r="J163" s="151">
        <f>ROUND($I$163*$H$163,2)</f>
        <v>0</v>
      </c>
      <c r="K163" s="147"/>
      <c r="L163" s="43"/>
      <c r="M163" s="152"/>
      <c r="N163" s="153" t="s">
        <v>43</v>
      </c>
      <c r="O163" s="24"/>
      <c r="P163" s="154">
        <f>$O$163*$H$163</f>
        <v>0</v>
      </c>
      <c r="Q163" s="154">
        <v>0</v>
      </c>
      <c r="R163" s="154">
        <f>$Q$163*$H$163</f>
        <v>0</v>
      </c>
      <c r="S163" s="154">
        <v>0</v>
      </c>
      <c r="T163" s="155">
        <f>$S$163*$H$163</f>
        <v>0</v>
      </c>
      <c r="AR163" s="89" t="s">
        <v>158</v>
      </c>
      <c r="AT163" s="89" t="s">
        <v>154</v>
      </c>
      <c r="AU163" s="89" t="s">
        <v>21</v>
      </c>
      <c r="AY163" s="6" t="s">
        <v>149</v>
      </c>
      <c r="BE163" s="156">
        <f>IF($N$163="základní",$J$163,0)</f>
        <v>0</v>
      </c>
      <c r="BF163" s="156">
        <f>IF($N$163="snížená",$J$163,0)</f>
        <v>0</v>
      </c>
      <c r="BG163" s="156">
        <f>IF($N$163="zákl. přenesená",$J$163,0)</f>
        <v>0</v>
      </c>
      <c r="BH163" s="156">
        <f>IF($N$163="sníž. přenesená",$J$163,0)</f>
        <v>0</v>
      </c>
      <c r="BI163" s="156">
        <f>IF($N$163="nulová",$J$163,0)</f>
        <v>0</v>
      </c>
      <c r="BJ163" s="89" t="s">
        <v>21</v>
      </c>
      <c r="BK163" s="156">
        <f>ROUND($I$163*$H$163,2)</f>
        <v>0</v>
      </c>
      <c r="BL163" s="89" t="s">
        <v>158</v>
      </c>
      <c r="BM163" s="89" t="s">
        <v>267</v>
      </c>
    </row>
    <row r="164" spans="2:65" s="6" customFormat="1" ht="16.5" customHeight="1" x14ac:dyDescent="0.3">
      <c r="B164" s="23"/>
      <c r="C164" s="24"/>
      <c r="D164" s="157" t="s">
        <v>159</v>
      </c>
      <c r="E164" s="24"/>
      <c r="F164" s="158" t="s">
        <v>265</v>
      </c>
      <c r="G164" s="24"/>
      <c r="H164" s="24"/>
      <c r="J164" s="24"/>
      <c r="K164" s="24"/>
      <c r="L164" s="43"/>
      <c r="M164" s="56"/>
      <c r="N164" s="24"/>
      <c r="O164" s="24"/>
      <c r="P164" s="24"/>
      <c r="Q164" s="24"/>
      <c r="R164" s="24"/>
      <c r="S164" s="24"/>
      <c r="T164" s="57"/>
      <c r="AT164" s="6" t="s">
        <v>159</v>
      </c>
      <c r="AU164" s="6" t="s">
        <v>21</v>
      </c>
    </row>
    <row r="165" spans="2:65" s="132" customFormat="1" ht="37.5" customHeight="1" x14ac:dyDescent="0.35">
      <c r="B165" s="133"/>
      <c r="C165" s="134"/>
      <c r="D165" s="134" t="s">
        <v>71</v>
      </c>
      <c r="E165" s="135" t="s">
        <v>268</v>
      </c>
      <c r="F165" s="135" t="s">
        <v>269</v>
      </c>
      <c r="G165" s="134"/>
      <c r="H165" s="134"/>
      <c r="J165" s="136">
        <f>$BK$165</f>
        <v>0</v>
      </c>
      <c r="K165" s="134"/>
      <c r="L165" s="137"/>
      <c r="M165" s="138"/>
      <c r="N165" s="134"/>
      <c r="O165" s="134"/>
      <c r="P165" s="139">
        <f>SUM($P$166:$P$203)</f>
        <v>0</v>
      </c>
      <c r="Q165" s="134"/>
      <c r="R165" s="139">
        <f>SUM($R$166:$R$203)</f>
        <v>0</v>
      </c>
      <c r="S165" s="134"/>
      <c r="T165" s="140">
        <f>SUM($T$166:$T$203)</f>
        <v>0</v>
      </c>
      <c r="AR165" s="141" t="s">
        <v>21</v>
      </c>
      <c r="AT165" s="141" t="s">
        <v>71</v>
      </c>
      <c r="AU165" s="141" t="s">
        <v>72</v>
      </c>
      <c r="AY165" s="141" t="s">
        <v>149</v>
      </c>
      <c r="BK165" s="142">
        <f>SUM($BK$166:$BK$203)</f>
        <v>0</v>
      </c>
    </row>
    <row r="166" spans="2:65" s="6" customFormat="1" ht="27" customHeight="1" x14ac:dyDescent="0.3">
      <c r="B166" s="23"/>
      <c r="C166" s="145" t="s">
        <v>21</v>
      </c>
      <c r="D166" s="145" t="s">
        <v>154</v>
      </c>
      <c r="E166" s="146" t="s">
        <v>270</v>
      </c>
      <c r="F166" s="147" t="s">
        <v>271</v>
      </c>
      <c r="G166" s="148" t="s">
        <v>272</v>
      </c>
      <c r="H166" s="149">
        <v>187</v>
      </c>
      <c r="I166" s="150"/>
      <c r="J166" s="151">
        <f>ROUND($I$166*$H$166,2)</f>
        <v>0</v>
      </c>
      <c r="K166" s="147"/>
      <c r="L166" s="43"/>
      <c r="M166" s="152"/>
      <c r="N166" s="153" t="s">
        <v>43</v>
      </c>
      <c r="O166" s="24"/>
      <c r="P166" s="154">
        <f>$O$166*$H$166</f>
        <v>0</v>
      </c>
      <c r="Q166" s="154">
        <v>0</v>
      </c>
      <c r="R166" s="154">
        <f>$Q$166*$H$166</f>
        <v>0</v>
      </c>
      <c r="S166" s="154">
        <v>0</v>
      </c>
      <c r="T166" s="155">
        <f>$S$166*$H$166</f>
        <v>0</v>
      </c>
      <c r="AR166" s="89" t="s">
        <v>158</v>
      </c>
      <c r="AT166" s="89" t="s">
        <v>154</v>
      </c>
      <c r="AU166" s="89" t="s">
        <v>21</v>
      </c>
      <c r="AY166" s="6" t="s">
        <v>149</v>
      </c>
      <c r="BE166" s="156">
        <f>IF($N$166="základní",$J$166,0)</f>
        <v>0</v>
      </c>
      <c r="BF166" s="156">
        <f>IF($N$166="snížená",$J$166,0)</f>
        <v>0</v>
      </c>
      <c r="BG166" s="156">
        <f>IF($N$166="zákl. přenesená",$J$166,0)</f>
        <v>0</v>
      </c>
      <c r="BH166" s="156">
        <f>IF($N$166="sníž. přenesená",$J$166,0)</f>
        <v>0</v>
      </c>
      <c r="BI166" s="156">
        <f>IF($N$166="nulová",$J$166,0)</f>
        <v>0</v>
      </c>
      <c r="BJ166" s="89" t="s">
        <v>21</v>
      </c>
      <c r="BK166" s="156">
        <f>ROUND($I$166*$H$166,2)</f>
        <v>0</v>
      </c>
      <c r="BL166" s="89" t="s">
        <v>158</v>
      </c>
      <c r="BM166" s="89" t="s">
        <v>273</v>
      </c>
    </row>
    <row r="167" spans="2:65" s="6" customFormat="1" ht="27" customHeight="1" x14ac:dyDescent="0.3">
      <c r="B167" s="23"/>
      <c r="C167" s="24"/>
      <c r="D167" s="157" t="s">
        <v>159</v>
      </c>
      <c r="E167" s="24"/>
      <c r="F167" s="158" t="s">
        <v>271</v>
      </c>
      <c r="G167" s="24"/>
      <c r="H167" s="24"/>
      <c r="J167" s="24"/>
      <c r="K167" s="24"/>
      <c r="L167" s="43"/>
      <c r="M167" s="56"/>
      <c r="N167" s="24"/>
      <c r="O167" s="24"/>
      <c r="P167" s="24"/>
      <c r="Q167" s="24"/>
      <c r="R167" s="24"/>
      <c r="S167" s="24"/>
      <c r="T167" s="57"/>
      <c r="AT167" s="6" t="s">
        <v>159</v>
      </c>
      <c r="AU167" s="6" t="s">
        <v>21</v>
      </c>
    </row>
    <row r="168" spans="2:65" s="6" customFormat="1" ht="15.75" customHeight="1" x14ac:dyDescent="0.3">
      <c r="B168" s="159"/>
      <c r="C168" s="160"/>
      <c r="D168" s="161" t="s">
        <v>274</v>
      </c>
      <c r="E168" s="160"/>
      <c r="F168" s="162" t="s">
        <v>275</v>
      </c>
      <c r="G168" s="160"/>
      <c r="H168" s="163">
        <v>187</v>
      </c>
      <c r="J168" s="160"/>
      <c r="K168" s="160"/>
      <c r="L168" s="164"/>
      <c r="M168" s="165"/>
      <c r="N168" s="160"/>
      <c r="O168" s="160"/>
      <c r="P168" s="160"/>
      <c r="Q168" s="160"/>
      <c r="R168" s="160"/>
      <c r="S168" s="160"/>
      <c r="T168" s="166"/>
      <c r="AT168" s="167" t="s">
        <v>274</v>
      </c>
      <c r="AU168" s="167" t="s">
        <v>21</v>
      </c>
      <c r="AV168" s="167" t="s">
        <v>80</v>
      </c>
      <c r="AW168" s="167" t="s">
        <v>122</v>
      </c>
      <c r="AX168" s="167" t="s">
        <v>72</v>
      </c>
      <c r="AY168" s="167" t="s">
        <v>149</v>
      </c>
    </row>
    <row r="169" spans="2:65" s="6" customFormat="1" ht="15.75" customHeight="1" x14ac:dyDescent="0.3">
      <c r="B169" s="168"/>
      <c r="C169" s="169"/>
      <c r="D169" s="161" t="s">
        <v>274</v>
      </c>
      <c r="E169" s="169"/>
      <c r="F169" s="170" t="s">
        <v>276</v>
      </c>
      <c r="G169" s="169"/>
      <c r="H169" s="171">
        <v>187</v>
      </c>
      <c r="J169" s="169"/>
      <c r="K169" s="169"/>
      <c r="L169" s="172"/>
      <c r="M169" s="173"/>
      <c r="N169" s="169"/>
      <c r="O169" s="169"/>
      <c r="P169" s="169"/>
      <c r="Q169" s="169"/>
      <c r="R169" s="169"/>
      <c r="S169" s="169"/>
      <c r="T169" s="174"/>
      <c r="AT169" s="175" t="s">
        <v>274</v>
      </c>
      <c r="AU169" s="175" t="s">
        <v>21</v>
      </c>
      <c r="AV169" s="175" t="s">
        <v>158</v>
      </c>
      <c r="AW169" s="175" t="s">
        <v>122</v>
      </c>
      <c r="AX169" s="175" t="s">
        <v>21</v>
      </c>
      <c r="AY169" s="175" t="s">
        <v>149</v>
      </c>
    </row>
    <row r="170" spans="2:65" s="6" customFormat="1" ht="27" customHeight="1" x14ac:dyDescent="0.3">
      <c r="B170" s="23"/>
      <c r="C170" s="145" t="s">
        <v>80</v>
      </c>
      <c r="D170" s="145" t="s">
        <v>154</v>
      </c>
      <c r="E170" s="146" t="s">
        <v>277</v>
      </c>
      <c r="F170" s="147" t="s">
        <v>278</v>
      </c>
      <c r="G170" s="148" t="s">
        <v>272</v>
      </c>
      <c r="H170" s="149">
        <v>42</v>
      </c>
      <c r="I170" s="150"/>
      <c r="J170" s="151">
        <f>ROUND($I$170*$H$170,2)</f>
        <v>0</v>
      </c>
      <c r="K170" s="147"/>
      <c r="L170" s="43"/>
      <c r="M170" s="152"/>
      <c r="N170" s="153" t="s">
        <v>43</v>
      </c>
      <c r="O170" s="24"/>
      <c r="P170" s="154">
        <f>$O$170*$H$170</f>
        <v>0</v>
      </c>
      <c r="Q170" s="154">
        <v>0</v>
      </c>
      <c r="R170" s="154">
        <f>$Q$170*$H$170</f>
        <v>0</v>
      </c>
      <c r="S170" s="154">
        <v>0</v>
      </c>
      <c r="T170" s="155">
        <f>$S$170*$H$170</f>
        <v>0</v>
      </c>
      <c r="AR170" s="89" t="s">
        <v>158</v>
      </c>
      <c r="AT170" s="89" t="s">
        <v>154</v>
      </c>
      <c r="AU170" s="89" t="s">
        <v>21</v>
      </c>
      <c r="AY170" s="6" t="s">
        <v>149</v>
      </c>
      <c r="BE170" s="156">
        <f>IF($N$170="základní",$J$170,0)</f>
        <v>0</v>
      </c>
      <c r="BF170" s="156">
        <f>IF($N$170="snížená",$J$170,0)</f>
        <v>0</v>
      </c>
      <c r="BG170" s="156">
        <f>IF($N$170="zákl. přenesená",$J$170,0)</f>
        <v>0</v>
      </c>
      <c r="BH170" s="156">
        <f>IF($N$170="sníž. přenesená",$J$170,0)</f>
        <v>0</v>
      </c>
      <c r="BI170" s="156">
        <f>IF($N$170="nulová",$J$170,0)</f>
        <v>0</v>
      </c>
      <c r="BJ170" s="89" t="s">
        <v>21</v>
      </c>
      <c r="BK170" s="156">
        <f>ROUND($I$170*$H$170,2)</f>
        <v>0</v>
      </c>
      <c r="BL170" s="89" t="s">
        <v>158</v>
      </c>
      <c r="BM170" s="89" t="s">
        <v>279</v>
      </c>
    </row>
    <row r="171" spans="2:65" s="6" customFormat="1" ht="27" customHeight="1" x14ac:dyDescent="0.3">
      <c r="B171" s="23"/>
      <c r="C171" s="24"/>
      <c r="D171" s="157" t="s">
        <v>159</v>
      </c>
      <c r="E171" s="24"/>
      <c r="F171" s="158" t="s">
        <v>278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159</v>
      </c>
      <c r="AU171" s="6" t="s">
        <v>21</v>
      </c>
    </row>
    <row r="172" spans="2:65" s="6" customFormat="1" ht="15.75" customHeight="1" x14ac:dyDescent="0.3">
      <c r="B172" s="159"/>
      <c r="C172" s="160"/>
      <c r="D172" s="161" t="s">
        <v>274</v>
      </c>
      <c r="E172" s="160"/>
      <c r="F172" s="162" t="s">
        <v>280</v>
      </c>
      <c r="G172" s="160"/>
      <c r="H172" s="163">
        <v>42</v>
      </c>
      <c r="J172" s="160"/>
      <c r="K172" s="160"/>
      <c r="L172" s="164"/>
      <c r="M172" s="165"/>
      <c r="N172" s="160"/>
      <c r="O172" s="160"/>
      <c r="P172" s="160"/>
      <c r="Q172" s="160"/>
      <c r="R172" s="160"/>
      <c r="S172" s="160"/>
      <c r="T172" s="166"/>
      <c r="AT172" s="167" t="s">
        <v>274</v>
      </c>
      <c r="AU172" s="167" t="s">
        <v>21</v>
      </c>
      <c r="AV172" s="167" t="s">
        <v>80</v>
      </c>
      <c r="AW172" s="167" t="s">
        <v>122</v>
      </c>
      <c r="AX172" s="167" t="s">
        <v>72</v>
      </c>
      <c r="AY172" s="167" t="s">
        <v>149</v>
      </c>
    </row>
    <row r="173" spans="2:65" s="6" customFormat="1" ht="15.75" customHeight="1" x14ac:dyDescent="0.3">
      <c r="B173" s="168"/>
      <c r="C173" s="169"/>
      <c r="D173" s="161" t="s">
        <v>274</v>
      </c>
      <c r="E173" s="169"/>
      <c r="F173" s="170" t="s">
        <v>276</v>
      </c>
      <c r="G173" s="169"/>
      <c r="H173" s="171">
        <v>42</v>
      </c>
      <c r="J173" s="169"/>
      <c r="K173" s="169"/>
      <c r="L173" s="172"/>
      <c r="M173" s="173"/>
      <c r="N173" s="169"/>
      <c r="O173" s="169"/>
      <c r="P173" s="169"/>
      <c r="Q173" s="169"/>
      <c r="R173" s="169"/>
      <c r="S173" s="169"/>
      <c r="T173" s="174"/>
      <c r="AT173" s="175" t="s">
        <v>274</v>
      </c>
      <c r="AU173" s="175" t="s">
        <v>21</v>
      </c>
      <c r="AV173" s="175" t="s">
        <v>158</v>
      </c>
      <c r="AW173" s="175" t="s">
        <v>122</v>
      </c>
      <c r="AX173" s="175" t="s">
        <v>21</v>
      </c>
      <c r="AY173" s="175" t="s">
        <v>149</v>
      </c>
    </row>
    <row r="174" spans="2:65" s="6" customFormat="1" ht="27" customHeight="1" x14ac:dyDescent="0.3">
      <c r="B174" s="23"/>
      <c r="C174" s="145" t="s">
        <v>162</v>
      </c>
      <c r="D174" s="145" t="s">
        <v>154</v>
      </c>
      <c r="E174" s="146" t="s">
        <v>281</v>
      </c>
      <c r="F174" s="147" t="s">
        <v>282</v>
      </c>
      <c r="G174" s="148" t="s">
        <v>272</v>
      </c>
      <c r="H174" s="149">
        <v>122</v>
      </c>
      <c r="I174" s="150"/>
      <c r="J174" s="151">
        <f>ROUND($I$174*$H$174,2)</f>
        <v>0</v>
      </c>
      <c r="K174" s="147"/>
      <c r="L174" s="43"/>
      <c r="M174" s="152"/>
      <c r="N174" s="153" t="s">
        <v>43</v>
      </c>
      <c r="O174" s="24"/>
      <c r="P174" s="154">
        <f>$O$174*$H$174</f>
        <v>0</v>
      </c>
      <c r="Q174" s="154">
        <v>0</v>
      </c>
      <c r="R174" s="154">
        <f>$Q$174*$H$174</f>
        <v>0</v>
      </c>
      <c r="S174" s="154">
        <v>0</v>
      </c>
      <c r="T174" s="155">
        <f>$S$174*$H$174</f>
        <v>0</v>
      </c>
      <c r="AR174" s="89" t="s">
        <v>158</v>
      </c>
      <c r="AT174" s="89" t="s">
        <v>154</v>
      </c>
      <c r="AU174" s="89" t="s">
        <v>21</v>
      </c>
      <c r="AY174" s="6" t="s">
        <v>149</v>
      </c>
      <c r="BE174" s="156">
        <f>IF($N$174="základní",$J$174,0)</f>
        <v>0</v>
      </c>
      <c r="BF174" s="156">
        <f>IF($N$174="snížená",$J$174,0)</f>
        <v>0</v>
      </c>
      <c r="BG174" s="156">
        <f>IF($N$174="zákl. přenesená",$J$174,0)</f>
        <v>0</v>
      </c>
      <c r="BH174" s="156">
        <f>IF($N$174="sníž. přenesená",$J$174,0)</f>
        <v>0</v>
      </c>
      <c r="BI174" s="156">
        <f>IF($N$174="nulová",$J$174,0)</f>
        <v>0</v>
      </c>
      <c r="BJ174" s="89" t="s">
        <v>21</v>
      </c>
      <c r="BK174" s="156">
        <f>ROUND($I$174*$H$174,2)</f>
        <v>0</v>
      </c>
      <c r="BL174" s="89" t="s">
        <v>158</v>
      </c>
      <c r="BM174" s="89" t="s">
        <v>283</v>
      </c>
    </row>
    <row r="175" spans="2:65" s="6" customFormat="1" ht="27" customHeight="1" x14ac:dyDescent="0.3">
      <c r="B175" s="23"/>
      <c r="C175" s="24"/>
      <c r="D175" s="157" t="s">
        <v>159</v>
      </c>
      <c r="E175" s="24"/>
      <c r="F175" s="158" t="s">
        <v>282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159</v>
      </c>
      <c r="AU175" s="6" t="s">
        <v>21</v>
      </c>
    </row>
    <row r="176" spans="2:65" s="6" customFormat="1" ht="15.75" customHeight="1" x14ac:dyDescent="0.3">
      <c r="B176" s="159"/>
      <c r="C176" s="160"/>
      <c r="D176" s="161" t="s">
        <v>274</v>
      </c>
      <c r="E176" s="160"/>
      <c r="F176" s="162" t="s">
        <v>284</v>
      </c>
      <c r="G176" s="160"/>
      <c r="H176" s="163">
        <v>122</v>
      </c>
      <c r="J176" s="160"/>
      <c r="K176" s="160"/>
      <c r="L176" s="164"/>
      <c r="M176" s="165"/>
      <c r="N176" s="160"/>
      <c r="O176" s="160"/>
      <c r="P176" s="160"/>
      <c r="Q176" s="160"/>
      <c r="R176" s="160"/>
      <c r="S176" s="160"/>
      <c r="T176" s="166"/>
      <c r="AT176" s="167" t="s">
        <v>274</v>
      </c>
      <c r="AU176" s="167" t="s">
        <v>21</v>
      </c>
      <c r="AV176" s="167" t="s">
        <v>80</v>
      </c>
      <c r="AW176" s="167" t="s">
        <v>122</v>
      </c>
      <c r="AX176" s="167" t="s">
        <v>72</v>
      </c>
      <c r="AY176" s="167" t="s">
        <v>149</v>
      </c>
    </row>
    <row r="177" spans="2:65" s="6" customFormat="1" ht="15.75" customHeight="1" x14ac:dyDescent="0.3">
      <c r="B177" s="168"/>
      <c r="C177" s="169"/>
      <c r="D177" s="161" t="s">
        <v>274</v>
      </c>
      <c r="E177" s="169"/>
      <c r="F177" s="170" t="s">
        <v>276</v>
      </c>
      <c r="G177" s="169"/>
      <c r="H177" s="171">
        <v>122</v>
      </c>
      <c r="J177" s="169"/>
      <c r="K177" s="169"/>
      <c r="L177" s="172"/>
      <c r="M177" s="173"/>
      <c r="N177" s="169"/>
      <c r="O177" s="169"/>
      <c r="P177" s="169"/>
      <c r="Q177" s="169"/>
      <c r="R177" s="169"/>
      <c r="S177" s="169"/>
      <c r="T177" s="174"/>
      <c r="AT177" s="175" t="s">
        <v>274</v>
      </c>
      <c r="AU177" s="175" t="s">
        <v>21</v>
      </c>
      <c r="AV177" s="175" t="s">
        <v>158</v>
      </c>
      <c r="AW177" s="175" t="s">
        <v>122</v>
      </c>
      <c r="AX177" s="175" t="s">
        <v>21</v>
      </c>
      <c r="AY177" s="175" t="s">
        <v>149</v>
      </c>
    </row>
    <row r="178" spans="2:65" s="6" customFormat="1" ht="27" customHeight="1" x14ac:dyDescent="0.3">
      <c r="B178" s="23"/>
      <c r="C178" s="145" t="s">
        <v>158</v>
      </c>
      <c r="D178" s="145" t="s">
        <v>154</v>
      </c>
      <c r="E178" s="146" t="s">
        <v>285</v>
      </c>
      <c r="F178" s="147" t="s">
        <v>286</v>
      </c>
      <c r="G178" s="148" t="s">
        <v>272</v>
      </c>
      <c r="H178" s="149">
        <v>12</v>
      </c>
      <c r="I178" s="150"/>
      <c r="J178" s="151">
        <f>ROUND($I$178*$H$178,2)</f>
        <v>0</v>
      </c>
      <c r="K178" s="147"/>
      <c r="L178" s="43"/>
      <c r="M178" s="152"/>
      <c r="N178" s="153" t="s">
        <v>43</v>
      </c>
      <c r="O178" s="24"/>
      <c r="P178" s="154">
        <f>$O$178*$H$178</f>
        <v>0</v>
      </c>
      <c r="Q178" s="154">
        <v>0</v>
      </c>
      <c r="R178" s="154">
        <f>$Q$178*$H$178</f>
        <v>0</v>
      </c>
      <c r="S178" s="154">
        <v>0</v>
      </c>
      <c r="T178" s="155">
        <f>$S$178*$H$178</f>
        <v>0</v>
      </c>
      <c r="AR178" s="89" t="s">
        <v>158</v>
      </c>
      <c r="AT178" s="89" t="s">
        <v>154</v>
      </c>
      <c r="AU178" s="89" t="s">
        <v>21</v>
      </c>
      <c r="AY178" s="6" t="s">
        <v>149</v>
      </c>
      <c r="BE178" s="156">
        <f>IF($N$178="základní",$J$178,0)</f>
        <v>0</v>
      </c>
      <c r="BF178" s="156">
        <f>IF($N$178="snížená",$J$178,0)</f>
        <v>0</v>
      </c>
      <c r="BG178" s="156">
        <f>IF($N$178="zákl. přenesená",$J$178,0)</f>
        <v>0</v>
      </c>
      <c r="BH178" s="156">
        <f>IF($N$178="sníž. přenesená",$J$178,0)</f>
        <v>0</v>
      </c>
      <c r="BI178" s="156">
        <f>IF($N$178="nulová",$J$178,0)</f>
        <v>0</v>
      </c>
      <c r="BJ178" s="89" t="s">
        <v>21</v>
      </c>
      <c r="BK178" s="156">
        <f>ROUND($I$178*$H$178,2)</f>
        <v>0</v>
      </c>
      <c r="BL178" s="89" t="s">
        <v>158</v>
      </c>
      <c r="BM178" s="89" t="s">
        <v>287</v>
      </c>
    </row>
    <row r="179" spans="2:65" s="6" customFormat="1" ht="27" customHeight="1" x14ac:dyDescent="0.3">
      <c r="B179" s="23"/>
      <c r="C179" s="24"/>
      <c r="D179" s="157" t="s">
        <v>159</v>
      </c>
      <c r="E179" s="24"/>
      <c r="F179" s="158" t="s">
        <v>286</v>
      </c>
      <c r="G179" s="24"/>
      <c r="H179" s="24"/>
      <c r="J179" s="24"/>
      <c r="K179" s="24"/>
      <c r="L179" s="43"/>
      <c r="M179" s="56"/>
      <c r="N179" s="24"/>
      <c r="O179" s="24"/>
      <c r="P179" s="24"/>
      <c r="Q179" s="24"/>
      <c r="R179" s="24"/>
      <c r="S179" s="24"/>
      <c r="T179" s="57"/>
      <c r="AT179" s="6" t="s">
        <v>159</v>
      </c>
      <c r="AU179" s="6" t="s">
        <v>21</v>
      </c>
    </row>
    <row r="180" spans="2:65" s="6" customFormat="1" ht="15.75" customHeight="1" x14ac:dyDescent="0.3">
      <c r="B180" s="159"/>
      <c r="C180" s="160"/>
      <c r="D180" s="161" t="s">
        <v>274</v>
      </c>
      <c r="E180" s="160"/>
      <c r="F180" s="162" t="s">
        <v>188</v>
      </c>
      <c r="G180" s="160"/>
      <c r="H180" s="163">
        <v>12</v>
      </c>
      <c r="J180" s="160"/>
      <c r="K180" s="160"/>
      <c r="L180" s="164"/>
      <c r="M180" s="165"/>
      <c r="N180" s="160"/>
      <c r="O180" s="160"/>
      <c r="P180" s="160"/>
      <c r="Q180" s="160"/>
      <c r="R180" s="160"/>
      <c r="S180" s="160"/>
      <c r="T180" s="166"/>
      <c r="AT180" s="167" t="s">
        <v>274</v>
      </c>
      <c r="AU180" s="167" t="s">
        <v>21</v>
      </c>
      <c r="AV180" s="167" t="s">
        <v>80</v>
      </c>
      <c r="AW180" s="167" t="s">
        <v>122</v>
      </c>
      <c r="AX180" s="167" t="s">
        <v>72</v>
      </c>
      <c r="AY180" s="167" t="s">
        <v>149</v>
      </c>
    </row>
    <row r="181" spans="2:65" s="6" customFormat="1" ht="15.75" customHeight="1" x14ac:dyDescent="0.3">
      <c r="B181" s="168"/>
      <c r="C181" s="169"/>
      <c r="D181" s="161" t="s">
        <v>274</v>
      </c>
      <c r="E181" s="169"/>
      <c r="F181" s="170" t="s">
        <v>276</v>
      </c>
      <c r="G181" s="169"/>
      <c r="H181" s="171">
        <v>12</v>
      </c>
      <c r="J181" s="169"/>
      <c r="K181" s="169"/>
      <c r="L181" s="172"/>
      <c r="M181" s="173"/>
      <c r="N181" s="169"/>
      <c r="O181" s="169"/>
      <c r="P181" s="169"/>
      <c r="Q181" s="169"/>
      <c r="R181" s="169"/>
      <c r="S181" s="169"/>
      <c r="T181" s="174"/>
      <c r="AT181" s="175" t="s">
        <v>274</v>
      </c>
      <c r="AU181" s="175" t="s">
        <v>21</v>
      </c>
      <c r="AV181" s="175" t="s">
        <v>158</v>
      </c>
      <c r="AW181" s="175" t="s">
        <v>122</v>
      </c>
      <c r="AX181" s="175" t="s">
        <v>21</v>
      </c>
      <c r="AY181" s="175" t="s">
        <v>149</v>
      </c>
    </row>
    <row r="182" spans="2:65" s="6" customFormat="1" ht="27" customHeight="1" x14ac:dyDescent="0.3">
      <c r="B182" s="23"/>
      <c r="C182" s="145" t="s">
        <v>168</v>
      </c>
      <c r="D182" s="145" t="s">
        <v>154</v>
      </c>
      <c r="E182" s="146" t="s">
        <v>288</v>
      </c>
      <c r="F182" s="147" t="s">
        <v>289</v>
      </c>
      <c r="G182" s="148" t="s">
        <v>272</v>
      </c>
      <c r="H182" s="149">
        <v>15</v>
      </c>
      <c r="I182" s="150"/>
      <c r="J182" s="151">
        <f>ROUND($I$182*$H$182,2)</f>
        <v>0</v>
      </c>
      <c r="K182" s="147"/>
      <c r="L182" s="43"/>
      <c r="M182" s="152"/>
      <c r="N182" s="153" t="s">
        <v>43</v>
      </c>
      <c r="O182" s="24"/>
      <c r="P182" s="154">
        <f>$O$182*$H$182</f>
        <v>0</v>
      </c>
      <c r="Q182" s="154">
        <v>0</v>
      </c>
      <c r="R182" s="154">
        <f>$Q$182*$H$182</f>
        <v>0</v>
      </c>
      <c r="S182" s="154">
        <v>0</v>
      </c>
      <c r="T182" s="155">
        <f>$S$182*$H$182</f>
        <v>0</v>
      </c>
      <c r="AR182" s="89" t="s">
        <v>158</v>
      </c>
      <c r="AT182" s="89" t="s">
        <v>154</v>
      </c>
      <c r="AU182" s="89" t="s">
        <v>21</v>
      </c>
      <c r="AY182" s="6" t="s">
        <v>149</v>
      </c>
      <c r="BE182" s="156">
        <f>IF($N$182="základní",$J$182,0)</f>
        <v>0</v>
      </c>
      <c r="BF182" s="156">
        <f>IF($N$182="snížená",$J$182,0)</f>
        <v>0</v>
      </c>
      <c r="BG182" s="156">
        <f>IF($N$182="zákl. přenesená",$J$182,0)</f>
        <v>0</v>
      </c>
      <c r="BH182" s="156">
        <f>IF($N$182="sníž. přenesená",$J$182,0)</f>
        <v>0</v>
      </c>
      <c r="BI182" s="156">
        <f>IF($N$182="nulová",$J$182,0)</f>
        <v>0</v>
      </c>
      <c r="BJ182" s="89" t="s">
        <v>21</v>
      </c>
      <c r="BK182" s="156">
        <f>ROUND($I$182*$H$182,2)</f>
        <v>0</v>
      </c>
      <c r="BL182" s="89" t="s">
        <v>158</v>
      </c>
      <c r="BM182" s="89" t="s">
        <v>290</v>
      </c>
    </row>
    <row r="183" spans="2:65" s="6" customFormat="1" ht="27" customHeight="1" x14ac:dyDescent="0.3">
      <c r="B183" s="23"/>
      <c r="C183" s="24"/>
      <c r="D183" s="157" t="s">
        <v>159</v>
      </c>
      <c r="E183" s="24"/>
      <c r="F183" s="158" t="s">
        <v>289</v>
      </c>
      <c r="G183" s="24"/>
      <c r="H183" s="24"/>
      <c r="J183" s="24"/>
      <c r="K183" s="24"/>
      <c r="L183" s="43"/>
      <c r="M183" s="56"/>
      <c r="N183" s="24"/>
      <c r="O183" s="24"/>
      <c r="P183" s="24"/>
      <c r="Q183" s="24"/>
      <c r="R183" s="24"/>
      <c r="S183" s="24"/>
      <c r="T183" s="57"/>
      <c r="AT183" s="6" t="s">
        <v>159</v>
      </c>
      <c r="AU183" s="6" t="s">
        <v>21</v>
      </c>
    </row>
    <row r="184" spans="2:65" s="6" customFormat="1" ht="15.75" customHeight="1" x14ac:dyDescent="0.3">
      <c r="B184" s="159"/>
      <c r="C184" s="160"/>
      <c r="D184" s="161" t="s">
        <v>274</v>
      </c>
      <c r="E184" s="160"/>
      <c r="F184" s="162" t="s">
        <v>8</v>
      </c>
      <c r="G184" s="160"/>
      <c r="H184" s="163">
        <v>15</v>
      </c>
      <c r="J184" s="160"/>
      <c r="K184" s="160"/>
      <c r="L184" s="164"/>
      <c r="M184" s="165"/>
      <c r="N184" s="160"/>
      <c r="O184" s="160"/>
      <c r="P184" s="160"/>
      <c r="Q184" s="160"/>
      <c r="R184" s="160"/>
      <c r="S184" s="160"/>
      <c r="T184" s="166"/>
      <c r="AT184" s="167" t="s">
        <v>274</v>
      </c>
      <c r="AU184" s="167" t="s">
        <v>21</v>
      </c>
      <c r="AV184" s="167" t="s">
        <v>80</v>
      </c>
      <c r="AW184" s="167" t="s">
        <v>122</v>
      </c>
      <c r="AX184" s="167" t="s">
        <v>72</v>
      </c>
      <c r="AY184" s="167" t="s">
        <v>149</v>
      </c>
    </row>
    <row r="185" spans="2:65" s="6" customFormat="1" ht="15.75" customHeight="1" x14ac:dyDescent="0.3">
      <c r="B185" s="168"/>
      <c r="C185" s="169"/>
      <c r="D185" s="161" t="s">
        <v>274</v>
      </c>
      <c r="E185" s="169"/>
      <c r="F185" s="170" t="s">
        <v>276</v>
      </c>
      <c r="G185" s="169"/>
      <c r="H185" s="171">
        <v>15</v>
      </c>
      <c r="J185" s="169"/>
      <c r="K185" s="169"/>
      <c r="L185" s="172"/>
      <c r="M185" s="173"/>
      <c r="N185" s="169"/>
      <c r="O185" s="169"/>
      <c r="P185" s="169"/>
      <c r="Q185" s="169"/>
      <c r="R185" s="169"/>
      <c r="S185" s="169"/>
      <c r="T185" s="174"/>
      <c r="AT185" s="175" t="s">
        <v>274</v>
      </c>
      <c r="AU185" s="175" t="s">
        <v>21</v>
      </c>
      <c r="AV185" s="175" t="s">
        <v>158</v>
      </c>
      <c r="AW185" s="175" t="s">
        <v>122</v>
      </c>
      <c r="AX185" s="175" t="s">
        <v>21</v>
      </c>
      <c r="AY185" s="175" t="s">
        <v>149</v>
      </c>
    </row>
    <row r="186" spans="2:65" s="6" customFormat="1" ht="39" customHeight="1" x14ac:dyDescent="0.3">
      <c r="B186" s="23"/>
      <c r="C186" s="145" t="s">
        <v>171</v>
      </c>
      <c r="D186" s="145" t="s">
        <v>154</v>
      </c>
      <c r="E186" s="146" t="s">
        <v>291</v>
      </c>
      <c r="F186" s="147" t="s">
        <v>292</v>
      </c>
      <c r="G186" s="148" t="s">
        <v>272</v>
      </c>
      <c r="H186" s="149">
        <v>370</v>
      </c>
      <c r="I186" s="150"/>
      <c r="J186" s="151">
        <f>ROUND($I$186*$H$186,2)</f>
        <v>0</v>
      </c>
      <c r="K186" s="147"/>
      <c r="L186" s="43"/>
      <c r="M186" s="152"/>
      <c r="N186" s="153" t="s">
        <v>43</v>
      </c>
      <c r="O186" s="24"/>
      <c r="P186" s="154">
        <f>$O$186*$H$186</f>
        <v>0</v>
      </c>
      <c r="Q186" s="154">
        <v>0</v>
      </c>
      <c r="R186" s="154">
        <f>$Q$186*$H$186</f>
        <v>0</v>
      </c>
      <c r="S186" s="154">
        <v>0</v>
      </c>
      <c r="T186" s="155">
        <f>$S$186*$H$186</f>
        <v>0</v>
      </c>
      <c r="AR186" s="89" t="s">
        <v>158</v>
      </c>
      <c r="AT186" s="89" t="s">
        <v>154</v>
      </c>
      <c r="AU186" s="89" t="s">
        <v>21</v>
      </c>
      <c r="AY186" s="6" t="s">
        <v>149</v>
      </c>
      <c r="BE186" s="156">
        <f>IF($N$186="základní",$J$186,0)</f>
        <v>0</v>
      </c>
      <c r="BF186" s="156">
        <f>IF($N$186="snížená",$J$186,0)</f>
        <v>0</v>
      </c>
      <c r="BG186" s="156">
        <f>IF($N$186="zákl. přenesená",$J$186,0)</f>
        <v>0</v>
      </c>
      <c r="BH186" s="156">
        <f>IF($N$186="sníž. přenesená",$J$186,0)</f>
        <v>0</v>
      </c>
      <c r="BI186" s="156">
        <f>IF($N$186="nulová",$J$186,0)</f>
        <v>0</v>
      </c>
      <c r="BJ186" s="89" t="s">
        <v>21</v>
      </c>
      <c r="BK186" s="156">
        <f>ROUND($I$186*$H$186,2)</f>
        <v>0</v>
      </c>
      <c r="BL186" s="89" t="s">
        <v>158</v>
      </c>
      <c r="BM186" s="89" t="s">
        <v>293</v>
      </c>
    </row>
    <row r="187" spans="2:65" s="6" customFormat="1" ht="27" customHeight="1" x14ac:dyDescent="0.3">
      <c r="B187" s="23"/>
      <c r="C187" s="24"/>
      <c r="D187" s="157" t="s">
        <v>159</v>
      </c>
      <c r="E187" s="24"/>
      <c r="F187" s="158" t="s">
        <v>292</v>
      </c>
      <c r="G187" s="24"/>
      <c r="H187" s="24"/>
      <c r="J187" s="24"/>
      <c r="K187" s="24"/>
      <c r="L187" s="43"/>
      <c r="M187" s="56"/>
      <c r="N187" s="24"/>
      <c r="O187" s="24"/>
      <c r="P187" s="24"/>
      <c r="Q187" s="24"/>
      <c r="R187" s="24"/>
      <c r="S187" s="24"/>
      <c r="T187" s="57"/>
      <c r="AT187" s="6" t="s">
        <v>159</v>
      </c>
      <c r="AU187" s="6" t="s">
        <v>21</v>
      </c>
    </row>
    <row r="188" spans="2:65" s="6" customFormat="1" ht="15.75" customHeight="1" x14ac:dyDescent="0.3">
      <c r="B188" s="159"/>
      <c r="C188" s="160"/>
      <c r="D188" s="161" t="s">
        <v>274</v>
      </c>
      <c r="E188" s="160"/>
      <c r="F188" s="162" t="s">
        <v>294</v>
      </c>
      <c r="G188" s="160"/>
      <c r="H188" s="163">
        <v>370</v>
      </c>
      <c r="J188" s="160"/>
      <c r="K188" s="160"/>
      <c r="L188" s="164"/>
      <c r="M188" s="165"/>
      <c r="N188" s="160"/>
      <c r="O188" s="160"/>
      <c r="P188" s="160"/>
      <c r="Q188" s="160"/>
      <c r="R188" s="160"/>
      <c r="S188" s="160"/>
      <c r="T188" s="166"/>
      <c r="AT188" s="167" t="s">
        <v>274</v>
      </c>
      <c r="AU188" s="167" t="s">
        <v>21</v>
      </c>
      <c r="AV188" s="167" t="s">
        <v>80</v>
      </c>
      <c r="AW188" s="167" t="s">
        <v>122</v>
      </c>
      <c r="AX188" s="167" t="s">
        <v>72</v>
      </c>
      <c r="AY188" s="167" t="s">
        <v>149</v>
      </c>
    </row>
    <row r="189" spans="2:65" s="6" customFormat="1" ht="15.75" customHeight="1" x14ac:dyDescent="0.3">
      <c r="B189" s="168"/>
      <c r="C189" s="169"/>
      <c r="D189" s="161" t="s">
        <v>274</v>
      </c>
      <c r="E189" s="169"/>
      <c r="F189" s="170" t="s">
        <v>276</v>
      </c>
      <c r="G189" s="169"/>
      <c r="H189" s="171">
        <v>370</v>
      </c>
      <c r="J189" s="169"/>
      <c r="K189" s="169"/>
      <c r="L189" s="172"/>
      <c r="M189" s="173"/>
      <c r="N189" s="169"/>
      <c r="O189" s="169"/>
      <c r="P189" s="169"/>
      <c r="Q189" s="169"/>
      <c r="R189" s="169"/>
      <c r="S189" s="169"/>
      <c r="T189" s="174"/>
      <c r="AT189" s="175" t="s">
        <v>274</v>
      </c>
      <c r="AU189" s="175" t="s">
        <v>21</v>
      </c>
      <c r="AV189" s="175" t="s">
        <v>158</v>
      </c>
      <c r="AW189" s="175" t="s">
        <v>122</v>
      </c>
      <c r="AX189" s="175" t="s">
        <v>21</v>
      </c>
      <c r="AY189" s="175" t="s">
        <v>149</v>
      </c>
    </row>
    <row r="190" spans="2:65" s="6" customFormat="1" ht="39" customHeight="1" x14ac:dyDescent="0.3">
      <c r="B190" s="23"/>
      <c r="C190" s="145" t="s">
        <v>174</v>
      </c>
      <c r="D190" s="145" t="s">
        <v>154</v>
      </c>
      <c r="E190" s="146" t="s">
        <v>295</v>
      </c>
      <c r="F190" s="147" t="s">
        <v>296</v>
      </c>
      <c r="G190" s="148" t="s">
        <v>272</v>
      </c>
      <c r="H190" s="149">
        <v>189</v>
      </c>
      <c r="I190" s="150"/>
      <c r="J190" s="151">
        <f>ROUND($I$190*$H$190,2)</f>
        <v>0</v>
      </c>
      <c r="K190" s="147"/>
      <c r="L190" s="43"/>
      <c r="M190" s="152"/>
      <c r="N190" s="153" t="s">
        <v>43</v>
      </c>
      <c r="O190" s="24"/>
      <c r="P190" s="154">
        <f>$O$190*$H$190</f>
        <v>0</v>
      </c>
      <c r="Q190" s="154">
        <v>0</v>
      </c>
      <c r="R190" s="154">
        <f>$Q$190*$H$190</f>
        <v>0</v>
      </c>
      <c r="S190" s="154">
        <v>0</v>
      </c>
      <c r="T190" s="155">
        <f>$S$190*$H$190</f>
        <v>0</v>
      </c>
      <c r="AR190" s="89" t="s">
        <v>158</v>
      </c>
      <c r="AT190" s="89" t="s">
        <v>154</v>
      </c>
      <c r="AU190" s="89" t="s">
        <v>21</v>
      </c>
      <c r="AY190" s="6" t="s">
        <v>149</v>
      </c>
      <c r="BE190" s="156">
        <f>IF($N$190="základní",$J$190,0)</f>
        <v>0</v>
      </c>
      <c r="BF190" s="156">
        <f>IF($N$190="snížená",$J$190,0)</f>
        <v>0</v>
      </c>
      <c r="BG190" s="156">
        <f>IF($N$190="zákl. přenesená",$J$190,0)</f>
        <v>0</v>
      </c>
      <c r="BH190" s="156">
        <f>IF($N$190="sníž. přenesená",$J$190,0)</f>
        <v>0</v>
      </c>
      <c r="BI190" s="156">
        <f>IF($N$190="nulová",$J$190,0)</f>
        <v>0</v>
      </c>
      <c r="BJ190" s="89" t="s">
        <v>21</v>
      </c>
      <c r="BK190" s="156">
        <f>ROUND($I$190*$H$190,2)</f>
        <v>0</v>
      </c>
      <c r="BL190" s="89" t="s">
        <v>158</v>
      </c>
      <c r="BM190" s="89" t="s">
        <v>297</v>
      </c>
    </row>
    <row r="191" spans="2:65" s="6" customFormat="1" ht="27" customHeight="1" x14ac:dyDescent="0.3">
      <c r="B191" s="23"/>
      <c r="C191" s="24"/>
      <c r="D191" s="157" t="s">
        <v>159</v>
      </c>
      <c r="E191" s="24"/>
      <c r="F191" s="158" t="s">
        <v>296</v>
      </c>
      <c r="G191" s="24"/>
      <c r="H191" s="24"/>
      <c r="J191" s="24"/>
      <c r="K191" s="24"/>
      <c r="L191" s="43"/>
      <c r="M191" s="56"/>
      <c r="N191" s="24"/>
      <c r="O191" s="24"/>
      <c r="P191" s="24"/>
      <c r="Q191" s="24"/>
      <c r="R191" s="24"/>
      <c r="S191" s="24"/>
      <c r="T191" s="57"/>
      <c r="AT191" s="6" t="s">
        <v>159</v>
      </c>
      <c r="AU191" s="6" t="s">
        <v>21</v>
      </c>
    </row>
    <row r="192" spans="2:65" s="6" customFormat="1" ht="15.75" customHeight="1" x14ac:dyDescent="0.3">
      <c r="B192" s="159"/>
      <c r="C192" s="160"/>
      <c r="D192" s="161" t="s">
        <v>274</v>
      </c>
      <c r="E192" s="160"/>
      <c r="F192" s="162" t="s">
        <v>298</v>
      </c>
      <c r="G192" s="160"/>
      <c r="H192" s="163">
        <v>189</v>
      </c>
      <c r="J192" s="160"/>
      <c r="K192" s="160"/>
      <c r="L192" s="164"/>
      <c r="M192" s="165"/>
      <c r="N192" s="160"/>
      <c r="O192" s="160"/>
      <c r="P192" s="160"/>
      <c r="Q192" s="160"/>
      <c r="R192" s="160"/>
      <c r="S192" s="160"/>
      <c r="T192" s="166"/>
      <c r="AT192" s="167" t="s">
        <v>274</v>
      </c>
      <c r="AU192" s="167" t="s">
        <v>21</v>
      </c>
      <c r="AV192" s="167" t="s">
        <v>80</v>
      </c>
      <c r="AW192" s="167" t="s">
        <v>122</v>
      </c>
      <c r="AX192" s="167" t="s">
        <v>72</v>
      </c>
      <c r="AY192" s="167" t="s">
        <v>149</v>
      </c>
    </row>
    <row r="193" spans="2:65" s="6" customFormat="1" ht="15.75" customHeight="1" x14ac:dyDescent="0.3">
      <c r="B193" s="168"/>
      <c r="C193" s="169"/>
      <c r="D193" s="161" t="s">
        <v>274</v>
      </c>
      <c r="E193" s="169"/>
      <c r="F193" s="170" t="s">
        <v>276</v>
      </c>
      <c r="G193" s="169"/>
      <c r="H193" s="171">
        <v>189</v>
      </c>
      <c r="J193" s="169"/>
      <c r="K193" s="169"/>
      <c r="L193" s="172"/>
      <c r="M193" s="173"/>
      <c r="N193" s="169"/>
      <c r="O193" s="169"/>
      <c r="P193" s="169"/>
      <c r="Q193" s="169"/>
      <c r="R193" s="169"/>
      <c r="S193" s="169"/>
      <c r="T193" s="174"/>
      <c r="AT193" s="175" t="s">
        <v>274</v>
      </c>
      <c r="AU193" s="175" t="s">
        <v>21</v>
      </c>
      <c r="AV193" s="175" t="s">
        <v>158</v>
      </c>
      <c r="AW193" s="175" t="s">
        <v>122</v>
      </c>
      <c r="AX193" s="175" t="s">
        <v>21</v>
      </c>
      <c r="AY193" s="175" t="s">
        <v>149</v>
      </c>
    </row>
    <row r="194" spans="2:65" s="6" customFormat="1" ht="27" customHeight="1" x14ac:dyDescent="0.3">
      <c r="B194" s="23"/>
      <c r="C194" s="145" t="s">
        <v>177</v>
      </c>
      <c r="D194" s="145" t="s">
        <v>154</v>
      </c>
      <c r="E194" s="146" t="s">
        <v>299</v>
      </c>
      <c r="F194" s="147" t="s">
        <v>300</v>
      </c>
      <c r="G194" s="148" t="s">
        <v>272</v>
      </c>
      <c r="H194" s="149">
        <v>60</v>
      </c>
      <c r="I194" s="150"/>
      <c r="J194" s="151">
        <f>ROUND($I$194*$H$194,2)</f>
        <v>0</v>
      </c>
      <c r="K194" s="147"/>
      <c r="L194" s="43"/>
      <c r="M194" s="152"/>
      <c r="N194" s="153" t="s">
        <v>43</v>
      </c>
      <c r="O194" s="24"/>
      <c r="P194" s="154">
        <f>$O$194*$H$194</f>
        <v>0</v>
      </c>
      <c r="Q194" s="154">
        <v>0</v>
      </c>
      <c r="R194" s="154">
        <f>$Q$194*$H$194</f>
        <v>0</v>
      </c>
      <c r="S194" s="154">
        <v>0</v>
      </c>
      <c r="T194" s="155">
        <f>$S$194*$H$194</f>
        <v>0</v>
      </c>
      <c r="AR194" s="89" t="s">
        <v>158</v>
      </c>
      <c r="AT194" s="89" t="s">
        <v>154</v>
      </c>
      <c r="AU194" s="89" t="s">
        <v>21</v>
      </c>
      <c r="AY194" s="6" t="s">
        <v>149</v>
      </c>
      <c r="BE194" s="156">
        <f>IF($N$194="základní",$J$194,0)</f>
        <v>0</v>
      </c>
      <c r="BF194" s="156">
        <f>IF($N$194="snížená",$J$194,0)</f>
        <v>0</v>
      </c>
      <c r="BG194" s="156">
        <f>IF($N$194="zákl. přenesená",$J$194,0)</f>
        <v>0</v>
      </c>
      <c r="BH194" s="156">
        <f>IF($N$194="sníž. přenesená",$J$194,0)</f>
        <v>0</v>
      </c>
      <c r="BI194" s="156">
        <f>IF($N$194="nulová",$J$194,0)</f>
        <v>0</v>
      </c>
      <c r="BJ194" s="89" t="s">
        <v>21</v>
      </c>
      <c r="BK194" s="156">
        <f>ROUND($I$194*$H$194,2)</f>
        <v>0</v>
      </c>
      <c r="BL194" s="89" t="s">
        <v>158</v>
      </c>
      <c r="BM194" s="89" t="s">
        <v>301</v>
      </c>
    </row>
    <row r="195" spans="2:65" s="6" customFormat="1" ht="16.5" customHeight="1" x14ac:dyDescent="0.3">
      <c r="B195" s="23"/>
      <c r="C195" s="24"/>
      <c r="D195" s="157" t="s">
        <v>159</v>
      </c>
      <c r="E195" s="24"/>
      <c r="F195" s="158" t="s">
        <v>300</v>
      </c>
      <c r="G195" s="24"/>
      <c r="H195" s="24"/>
      <c r="J195" s="24"/>
      <c r="K195" s="24"/>
      <c r="L195" s="43"/>
      <c r="M195" s="56"/>
      <c r="N195" s="24"/>
      <c r="O195" s="24"/>
      <c r="P195" s="24"/>
      <c r="Q195" s="24"/>
      <c r="R195" s="24"/>
      <c r="S195" s="24"/>
      <c r="T195" s="57"/>
      <c r="AT195" s="6" t="s">
        <v>159</v>
      </c>
      <c r="AU195" s="6" t="s">
        <v>21</v>
      </c>
    </row>
    <row r="196" spans="2:65" s="6" customFormat="1" ht="39" customHeight="1" x14ac:dyDescent="0.3">
      <c r="B196" s="23"/>
      <c r="C196" s="145" t="s">
        <v>180</v>
      </c>
      <c r="D196" s="145" t="s">
        <v>154</v>
      </c>
      <c r="E196" s="146" t="s">
        <v>302</v>
      </c>
      <c r="F196" s="147" t="s">
        <v>303</v>
      </c>
      <c r="G196" s="148" t="s">
        <v>272</v>
      </c>
      <c r="H196" s="149">
        <v>40</v>
      </c>
      <c r="I196" s="150"/>
      <c r="J196" s="151">
        <f>ROUND($I$196*$H$196,2)</f>
        <v>0</v>
      </c>
      <c r="K196" s="147"/>
      <c r="L196" s="43"/>
      <c r="M196" s="152"/>
      <c r="N196" s="153" t="s">
        <v>43</v>
      </c>
      <c r="O196" s="24"/>
      <c r="P196" s="154">
        <f>$O$196*$H$196</f>
        <v>0</v>
      </c>
      <c r="Q196" s="154">
        <v>0</v>
      </c>
      <c r="R196" s="154">
        <f>$Q$196*$H$196</f>
        <v>0</v>
      </c>
      <c r="S196" s="154">
        <v>0</v>
      </c>
      <c r="T196" s="155">
        <f>$S$196*$H$196</f>
        <v>0</v>
      </c>
      <c r="AR196" s="89" t="s">
        <v>158</v>
      </c>
      <c r="AT196" s="89" t="s">
        <v>154</v>
      </c>
      <c r="AU196" s="89" t="s">
        <v>21</v>
      </c>
      <c r="AY196" s="6" t="s">
        <v>149</v>
      </c>
      <c r="BE196" s="156">
        <f>IF($N$196="základní",$J$196,0)</f>
        <v>0</v>
      </c>
      <c r="BF196" s="156">
        <f>IF($N$196="snížená",$J$196,0)</f>
        <v>0</v>
      </c>
      <c r="BG196" s="156">
        <f>IF($N$196="zákl. přenesená",$J$196,0)</f>
        <v>0</v>
      </c>
      <c r="BH196" s="156">
        <f>IF($N$196="sníž. přenesená",$J$196,0)</f>
        <v>0</v>
      </c>
      <c r="BI196" s="156">
        <f>IF($N$196="nulová",$J$196,0)</f>
        <v>0</v>
      </c>
      <c r="BJ196" s="89" t="s">
        <v>21</v>
      </c>
      <c r="BK196" s="156">
        <f>ROUND($I$196*$H$196,2)</f>
        <v>0</v>
      </c>
      <c r="BL196" s="89" t="s">
        <v>158</v>
      </c>
      <c r="BM196" s="89" t="s">
        <v>304</v>
      </c>
    </row>
    <row r="197" spans="2:65" s="6" customFormat="1" ht="27" customHeight="1" x14ac:dyDescent="0.3">
      <c r="B197" s="23"/>
      <c r="C197" s="24"/>
      <c r="D197" s="157" t="s">
        <v>159</v>
      </c>
      <c r="E197" s="24"/>
      <c r="F197" s="158" t="s">
        <v>303</v>
      </c>
      <c r="G197" s="24"/>
      <c r="H197" s="24"/>
      <c r="J197" s="24"/>
      <c r="K197" s="24"/>
      <c r="L197" s="43"/>
      <c r="M197" s="56"/>
      <c r="N197" s="24"/>
      <c r="O197" s="24"/>
      <c r="P197" s="24"/>
      <c r="Q197" s="24"/>
      <c r="R197" s="24"/>
      <c r="S197" s="24"/>
      <c r="T197" s="57"/>
      <c r="AT197" s="6" t="s">
        <v>159</v>
      </c>
      <c r="AU197" s="6" t="s">
        <v>21</v>
      </c>
    </row>
    <row r="198" spans="2:65" s="6" customFormat="1" ht="15.75" customHeight="1" x14ac:dyDescent="0.3">
      <c r="B198" s="159"/>
      <c r="C198" s="160"/>
      <c r="D198" s="161" t="s">
        <v>274</v>
      </c>
      <c r="E198" s="160"/>
      <c r="F198" s="162" t="s">
        <v>287</v>
      </c>
      <c r="G198" s="160"/>
      <c r="H198" s="163">
        <v>40</v>
      </c>
      <c r="J198" s="160"/>
      <c r="K198" s="160"/>
      <c r="L198" s="164"/>
      <c r="M198" s="165"/>
      <c r="N198" s="160"/>
      <c r="O198" s="160"/>
      <c r="P198" s="160"/>
      <c r="Q198" s="160"/>
      <c r="R198" s="160"/>
      <c r="S198" s="160"/>
      <c r="T198" s="166"/>
      <c r="AT198" s="167" t="s">
        <v>274</v>
      </c>
      <c r="AU198" s="167" t="s">
        <v>21</v>
      </c>
      <c r="AV198" s="167" t="s">
        <v>80</v>
      </c>
      <c r="AW198" s="167" t="s">
        <v>122</v>
      </c>
      <c r="AX198" s="167" t="s">
        <v>72</v>
      </c>
      <c r="AY198" s="167" t="s">
        <v>149</v>
      </c>
    </row>
    <row r="199" spans="2:65" s="6" customFormat="1" ht="15.75" customHeight="1" x14ac:dyDescent="0.3">
      <c r="B199" s="168"/>
      <c r="C199" s="169"/>
      <c r="D199" s="161" t="s">
        <v>274</v>
      </c>
      <c r="E199" s="169"/>
      <c r="F199" s="170" t="s">
        <v>276</v>
      </c>
      <c r="G199" s="169"/>
      <c r="H199" s="171">
        <v>40</v>
      </c>
      <c r="J199" s="169"/>
      <c r="K199" s="169"/>
      <c r="L199" s="172"/>
      <c r="M199" s="173"/>
      <c r="N199" s="169"/>
      <c r="O199" s="169"/>
      <c r="P199" s="169"/>
      <c r="Q199" s="169"/>
      <c r="R199" s="169"/>
      <c r="S199" s="169"/>
      <c r="T199" s="174"/>
      <c r="AT199" s="175" t="s">
        <v>274</v>
      </c>
      <c r="AU199" s="175" t="s">
        <v>21</v>
      </c>
      <c r="AV199" s="175" t="s">
        <v>158</v>
      </c>
      <c r="AW199" s="175" t="s">
        <v>122</v>
      </c>
      <c r="AX199" s="175" t="s">
        <v>21</v>
      </c>
      <c r="AY199" s="175" t="s">
        <v>149</v>
      </c>
    </row>
    <row r="200" spans="2:65" s="6" customFormat="1" ht="15.75" customHeight="1" x14ac:dyDescent="0.3">
      <c r="B200" s="23"/>
      <c r="C200" s="145" t="s">
        <v>26</v>
      </c>
      <c r="D200" s="145" t="s">
        <v>154</v>
      </c>
      <c r="E200" s="146" t="s">
        <v>305</v>
      </c>
      <c r="F200" s="147" t="s">
        <v>306</v>
      </c>
      <c r="G200" s="148" t="s">
        <v>272</v>
      </c>
      <c r="H200" s="149">
        <v>1037</v>
      </c>
      <c r="I200" s="150"/>
      <c r="J200" s="151">
        <f>ROUND($I$200*$H$200,2)</f>
        <v>0</v>
      </c>
      <c r="K200" s="147"/>
      <c r="L200" s="43"/>
      <c r="M200" s="152"/>
      <c r="N200" s="153" t="s">
        <v>43</v>
      </c>
      <c r="O200" s="24"/>
      <c r="P200" s="154">
        <f>$O$200*$H$200</f>
        <v>0</v>
      </c>
      <c r="Q200" s="154">
        <v>0</v>
      </c>
      <c r="R200" s="154">
        <f>$Q$200*$H$200</f>
        <v>0</v>
      </c>
      <c r="S200" s="154">
        <v>0</v>
      </c>
      <c r="T200" s="155">
        <f>$S$200*$H$200</f>
        <v>0</v>
      </c>
      <c r="AR200" s="89" t="s">
        <v>158</v>
      </c>
      <c r="AT200" s="89" t="s">
        <v>154</v>
      </c>
      <c r="AU200" s="89" t="s">
        <v>21</v>
      </c>
      <c r="AY200" s="6" t="s">
        <v>149</v>
      </c>
      <c r="BE200" s="156">
        <f>IF($N$200="základní",$J$200,0)</f>
        <v>0</v>
      </c>
      <c r="BF200" s="156">
        <f>IF($N$200="snížená",$J$200,0)</f>
        <v>0</v>
      </c>
      <c r="BG200" s="156">
        <f>IF($N$200="zákl. přenesená",$J$200,0)</f>
        <v>0</v>
      </c>
      <c r="BH200" s="156">
        <f>IF($N$200="sníž. přenesená",$J$200,0)</f>
        <v>0</v>
      </c>
      <c r="BI200" s="156">
        <f>IF($N$200="nulová",$J$200,0)</f>
        <v>0</v>
      </c>
      <c r="BJ200" s="89" t="s">
        <v>21</v>
      </c>
      <c r="BK200" s="156">
        <f>ROUND($I$200*$H$200,2)</f>
        <v>0</v>
      </c>
      <c r="BL200" s="89" t="s">
        <v>158</v>
      </c>
      <c r="BM200" s="89" t="s">
        <v>307</v>
      </c>
    </row>
    <row r="201" spans="2:65" s="6" customFormat="1" ht="16.5" customHeight="1" x14ac:dyDescent="0.3">
      <c r="B201" s="23"/>
      <c r="C201" s="24"/>
      <c r="D201" s="157" t="s">
        <v>159</v>
      </c>
      <c r="E201" s="24"/>
      <c r="F201" s="158" t="s">
        <v>306</v>
      </c>
      <c r="G201" s="24"/>
      <c r="H201" s="24"/>
      <c r="J201" s="24"/>
      <c r="K201" s="24"/>
      <c r="L201" s="43"/>
      <c r="M201" s="56"/>
      <c r="N201" s="24"/>
      <c r="O201" s="24"/>
      <c r="P201" s="24"/>
      <c r="Q201" s="24"/>
      <c r="R201" s="24"/>
      <c r="S201" s="24"/>
      <c r="T201" s="57"/>
      <c r="AT201" s="6" t="s">
        <v>159</v>
      </c>
      <c r="AU201" s="6" t="s">
        <v>21</v>
      </c>
    </row>
    <row r="202" spans="2:65" s="6" customFormat="1" ht="15.75" customHeight="1" x14ac:dyDescent="0.3">
      <c r="B202" s="23"/>
      <c r="C202" s="145" t="s">
        <v>185</v>
      </c>
      <c r="D202" s="145" t="s">
        <v>154</v>
      </c>
      <c r="E202" s="146" t="s">
        <v>308</v>
      </c>
      <c r="F202" s="147" t="s">
        <v>309</v>
      </c>
      <c r="G202" s="148" t="s">
        <v>157</v>
      </c>
      <c r="H202" s="149">
        <v>120</v>
      </c>
      <c r="I202" s="150"/>
      <c r="J202" s="151">
        <f>ROUND($I$202*$H$202,2)</f>
        <v>0</v>
      </c>
      <c r="K202" s="147"/>
      <c r="L202" s="43"/>
      <c r="M202" s="152"/>
      <c r="N202" s="153" t="s">
        <v>43</v>
      </c>
      <c r="O202" s="24"/>
      <c r="P202" s="154">
        <f>$O$202*$H$202</f>
        <v>0</v>
      </c>
      <c r="Q202" s="154">
        <v>0</v>
      </c>
      <c r="R202" s="154">
        <f>$Q$202*$H$202</f>
        <v>0</v>
      </c>
      <c r="S202" s="154">
        <v>0</v>
      </c>
      <c r="T202" s="155">
        <f>$S$202*$H$202</f>
        <v>0</v>
      </c>
      <c r="AR202" s="89" t="s">
        <v>158</v>
      </c>
      <c r="AT202" s="89" t="s">
        <v>154</v>
      </c>
      <c r="AU202" s="89" t="s">
        <v>21</v>
      </c>
      <c r="AY202" s="6" t="s">
        <v>149</v>
      </c>
      <c r="BE202" s="156">
        <f>IF($N$202="základní",$J$202,0)</f>
        <v>0</v>
      </c>
      <c r="BF202" s="156">
        <f>IF($N$202="snížená",$J$202,0)</f>
        <v>0</v>
      </c>
      <c r="BG202" s="156">
        <f>IF($N$202="zákl. přenesená",$J$202,0)</f>
        <v>0</v>
      </c>
      <c r="BH202" s="156">
        <f>IF($N$202="sníž. přenesená",$J$202,0)</f>
        <v>0</v>
      </c>
      <c r="BI202" s="156">
        <f>IF($N$202="nulová",$J$202,0)</f>
        <v>0</v>
      </c>
      <c r="BJ202" s="89" t="s">
        <v>21</v>
      </c>
      <c r="BK202" s="156">
        <f>ROUND($I$202*$H$202,2)</f>
        <v>0</v>
      </c>
      <c r="BL202" s="89" t="s">
        <v>158</v>
      </c>
      <c r="BM202" s="89" t="s">
        <v>310</v>
      </c>
    </row>
    <row r="203" spans="2:65" s="6" customFormat="1" ht="16.5" customHeight="1" x14ac:dyDescent="0.3">
      <c r="B203" s="23"/>
      <c r="C203" s="24"/>
      <c r="D203" s="157" t="s">
        <v>159</v>
      </c>
      <c r="E203" s="24"/>
      <c r="F203" s="158" t="s">
        <v>309</v>
      </c>
      <c r="G203" s="24"/>
      <c r="H203" s="24"/>
      <c r="J203" s="24"/>
      <c r="K203" s="24"/>
      <c r="L203" s="43"/>
      <c r="M203" s="56"/>
      <c r="N203" s="24"/>
      <c r="O203" s="24"/>
      <c r="P203" s="24"/>
      <c r="Q203" s="24"/>
      <c r="R203" s="24"/>
      <c r="S203" s="24"/>
      <c r="T203" s="57"/>
      <c r="AT203" s="6" t="s">
        <v>159</v>
      </c>
      <c r="AU203" s="6" t="s">
        <v>21</v>
      </c>
    </row>
    <row r="204" spans="2:65" s="132" customFormat="1" ht="37.5" customHeight="1" x14ac:dyDescent="0.35">
      <c r="B204" s="133"/>
      <c r="C204" s="134"/>
      <c r="D204" s="134" t="s">
        <v>71</v>
      </c>
      <c r="E204" s="135" t="s">
        <v>311</v>
      </c>
      <c r="F204" s="135" t="s">
        <v>312</v>
      </c>
      <c r="G204" s="134"/>
      <c r="H204" s="134"/>
      <c r="J204" s="136">
        <f>$BK$204</f>
        <v>0</v>
      </c>
      <c r="K204" s="134"/>
      <c r="L204" s="137"/>
      <c r="M204" s="138"/>
      <c r="N204" s="134"/>
      <c r="O204" s="134"/>
      <c r="P204" s="139">
        <f>SUM($P$205:$P$220)</f>
        <v>0</v>
      </c>
      <c r="Q204" s="134"/>
      <c r="R204" s="139">
        <f>SUM($R$205:$R$220)</f>
        <v>0</v>
      </c>
      <c r="S204" s="134"/>
      <c r="T204" s="140">
        <f>SUM($T$205:$T$220)</f>
        <v>0</v>
      </c>
      <c r="AR204" s="141" t="s">
        <v>21</v>
      </c>
      <c r="AT204" s="141" t="s">
        <v>71</v>
      </c>
      <c r="AU204" s="141" t="s">
        <v>72</v>
      </c>
      <c r="AY204" s="141" t="s">
        <v>149</v>
      </c>
      <c r="BK204" s="142">
        <f>SUM($BK$205:$BK$220)</f>
        <v>0</v>
      </c>
    </row>
    <row r="205" spans="2:65" s="6" customFormat="1" ht="15.75" customHeight="1" x14ac:dyDescent="0.3">
      <c r="B205" s="23"/>
      <c r="C205" s="145" t="s">
        <v>21</v>
      </c>
      <c r="D205" s="145" t="s">
        <v>154</v>
      </c>
      <c r="E205" s="146" t="s">
        <v>313</v>
      </c>
      <c r="F205" s="147" t="s">
        <v>314</v>
      </c>
      <c r="G205" s="148" t="s">
        <v>272</v>
      </c>
      <c r="H205" s="149">
        <v>20</v>
      </c>
      <c r="I205" s="150"/>
      <c r="J205" s="151">
        <f>ROUND($I$205*$H$205,2)</f>
        <v>0</v>
      </c>
      <c r="K205" s="147"/>
      <c r="L205" s="43"/>
      <c r="M205" s="152"/>
      <c r="N205" s="153" t="s">
        <v>43</v>
      </c>
      <c r="O205" s="24"/>
      <c r="P205" s="154">
        <f>$O$205*$H$205</f>
        <v>0</v>
      </c>
      <c r="Q205" s="154">
        <v>0</v>
      </c>
      <c r="R205" s="154">
        <f>$Q$205*$H$205</f>
        <v>0</v>
      </c>
      <c r="S205" s="154">
        <v>0</v>
      </c>
      <c r="T205" s="155">
        <f>$S$205*$H$205</f>
        <v>0</v>
      </c>
      <c r="AR205" s="89" t="s">
        <v>158</v>
      </c>
      <c r="AT205" s="89" t="s">
        <v>154</v>
      </c>
      <c r="AU205" s="89" t="s">
        <v>21</v>
      </c>
      <c r="AY205" s="6" t="s">
        <v>149</v>
      </c>
      <c r="BE205" s="156">
        <f>IF($N$205="základní",$J$205,0)</f>
        <v>0</v>
      </c>
      <c r="BF205" s="156">
        <f>IF($N$205="snížená",$J$205,0)</f>
        <v>0</v>
      </c>
      <c r="BG205" s="156">
        <f>IF($N$205="zákl. přenesená",$J$205,0)</f>
        <v>0</v>
      </c>
      <c r="BH205" s="156">
        <f>IF($N$205="sníž. přenesená",$J$205,0)</f>
        <v>0</v>
      </c>
      <c r="BI205" s="156">
        <f>IF($N$205="nulová",$J$205,0)</f>
        <v>0</v>
      </c>
      <c r="BJ205" s="89" t="s">
        <v>21</v>
      </c>
      <c r="BK205" s="156">
        <f>ROUND($I$205*$H$205,2)</f>
        <v>0</v>
      </c>
      <c r="BL205" s="89" t="s">
        <v>158</v>
      </c>
      <c r="BM205" s="89" t="s">
        <v>315</v>
      </c>
    </row>
    <row r="206" spans="2:65" s="6" customFormat="1" ht="16.5" customHeight="1" x14ac:dyDescent="0.3">
      <c r="B206" s="23"/>
      <c r="C206" s="24"/>
      <c r="D206" s="157" t="s">
        <v>159</v>
      </c>
      <c r="E206" s="24"/>
      <c r="F206" s="158" t="s">
        <v>314</v>
      </c>
      <c r="G206" s="24"/>
      <c r="H206" s="24"/>
      <c r="J206" s="24"/>
      <c r="K206" s="24"/>
      <c r="L206" s="43"/>
      <c r="M206" s="56"/>
      <c r="N206" s="24"/>
      <c r="O206" s="24"/>
      <c r="P206" s="24"/>
      <c r="Q206" s="24"/>
      <c r="R206" s="24"/>
      <c r="S206" s="24"/>
      <c r="T206" s="57"/>
      <c r="AT206" s="6" t="s">
        <v>159</v>
      </c>
      <c r="AU206" s="6" t="s">
        <v>21</v>
      </c>
    </row>
    <row r="207" spans="2:65" s="6" customFormat="1" ht="15.75" customHeight="1" x14ac:dyDescent="0.3">
      <c r="B207" s="159"/>
      <c r="C207" s="160"/>
      <c r="D207" s="161" t="s">
        <v>274</v>
      </c>
      <c r="E207" s="160"/>
      <c r="F207" s="162" t="s">
        <v>316</v>
      </c>
      <c r="G207" s="160"/>
      <c r="H207" s="163">
        <v>20</v>
      </c>
      <c r="J207" s="160"/>
      <c r="K207" s="160"/>
      <c r="L207" s="164"/>
      <c r="M207" s="165"/>
      <c r="N207" s="160"/>
      <c r="O207" s="160"/>
      <c r="P207" s="160"/>
      <c r="Q207" s="160"/>
      <c r="R207" s="160"/>
      <c r="S207" s="160"/>
      <c r="T207" s="166"/>
      <c r="AT207" s="167" t="s">
        <v>274</v>
      </c>
      <c r="AU207" s="167" t="s">
        <v>21</v>
      </c>
      <c r="AV207" s="167" t="s">
        <v>80</v>
      </c>
      <c r="AW207" s="167" t="s">
        <v>122</v>
      </c>
      <c r="AX207" s="167" t="s">
        <v>72</v>
      </c>
      <c r="AY207" s="167" t="s">
        <v>149</v>
      </c>
    </row>
    <row r="208" spans="2:65" s="6" customFormat="1" ht="15.75" customHeight="1" x14ac:dyDescent="0.3">
      <c r="B208" s="168"/>
      <c r="C208" s="169"/>
      <c r="D208" s="161" t="s">
        <v>274</v>
      </c>
      <c r="E208" s="169"/>
      <c r="F208" s="170" t="s">
        <v>276</v>
      </c>
      <c r="G208" s="169"/>
      <c r="H208" s="171">
        <v>20</v>
      </c>
      <c r="J208" s="169"/>
      <c r="K208" s="169"/>
      <c r="L208" s="172"/>
      <c r="M208" s="173"/>
      <c r="N208" s="169"/>
      <c r="O208" s="169"/>
      <c r="P208" s="169"/>
      <c r="Q208" s="169"/>
      <c r="R208" s="169"/>
      <c r="S208" s="169"/>
      <c r="T208" s="174"/>
      <c r="AT208" s="175" t="s">
        <v>274</v>
      </c>
      <c r="AU208" s="175" t="s">
        <v>21</v>
      </c>
      <c r="AV208" s="175" t="s">
        <v>158</v>
      </c>
      <c r="AW208" s="175" t="s">
        <v>122</v>
      </c>
      <c r="AX208" s="175" t="s">
        <v>21</v>
      </c>
      <c r="AY208" s="175" t="s">
        <v>149</v>
      </c>
    </row>
    <row r="209" spans="2:65" s="6" customFormat="1" ht="15.75" customHeight="1" x14ac:dyDescent="0.3">
      <c r="B209" s="23"/>
      <c r="C209" s="145" t="s">
        <v>80</v>
      </c>
      <c r="D209" s="145" t="s">
        <v>154</v>
      </c>
      <c r="E209" s="146" t="s">
        <v>317</v>
      </c>
      <c r="F209" s="147" t="s">
        <v>318</v>
      </c>
      <c r="G209" s="148" t="s">
        <v>272</v>
      </c>
      <c r="H209" s="149">
        <v>27</v>
      </c>
      <c r="I209" s="150"/>
      <c r="J209" s="151">
        <f>ROUND($I$209*$H$209,2)</f>
        <v>0</v>
      </c>
      <c r="K209" s="147"/>
      <c r="L209" s="43"/>
      <c r="M209" s="152"/>
      <c r="N209" s="153" t="s">
        <v>43</v>
      </c>
      <c r="O209" s="24"/>
      <c r="P209" s="154">
        <f>$O$209*$H$209</f>
        <v>0</v>
      </c>
      <c r="Q209" s="154">
        <v>0</v>
      </c>
      <c r="R209" s="154">
        <f>$Q$209*$H$209</f>
        <v>0</v>
      </c>
      <c r="S209" s="154">
        <v>0</v>
      </c>
      <c r="T209" s="155">
        <f>$S$209*$H$209</f>
        <v>0</v>
      </c>
      <c r="AR209" s="89" t="s">
        <v>158</v>
      </c>
      <c r="AT209" s="89" t="s">
        <v>154</v>
      </c>
      <c r="AU209" s="89" t="s">
        <v>21</v>
      </c>
      <c r="AY209" s="6" t="s">
        <v>149</v>
      </c>
      <c r="BE209" s="156">
        <f>IF($N$209="základní",$J$209,0)</f>
        <v>0</v>
      </c>
      <c r="BF209" s="156">
        <f>IF($N$209="snížená",$J$209,0)</f>
        <v>0</v>
      </c>
      <c r="BG209" s="156">
        <f>IF($N$209="zákl. přenesená",$J$209,0)</f>
        <v>0</v>
      </c>
      <c r="BH209" s="156">
        <f>IF($N$209="sníž. přenesená",$J$209,0)</f>
        <v>0</v>
      </c>
      <c r="BI209" s="156">
        <f>IF($N$209="nulová",$J$209,0)</f>
        <v>0</v>
      </c>
      <c r="BJ209" s="89" t="s">
        <v>21</v>
      </c>
      <c r="BK209" s="156">
        <f>ROUND($I$209*$H$209,2)</f>
        <v>0</v>
      </c>
      <c r="BL209" s="89" t="s">
        <v>158</v>
      </c>
      <c r="BM209" s="89" t="s">
        <v>319</v>
      </c>
    </row>
    <row r="210" spans="2:65" s="6" customFormat="1" ht="16.5" customHeight="1" x14ac:dyDescent="0.3">
      <c r="B210" s="23"/>
      <c r="C210" s="24"/>
      <c r="D210" s="157" t="s">
        <v>159</v>
      </c>
      <c r="E210" s="24"/>
      <c r="F210" s="158" t="s">
        <v>318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159</v>
      </c>
      <c r="AU210" s="6" t="s">
        <v>21</v>
      </c>
    </row>
    <row r="211" spans="2:65" s="6" customFormat="1" ht="15.75" customHeight="1" x14ac:dyDescent="0.3">
      <c r="B211" s="159"/>
      <c r="C211" s="160"/>
      <c r="D211" s="161" t="s">
        <v>274</v>
      </c>
      <c r="E211" s="160"/>
      <c r="F211" s="162" t="s">
        <v>320</v>
      </c>
      <c r="G211" s="160"/>
      <c r="H211" s="163">
        <v>27</v>
      </c>
      <c r="J211" s="160"/>
      <c r="K211" s="160"/>
      <c r="L211" s="164"/>
      <c r="M211" s="165"/>
      <c r="N211" s="160"/>
      <c r="O211" s="160"/>
      <c r="P211" s="160"/>
      <c r="Q211" s="160"/>
      <c r="R211" s="160"/>
      <c r="S211" s="160"/>
      <c r="T211" s="166"/>
      <c r="AT211" s="167" t="s">
        <v>274</v>
      </c>
      <c r="AU211" s="167" t="s">
        <v>21</v>
      </c>
      <c r="AV211" s="167" t="s">
        <v>80</v>
      </c>
      <c r="AW211" s="167" t="s">
        <v>122</v>
      </c>
      <c r="AX211" s="167" t="s">
        <v>72</v>
      </c>
      <c r="AY211" s="167" t="s">
        <v>149</v>
      </c>
    </row>
    <row r="212" spans="2:65" s="6" customFormat="1" ht="15.75" customHeight="1" x14ac:dyDescent="0.3">
      <c r="B212" s="168"/>
      <c r="C212" s="169"/>
      <c r="D212" s="161" t="s">
        <v>274</v>
      </c>
      <c r="E212" s="169"/>
      <c r="F212" s="170" t="s">
        <v>276</v>
      </c>
      <c r="G212" s="169"/>
      <c r="H212" s="171">
        <v>27</v>
      </c>
      <c r="J212" s="169"/>
      <c r="K212" s="169"/>
      <c r="L212" s="172"/>
      <c r="M212" s="173"/>
      <c r="N212" s="169"/>
      <c r="O212" s="169"/>
      <c r="P212" s="169"/>
      <c r="Q212" s="169"/>
      <c r="R212" s="169"/>
      <c r="S212" s="169"/>
      <c r="T212" s="174"/>
      <c r="AT212" s="175" t="s">
        <v>274</v>
      </c>
      <c r="AU212" s="175" t="s">
        <v>21</v>
      </c>
      <c r="AV212" s="175" t="s">
        <v>158</v>
      </c>
      <c r="AW212" s="175" t="s">
        <v>122</v>
      </c>
      <c r="AX212" s="175" t="s">
        <v>21</v>
      </c>
      <c r="AY212" s="175" t="s">
        <v>149</v>
      </c>
    </row>
    <row r="213" spans="2:65" s="6" customFormat="1" ht="15.75" customHeight="1" x14ac:dyDescent="0.3">
      <c r="B213" s="23"/>
      <c r="C213" s="145" t="s">
        <v>162</v>
      </c>
      <c r="D213" s="145" t="s">
        <v>154</v>
      </c>
      <c r="E213" s="146" t="s">
        <v>321</v>
      </c>
      <c r="F213" s="147" t="s">
        <v>322</v>
      </c>
      <c r="G213" s="148" t="s">
        <v>272</v>
      </c>
      <c r="H213" s="149">
        <v>25</v>
      </c>
      <c r="I213" s="150"/>
      <c r="J213" s="151">
        <f>ROUND($I$213*$H$213,2)</f>
        <v>0</v>
      </c>
      <c r="K213" s="147"/>
      <c r="L213" s="43"/>
      <c r="M213" s="152"/>
      <c r="N213" s="153" t="s">
        <v>43</v>
      </c>
      <c r="O213" s="24"/>
      <c r="P213" s="154">
        <f>$O$213*$H$213</f>
        <v>0</v>
      </c>
      <c r="Q213" s="154">
        <v>0</v>
      </c>
      <c r="R213" s="154">
        <f>$Q$213*$H$213</f>
        <v>0</v>
      </c>
      <c r="S213" s="154">
        <v>0</v>
      </c>
      <c r="T213" s="155">
        <f>$S$213*$H$213</f>
        <v>0</v>
      </c>
      <c r="AR213" s="89" t="s">
        <v>158</v>
      </c>
      <c r="AT213" s="89" t="s">
        <v>154</v>
      </c>
      <c r="AU213" s="89" t="s">
        <v>21</v>
      </c>
      <c r="AY213" s="6" t="s">
        <v>149</v>
      </c>
      <c r="BE213" s="156">
        <f>IF($N$213="základní",$J$213,0)</f>
        <v>0</v>
      </c>
      <c r="BF213" s="156">
        <f>IF($N$213="snížená",$J$213,0)</f>
        <v>0</v>
      </c>
      <c r="BG213" s="156">
        <f>IF($N$213="zákl. přenesená",$J$213,0)</f>
        <v>0</v>
      </c>
      <c r="BH213" s="156">
        <f>IF($N$213="sníž. přenesená",$J$213,0)</f>
        <v>0</v>
      </c>
      <c r="BI213" s="156">
        <f>IF($N$213="nulová",$J$213,0)</f>
        <v>0</v>
      </c>
      <c r="BJ213" s="89" t="s">
        <v>21</v>
      </c>
      <c r="BK213" s="156">
        <f>ROUND($I$213*$H$213,2)</f>
        <v>0</v>
      </c>
      <c r="BL213" s="89" t="s">
        <v>158</v>
      </c>
      <c r="BM213" s="89" t="s">
        <v>323</v>
      </c>
    </row>
    <row r="214" spans="2:65" s="6" customFormat="1" ht="16.5" customHeight="1" x14ac:dyDescent="0.3">
      <c r="B214" s="23"/>
      <c r="C214" s="24"/>
      <c r="D214" s="157" t="s">
        <v>159</v>
      </c>
      <c r="E214" s="24"/>
      <c r="F214" s="158" t="s">
        <v>322</v>
      </c>
      <c r="G214" s="24"/>
      <c r="H214" s="24"/>
      <c r="J214" s="24"/>
      <c r="K214" s="24"/>
      <c r="L214" s="43"/>
      <c r="M214" s="56"/>
      <c r="N214" s="24"/>
      <c r="O214" s="24"/>
      <c r="P214" s="24"/>
      <c r="Q214" s="24"/>
      <c r="R214" s="24"/>
      <c r="S214" s="24"/>
      <c r="T214" s="57"/>
      <c r="AT214" s="6" t="s">
        <v>159</v>
      </c>
      <c r="AU214" s="6" t="s">
        <v>21</v>
      </c>
    </row>
    <row r="215" spans="2:65" s="6" customFormat="1" ht="15.75" customHeight="1" x14ac:dyDescent="0.3">
      <c r="B215" s="23"/>
      <c r="C215" s="145" t="s">
        <v>158</v>
      </c>
      <c r="D215" s="145" t="s">
        <v>154</v>
      </c>
      <c r="E215" s="146" t="s">
        <v>324</v>
      </c>
      <c r="F215" s="147" t="s">
        <v>325</v>
      </c>
      <c r="G215" s="148" t="s">
        <v>272</v>
      </c>
      <c r="H215" s="149">
        <v>150</v>
      </c>
      <c r="I215" s="150"/>
      <c r="J215" s="151">
        <f>ROUND($I$215*$H$215,2)</f>
        <v>0</v>
      </c>
      <c r="K215" s="147"/>
      <c r="L215" s="43"/>
      <c r="M215" s="152"/>
      <c r="N215" s="153" t="s">
        <v>43</v>
      </c>
      <c r="O215" s="24"/>
      <c r="P215" s="154">
        <f>$O$215*$H$215</f>
        <v>0</v>
      </c>
      <c r="Q215" s="154">
        <v>0</v>
      </c>
      <c r="R215" s="154">
        <f>$Q$215*$H$215</f>
        <v>0</v>
      </c>
      <c r="S215" s="154">
        <v>0</v>
      </c>
      <c r="T215" s="155">
        <f>$S$215*$H$215</f>
        <v>0</v>
      </c>
      <c r="AR215" s="89" t="s">
        <v>158</v>
      </c>
      <c r="AT215" s="89" t="s">
        <v>154</v>
      </c>
      <c r="AU215" s="89" t="s">
        <v>21</v>
      </c>
      <c r="AY215" s="6" t="s">
        <v>149</v>
      </c>
      <c r="BE215" s="156">
        <f>IF($N$215="základní",$J$215,0)</f>
        <v>0</v>
      </c>
      <c r="BF215" s="156">
        <f>IF($N$215="snížená",$J$215,0)</f>
        <v>0</v>
      </c>
      <c r="BG215" s="156">
        <f>IF($N$215="zákl. přenesená",$J$215,0)</f>
        <v>0</v>
      </c>
      <c r="BH215" s="156">
        <f>IF($N$215="sníž. přenesená",$J$215,0)</f>
        <v>0</v>
      </c>
      <c r="BI215" s="156">
        <f>IF($N$215="nulová",$J$215,0)</f>
        <v>0</v>
      </c>
      <c r="BJ215" s="89" t="s">
        <v>21</v>
      </c>
      <c r="BK215" s="156">
        <f>ROUND($I$215*$H$215,2)</f>
        <v>0</v>
      </c>
      <c r="BL215" s="89" t="s">
        <v>158</v>
      </c>
      <c r="BM215" s="89" t="s">
        <v>326</v>
      </c>
    </row>
    <row r="216" spans="2:65" s="6" customFormat="1" ht="16.5" customHeight="1" x14ac:dyDescent="0.3">
      <c r="B216" s="23"/>
      <c r="C216" s="24"/>
      <c r="D216" s="157" t="s">
        <v>159</v>
      </c>
      <c r="E216" s="24"/>
      <c r="F216" s="158" t="s">
        <v>325</v>
      </c>
      <c r="G216" s="24"/>
      <c r="H216" s="24"/>
      <c r="J216" s="24"/>
      <c r="K216" s="24"/>
      <c r="L216" s="43"/>
      <c r="M216" s="56"/>
      <c r="N216" s="24"/>
      <c r="O216" s="24"/>
      <c r="P216" s="24"/>
      <c r="Q216" s="24"/>
      <c r="R216" s="24"/>
      <c r="S216" s="24"/>
      <c r="T216" s="57"/>
      <c r="AT216" s="6" t="s">
        <v>159</v>
      </c>
      <c r="AU216" s="6" t="s">
        <v>21</v>
      </c>
    </row>
    <row r="217" spans="2:65" s="6" customFormat="1" ht="27" customHeight="1" x14ac:dyDescent="0.3">
      <c r="B217" s="159"/>
      <c r="C217" s="160"/>
      <c r="D217" s="161" t="s">
        <v>274</v>
      </c>
      <c r="E217" s="160"/>
      <c r="F217" s="162" t="s">
        <v>327</v>
      </c>
      <c r="G217" s="160"/>
      <c r="H217" s="163">
        <v>150</v>
      </c>
      <c r="J217" s="160"/>
      <c r="K217" s="160"/>
      <c r="L217" s="164"/>
      <c r="M217" s="165"/>
      <c r="N217" s="160"/>
      <c r="O217" s="160"/>
      <c r="P217" s="160"/>
      <c r="Q217" s="160"/>
      <c r="R217" s="160"/>
      <c r="S217" s="160"/>
      <c r="T217" s="166"/>
      <c r="AT217" s="167" t="s">
        <v>274</v>
      </c>
      <c r="AU217" s="167" t="s">
        <v>21</v>
      </c>
      <c r="AV217" s="167" t="s">
        <v>80</v>
      </c>
      <c r="AW217" s="167" t="s">
        <v>122</v>
      </c>
      <c r="AX217" s="167" t="s">
        <v>72</v>
      </c>
      <c r="AY217" s="167" t="s">
        <v>149</v>
      </c>
    </row>
    <row r="218" spans="2:65" s="6" customFormat="1" ht="15.75" customHeight="1" x14ac:dyDescent="0.3">
      <c r="B218" s="168"/>
      <c r="C218" s="169"/>
      <c r="D218" s="161" t="s">
        <v>274</v>
      </c>
      <c r="E218" s="169"/>
      <c r="F218" s="170" t="s">
        <v>276</v>
      </c>
      <c r="G218" s="169"/>
      <c r="H218" s="171">
        <v>150</v>
      </c>
      <c r="J218" s="169"/>
      <c r="K218" s="169"/>
      <c r="L218" s="172"/>
      <c r="M218" s="173"/>
      <c r="N218" s="169"/>
      <c r="O218" s="169"/>
      <c r="P218" s="169"/>
      <c r="Q218" s="169"/>
      <c r="R218" s="169"/>
      <c r="S218" s="169"/>
      <c r="T218" s="174"/>
      <c r="AT218" s="175" t="s">
        <v>274</v>
      </c>
      <c r="AU218" s="175" t="s">
        <v>21</v>
      </c>
      <c r="AV218" s="175" t="s">
        <v>158</v>
      </c>
      <c r="AW218" s="175" t="s">
        <v>122</v>
      </c>
      <c r="AX218" s="175" t="s">
        <v>21</v>
      </c>
      <c r="AY218" s="175" t="s">
        <v>149</v>
      </c>
    </row>
    <row r="219" spans="2:65" s="6" customFormat="1" ht="15.75" customHeight="1" x14ac:dyDescent="0.3">
      <c r="B219" s="23"/>
      <c r="C219" s="145" t="s">
        <v>168</v>
      </c>
      <c r="D219" s="145" t="s">
        <v>154</v>
      </c>
      <c r="E219" s="146" t="s">
        <v>328</v>
      </c>
      <c r="F219" s="147" t="s">
        <v>329</v>
      </c>
      <c r="G219" s="148" t="s">
        <v>272</v>
      </c>
      <c r="H219" s="149">
        <v>72</v>
      </c>
      <c r="I219" s="150"/>
      <c r="J219" s="151">
        <f>ROUND($I$219*$H$219,2)</f>
        <v>0</v>
      </c>
      <c r="K219" s="147"/>
      <c r="L219" s="43"/>
      <c r="M219" s="152"/>
      <c r="N219" s="153" t="s">
        <v>43</v>
      </c>
      <c r="O219" s="24"/>
      <c r="P219" s="154">
        <f>$O$219*$H$219</f>
        <v>0</v>
      </c>
      <c r="Q219" s="154">
        <v>0</v>
      </c>
      <c r="R219" s="154">
        <f>$Q$219*$H$219</f>
        <v>0</v>
      </c>
      <c r="S219" s="154">
        <v>0</v>
      </c>
      <c r="T219" s="155">
        <f>$S$219*$H$219</f>
        <v>0</v>
      </c>
      <c r="AR219" s="89" t="s">
        <v>158</v>
      </c>
      <c r="AT219" s="89" t="s">
        <v>154</v>
      </c>
      <c r="AU219" s="89" t="s">
        <v>21</v>
      </c>
      <c r="AY219" s="6" t="s">
        <v>149</v>
      </c>
      <c r="BE219" s="156">
        <f>IF($N$219="základní",$J$219,0)</f>
        <v>0</v>
      </c>
      <c r="BF219" s="156">
        <f>IF($N$219="snížená",$J$219,0)</f>
        <v>0</v>
      </c>
      <c r="BG219" s="156">
        <f>IF($N$219="zákl. přenesená",$J$219,0)</f>
        <v>0</v>
      </c>
      <c r="BH219" s="156">
        <f>IF($N$219="sníž. přenesená",$J$219,0)</f>
        <v>0</v>
      </c>
      <c r="BI219" s="156">
        <f>IF($N$219="nulová",$J$219,0)</f>
        <v>0</v>
      </c>
      <c r="BJ219" s="89" t="s">
        <v>21</v>
      </c>
      <c r="BK219" s="156">
        <f>ROUND($I$219*$H$219,2)</f>
        <v>0</v>
      </c>
      <c r="BL219" s="89" t="s">
        <v>158</v>
      </c>
      <c r="BM219" s="89" t="s">
        <v>330</v>
      </c>
    </row>
    <row r="220" spans="2:65" s="6" customFormat="1" ht="16.5" customHeight="1" x14ac:dyDescent="0.3">
      <c r="B220" s="23"/>
      <c r="C220" s="24"/>
      <c r="D220" s="157" t="s">
        <v>159</v>
      </c>
      <c r="E220" s="24"/>
      <c r="F220" s="158" t="s">
        <v>329</v>
      </c>
      <c r="G220" s="24"/>
      <c r="H220" s="24"/>
      <c r="J220" s="24"/>
      <c r="K220" s="24"/>
      <c r="L220" s="43"/>
      <c r="M220" s="56"/>
      <c r="N220" s="24"/>
      <c r="O220" s="24"/>
      <c r="P220" s="24"/>
      <c r="Q220" s="24"/>
      <c r="R220" s="24"/>
      <c r="S220" s="24"/>
      <c r="T220" s="57"/>
      <c r="AT220" s="6" t="s">
        <v>159</v>
      </c>
      <c r="AU220" s="6" t="s">
        <v>21</v>
      </c>
    </row>
    <row r="221" spans="2:65" s="132" customFormat="1" ht="37.5" customHeight="1" x14ac:dyDescent="0.35">
      <c r="B221" s="133"/>
      <c r="C221" s="134"/>
      <c r="D221" s="134" t="s">
        <v>71</v>
      </c>
      <c r="E221" s="135" t="s">
        <v>331</v>
      </c>
      <c r="F221" s="135" t="s">
        <v>332</v>
      </c>
      <c r="G221" s="134"/>
      <c r="H221" s="134"/>
      <c r="J221" s="136">
        <f>$BK$221</f>
        <v>0</v>
      </c>
      <c r="K221" s="134"/>
      <c r="L221" s="137"/>
      <c r="M221" s="138"/>
      <c r="N221" s="134"/>
      <c r="O221" s="134"/>
      <c r="P221" s="139">
        <f>SUM($P$222:$P$275)</f>
        <v>0</v>
      </c>
      <c r="Q221" s="134"/>
      <c r="R221" s="139">
        <f>SUM($R$222:$R$275)</f>
        <v>0</v>
      </c>
      <c r="S221" s="134"/>
      <c r="T221" s="140">
        <f>SUM($T$222:$T$275)</f>
        <v>0</v>
      </c>
      <c r="AR221" s="141" t="s">
        <v>21</v>
      </c>
      <c r="AT221" s="141" t="s">
        <v>71</v>
      </c>
      <c r="AU221" s="141" t="s">
        <v>72</v>
      </c>
      <c r="AY221" s="141" t="s">
        <v>149</v>
      </c>
      <c r="BK221" s="142">
        <f>SUM($BK$222:$BK$275)</f>
        <v>0</v>
      </c>
    </row>
    <row r="222" spans="2:65" s="6" customFormat="1" ht="15.75" customHeight="1" x14ac:dyDescent="0.3">
      <c r="B222" s="23"/>
      <c r="C222" s="145" t="s">
        <v>21</v>
      </c>
      <c r="D222" s="145" t="s">
        <v>154</v>
      </c>
      <c r="E222" s="146" t="s">
        <v>333</v>
      </c>
      <c r="F222" s="147" t="s">
        <v>334</v>
      </c>
      <c r="G222" s="148" t="s">
        <v>157</v>
      </c>
      <c r="H222" s="149">
        <v>2</v>
      </c>
      <c r="I222" s="150"/>
      <c r="J222" s="151">
        <f>ROUND($I$222*$H$222,2)</f>
        <v>0</v>
      </c>
      <c r="K222" s="147"/>
      <c r="L222" s="43"/>
      <c r="M222" s="152"/>
      <c r="N222" s="153" t="s">
        <v>43</v>
      </c>
      <c r="O222" s="24"/>
      <c r="P222" s="154">
        <f>$O$222*$H$222</f>
        <v>0</v>
      </c>
      <c r="Q222" s="154">
        <v>0</v>
      </c>
      <c r="R222" s="154">
        <f>$Q$222*$H$222</f>
        <v>0</v>
      </c>
      <c r="S222" s="154">
        <v>0</v>
      </c>
      <c r="T222" s="155">
        <f>$S$222*$H$222</f>
        <v>0</v>
      </c>
      <c r="AR222" s="89" t="s">
        <v>158</v>
      </c>
      <c r="AT222" s="89" t="s">
        <v>154</v>
      </c>
      <c r="AU222" s="89" t="s">
        <v>21</v>
      </c>
      <c r="AY222" s="6" t="s">
        <v>149</v>
      </c>
      <c r="BE222" s="156">
        <f>IF($N$222="základní",$J$222,0)</f>
        <v>0</v>
      </c>
      <c r="BF222" s="156">
        <f>IF($N$222="snížená",$J$222,0)</f>
        <v>0</v>
      </c>
      <c r="BG222" s="156">
        <f>IF($N$222="zákl. přenesená",$J$222,0)</f>
        <v>0</v>
      </c>
      <c r="BH222" s="156">
        <f>IF($N$222="sníž. přenesená",$J$222,0)</f>
        <v>0</v>
      </c>
      <c r="BI222" s="156">
        <f>IF($N$222="nulová",$J$222,0)</f>
        <v>0</v>
      </c>
      <c r="BJ222" s="89" t="s">
        <v>21</v>
      </c>
      <c r="BK222" s="156">
        <f>ROUND($I$222*$H$222,2)</f>
        <v>0</v>
      </c>
      <c r="BL222" s="89" t="s">
        <v>158</v>
      </c>
      <c r="BM222" s="89" t="s">
        <v>335</v>
      </c>
    </row>
    <row r="223" spans="2:65" s="6" customFormat="1" ht="16.5" customHeight="1" x14ac:dyDescent="0.3">
      <c r="B223" s="23"/>
      <c r="C223" s="24"/>
      <c r="D223" s="157" t="s">
        <v>159</v>
      </c>
      <c r="E223" s="24"/>
      <c r="F223" s="158" t="s">
        <v>334</v>
      </c>
      <c r="G223" s="24"/>
      <c r="H223" s="24"/>
      <c r="J223" s="24"/>
      <c r="K223" s="24"/>
      <c r="L223" s="43"/>
      <c r="M223" s="56"/>
      <c r="N223" s="24"/>
      <c r="O223" s="24"/>
      <c r="P223" s="24"/>
      <c r="Q223" s="24"/>
      <c r="R223" s="24"/>
      <c r="S223" s="24"/>
      <c r="T223" s="57"/>
      <c r="AT223" s="6" t="s">
        <v>159</v>
      </c>
      <c r="AU223" s="6" t="s">
        <v>21</v>
      </c>
    </row>
    <row r="224" spans="2:65" s="6" customFormat="1" ht="15.75" customHeight="1" x14ac:dyDescent="0.3">
      <c r="B224" s="23"/>
      <c r="C224" s="145" t="s">
        <v>80</v>
      </c>
      <c r="D224" s="145" t="s">
        <v>154</v>
      </c>
      <c r="E224" s="146" t="s">
        <v>336</v>
      </c>
      <c r="F224" s="147" t="s">
        <v>337</v>
      </c>
      <c r="G224" s="148" t="s">
        <v>157</v>
      </c>
      <c r="H224" s="149">
        <v>2</v>
      </c>
      <c r="I224" s="150"/>
      <c r="J224" s="151">
        <f>ROUND($I$224*$H$224,2)</f>
        <v>0</v>
      </c>
      <c r="K224" s="147"/>
      <c r="L224" s="43"/>
      <c r="M224" s="152"/>
      <c r="N224" s="153" t="s">
        <v>43</v>
      </c>
      <c r="O224" s="24"/>
      <c r="P224" s="154">
        <f>$O$224*$H$224</f>
        <v>0</v>
      </c>
      <c r="Q224" s="154">
        <v>0</v>
      </c>
      <c r="R224" s="154">
        <f>$Q$224*$H$224</f>
        <v>0</v>
      </c>
      <c r="S224" s="154">
        <v>0</v>
      </c>
      <c r="T224" s="155">
        <f>$S$224*$H$224</f>
        <v>0</v>
      </c>
      <c r="AR224" s="89" t="s">
        <v>158</v>
      </c>
      <c r="AT224" s="89" t="s">
        <v>154</v>
      </c>
      <c r="AU224" s="89" t="s">
        <v>21</v>
      </c>
      <c r="AY224" s="6" t="s">
        <v>149</v>
      </c>
      <c r="BE224" s="156">
        <f>IF($N$224="základní",$J$224,0)</f>
        <v>0</v>
      </c>
      <c r="BF224" s="156">
        <f>IF($N$224="snížená",$J$224,0)</f>
        <v>0</v>
      </c>
      <c r="BG224" s="156">
        <f>IF($N$224="zákl. přenesená",$J$224,0)</f>
        <v>0</v>
      </c>
      <c r="BH224" s="156">
        <f>IF($N$224="sníž. přenesená",$J$224,0)</f>
        <v>0</v>
      </c>
      <c r="BI224" s="156">
        <f>IF($N$224="nulová",$J$224,0)</f>
        <v>0</v>
      </c>
      <c r="BJ224" s="89" t="s">
        <v>21</v>
      </c>
      <c r="BK224" s="156">
        <f>ROUND($I$224*$H$224,2)</f>
        <v>0</v>
      </c>
      <c r="BL224" s="89" t="s">
        <v>158</v>
      </c>
      <c r="BM224" s="89" t="s">
        <v>338</v>
      </c>
    </row>
    <row r="225" spans="2:65" s="6" customFormat="1" ht="16.5" customHeight="1" x14ac:dyDescent="0.3">
      <c r="B225" s="23"/>
      <c r="C225" s="24"/>
      <c r="D225" s="157" t="s">
        <v>159</v>
      </c>
      <c r="E225" s="24"/>
      <c r="F225" s="158" t="s">
        <v>337</v>
      </c>
      <c r="G225" s="24"/>
      <c r="H225" s="24"/>
      <c r="J225" s="24"/>
      <c r="K225" s="24"/>
      <c r="L225" s="43"/>
      <c r="M225" s="56"/>
      <c r="N225" s="24"/>
      <c r="O225" s="24"/>
      <c r="P225" s="24"/>
      <c r="Q225" s="24"/>
      <c r="R225" s="24"/>
      <c r="S225" s="24"/>
      <c r="T225" s="57"/>
      <c r="AT225" s="6" t="s">
        <v>159</v>
      </c>
      <c r="AU225" s="6" t="s">
        <v>21</v>
      </c>
    </row>
    <row r="226" spans="2:65" s="6" customFormat="1" ht="15.75" customHeight="1" x14ac:dyDescent="0.3">
      <c r="B226" s="23"/>
      <c r="C226" s="145" t="s">
        <v>162</v>
      </c>
      <c r="D226" s="145" t="s">
        <v>154</v>
      </c>
      <c r="E226" s="146" t="s">
        <v>339</v>
      </c>
      <c r="F226" s="147" t="s">
        <v>340</v>
      </c>
      <c r="G226" s="148" t="s">
        <v>157</v>
      </c>
      <c r="H226" s="149">
        <v>2</v>
      </c>
      <c r="I226" s="150"/>
      <c r="J226" s="151">
        <f>ROUND($I$226*$H$226,2)</f>
        <v>0</v>
      </c>
      <c r="K226" s="147"/>
      <c r="L226" s="43"/>
      <c r="M226" s="152"/>
      <c r="N226" s="153" t="s">
        <v>43</v>
      </c>
      <c r="O226" s="24"/>
      <c r="P226" s="154">
        <f>$O$226*$H$226</f>
        <v>0</v>
      </c>
      <c r="Q226" s="154">
        <v>0</v>
      </c>
      <c r="R226" s="154">
        <f>$Q$226*$H$226</f>
        <v>0</v>
      </c>
      <c r="S226" s="154">
        <v>0</v>
      </c>
      <c r="T226" s="155">
        <f>$S$226*$H$226</f>
        <v>0</v>
      </c>
      <c r="AR226" s="89" t="s">
        <v>158</v>
      </c>
      <c r="AT226" s="89" t="s">
        <v>154</v>
      </c>
      <c r="AU226" s="89" t="s">
        <v>21</v>
      </c>
      <c r="AY226" s="6" t="s">
        <v>149</v>
      </c>
      <c r="BE226" s="156">
        <f>IF($N$226="základní",$J$226,0)</f>
        <v>0</v>
      </c>
      <c r="BF226" s="156">
        <f>IF($N$226="snížená",$J$226,0)</f>
        <v>0</v>
      </c>
      <c r="BG226" s="156">
        <f>IF($N$226="zákl. přenesená",$J$226,0)</f>
        <v>0</v>
      </c>
      <c r="BH226" s="156">
        <f>IF($N$226="sníž. přenesená",$J$226,0)</f>
        <v>0</v>
      </c>
      <c r="BI226" s="156">
        <f>IF($N$226="nulová",$J$226,0)</f>
        <v>0</v>
      </c>
      <c r="BJ226" s="89" t="s">
        <v>21</v>
      </c>
      <c r="BK226" s="156">
        <f>ROUND($I$226*$H$226,2)</f>
        <v>0</v>
      </c>
      <c r="BL226" s="89" t="s">
        <v>158</v>
      </c>
      <c r="BM226" s="89" t="s">
        <v>341</v>
      </c>
    </row>
    <row r="227" spans="2:65" s="6" customFormat="1" ht="16.5" customHeight="1" x14ac:dyDescent="0.3">
      <c r="B227" s="23"/>
      <c r="C227" s="24"/>
      <c r="D227" s="157" t="s">
        <v>159</v>
      </c>
      <c r="E227" s="24"/>
      <c r="F227" s="158" t="s">
        <v>340</v>
      </c>
      <c r="G227" s="24"/>
      <c r="H227" s="24"/>
      <c r="J227" s="24"/>
      <c r="K227" s="24"/>
      <c r="L227" s="43"/>
      <c r="M227" s="56"/>
      <c r="N227" s="24"/>
      <c r="O227" s="24"/>
      <c r="P227" s="24"/>
      <c r="Q227" s="24"/>
      <c r="R227" s="24"/>
      <c r="S227" s="24"/>
      <c r="T227" s="57"/>
      <c r="AT227" s="6" t="s">
        <v>159</v>
      </c>
      <c r="AU227" s="6" t="s">
        <v>21</v>
      </c>
    </row>
    <row r="228" spans="2:65" s="6" customFormat="1" ht="15.75" customHeight="1" x14ac:dyDescent="0.3">
      <c r="B228" s="23"/>
      <c r="C228" s="145" t="s">
        <v>158</v>
      </c>
      <c r="D228" s="145" t="s">
        <v>154</v>
      </c>
      <c r="E228" s="146" t="s">
        <v>342</v>
      </c>
      <c r="F228" s="147" t="s">
        <v>343</v>
      </c>
      <c r="G228" s="148" t="s">
        <v>157</v>
      </c>
      <c r="H228" s="149">
        <v>2</v>
      </c>
      <c r="I228" s="150"/>
      <c r="J228" s="151">
        <f>ROUND($I$228*$H$228,2)</f>
        <v>0</v>
      </c>
      <c r="K228" s="147"/>
      <c r="L228" s="43"/>
      <c r="M228" s="152"/>
      <c r="N228" s="153" t="s">
        <v>43</v>
      </c>
      <c r="O228" s="24"/>
      <c r="P228" s="154">
        <f>$O$228*$H$228</f>
        <v>0</v>
      </c>
      <c r="Q228" s="154">
        <v>0</v>
      </c>
      <c r="R228" s="154">
        <f>$Q$228*$H$228</f>
        <v>0</v>
      </c>
      <c r="S228" s="154">
        <v>0</v>
      </c>
      <c r="T228" s="155">
        <f>$S$228*$H$228</f>
        <v>0</v>
      </c>
      <c r="AR228" s="89" t="s">
        <v>158</v>
      </c>
      <c r="AT228" s="89" t="s">
        <v>154</v>
      </c>
      <c r="AU228" s="89" t="s">
        <v>21</v>
      </c>
      <c r="AY228" s="6" t="s">
        <v>149</v>
      </c>
      <c r="BE228" s="156">
        <f>IF($N$228="základní",$J$228,0)</f>
        <v>0</v>
      </c>
      <c r="BF228" s="156">
        <f>IF($N$228="snížená",$J$228,0)</f>
        <v>0</v>
      </c>
      <c r="BG228" s="156">
        <f>IF($N$228="zákl. přenesená",$J$228,0)</f>
        <v>0</v>
      </c>
      <c r="BH228" s="156">
        <f>IF($N$228="sníž. přenesená",$J$228,0)</f>
        <v>0</v>
      </c>
      <c r="BI228" s="156">
        <f>IF($N$228="nulová",$J$228,0)</f>
        <v>0</v>
      </c>
      <c r="BJ228" s="89" t="s">
        <v>21</v>
      </c>
      <c r="BK228" s="156">
        <f>ROUND($I$228*$H$228,2)</f>
        <v>0</v>
      </c>
      <c r="BL228" s="89" t="s">
        <v>158</v>
      </c>
      <c r="BM228" s="89" t="s">
        <v>344</v>
      </c>
    </row>
    <row r="229" spans="2:65" s="6" customFormat="1" ht="16.5" customHeight="1" x14ac:dyDescent="0.3">
      <c r="B229" s="23"/>
      <c r="C229" s="24"/>
      <c r="D229" s="157" t="s">
        <v>159</v>
      </c>
      <c r="E229" s="24"/>
      <c r="F229" s="158" t="s">
        <v>343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159</v>
      </c>
      <c r="AU229" s="6" t="s">
        <v>21</v>
      </c>
    </row>
    <row r="230" spans="2:65" s="6" customFormat="1" ht="15.75" customHeight="1" x14ac:dyDescent="0.3">
      <c r="B230" s="23"/>
      <c r="C230" s="145" t="s">
        <v>168</v>
      </c>
      <c r="D230" s="145" t="s">
        <v>154</v>
      </c>
      <c r="E230" s="146" t="s">
        <v>345</v>
      </c>
      <c r="F230" s="147" t="s">
        <v>346</v>
      </c>
      <c r="G230" s="148" t="s">
        <v>157</v>
      </c>
      <c r="H230" s="149">
        <v>2</v>
      </c>
      <c r="I230" s="150"/>
      <c r="J230" s="151">
        <f>ROUND($I$230*$H$230,2)</f>
        <v>0</v>
      </c>
      <c r="K230" s="147"/>
      <c r="L230" s="43"/>
      <c r="M230" s="152"/>
      <c r="N230" s="153" t="s">
        <v>43</v>
      </c>
      <c r="O230" s="24"/>
      <c r="P230" s="154">
        <f>$O$230*$H$230</f>
        <v>0</v>
      </c>
      <c r="Q230" s="154">
        <v>0</v>
      </c>
      <c r="R230" s="154">
        <f>$Q$230*$H$230</f>
        <v>0</v>
      </c>
      <c r="S230" s="154">
        <v>0</v>
      </c>
      <c r="T230" s="155">
        <f>$S$230*$H$230</f>
        <v>0</v>
      </c>
      <c r="AR230" s="89" t="s">
        <v>158</v>
      </c>
      <c r="AT230" s="89" t="s">
        <v>154</v>
      </c>
      <c r="AU230" s="89" t="s">
        <v>21</v>
      </c>
      <c r="AY230" s="6" t="s">
        <v>149</v>
      </c>
      <c r="BE230" s="156">
        <f>IF($N$230="základní",$J$230,0)</f>
        <v>0</v>
      </c>
      <c r="BF230" s="156">
        <f>IF($N$230="snížená",$J$230,0)</f>
        <v>0</v>
      </c>
      <c r="BG230" s="156">
        <f>IF($N$230="zákl. přenesená",$J$230,0)</f>
        <v>0</v>
      </c>
      <c r="BH230" s="156">
        <f>IF($N$230="sníž. přenesená",$J$230,0)</f>
        <v>0</v>
      </c>
      <c r="BI230" s="156">
        <f>IF($N$230="nulová",$J$230,0)</f>
        <v>0</v>
      </c>
      <c r="BJ230" s="89" t="s">
        <v>21</v>
      </c>
      <c r="BK230" s="156">
        <f>ROUND($I$230*$H$230,2)</f>
        <v>0</v>
      </c>
      <c r="BL230" s="89" t="s">
        <v>158</v>
      </c>
      <c r="BM230" s="89" t="s">
        <v>347</v>
      </c>
    </row>
    <row r="231" spans="2:65" s="6" customFormat="1" ht="16.5" customHeight="1" x14ac:dyDescent="0.3">
      <c r="B231" s="23"/>
      <c r="C231" s="24"/>
      <c r="D231" s="157" t="s">
        <v>159</v>
      </c>
      <c r="E231" s="24"/>
      <c r="F231" s="158" t="s">
        <v>346</v>
      </c>
      <c r="G231" s="24"/>
      <c r="H231" s="24"/>
      <c r="J231" s="24"/>
      <c r="K231" s="24"/>
      <c r="L231" s="43"/>
      <c r="M231" s="56"/>
      <c r="N231" s="24"/>
      <c r="O231" s="24"/>
      <c r="P231" s="24"/>
      <c r="Q231" s="24"/>
      <c r="R231" s="24"/>
      <c r="S231" s="24"/>
      <c r="T231" s="57"/>
      <c r="AT231" s="6" t="s">
        <v>159</v>
      </c>
      <c r="AU231" s="6" t="s">
        <v>21</v>
      </c>
    </row>
    <row r="232" spans="2:65" s="6" customFormat="1" ht="15.75" customHeight="1" x14ac:dyDescent="0.3">
      <c r="B232" s="23"/>
      <c r="C232" s="145" t="s">
        <v>171</v>
      </c>
      <c r="D232" s="145" t="s">
        <v>154</v>
      </c>
      <c r="E232" s="146" t="s">
        <v>348</v>
      </c>
      <c r="F232" s="147" t="s">
        <v>349</v>
      </c>
      <c r="G232" s="148" t="s">
        <v>157</v>
      </c>
      <c r="H232" s="149">
        <v>1</v>
      </c>
      <c r="I232" s="150"/>
      <c r="J232" s="151">
        <f>ROUND($I$232*$H$232,2)</f>
        <v>0</v>
      </c>
      <c r="K232" s="147"/>
      <c r="L232" s="43"/>
      <c r="M232" s="152"/>
      <c r="N232" s="153" t="s">
        <v>43</v>
      </c>
      <c r="O232" s="24"/>
      <c r="P232" s="154">
        <f>$O$232*$H$232</f>
        <v>0</v>
      </c>
      <c r="Q232" s="154">
        <v>0</v>
      </c>
      <c r="R232" s="154">
        <f>$Q$232*$H$232</f>
        <v>0</v>
      </c>
      <c r="S232" s="154">
        <v>0</v>
      </c>
      <c r="T232" s="155">
        <f>$S$232*$H$232</f>
        <v>0</v>
      </c>
      <c r="AR232" s="89" t="s">
        <v>158</v>
      </c>
      <c r="AT232" s="89" t="s">
        <v>154</v>
      </c>
      <c r="AU232" s="89" t="s">
        <v>21</v>
      </c>
      <c r="AY232" s="6" t="s">
        <v>149</v>
      </c>
      <c r="BE232" s="156">
        <f>IF($N$232="základní",$J$232,0)</f>
        <v>0</v>
      </c>
      <c r="BF232" s="156">
        <f>IF($N$232="snížená",$J$232,0)</f>
        <v>0</v>
      </c>
      <c r="BG232" s="156">
        <f>IF($N$232="zákl. přenesená",$J$232,0)</f>
        <v>0</v>
      </c>
      <c r="BH232" s="156">
        <f>IF($N$232="sníž. přenesená",$J$232,0)</f>
        <v>0</v>
      </c>
      <c r="BI232" s="156">
        <f>IF($N$232="nulová",$J$232,0)</f>
        <v>0</v>
      </c>
      <c r="BJ232" s="89" t="s">
        <v>21</v>
      </c>
      <c r="BK232" s="156">
        <f>ROUND($I$232*$H$232,2)</f>
        <v>0</v>
      </c>
      <c r="BL232" s="89" t="s">
        <v>158</v>
      </c>
      <c r="BM232" s="89" t="s">
        <v>350</v>
      </c>
    </row>
    <row r="233" spans="2:65" s="6" customFormat="1" ht="16.5" customHeight="1" x14ac:dyDescent="0.3">
      <c r="B233" s="23"/>
      <c r="C233" s="24"/>
      <c r="D233" s="157" t="s">
        <v>159</v>
      </c>
      <c r="E233" s="24"/>
      <c r="F233" s="158" t="s">
        <v>349</v>
      </c>
      <c r="G233" s="24"/>
      <c r="H233" s="24"/>
      <c r="J233" s="24"/>
      <c r="K233" s="24"/>
      <c r="L233" s="43"/>
      <c r="M233" s="56"/>
      <c r="N233" s="24"/>
      <c r="O233" s="24"/>
      <c r="P233" s="24"/>
      <c r="Q233" s="24"/>
      <c r="R233" s="24"/>
      <c r="S233" s="24"/>
      <c r="T233" s="57"/>
      <c r="AT233" s="6" t="s">
        <v>159</v>
      </c>
      <c r="AU233" s="6" t="s">
        <v>21</v>
      </c>
    </row>
    <row r="234" spans="2:65" s="6" customFormat="1" ht="15.75" customHeight="1" x14ac:dyDescent="0.3">
      <c r="B234" s="23"/>
      <c r="C234" s="145" t="s">
        <v>174</v>
      </c>
      <c r="D234" s="145" t="s">
        <v>154</v>
      </c>
      <c r="E234" s="146" t="s">
        <v>351</v>
      </c>
      <c r="F234" s="147" t="s">
        <v>352</v>
      </c>
      <c r="G234" s="148" t="s">
        <v>157</v>
      </c>
      <c r="H234" s="149">
        <v>1</v>
      </c>
      <c r="I234" s="150"/>
      <c r="J234" s="151">
        <f>ROUND($I$234*$H$234,2)</f>
        <v>0</v>
      </c>
      <c r="K234" s="147"/>
      <c r="L234" s="43"/>
      <c r="M234" s="152"/>
      <c r="N234" s="153" t="s">
        <v>43</v>
      </c>
      <c r="O234" s="24"/>
      <c r="P234" s="154">
        <f>$O$234*$H$234</f>
        <v>0</v>
      </c>
      <c r="Q234" s="154">
        <v>0</v>
      </c>
      <c r="R234" s="154">
        <f>$Q$234*$H$234</f>
        <v>0</v>
      </c>
      <c r="S234" s="154">
        <v>0</v>
      </c>
      <c r="T234" s="155">
        <f>$S$234*$H$234</f>
        <v>0</v>
      </c>
      <c r="AR234" s="89" t="s">
        <v>158</v>
      </c>
      <c r="AT234" s="89" t="s">
        <v>154</v>
      </c>
      <c r="AU234" s="89" t="s">
        <v>21</v>
      </c>
      <c r="AY234" s="6" t="s">
        <v>149</v>
      </c>
      <c r="BE234" s="156">
        <f>IF($N$234="základní",$J$234,0)</f>
        <v>0</v>
      </c>
      <c r="BF234" s="156">
        <f>IF($N$234="snížená",$J$234,0)</f>
        <v>0</v>
      </c>
      <c r="BG234" s="156">
        <f>IF($N$234="zákl. přenesená",$J$234,0)</f>
        <v>0</v>
      </c>
      <c r="BH234" s="156">
        <f>IF($N$234="sníž. přenesená",$J$234,0)</f>
        <v>0</v>
      </c>
      <c r="BI234" s="156">
        <f>IF($N$234="nulová",$J$234,0)</f>
        <v>0</v>
      </c>
      <c r="BJ234" s="89" t="s">
        <v>21</v>
      </c>
      <c r="BK234" s="156">
        <f>ROUND($I$234*$H$234,2)</f>
        <v>0</v>
      </c>
      <c r="BL234" s="89" t="s">
        <v>158</v>
      </c>
      <c r="BM234" s="89" t="s">
        <v>353</v>
      </c>
    </row>
    <row r="235" spans="2:65" s="6" customFormat="1" ht="16.5" customHeight="1" x14ac:dyDescent="0.3">
      <c r="B235" s="23"/>
      <c r="C235" s="24"/>
      <c r="D235" s="157" t="s">
        <v>159</v>
      </c>
      <c r="E235" s="24"/>
      <c r="F235" s="158" t="s">
        <v>352</v>
      </c>
      <c r="G235" s="24"/>
      <c r="H235" s="24"/>
      <c r="J235" s="24"/>
      <c r="K235" s="24"/>
      <c r="L235" s="43"/>
      <c r="M235" s="56"/>
      <c r="N235" s="24"/>
      <c r="O235" s="24"/>
      <c r="P235" s="24"/>
      <c r="Q235" s="24"/>
      <c r="R235" s="24"/>
      <c r="S235" s="24"/>
      <c r="T235" s="57"/>
      <c r="AT235" s="6" t="s">
        <v>159</v>
      </c>
      <c r="AU235" s="6" t="s">
        <v>21</v>
      </c>
    </row>
    <row r="236" spans="2:65" s="6" customFormat="1" ht="15.75" customHeight="1" x14ac:dyDescent="0.3">
      <c r="B236" s="23"/>
      <c r="C236" s="145" t="s">
        <v>177</v>
      </c>
      <c r="D236" s="145" t="s">
        <v>154</v>
      </c>
      <c r="E236" s="146" t="s">
        <v>354</v>
      </c>
      <c r="F236" s="147" t="s">
        <v>355</v>
      </c>
      <c r="G236" s="148" t="s">
        <v>157</v>
      </c>
      <c r="H236" s="149">
        <v>2</v>
      </c>
      <c r="I236" s="150"/>
      <c r="J236" s="151">
        <f>ROUND($I$236*$H$236,2)</f>
        <v>0</v>
      </c>
      <c r="K236" s="147"/>
      <c r="L236" s="43"/>
      <c r="M236" s="152"/>
      <c r="N236" s="153" t="s">
        <v>43</v>
      </c>
      <c r="O236" s="24"/>
      <c r="P236" s="154">
        <f>$O$236*$H$236</f>
        <v>0</v>
      </c>
      <c r="Q236" s="154">
        <v>0</v>
      </c>
      <c r="R236" s="154">
        <f>$Q$236*$H$236</f>
        <v>0</v>
      </c>
      <c r="S236" s="154">
        <v>0</v>
      </c>
      <c r="T236" s="155">
        <f>$S$236*$H$236</f>
        <v>0</v>
      </c>
      <c r="AR236" s="89" t="s">
        <v>158</v>
      </c>
      <c r="AT236" s="89" t="s">
        <v>154</v>
      </c>
      <c r="AU236" s="89" t="s">
        <v>21</v>
      </c>
      <c r="AY236" s="6" t="s">
        <v>149</v>
      </c>
      <c r="BE236" s="156">
        <f>IF($N$236="základní",$J$236,0)</f>
        <v>0</v>
      </c>
      <c r="BF236" s="156">
        <f>IF($N$236="snížená",$J$236,0)</f>
        <v>0</v>
      </c>
      <c r="BG236" s="156">
        <f>IF($N$236="zákl. přenesená",$J$236,0)</f>
        <v>0</v>
      </c>
      <c r="BH236" s="156">
        <f>IF($N$236="sníž. přenesená",$J$236,0)</f>
        <v>0</v>
      </c>
      <c r="BI236" s="156">
        <f>IF($N$236="nulová",$J$236,0)</f>
        <v>0</v>
      </c>
      <c r="BJ236" s="89" t="s">
        <v>21</v>
      </c>
      <c r="BK236" s="156">
        <f>ROUND($I$236*$H$236,2)</f>
        <v>0</v>
      </c>
      <c r="BL236" s="89" t="s">
        <v>158</v>
      </c>
      <c r="BM236" s="89" t="s">
        <v>356</v>
      </c>
    </row>
    <row r="237" spans="2:65" s="6" customFormat="1" ht="16.5" customHeight="1" x14ac:dyDescent="0.3">
      <c r="B237" s="23"/>
      <c r="C237" s="24"/>
      <c r="D237" s="157" t="s">
        <v>159</v>
      </c>
      <c r="E237" s="24"/>
      <c r="F237" s="158" t="s">
        <v>355</v>
      </c>
      <c r="G237" s="24"/>
      <c r="H237" s="24"/>
      <c r="J237" s="24"/>
      <c r="K237" s="24"/>
      <c r="L237" s="43"/>
      <c r="M237" s="56"/>
      <c r="N237" s="24"/>
      <c r="O237" s="24"/>
      <c r="P237" s="24"/>
      <c r="Q237" s="24"/>
      <c r="R237" s="24"/>
      <c r="S237" s="24"/>
      <c r="T237" s="57"/>
      <c r="AT237" s="6" t="s">
        <v>159</v>
      </c>
      <c r="AU237" s="6" t="s">
        <v>21</v>
      </c>
    </row>
    <row r="238" spans="2:65" s="6" customFormat="1" ht="15.75" customHeight="1" x14ac:dyDescent="0.3">
      <c r="B238" s="23"/>
      <c r="C238" s="145" t="s">
        <v>180</v>
      </c>
      <c r="D238" s="145" t="s">
        <v>154</v>
      </c>
      <c r="E238" s="146" t="s">
        <v>357</v>
      </c>
      <c r="F238" s="147" t="s">
        <v>358</v>
      </c>
      <c r="G238" s="148" t="s">
        <v>157</v>
      </c>
      <c r="H238" s="149">
        <v>1</v>
      </c>
      <c r="I238" s="150"/>
      <c r="J238" s="151">
        <f>ROUND($I$238*$H$238,2)</f>
        <v>0</v>
      </c>
      <c r="K238" s="147"/>
      <c r="L238" s="43"/>
      <c r="M238" s="152"/>
      <c r="N238" s="153" t="s">
        <v>43</v>
      </c>
      <c r="O238" s="24"/>
      <c r="P238" s="154">
        <f>$O$238*$H$238</f>
        <v>0</v>
      </c>
      <c r="Q238" s="154">
        <v>0</v>
      </c>
      <c r="R238" s="154">
        <f>$Q$238*$H$238</f>
        <v>0</v>
      </c>
      <c r="S238" s="154">
        <v>0</v>
      </c>
      <c r="T238" s="155">
        <f>$S$238*$H$238</f>
        <v>0</v>
      </c>
      <c r="AR238" s="89" t="s">
        <v>158</v>
      </c>
      <c r="AT238" s="89" t="s">
        <v>154</v>
      </c>
      <c r="AU238" s="89" t="s">
        <v>21</v>
      </c>
      <c r="AY238" s="6" t="s">
        <v>149</v>
      </c>
      <c r="BE238" s="156">
        <f>IF($N$238="základní",$J$238,0)</f>
        <v>0</v>
      </c>
      <c r="BF238" s="156">
        <f>IF($N$238="snížená",$J$238,0)</f>
        <v>0</v>
      </c>
      <c r="BG238" s="156">
        <f>IF($N$238="zákl. přenesená",$J$238,0)</f>
        <v>0</v>
      </c>
      <c r="BH238" s="156">
        <f>IF($N$238="sníž. přenesená",$J$238,0)</f>
        <v>0</v>
      </c>
      <c r="BI238" s="156">
        <f>IF($N$238="nulová",$J$238,0)</f>
        <v>0</v>
      </c>
      <c r="BJ238" s="89" t="s">
        <v>21</v>
      </c>
      <c r="BK238" s="156">
        <f>ROUND($I$238*$H$238,2)</f>
        <v>0</v>
      </c>
      <c r="BL238" s="89" t="s">
        <v>158</v>
      </c>
      <c r="BM238" s="89" t="s">
        <v>359</v>
      </c>
    </row>
    <row r="239" spans="2:65" s="6" customFormat="1" ht="16.5" customHeight="1" x14ac:dyDescent="0.3">
      <c r="B239" s="23"/>
      <c r="C239" s="24"/>
      <c r="D239" s="157" t="s">
        <v>159</v>
      </c>
      <c r="E239" s="24"/>
      <c r="F239" s="158" t="s">
        <v>358</v>
      </c>
      <c r="G239" s="24"/>
      <c r="H239" s="24"/>
      <c r="J239" s="24"/>
      <c r="K239" s="24"/>
      <c r="L239" s="43"/>
      <c r="M239" s="56"/>
      <c r="N239" s="24"/>
      <c r="O239" s="24"/>
      <c r="P239" s="24"/>
      <c r="Q239" s="24"/>
      <c r="R239" s="24"/>
      <c r="S239" s="24"/>
      <c r="T239" s="57"/>
      <c r="AT239" s="6" t="s">
        <v>159</v>
      </c>
      <c r="AU239" s="6" t="s">
        <v>21</v>
      </c>
    </row>
    <row r="240" spans="2:65" s="6" customFormat="1" ht="15.75" customHeight="1" x14ac:dyDescent="0.3">
      <c r="B240" s="23"/>
      <c r="C240" s="145" t="s">
        <v>26</v>
      </c>
      <c r="D240" s="145" t="s">
        <v>154</v>
      </c>
      <c r="E240" s="146" t="s">
        <v>360</v>
      </c>
      <c r="F240" s="147" t="s">
        <v>361</v>
      </c>
      <c r="G240" s="148" t="s">
        <v>157</v>
      </c>
      <c r="H240" s="149">
        <v>1</v>
      </c>
      <c r="I240" s="150"/>
      <c r="J240" s="151">
        <f>ROUND($I$240*$H$240,2)</f>
        <v>0</v>
      </c>
      <c r="K240" s="147"/>
      <c r="L240" s="43"/>
      <c r="M240" s="152"/>
      <c r="N240" s="153" t="s">
        <v>43</v>
      </c>
      <c r="O240" s="24"/>
      <c r="P240" s="154">
        <f>$O$240*$H$240</f>
        <v>0</v>
      </c>
      <c r="Q240" s="154">
        <v>0</v>
      </c>
      <c r="R240" s="154">
        <f>$Q$240*$H$240</f>
        <v>0</v>
      </c>
      <c r="S240" s="154">
        <v>0</v>
      </c>
      <c r="T240" s="155">
        <f>$S$240*$H$240</f>
        <v>0</v>
      </c>
      <c r="AR240" s="89" t="s">
        <v>158</v>
      </c>
      <c r="AT240" s="89" t="s">
        <v>154</v>
      </c>
      <c r="AU240" s="89" t="s">
        <v>21</v>
      </c>
      <c r="AY240" s="6" t="s">
        <v>149</v>
      </c>
      <c r="BE240" s="156">
        <f>IF($N$240="základní",$J$240,0)</f>
        <v>0</v>
      </c>
      <c r="BF240" s="156">
        <f>IF($N$240="snížená",$J$240,0)</f>
        <v>0</v>
      </c>
      <c r="BG240" s="156">
        <f>IF($N$240="zákl. přenesená",$J$240,0)</f>
        <v>0</v>
      </c>
      <c r="BH240" s="156">
        <f>IF($N$240="sníž. přenesená",$J$240,0)</f>
        <v>0</v>
      </c>
      <c r="BI240" s="156">
        <f>IF($N$240="nulová",$J$240,0)</f>
        <v>0</v>
      </c>
      <c r="BJ240" s="89" t="s">
        <v>21</v>
      </c>
      <c r="BK240" s="156">
        <f>ROUND($I$240*$H$240,2)</f>
        <v>0</v>
      </c>
      <c r="BL240" s="89" t="s">
        <v>158</v>
      </c>
      <c r="BM240" s="89" t="s">
        <v>362</v>
      </c>
    </row>
    <row r="241" spans="2:65" s="6" customFormat="1" ht="16.5" customHeight="1" x14ac:dyDescent="0.3">
      <c r="B241" s="23"/>
      <c r="C241" s="24"/>
      <c r="D241" s="157" t="s">
        <v>159</v>
      </c>
      <c r="E241" s="24"/>
      <c r="F241" s="158" t="s">
        <v>361</v>
      </c>
      <c r="G241" s="24"/>
      <c r="H241" s="24"/>
      <c r="J241" s="24"/>
      <c r="K241" s="24"/>
      <c r="L241" s="43"/>
      <c r="M241" s="56"/>
      <c r="N241" s="24"/>
      <c r="O241" s="24"/>
      <c r="P241" s="24"/>
      <c r="Q241" s="24"/>
      <c r="R241" s="24"/>
      <c r="S241" s="24"/>
      <c r="T241" s="57"/>
      <c r="AT241" s="6" t="s">
        <v>159</v>
      </c>
      <c r="AU241" s="6" t="s">
        <v>21</v>
      </c>
    </row>
    <row r="242" spans="2:65" s="6" customFormat="1" ht="15.75" customHeight="1" x14ac:dyDescent="0.3">
      <c r="B242" s="23"/>
      <c r="C242" s="145" t="s">
        <v>185</v>
      </c>
      <c r="D242" s="145" t="s">
        <v>154</v>
      </c>
      <c r="E242" s="146" t="s">
        <v>363</v>
      </c>
      <c r="F242" s="147" t="s">
        <v>364</v>
      </c>
      <c r="G242" s="148" t="s">
        <v>157</v>
      </c>
      <c r="H242" s="149">
        <v>1</v>
      </c>
      <c r="I242" s="150"/>
      <c r="J242" s="151">
        <f>ROUND($I$242*$H$242,2)</f>
        <v>0</v>
      </c>
      <c r="K242" s="147"/>
      <c r="L242" s="43"/>
      <c r="M242" s="152"/>
      <c r="N242" s="153" t="s">
        <v>43</v>
      </c>
      <c r="O242" s="24"/>
      <c r="P242" s="154">
        <f>$O$242*$H$242</f>
        <v>0</v>
      </c>
      <c r="Q242" s="154">
        <v>0</v>
      </c>
      <c r="R242" s="154">
        <f>$Q$242*$H$242</f>
        <v>0</v>
      </c>
      <c r="S242" s="154">
        <v>0</v>
      </c>
      <c r="T242" s="155">
        <f>$S$242*$H$242</f>
        <v>0</v>
      </c>
      <c r="AR242" s="89" t="s">
        <v>158</v>
      </c>
      <c r="AT242" s="89" t="s">
        <v>154</v>
      </c>
      <c r="AU242" s="89" t="s">
        <v>21</v>
      </c>
      <c r="AY242" s="6" t="s">
        <v>149</v>
      </c>
      <c r="BE242" s="156">
        <f>IF($N$242="základní",$J$242,0)</f>
        <v>0</v>
      </c>
      <c r="BF242" s="156">
        <f>IF($N$242="snížená",$J$242,0)</f>
        <v>0</v>
      </c>
      <c r="BG242" s="156">
        <f>IF($N$242="zákl. přenesená",$J$242,0)</f>
        <v>0</v>
      </c>
      <c r="BH242" s="156">
        <f>IF($N$242="sníž. přenesená",$J$242,0)</f>
        <v>0</v>
      </c>
      <c r="BI242" s="156">
        <f>IF($N$242="nulová",$J$242,0)</f>
        <v>0</v>
      </c>
      <c r="BJ242" s="89" t="s">
        <v>21</v>
      </c>
      <c r="BK242" s="156">
        <f>ROUND($I$242*$H$242,2)</f>
        <v>0</v>
      </c>
      <c r="BL242" s="89" t="s">
        <v>158</v>
      </c>
      <c r="BM242" s="89" t="s">
        <v>365</v>
      </c>
    </row>
    <row r="243" spans="2:65" s="6" customFormat="1" ht="16.5" customHeight="1" x14ac:dyDescent="0.3">
      <c r="B243" s="23"/>
      <c r="C243" s="24"/>
      <c r="D243" s="157" t="s">
        <v>159</v>
      </c>
      <c r="E243" s="24"/>
      <c r="F243" s="158" t="s">
        <v>364</v>
      </c>
      <c r="G243" s="24"/>
      <c r="H243" s="24"/>
      <c r="J243" s="24"/>
      <c r="K243" s="24"/>
      <c r="L243" s="43"/>
      <c r="M243" s="56"/>
      <c r="N243" s="24"/>
      <c r="O243" s="24"/>
      <c r="P243" s="24"/>
      <c r="Q243" s="24"/>
      <c r="R243" s="24"/>
      <c r="S243" s="24"/>
      <c r="T243" s="57"/>
      <c r="AT243" s="6" t="s">
        <v>159</v>
      </c>
      <c r="AU243" s="6" t="s">
        <v>21</v>
      </c>
    </row>
    <row r="244" spans="2:65" s="6" customFormat="1" ht="15.75" customHeight="1" x14ac:dyDescent="0.3">
      <c r="B244" s="23"/>
      <c r="C244" s="145" t="s">
        <v>188</v>
      </c>
      <c r="D244" s="145" t="s">
        <v>154</v>
      </c>
      <c r="E244" s="146" t="s">
        <v>366</v>
      </c>
      <c r="F244" s="147" t="s">
        <v>367</v>
      </c>
      <c r="G244" s="148" t="s">
        <v>157</v>
      </c>
      <c r="H244" s="149">
        <v>8</v>
      </c>
      <c r="I244" s="150"/>
      <c r="J244" s="151">
        <f>ROUND($I$244*$H$244,2)</f>
        <v>0</v>
      </c>
      <c r="K244" s="147"/>
      <c r="L244" s="43"/>
      <c r="M244" s="152"/>
      <c r="N244" s="153" t="s">
        <v>43</v>
      </c>
      <c r="O244" s="24"/>
      <c r="P244" s="154">
        <f>$O$244*$H$244</f>
        <v>0</v>
      </c>
      <c r="Q244" s="154">
        <v>0</v>
      </c>
      <c r="R244" s="154">
        <f>$Q$244*$H$244</f>
        <v>0</v>
      </c>
      <c r="S244" s="154">
        <v>0</v>
      </c>
      <c r="T244" s="155">
        <f>$S$244*$H$244</f>
        <v>0</v>
      </c>
      <c r="AR244" s="89" t="s">
        <v>158</v>
      </c>
      <c r="AT244" s="89" t="s">
        <v>154</v>
      </c>
      <c r="AU244" s="89" t="s">
        <v>21</v>
      </c>
      <c r="AY244" s="6" t="s">
        <v>149</v>
      </c>
      <c r="BE244" s="156">
        <f>IF($N$244="základní",$J$244,0)</f>
        <v>0</v>
      </c>
      <c r="BF244" s="156">
        <f>IF($N$244="snížená",$J$244,0)</f>
        <v>0</v>
      </c>
      <c r="BG244" s="156">
        <f>IF($N$244="zákl. přenesená",$J$244,0)</f>
        <v>0</v>
      </c>
      <c r="BH244" s="156">
        <f>IF($N$244="sníž. přenesená",$J$244,0)</f>
        <v>0</v>
      </c>
      <c r="BI244" s="156">
        <f>IF($N$244="nulová",$J$244,0)</f>
        <v>0</v>
      </c>
      <c r="BJ244" s="89" t="s">
        <v>21</v>
      </c>
      <c r="BK244" s="156">
        <f>ROUND($I$244*$H$244,2)</f>
        <v>0</v>
      </c>
      <c r="BL244" s="89" t="s">
        <v>158</v>
      </c>
      <c r="BM244" s="89" t="s">
        <v>368</v>
      </c>
    </row>
    <row r="245" spans="2:65" s="6" customFormat="1" ht="16.5" customHeight="1" x14ac:dyDescent="0.3">
      <c r="B245" s="23"/>
      <c r="C245" s="24"/>
      <c r="D245" s="157" t="s">
        <v>159</v>
      </c>
      <c r="E245" s="24"/>
      <c r="F245" s="158" t="s">
        <v>367</v>
      </c>
      <c r="G245" s="24"/>
      <c r="H245" s="24"/>
      <c r="J245" s="24"/>
      <c r="K245" s="24"/>
      <c r="L245" s="43"/>
      <c r="M245" s="56"/>
      <c r="N245" s="24"/>
      <c r="O245" s="24"/>
      <c r="P245" s="24"/>
      <c r="Q245" s="24"/>
      <c r="R245" s="24"/>
      <c r="S245" s="24"/>
      <c r="T245" s="57"/>
      <c r="AT245" s="6" t="s">
        <v>159</v>
      </c>
      <c r="AU245" s="6" t="s">
        <v>21</v>
      </c>
    </row>
    <row r="246" spans="2:65" s="6" customFormat="1" ht="15.75" customHeight="1" x14ac:dyDescent="0.3">
      <c r="B246" s="23"/>
      <c r="C246" s="145" t="s">
        <v>191</v>
      </c>
      <c r="D246" s="145" t="s">
        <v>154</v>
      </c>
      <c r="E246" s="146" t="s">
        <v>369</v>
      </c>
      <c r="F246" s="147" t="s">
        <v>370</v>
      </c>
      <c r="G246" s="148" t="s">
        <v>157</v>
      </c>
      <c r="H246" s="149">
        <v>2</v>
      </c>
      <c r="I246" s="150"/>
      <c r="J246" s="151">
        <f>ROUND($I$246*$H$246,2)</f>
        <v>0</v>
      </c>
      <c r="K246" s="147"/>
      <c r="L246" s="43"/>
      <c r="M246" s="152"/>
      <c r="N246" s="153" t="s">
        <v>43</v>
      </c>
      <c r="O246" s="24"/>
      <c r="P246" s="154">
        <f>$O$246*$H$246</f>
        <v>0</v>
      </c>
      <c r="Q246" s="154">
        <v>0</v>
      </c>
      <c r="R246" s="154">
        <f>$Q$246*$H$246</f>
        <v>0</v>
      </c>
      <c r="S246" s="154">
        <v>0</v>
      </c>
      <c r="T246" s="155">
        <f>$S$246*$H$246</f>
        <v>0</v>
      </c>
      <c r="AR246" s="89" t="s">
        <v>158</v>
      </c>
      <c r="AT246" s="89" t="s">
        <v>154</v>
      </c>
      <c r="AU246" s="89" t="s">
        <v>21</v>
      </c>
      <c r="AY246" s="6" t="s">
        <v>149</v>
      </c>
      <c r="BE246" s="156">
        <f>IF($N$246="základní",$J$246,0)</f>
        <v>0</v>
      </c>
      <c r="BF246" s="156">
        <f>IF($N$246="snížená",$J$246,0)</f>
        <v>0</v>
      </c>
      <c r="BG246" s="156">
        <f>IF($N$246="zákl. přenesená",$J$246,0)</f>
        <v>0</v>
      </c>
      <c r="BH246" s="156">
        <f>IF($N$246="sníž. přenesená",$J$246,0)</f>
        <v>0</v>
      </c>
      <c r="BI246" s="156">
        <f>IF($N$246="nulová",$J$246,0)</f>
        <v>0</v>
      </c>
      <c r="BJ246" s="89" t="s">
        <v>21</v>
      </c>
      <c r="BK246" s="156">
        <f>ROUND($I$246*$H$246,2)</f>
        <v>0</v>
      </c>
      <c r="BL246" s="89" t="s">
        <v>158</v>
      </c>
      <c r="BM246" s="89" t="s">
        <v>371</v>
      </c>
    </row>
    <row r="247" spans="2:65" s="6" customFormat="1" ht="16.5" customHeight="1" x14ac:dyDescent="0.3">
      <c r="B247" s="23"/>
      <c r="C247" s="24"/>
      <c r="D247" s="157" t="s">
        <v>159</v>
      </c>
      <c r="E247" s="24"/>
      <c r="F247" s="158" t="s">
        <v>370</v>
      </c>
      <c r="G247" s="24"/>
      <c r="H247" s="24"/>
      <c r="J247" s="24"/>
      <c r="K247" s="24"/>
      <c r="L247" s="43"/>
      <c r="M247" s="56"/>
      <c r="N247" s="24"/>
      <c r="O247" s="24"/>
      <c r="P247" s="24"/>
      <c r="Q247" s="24"/>
      <c r="R247" s="24"/>
      <c r="S247" s="24"/>
      <c r="T247" s="57"/>
      <c r="AT247" s="6" t="s">
        <v>159</v>
      </c>
      <c r="AU247" s="6" t="s">
        <v>21</v>
      </c>
    </row>
    <row r="248" spans="2:65" s="6" customFormat="1" ht="15.75" customHeight="1" x14ac:dyDescent="0.3">
      <c r="B248" s="23"/>
      <c r="C248" s="145" t="s">
        <v>194</v>
      </c>
      <c r="D248" s="145" t="s">
        <v>154</v>
      </c>
      <c r="E248" s="146" t="s">
        <v>372</v>
      </c>
      <c r="F248" s="147" t="s">
        <v>373</v>
      </c>
      <c r="G248" s="148" t="s">
        <v>157</v>
      </c>
      <c r="H248" s="149">
        <v>3</v>
      </c>
      <c r="I248" s="150"/>
      <c r="J248" s="151">
        <f>ROUND($I$248*$H$248,2)</f>
        <v>0</v>
      </c>
      <c r="K248" s="147"/>
      <c r="L248" s="43"/>
      <c r="M248" s="152"/>
      <c r="N248" s="153" t="s">
        <v>43</v>
      </c>
      <c r="O248" s="24"/>
      <c r="P248" s="154">
        <f>$O$248*$H$248</f>
        <v>0</v>
      </c>
      <c r="Q248" s="154">
        <v>0</v>
      </c>
      <c r="R248" s="154">
        <f>$Q$248*$H$248</f>
        <v>0</v>
      </c>
      <c r="S248" s="154">
        <v>0</v>
      </c>
      <c r="T248" s="155">
        <f>$S$248*$H$248</f>
        <v>0</v>
      </c>
      <c r="AR248" s="89" t="s">
        <v>158</v>
      </c>
      <c r="AT248" s="89" t="s">
        <v>154</v>
      </c>
      <c r="AU248" s="89" t="s">
        <v>21</v>
      </c>
      <c r="AY248" s="6" t="s">
        <v>149</v>
      </c>
      <c r="BE248" s="156">
        <f>IF($N$248="základní",$J$248,0)</f>
        <v>0</v>
      </c>
      <c r="BF248" s="156">
        <f>IF($N$248="snížená",$J$248,0)</f>
        <v>0</v>
      </c>
      <c r="BG248" s="156">
        <f>IF($N$248="zákl. přenesená",$J$248,0)</f>
        <v>0</v>
      </c>
      <c r="BH248" s="156">
        <f>IF($N$248="sníž. přenesená",$J$248,0)</f>
        <v>0</v>
      </c>
      <c r="BI248" s="156">
        <f>IF($N$248="nulová",$J$248,0)</f>
        <v>0</v>
      </c>
      <c r="BJ248" s="89" t="s">
        <v>21</v>
      </c>
      <c r="BK248" s="156">
        <f>ROUND($I$248*$H$248,2)</f>
        <v>0</v>
      </c>
      <c r="BL248" s="89" t="s">
        <v>158</v>
      </c>
      <c r="BM248" s="89" t="s">
        <v>374</v>
      </c>
    </row>
    <row r="249" spans="2:65" s="6" customFormat="1" ht="16.5" customHeight="1" x14ac:dyDescent="0.3">
      <c r="B249" s="23"/>
      <c r="C249" s="24"/>
      <c r="D249" s="157" t="s">
        <v>159</v>
      </c>
      <c r="E249" s="24"/>
      <c r="F249" s="158" t="s">
        <v>373</v>
      </c>
      <c r="G249" s="24"/>
      <c r="H249" s="24"/>
      <c r="J249" s="24"/>
      <c r="K249" s="24"/>
      <c r="L249" s="43"/>
      <c r="M249" s="56"/>
      <c r="N249" s="24"/>
      <c r="O249" s="24"/>
      <c r="P249" s="24"/>
      <c r="Q249" s="24"/>
      <c r="R249" s="24"/>
      <c r="S249" s="24"/>
      <c r="T249" s="57"/>
      <c r="AT249" s="6" t="s">
        <v>159</v>
      </c>
      <c r="AU249" s="6" t="s">
        <v>21</v>
      </c>
    </row>
    <row r="250" spans="2:65" s="6" customFormat="1" ht="15.75" customHeight="1" x14ac:dyDescent="0.3">
      <c r="B250" s="23"/>
      <c r="C250" s="145" t="s">
        <v>8</v>
      </c>
      <c r="D250" s="145" t="s">
        <v>154</v>
      </c>
      <c r="E250" s="146" t="s">
        <v>375</v>
      </c>
      <c r="F250" s="147" t="s">
        <v>376</v>
      </c>
      <c r="G250" s="148" t="s">
        <v>157</v>
      </c>
      <c r="H250" s="149">
        <v>1</v>
      </c>
      <c r="I250" s="150"/>
      <c r="J250" s="151">
        <f>ROUND($I$250*$H$250,2)</f>
        <v>0</v>
      </c>
      <c r="K250" s="147"/>
      <c r="L250" s="43"/>
      <c r="M250" s="152"/>
      <c r="N250" s="153" t="s">
        <v>43</v>
      </c>
      <c r="O250" s="24"/>
      <c r="P250" s="154">
        <f>$O$250*$H$250</f>
        <v>0</v>
      </c>
      <c r="Q250" s="154">
        <v>0</v>
      </c>
      <c r="R250" s="154">
        <f>$Q$250*$H$250</f>
        <v>0</v>
      </c>
      <c r="S250" s="154">
        <v>0</v>
      </c>
      <c r="T250" s="155">
        <f>$S$250*$H$250</f>
        <v>0</v>
      </c>
      <c r="AR250" s="89" t="s">
        <v>158</v>
      </c>
      <c r="AT250" s="89" t="s">
        <v>154</v>
      </c>
      <c r="AU250" s="89" t="s">
        <v>21</v>
      </c>
      <c r="AY250" s="6" t="s">
        <v>149</v>
      </c>
      <c r="BE250" s="156">
        <f>IF($N$250="základní",$J$250,0)</f>
        <v>0</v>
      </c>
      <c r="BF250" s="156">
        <f>IF($N$250="snížená",$J$250,0)</f>
        <v>0</v>
      </c>
      <c r="BG250" s="156">
        <f>IF($N$250="zákl. přenesená",$J$250,0)</f>
        <v>0</v>
      </c>
      <c r="BH250" s="156">
        <f>IF($N$250="sníž. přenesená",$J$250,0)</f>
        <v>0</v>
      </c>
      <c r="BI250" s="156">
        <f>IF($N$250="nulová",$J$250,0)</f>
        <v>0</v>
      </c>
      <c r="BJ250" s="89" t="s">
        <v>21</v>
      </c>
      <c r="BK250" s="156">
        <f>ROUND($I$250*$H$250,2)</f>
        <v>0</v>
      </c>
      <c r="BL250" s="89" t="s">
        <v>158</v>
      </c>
      <c r="BM250" s="89" t="s">
        <v>377</v>
      </c>
    </row>
    <row r="251" spans="2:65" s="6" customFormat="1" ht="16.5" customHeight="1" x14ac:dyDescent="0.3">
      <c r="B251" s="23"/>
      <c r="C251" s="24"/>
      <c r="D251" s="157" t="s">
        <v>159</v>
      </c>
      <c r="E251" s="24"/>
      <c r="F251" s="158" t="s">
        <v>376</v>
      </c>
      <c r="G251" s="24"/>
      <c r="H251" s="24"/>
      <c r="J251" s="24"/>
      <c r="K251" s="24"/>
      <c r="L251" s="43"/>
      <c r="M251" s="56"/>
      <c r="N251" s="24"/>
      <c r="O251" s="24"/>
      <c r="P251" s="24"/>
      <c r="Q251" s="24"/>
      <c r="R251" s="24"/>
      <c r="S251" s="24"/>
      <c r="T251" s="57"/>
      <c r="AT251" s="6" t="s">
        <v>159</v>
      </c>
      <c r="AU251" s="6" t="s">
        <v>21</v>
      </c>
    </row>
    <row r="252" spans="2:65" s="6" customFormat="1" ht="15.75" customHeight="1" x14ac:dyDescent="0.3">
      <c r="B252" s="23"/>
      <c r="C252" s="145" t="s">
        <v>201</v>
      </c>
      <c r="D252" s="145" t="s">
        <v>154</v>
      </c>
      <c r="E252" s="146" t="s">
        <v>378</v>
      </c>
      <c r="F252" s="147" t="s">
        <v>379</v>
      </c>
      <c r="G252" s="148" t="s">
        <v>157</v>
      </c>
      <c r="H252" s="149">
        <v>22</v>
      </c>
      <c r="I252" s="150"/>
      <c r="J252" s="151">
        <f>ROUND($I$252*$H$252,2)</f>
        <v>0</v>
      </c>
      <c r="K252" s="147"/>
      <c r="L252" s="43"/>
      <c r="M252" s="152"/>
      <c r="N252" s="153" t="s">
        <v>43</v>
      </c>
      <c r="O252" s="24"/>
      <c r="P252" s="154">
        <f>$O$252*$H$252</f>
        <v>0</v>
      </c>
      <c r="Q252" s="154">
        <v>0</v>
      </c>
      <c r="R252" s="154">
        <f>$Q$252*$H$252</f>
        <v>0</v>
      </c>
      <c r="S252" s="154">
        <v>0</v>
      </c>
      <c r="T252" s="155">
        <f>$S$252*$H$252</f>
        <v>0</v>
      </c>
      <c r="AR252" s="89" t="s">
        <v>158</v>
      </c>
      <c r="AT252" s="89" t="s">
        <v>154</v>
      </c>
      <c r="AU252" s="89" t="s">
        <v>21</v>
      </c>
      <c r="AY252" s="6" t="s">
        <v>149</v>
      </c>
      <c r="BE252" s="156">
        <f>IF($N$252="základní",$J$252,0)</f>
        <v>0</v>
      </c>
      <c r="BF252" s="156">
        <f>IF($N$252="snížená",$J$252,0)</f>
        <v>0</v>
      </c>
      <c r="BG252" s="156">
        <f>IF($N$252="zákl. přenesená",$J$252,0)</f>
        <v>0</v>
      </c>
      <c r="BH252" s="156">
        <f>IF($N$252="sníž. přenesená",$J$252,0)</f>
        <v>0</v>
      </c>
      <c r="BI252" s="156">
        <f>IF($N$252="nulová",$J$252,0)</f>
        <v>0</v>
      </c>
      <c r="BJ252" s="89" t="s">
        <v>21</v>
      </c>
      <c r="BK252" s="156">
        <f>ROUND($I$252*$H$252,2)</f>
        <v>0</v>
      </c>
      <c r="BL252" s="89" t="s">
        <v>158</v>
      </c>
      <c r="BM252" s="89" t="s">
        <v>380</v>
      </c>
    </row>
    <row r="253" spans="2:65" s="6" customFormat="1" ht="16.5" customHeight="1" x14ac:dyDescent="0.3">
      <c r="B253" s="23"/>
      <c r="C253" s="24"/>
      <c r="D253" s="157" t="s">
        <v>159</v>
      </c>
      <c r="E253" s="24"/>
      <c r="F253" s="158" t="s">
        <v>379</v>
      </c>
      <c r="G253" s="24"/>
      <c r="H253" s="24"/>
      <c r="J253" s="24"/>
      <c r="K253" s="24"/>
      <c r="L253" s="43"/>
      <c r="M253" s="56"/>
      <c r="N253" s="24"/>
      <c r="O253" s="24"/>
      <c r="P253" s="24"/>
      <c r="Q253" s="24"/>
      <c r="R253" s="24"/>
      <c r="S253" s="24"/>
      <c r="T253" s="57"/>
      <c r="AT253" s="6" t="s">
        <v>159</v>
      </c>
      <c r="AU253" s="6" t="s">
        <v>21</v>
      </c>
    </row>
    <row r="254" spans="2:65" s="6" customFormat="1" ht="15.75" customHeight="1" x14ac:dyDescent="0.3">
      <c r="B254" s="23"/>
      <c r="C254" s="145" t="s">
        <v>204</v>
      </c>
      <c r="D254" s="145" t="s">
        <v>154</v>
      </c>
      <c r="E254" s="146" t="s">
        <v>381</v>
      </c>
      <c r="F254" s="147" t="s">
        <v>382</v>
      </c>
      <c r="G254" s="148" t="s">
        <v>157</v>
      </c>
      <c r="H254" s="149">
        <v>7</v>
      </c>
      <c r="I254" s="150"/>
      <c r="J254" s="151">
        <f>ROUND($I$254*$H$254,2)</f>
        <v>0</v>
      </c>
      <c r="K254" s="147"/>
      <c r="L254" s="43"/>
      <c r="M254" s="152"/>
      <c r="N254" s="153" t="s">
        <v>43</v>
      </c>
      <c r="O254" s="24"/>
      <c r="P254" s="154">
        <f>$O$254*$H$254</f>
        <v>0</v>
      </c>
      <c r="Q254" s="154">
        <v>0</v>
      </c>
      <c r="R254" s="154">
        <f>$Q$254*$H$254</f>
        <v>0</v>
      </c>
      <c r="S254" s="154">
        <v>0</v>
      </c>
      <c r="T254" s="155">
        <f>$S$254*$H$254</f>
        <v>0</v>
      </c>
      <c r="AR254" s="89" t="s">
        <v>158</v>
      </c>
      <c r="AT254" s="89" t="s">
        <v>154</v>
      </c>
      <c r="AU254" s="89" t="s">
        <v>21</v>
      </c>
      <c r="AY254" s="6" t="s">
        <v>149</v>
      </c>
      <c r="BE254" s="156">
        <f>IF($N$254="základní",$J$254,0)</f>
        <v>0</v>
      </c>
      <c r="BF254" s="156">
        <f>IF($N$254="snížená",$J$254,0)</f>
        <v>0</v>
      </c>
      <c r="BG254" s="156">
        <f>IF($N$254="zákl. přenesená",$J$254,0)</f>
        <v>0</v>
      </c>
      <c r="BH254" s="156">
        <f>IF($N$254="sníž. přenesená",$J$254,0)</f>
        <v>0</v>
      </c>
      <c r="BI254" s="156">
        <f>IF($N$254="nulová",$J$254,0)</f>
        <v>0</v>
      </c>
      <c r="BJ254" s="89" t="s">
        <v>21</v>
      </c>
      <c r="BK254" s="156">
        <f>ROUND($I$254*$H$254,2)</f>
        <v>0</v>
      </c>
      <c r="BL254" s="89" t="s">
        <v>158</v>
      </c>
      <c r="BM254" s="89" t="s">
        <v>383</v>
      </c>
    </row>
    <row r="255" spans="2:65" s="6" customFormat="1" ht="16.5" customHeight="1" x14ac:dyDescent="0.3">
      <c r="B255" s="23"/>
      <c r="C255" s="24"/>
      <c r="D255" s="157" t="s">
        <v>159</v>
      </c>
      <c r="E255" s="24"/>
      <c r="F255" s="158" t="s">
        <v>382</v>
      </c>
      <c r="G255" s="24"/>
      <c r="H255" s="24"/>
      <c r="J255" s="24"/>
      <c r="K255" s="24"/>
      <c r="L255" s="43"/>
      <c r="M255" s="56"/>
      <c r="N255" s="24"/>
      <c r="O255" s="24"/>
      <c r="P255" s="24"/>
      <c r="Q255" s="24"/>
      <c r="R255" s="24"/>
      <c r="S255" s="24"/>
      <c r="T255" s="57"/>
      <c r="AT255" s="6" t="s">
        <v>159</v>
      </c>
      <c r="AU255" s="6" t="s">
        <v>21</v>
      </c>
    </row>
    <row r="256" spans="2:65" s="6" customFormat="1" ht="15.75" customHeight="1" x14ac:dyDescent="0.3">
      <c r="B256" s="23"/>
      <c r="C256" s="145" t="s">
        <v>207</v>
      </c>
      <c r="D256" s="145" t="s">
        <v>154</v>
      </c>
      <c r="E256" s="146" t="s">
        <v>384</v>
      </c>
      <c r="F256" s="147" t="s">
        <v>385</v>
      </c>
      <c r="G256" s="148" t="s">
        <v>157</v>
      </c>
      <c r="H256" s="149">
        <v>4</v>
      </c>
      <c r="I256" s="150"/>
      <c r="J256" s="151">
        <f>ROUND($I$256*$H$256,2)</f>
        <v>0</v>
      </c>
      <c r="K256" s="147"/>
      <c r="L256" s="43"/>
      <c r="M256" s="152"/>
      <c r="N256" s="153" t="s">
        <v>43</v>
      </c>
      <c r="O256" s="24"/>
      <c r="P256" s="154">
        <f>$O$256*$H$256</f>
        <v>0</v>
      </c>
      <c r="Q256" s="154">
        <v>0</v>
      </c>
      <c r="R256" s="154">
        <f>$Q$256*$H$256</f>
        <v>0</v>
      </c>
      <c r="S256" s="154">
        <v>0</v>
      </c>
      <c r="T256" s="155">
        <f>$S$256*$H$256</f>
        <v>0</v>
      </c>
      <c r="AR256" s="89" t="s">
        <v>158</v>
      </c>
      <c r="AT256" s="89" t="s">
        <v>154</v>
      </c>
      <c r="AU256" s="89" t="s">
        <v>21</v>
      </c>
      <c r="AY256" s="6" t="s">
        <v>149</v>
      </c>
      <c r="BE256" s="156">
        <f>IF($N$256="základní",$J$256,0)</f>
        <v>0</v>
      </c>
      <c r="BF256" s="156">
        <f>IF($N$256="snížená",$J$256,0)</f>
        <v>0</v>
      </c>
      <c r="BG256" s="156">
        <f>IF($N$256="zákl. přenesená",$J$256,0)</f>
        <v>0</v>
      </c>
      <c r="BH256" s="156">
        <f>IF($N$256="sníž. přenesená",$J$256,0)</f>
        <v>0</v>
      </c>
      <c r="BI256" s="156">
        <f>IF($N$256="nulová",$J$256,0)</f>
        <v>0</v>
      </c>
      <c r="BJ256" s="89" t="s">
        <v>21</v>
      </c>
      <c r="BK256" s="156">
        <f>ROUND($I$256*$H$256,2)</f>
        <v>0</v>
      </c>
      <c r="BL256" s="89" t="s">
        <v>158</v>
      </c>
      <c r="BM256" s="89" t="s">
        <v>386</v>
      </c>
    </row>
    <row r="257" spans="2:65" s="6" customFormat="1" ht="16.5" customHeight="1" x14ac:dyDescent="0.3">
      <c r="B257" s="23"/>
      <c r="C257" s="24"/>
      <c r="D257" s="157" t="s">
        <v>159</v>
      </c>
      <c r="E257" s="24"/>
      <c r="F257" s="158" t="s">
        <v>385</v>
      </c>
      <c r="G257" s="24"/>
      <c r="H257" s="24"/>
      <c r="J257" s="24"/>
      <c r="K257" s="24"/>
      <c r="L257" s="43"/>
      <c r="M257" s="56"/>
      <c r="N257" s="24"/>
      <c r="O257" s="24"/>
      <c r="P257" s="24"/>
      <c r="Q257" s="24"/>
      <c r="R257" s="24"/>
      <c r="S257" s="24"/>
      <c r="T257" s="57"/>
      <c r="AT257" s="6" t="s">
        <v>159</v>
      </c>
      <c r="AU257" s="6" t="s">
        <v>21</v>
      </c>
    </row>
    <row r="258" spans="2:65" s="6" customFormat="1" ht="15.75" customHeight="1" x14ac:dyDescent="0.3">
      <c r="B258" s="23"/>
      <c r="C258" s="145" t="s">
        <v>210</v>
      </c>
      <c r="D258" s="145" t="s">
        <v>154</v>
      </c>
      <c r="E258" s="146" t="s">
        <v>387</v>
      </c>
      <c r="F258" s="147" t="s">
        <v>388</v>
      </c>
      <c r="G258" s="148" t="s">
        <v>157</v>
      </c>
      <c r="H258" s="149">
        <v>1</v>
      </c>
      <c r="I258" s="150"/>
      <c r="J258" s="151">
        <f>ROUND($I$258*$H$258,2)</f>
        <v>0</v>
      </c>
      <c r="K258" s="147"/>
      <c r="L258" s="43"/>
      <c r="M258" s="152"/>
      <c r="N258" s="153" t="s">
        <v>43</v>
      </c>
      <c r="O258" s="24"/>
      <c r="P258" s="154">
        <f>$O$258*$H$258</f>
        <v>0</v>
      </c>
      <c r="Q258" s="154">
        <v>0</v>
      </c>
      <c r="R258" s="154">
        <f>$Q$258*$H$258</f>
        <v>0</v>
      </c>
      <c r="S258" s="154">
        <v>0</v>
      </c>
      <c r="T258" s="155">
        <f>$S$258*$H$258</f>
        <v>0</v>
      </c>
      <c r="AR258" s="89" t="s">
        <v>158</v>
      </c>
      <c r="AT258" s="89" t="s">
        <v>154</v>
      </c>
      <c r="AU258" s="89" t="s">
        <v>21</v>
      </c>
      <c r="AY258" s="6" t="s">
        <v>149</v>
      </c>
      <c r="BE258" s="156">
        <f>IF($N$258="základní",$J$258,0)</f>
        <v>0</v>
      </c>
      <c r="BF258" s="156">
        <f>IF($N$258="snížená",$J$258,0)</f>
        <v>0</v>
      </c>
      <c r="BG258" s="156">
        <f>IF($N$258="zákl. přenesená",$J$258,0)</f>
        <v>0</v>
      </c>
      <c r="BH258" s="156">
        <f>IF($N$258="sníž. přenesená",$J$258,0)</f>
        <v>0</v>
      </c>
      <c r="BI258" s="156">
        <f>IF($N$258="nulová",$J$258,0)</f>
        <v>0</v>
      </c>
      <c r="BJ258" s="89" t="s">
        <v>21</v>
      </c>
      <c r="BK258" s="156">
        <f>ROUND($I$258*$H$258,2)</f>
        <v>0</v>
      </c>
      <c r="BL258" s="89" t="s">
        <v>158</v>
      </c>
      <c r="BM258" s="89" t="s">
        <v>389</v>
      </c>
    </row>
    <row r="259" spans="2:65" s="6" customFormat="1" ht="16.5" customHeight="1" x14ac:dyDescent="0.3">
      <c r="B259" s="23"/>
      <c r="C259" s="24"/>
      <c r="D259" s="157" t="s">
        <v>159</v>
      </c>
      <c r="E259" s="24"/>
      <c r="F259" s="158" t="s">
        <v>388</v>
      </c>
      <c r="G259" s="24"/>
      <c r="H259" s="24"/>
      <c r="J259" s="24"/>
      <c r="K259" s="24"/>
      <c r="L259" s="43"/>
      <c r="M259" s="56"/>
      <c r="N259" s="24"/>
      <c r="O259" s="24"/>
      <c r="P259" s="24"/>
      <c r="Q259" s="24"/>
      <c r="R259" s="24"/>
      <c r="S259" s="24"/>
      <c r="T259" s="57"/>
      <c r="AT259" s="6" t="s">
        <v>159</v>
      </c>
      <c r="AU259" s="6" t="s">
        <v>21</v>
      </c>
    </row>
    <row r="260" spans="2:65" s="6" customFormat="1" ht="15.75" customHeight="1" x14ac:dyDescent="0.3">
      <c r="B260" s="23"/>
      <c r="C260" s="145" t="s">
        <v>213</v>
      </c>
      <c r="D260" s="145" t="s">
        <v>154</v>
      </c>
      <c r="E260" s="146" t="s">
        <v>390</v>
      </c>
      <c r="F260" s="147" t="s">
        <v>391</v>
      </c>
      <c r="G260" s="148" t="s">
        <v>157</v>
      </c>
      <c r="H260" s="149">
        <v>1</v>
      </c>
      <c r="I260" s="150"/>
      <c r="J260" s="151">
        <f>ROUND($I$260*$H$260,2)</f>
        <v>0</v>
      </c>
      <c r="K260" s="147"/>
      <c r="L260" s="43"/>
      <c r="M260" s="152"/>
      <c r="N260" s="153" t="s">
        <v>43</v>
      </c>
      <c r="O260" s="24"/>
      <c r="P260" s="154">
        <f>$O$260*$H$260</f>
        <v>0</v>
      </c>
      <c r="Q260" s="154">
        <v>0</v>
      </c>
      <c r="R260" s="154">
        <f>$Q$260*$H$260</f>
        <v>0</v>
      </c>
      <c r="S260" s="154">
        <v>0</v>
      </c>
      <c r="T260" s="155">
        <f>$S$260*$H$260</f>
        <v>0</v>
      </c>
      <c r="AR260" s="89" t="s">
        <v>158</v>
      </c>
      <c r="AT260" s="89" t="s">
        <v>154</v>
      </c>
      <c r="AU260" s="89" t="s">
        <v>21</v>
      </c>
      <c r="AY260" s="6" t="s">
        <v>149</v>
      </c>
      <c r="BE260" s="156">
        <f>IF($N$260="základní",$J$260,0)</f>
        <v>0</v>
      </c>
      <c r="BF260" s="156">
        <f>IF($N$260="snížená",$J$260,0)</f>
        <v>0</v>
      </c>
      <c r="BG260" s="156">
        <f>IF($N$260="zákl. přenesená",$J$260,0)</f>
        <v>0</v>
      </c>
      <c r="BH260" s="156">
        <f>IF($N$260="sníž. přenesená",$J$260,0)</f>
        <v>0</v>
      </c>
      <c r="BI260" s="156">
        <f>IF($N$260="nulová",$J$260,0)</f>
        <v>0</v>
      </c>
      <c r="BJ260" s="89" t="s">
        <v>21</v>
      </c>
      <c r="BK260" s="156">
        <f>ROUND($I$260*$H$260,2)</f>
        <v>0</v>
      </c>
      <c r="BL260" s="89" t="s">
        <v>158</v>
      </c>
      <c r="BM260" s="89" t="s">
        <v>392</v>
      </c>
    </row>
    <row r="261" spans="2:65" s="6" customFormat="1" ht="16.5" customHeight="1" x14ac:dyDescent="0.3">
      <c r="B261" s="23"/>
      <c r="C261" s="24"/>
      <c r="D261" s="157" t="s">
        <v>159</v>
      </c>
      <c r="E261" s="24"/>
      <c r="F261" s="158" t="s">
        <v>391</v>
      </c>
      <c r="G261" s="24"/>
      <c r="H261" s="24"/>
      <c r="J261" s="24"/>
      <c r="K261" s="24"/>
      <c r="L261" s="43"/>
      <c r="M261" s="56"/>
      <c r="N261" s="24"/>
      <c r="O261" s="24"/>
      <c r="P261" s="24"/>
      <c r="Q261" s="24"/>
      <c r="R261" s="24"/>
      <c r="S261" s="24"/>
      <c r="T261" s="57"/>
      <c r="AT261" s="6" t="s">
        <v>159</v>
      </c>
      <c r="AU261" s="6" t="s">
        <v>21</v>
      </c>
    </row>
    <row r="262" spans="2:65" s="6" customFormat="1" ht="15.75" customHeight="1" x14ac:dyDescent="0.3">
      <c r="B262" s="23"/>
      <c r="C262" s="145" t="s">
        <v>7</v>
      </c>
      <c r="D262" s="145" t="s">
        <v>154</v>
      </c>
      <c r="E262" s="146" t="s">
        <v>393</v>
      </c>
      <c r="F262" s="147" t="s">
        <v>394</v>
      </c>
      <c r="G262" s="148" t="s">
        <v>157</v>
      </c>
      <c r="H262" s="149">
        <v>2</v>
      </c>
      <c r="I262" s="150"/>
      <c r="J262" s="151">
        <f>ROUND($I$262*$H$262,2)</f>
        <v>0</v>
      </c>
      <c r="K262" s="147"/>
      <c r="L262" s="43"/>
      <c r="M262" s="152"/>
      <c r="N262" s="153" t="s">
        <v>43</v>
      </c>
      <c r="O262" s="24"/>
      <c r="P262" s="154">
        <f>$O$262*$H$262</f>
        <v>0</v>
      </c>
      <c r="Q262" s="154">
        <v>0</v>
      </c>
      <c r="R262" s="154">
        <f>$Q$262*$H$262</f>
        <v>0</v>
      </c>
      <c r="S262" s="154">
        <v>0</v>
      </c>
      <c r="T262" s="155">
        <f>$S$262*$H$262</f>
        <v>0</v>
      </c>
      <c r="AR262" s="89" t="s">
        <v>158</v>
      </c>
      <c r="AT262" s="89" t="s">
        <v>154</v>
      </c>
      <c r="AU262" s="89" t="s">
        <v>21</v>
      </c>
      <c r="AY262" s="6" t="s">
        <v>149</v>
      </c>
      <c r="BE262" s="156">
        <f>IF($N$262="základní",$J$262,0)</f>
        <v>0</v>
      </c>
      <c r="BF262" s="156">
        <f>IF($N$262="snížená",$J$262,0)</f>
        <v>0</v>
      </c>
      <c r="BG262" s="156">
        <f>IF($N$262="zákl. přenesená",$J$262,0)</f>
        <v>0</v>
      </c>
      <c r="BH262" s="156">
        <f>IF($N$262="sníž. přenesená",$J$262,0)</f>
        <v>0</v>
      </c>
      <c r="BI262" s="156">
        <f>IF($N$262="nulová",$J$262,0)</f>
        <v>0</v>
      </c>
      <c r="BJ262" s="89" t="s">
        <v>21</v>
      </c>
      <c r="BK262" s="156">
        <f>ROUND($I$262*$H$262,2)</f>
        <v>0</v>
      </c>
      <c r="BL262" s="89" t="s">
        <v>158</v>
      </c>
      <c r="BM262" s="89" t="s">
        <v>395</v>
      </c>
    </row>
    <row r="263" spans="2:65" s="6" customFormat="1" ht="16.5" customHeight="1" x14ac:dyDescent="0.3">
      <c r="B263" s="23"/>
      <c r="C263" s="24"/>
      <c r="D263" s="157" t="s">
        <v>159</v>
      </c>
      <c r="E263" s="24"/>
      <c r="F263" s="158" t="s">
        <v>394</v>
      </c>
      <c r="G263" s="24"/>
      <c r="H263" s="24"/>
      <c r="J263" s="24"/>
      <c r="K263" s="24"/>
      <c r="L263" s="43"/>
      <c r="M263" s="56"/>
      <c r="N263" s="24"/>
      <c r="O263" s="24"/>
      <c r="P263" s="24"/>
      <c r="Q263" s="24"/>
      <c r="R263" s="24"/>
      <c r="S263" s="24"/>
      <c r="T263" s="57"/>
      <c r="AT263" s="6" t="s">
        <v>159</v>
      </c>
      <c r="AU263" s="6" t="s">
        <v>21</v>
      </c>
    </row>
    <row r="264" spans="2:65" s="6" customFormat="1" ht="15.75" customHeight="1" x14ac:dyDescent="0.3">
      <c r="B264" s="23"/>
      <c r="C264" s="145" t="s">
        <v>218</v>
      </c>
      <c r="D264" s="145" t="s">
        <v>154</v>
      </c>
      <c r="E264" s="146" t="s">
        <v>396</v>
      </c>
      <c r="F264" s="147" t="s">
        <v>397</v>
      </c>
      <c r="G264" s="148" t="s">
        <v>157</v>
      </c>
      <c r="H264" s="149">
        <v>1</v>
      </c>
      <c r="I264" s="150"/>
      <c r="J264" s="151">
        <f>ROUND($I$264*$H$264,2)</f>
        <v>0</v>
      </c>
      <c r="K264" s="147"/>
      <c r="L264" s="43"/>
      <c r="M264" s="152"/>
      <c r="N264" s="153" t="s">
        <v>43</v>
      </c>
      <c r="O264" s="24"/>
      <c r="P264" s="154">
        <f>$O$264*$H$264</f>
        <v>0</v>
      </c>
      <c r="Q264" s="154">
        <v>0</v>
      </c>
      <c r="R264" s="154">
        <f>$Q$264*$H$264</f>
        <v>0</v>
      </c>
      <c r="S264" s="154">
        <v>0</v>
      </c>
      <c r="T264" s="155">
        <f>$S$264*$H$264</f>
        <v>0</v>
      </c>
      <c r="AR264" s="89" t="s">
        <v>158</v>
      </c>
      <c r="AT264" s="89" t="s">
        <v>154</v>
      </c>
      <c r="AU264" s="89" t="s">
        <v>21</v>
      </c>
      <c r="AY264" s="6" t="s">
        <v>149</v>
      </c>
      <c r="BE264" s="156">
        <f>IF($N$264="základní",$J$264,0)</f>
        <v>0</v>
      </c>
      <c r="BF264" s="156">
        <f>IF($N$264="snížená",$J$264,0)</f>
        <v>0</v>
      </c>
      <c r="BG264" s="156">
        <f>IF($N$264="zákl. přenesená",$J$264,0)</f>
        <v>0</v>
      </c>
      <c r="BH264" s="156">
        <f>IF($N$264="sníž. přenesená",$J$264,0)</f>
        <v>0</v>
      </c>
      <c r="BI264" s="156">
        <f>IF($N$264="nulová",$J$264,0)</f>
        <v>0</v>
      </c>
      <c r="BJ264" s="89" t="s">
        <v>21</v>
      </c>
      <c r="BK264" s="156">
        <f>ROUND($I$264*$H$264,2)</f>
        <v>0</v>
      </c>
      <c r="BL264" s="89" t="s">
        <v>158</v>
      </c>
      <c r="BM264" s="89" t="s">
        <v>398</v>
      </c>
    </row>
    <row r="265" spans="2:65" s="6" customFormat="1" ht="16.5" customHeight="1" x14ac:dyDescent="0.3">
      <c r="B265" s="23"/>
      <c r="C265" s="24"/>
      <c r="D265" s="157" t="s">
        <v>159</v>
      </c>
      <c r="E265" s="24"/>
      <c r="F265" s="158" t="s">
        <v>397</v>
      </c>
      <c r="G265" s="24"/>
      <c r="H265" s="24"/>
      <c r="J265" s="24"/>
      <c r="K265" s="24"/>
      <c r="L265" s="43"/>
      <c r="M265" s="56"/>
      <c r="N265" s="24"/>
      <c r="O265" s="24"/>
      <c r="P265" s="24"/>
      <c r="Q265" s="24"/>
      <c r="R265" s="24"/>
      <c r="S265" s="24"/>
      <c r="T265" s="57"/>
      <c r="AT265" s="6" t="s">
        <v>159</v>
      </c>
      <c r="AU265" s="6" t="s">
        <v>21</v>
      </c>
    </row>
    <row r="266" spans="2:65" s="6" customFormat="1" ht="15.75" customHeight="1" x14ac:dyDescent="0.3">
      <c r="B266" s="23"/>
      <c r="C266" s="145" t="s">
        <v>223</v>
      </c>
      <c r="D266" s="145" t="s">
        <v>154</v>
      </c>
      <c r="E266" s="146" t="s">
        <v>399</v>
      </c>
      <c r="F266" s="147" t="s">
        <v>400</v>
      </c>
      <c r="G266" s="148" t="s">
        <v>272</v>
      </c>
      <c r="H266" s="149">
        <v>15</v>
      </c>
      <c r="I266" s="150"/>
      <c r="J266" s="151">
        <f>ROUND($I$266*$H$266,2)</f>
        <v>0</v>
      </c>
      <c r="K266" s="147"/>
      <c r="L266" s="43"/>
      <c r="M266" s="152"/>
      <c r="N266" s="153" t="s">
        <v>43</v>
      </c>
      <c r="O266" s="24"/>
      <c r="P266" s="154">
        <f>$O$266*$H$266</f>
        <v>0</v>
      </c>
      <c r="Q266" s="154">
        <v>0</v>
      </c>
      <c r="R266" s="154">
        <f>$Q$266*$H$266</f>
        <v>0</v>
      </c>
      <c r="S266" s="154">
        <v>0</v>
      </c>
      <c r="T266" s="155">
        <f>$S$266*$H$266</f>
        <v>0</v>
      </c>
      <c r="AR266" s="89" t="s">
        <v>158</v>
      </c>
      <c r="AT266" s="89" t="s">
        <v>154</v>
      </c>
      <c r="AU266" s="89" t="s">
        <v>21</v>
      </c>
      <c r="AY266" s="6" t="s">
        <v>149</v>
      </c>
      <c r="BE266" s="156">
        <f>IF($N$266="základní",$J$266,0)</f>
        <v>0</v>
      </c>
      <c r="BF266" s="156">
        <f>IF($N$266="snížená",$J$266,0)</f>
        <v>0</v>
      </c>
      <c r="BG266" s="156">
        <f>IF($N$266="zákl. přenesená",$J$266,0)</f>
        <v>0</v>
      </c>
      <c r="BH266" s="156">
        <f>IF($N$266="sníž. přenesená",$J$266,0)</f>
        <v>0</v>
      </c>
      <c r="BI266" s="156">
        <f>IF($N$266="nulová",$J$266,0)</f>
        <v>0</v>
      </c>
      <c r="BJ266" s="89" t="s">
        <v>21</v>
      </c>
      <c r="BK266" s="156">
        <f>ROUND($I$266*$H$266,2)</f>
        <v>0</v>
      </c>
      <c r="BL266" s="89" t="s">
        <v>158</v>
      </c>
      <c r="BM266" s="89" t="s">
        <v>401</v>
      </c>
    </row>
    <row r="267" spans="2:65" s="6" customFormat="1" ht="16.5" customHeight="1" x14ac:dyDescent="0.3">
      <c r="B267" s="23"/>
      <c r="C267" s="24"/>
      <c r="D267" s="157" t="s">
        <v>159</v>
      </c>
      <c r="E267" s="24"/>
      <c r="F267" s="158" t="s">
        <v>400</v>
      </c>
      <c r="G267" s="24"/>
      <c r="H267" s="24"/>
      <c r="J267" s="24"/>
      <c r="K267" s="24"/>
      <c r="L267" s="43"/>
      <c r="M267" s="56"/>
      <c r="N267" s="24"/>
      <c r="O267" s="24"/>
      <c r="P267" s="24"/>
      <c r="Q267" s="24"/>
      <c r="R267" s="24"/>
      <c r="S267" s="24"/>
      <c r="T267" s="57"/>
      <c r="AT267" s="6" t="s">
        <v>159</v>
      </c>
      <c r="AU267" s="6" t="s">
        <v>21</v>
      </c>
    </row>
    <row r="268" spans="2:65" s="6" customFormat="1" ht="15.75" customHeight="1" x14ac:dyDescent="0.3">
      <c r="B268" s="23"/>
      <c r="C268" s="145" t="s">
        <v>227</v>
      </c>
      <c r="D268" s="145" t="s">
        <v>154</v>
      </c>
      <c r="E268" s="146" t="s">
        <v>402</v>
      </c>
      <c r="F268" s="147" t="s">
        <v>403</v>
      </c>
      <c r="G268" s="148" t="s">
        <v>272</v>
      </c>
      <c r="H268" s="149">
        <v>115</v>
      </c>
      <c r="I268" s="150"/>
      <c r="J268" s="151">
        <f>ROUND($I$268*$H$268,2)</f>
        <v>0</v>
      </c>
      <c r="K268" s="147"/>
      <c r="L268" s="43"/>
      <c r="M268" s="152"/>
      <c r="N268" s="153" t="s">
        <v>43</v>
      </c>
      <c r="O268" s="24"/>
      <c r="P268" s="154">
        <f>$O$268*$H$268</f>
        <v>0</v>
      </c>
      <c r="Q268" s="154">
        <v>0</v>
      </c>
      <c r="R268" s="154">
        <f>$Q$268*$H$268</f>
        <v>0</v>
      </c>
      <c r="S268" s="154">
        <v>0</v>
      </c>
      <c r="T268" s="155">
        <f>$S$268*$H$268</f>
        <v>0</v>
      </c>
      <c r="AR268" s="89" t="s">
        <v>158</v>
      </c>
      <c r="AT268" s="89" t="s">
        <v>154</v>
      </c>
      <c r="AU268" s="89" t="s">
        <v>21</v>
      </c>
      <c r="AY268" s="6" t="s">
        <v>149</v>
      </c>
      <c r="BE268" s="156">
        <f>IF($N$268="základní",$J$268,0)</f>
        <v>0</v>
      </c>
      <c r="BF268" s="156">
        <f>IF($N$268="snížená",$J$268,0)</f>
        <v>0</v>
      </c>
      <c r="BG268" s="156">
        <f>IF($N$268="zákl. přenesená",$J$268,0)</f>
        <v>0</v>
      </c>
      <c r="BH268" s="156">
        <f>IF($N$268="sníž. přenesená",$J$268,0)</f>
        <v>0</v>
      </c>
      <c r="BI268" s="156">
        <f>IF($N$268="nulová",$J$268,0)</f>
        <v>0</v>
      </c>
      <c r="BJ268" s="89" t="s">
        <v>21</v>
      </c>
      <c r="BK268" s="156">
        <f>ROUND($I$268*$H$268,2)</f>
        <v>0</v>
      </c>
      <c r="BL268" s="89" t="s">
        <v>158</v>
      </c>
      <c r="BM268" s="89" t="s">
        <v>404</v>
      </c>
    </row>
    <row r="269" spans="2:65" s="6" customFormat="1" ht="16.5" customHeight="1" x14ac:dyDescent="0.3">
      <c r="B269" s="23"/>
      <c r="C269" s="24"/>
      <c r="D269" s="157" t="s">
        <v>159</v>
      </c>
      <c r="E269" s="24"/>
      <c r="F269" s="158" t="s">
        <v>403</v>
      </c>
      <c r="G269" s="24"/>
      <c r="H269" s="24"/>
      <c r="J269" s="24"/>
      <c r="K269" s="24"/>
      <c r="L269" s="43"/>
      <c r="M269" s="56"/>
      <c r="N269" s="24"/>
      <c r="O269" s="24"/>
      <c r="P269" s="24"/>
      <c r="Q269" s="24"/>
      <c r="R269" s="24"/>
      <c r="S269" s="24"/>
      <c r="T269" s="57"/>
      <c r="AT269" s="6" t="s">
        <v>159</v>
      </c>
      <c r="AU269" s="6" t="s">
        <v>21</v>
      </c>
    </row>
    <row r="270" spans="2:65" s="6" customFormat="1" ht="15.75" customHeight="1" x14ac:dyDescent="0.3">
      <c r="B270" s="23"/>
      <c r="C270" s="145" t="s">
        <v>230</v>
      </c>
      <c r="D270" s="145" t="s">
        <v>154</v>
      </c>
      <c r="E270" s="146" t="s">
        <v>405</v>
      </c>
      <c r="F270" s="147" t="s">
        <v>406</v>
      </c>
      <c r="G270" s="148" t="s">
        <v>272</v>
      </c>
      <c r="H270" s="149">
        <v>140</v>
      </c>
      <c r="I270" s="150"/>
      <c r="J270" s="151">
        <f>ROUND($I$270*$H$270,2)</f>
        <v>0</v>
      </c>
      <c r="K270" s="147"/>
      <c r="L270" s="43"/>
      <c r="M270" s="152"/>
      <c r="N270" s="153" t="s">
        <v>43</v>
      </c>
      <c r="O270" s="24"/>
      <c r="P270" s="154">
        <f>$O$270*$H$270</f>
        <v>0</v>
      </c>
      <c r="Q270" s="154">
        <v>0</v>
      </c>
      <c r="R270" s="154">
        <f>$Q$270*$H$270</f>
        <v>0</v>
      </c>
      <c r="S270" s="154">
        <v>0</v>
      </c>
      <c r="T270" s="155">
        <f>$S$270*$H$270</f>
        <v>0</v>
      </c>
      <c r="AR270" s="89" t="s">
        <v>158</v>
      </c>
      <c r="AT270" s="89" t="s">
        <v>154</v>
      </c>
      <c r="AU270" s="89" t="s">
        <v>21</v>
      </c>
      <c r="AY270" s="6" t="s">
        <v>149</v>
      </c>
      <c r="BE270" s="156">
        <f>IF($N$270="základní",$J$270,0)</f>
        <v>0</v>
      </c>
      <c r="BF270" s="156">
        <f>IF($N$270="snížená",$J$270,0)</f>
        <v>0</v>
      </c>
      <c r="BG270" s="156">
        <f>IF($N$270="zákl. přenesená",$J$270,0)</f>
        <v>0</v>
      </c>
      <c r="BH270" s="156">
        <f>IF($N$270="sníž. přenesená",$J$270,0)</f>
        <v>0</v>
      </c>
      <c r="BI270" s="156">
        <f>IF($N$270="nulová",$J$270,0)</f>
        <v>0</v>
      </c>
      <c r="BJ270" s="89" t="s">
        <v>21</v>
      </c>
      <c r="BK270" s="156">
        <f>ROUND($I$270*$H$270,2)</f>
        <v>0</v>
      </c>
      <c r="BL270" s="89" t="s">
        <v>158</v>
      </c>
      <c r="BM270" s="89" t="s">
        <v>407</v>
      </c>
    </row>
    <row r="271" spans="2:65" s="6" customFormat="1" ht="16.5" customHeight="1" x14ac:dyDescent="0.3">
      <c r="B271" s="23"/>
      <c r="C271" s="24"/>
      <c r="D271" s="157" t="s">
        <v>159</v>
      </c>
      <c r="E271" s="24"/>
      <c r="F271" s="158" t="s">
        <v>406</v>
      </c>
      <c r="G271" s="24"/>
      <c r="H271" s="24"/>
      <c r="J271" s="24"/>
      <c r="K271" s="24"/>
      <c r="L271" s="43"/>
      <c r="M271" s="56"/>
      <c r="N271" s="24"/>
      <c r="O271" s="24"/>
      <c r="P271" s="24"/>
      <c r="Q271" s="24"/>
      <c r="R271" s="24"/>
      <c r="S271" s="24"/>
      <c r="T271" s="57"/>
      <c r="AT271" s="6" t="s">
        <v>159</v>
      </c>
      <c r="AU271" s="6" t="s">
        <v>21</v>
      </c>
    </row>
    <row r="272" spans="2:65" s="6" customFormat="1" ht="15.75" customHeight="1" x14ac:dyDescent="0.3">
      <c r="B272" s="23"/>
      <c r="C272" s="145" t="s">
        <v>235</v>
      </c>
      <c r="D272" s="145" t="s">
        <v>154</v>
      </c>
      <c r="E272" s="146" t="s">
        <v>408</v>
      </c>
      <c r="F272" s="147" t="s">
        <v>409</v>
      </c>
      <c r="G272" s="148" t="s">
        <v>410</v>
      </c>
      <c r="H272" s="149">
        <v>1</v>
      </c>
      <c r="I272" s="150"/>
      <c r="J272" s="151">
        <f>ROUND($I$272*$H$272,2)</f>
        <v>0</v>
      </c>
      <c r="K272" s="147"/>
      <c r="L272" s="43"/>
      <c r="M272" s="152"/>
      <c r="N272" s="153" t="s">
        <v>43</v>
      </c>
      <c r="O272" s="24"/>
      <c r="P272" s="154">
        <f>$O$272*$H$272</f>
        <v>0</v>
      </c>
      <c r="Q272" s="154">
        <v>0</v>
      </c>
      <c r="R272" s="154">
        <f>$Q$272*$H$272</f>
        <v>0</v>
      </c>
      <c r="S272" s="154">
        <v>0</v>
      </c>
      <c r="T272" s="155">
        <f>$S$272*$H$272</f>
        <v>0</v>
      </c>
      <c r="AR272" s="89" t="s">
        <v>158</v>
      </c>
      <c r="AT272" s="89" t="s">
        <v>154</v>
      </c>
      <c r="AU272" s="89" t="s">
        <v>21</v>
      </c>
      <c r="AY272" s="6" t="s">
        <v>149</v>
      </c>
      <c r="BE272" s="156">
        <f>IF($N$272="základní",$J$272,0)</f>
        <v>0</v>
      </c>
      <c r="BF272" s="156">
        <f>IF($N$272="snížená",$J$272,0)</f>
        <v>0</v>
      </c>
      <c r="BG272" s="156">
        <f>IF($N$272="zákl. přenesená",$J$272,0)</f>
        <v>0</v>
      </c>
      <c r="BH272" s="156">
        <f>IF($N$272="sníž. přenesená",$J$272,0)</f>
        <v>0</v>
      </c>
      <c r="BI272" s="156">
        <f>IF($N$272="nulová",$J$272,0)</f>
        <v>0</v>
      </c>
      <c r="BJ272" s="89" t="s">
        <v>21</v>
      </c>
      <c r="BK272" s="156">
        <f>ROUND($I$272*$H$272,2)</f>
        <v>0</v>
      </c>
      <c r="BL272" s="89" t="s">
        <v>158</v>
      </c>
      <c r="BM272" s="89" t="s">
        <v>411</v>
      </c>
    </row>
    <row r="273" spans="2:65" s="6" customFormat="1" ht="16.5" customHeight="1" x14ac:dyDescent="0.3">
      <c r="B273" s="23"/>
      <c r="C273" s="24"/>
      <c r="D273" s="157" t="s">
        <v>159</v>
      </c>
      <c r="E273" s="24"/>
      <c r="F273" s="158" t="s">
        <v>409</v>
      </c>
      <c r="G273" s="24"/>
      <c r="H273" s="24"/>
      <c r="J273" s="24"/>
      <c r="K273" s="24"/>
      <c r="L273" s="43"/>
      <c r="M273" s="56"/>
      <c r="N273" s="24"/>
      <c r="O273" s="24"/>
      <c r="P273" s="24"/>
      <c r="Q273" s="24"/>
      <c r="R273" s="24"/>
      <c r="S273" s="24"/>
      <c r="T273" s="57"/>
      <c r="AT273" s="6" t="s">
        <v>159</v>
      </c>
      <c r="AU273" s="6" t="s">
        <v>21</v>
      </c>
    </row>
    <row r="274" spans="2:65" s="6" customFormat="1" ht="15.75" customHeight="1" x14ac:dyDescent="0.3">
      <c r="B274" s="23"/>
      <c r="C274" s="145" t="s">
        <v>238</v>
      </c>
      <c r="D274" s="145" t="s">
        <v>154</v>
      </c>
      <c r="E274" s="146" t="s">
        <v>412</v>
      </c>
      <c r="F274" s="147" t="s">
        <v>413</v>
      </c>
      <c r="G274" s="148" t="s">
        <v>410</v>
      </c>
      <c r="H274" s="149">
        <v>1</v>
      </c>
      <c r="I274" s="150"/>
      <c r="J274" s="151">
        <f>ROUND($I$274*$H$274,2)</f>
        <v>0</v>
      </c>
      <c r="K274" s="147"/>
      <c r="L274" s="43"/>
      <c r="M274" s="152"/>
      <c r="N274" s="153" t="s">
        <v>43</v>
      </c>
      <c r="O274" s="24"/>
      <c r="P274" s="154">
        <f>$O$274*$H$274</f>
        <v>0</v>
      </c>
      <c r="Q274" s="154">
        <v>0</v>
      </c>
      <c r="R274" s="154">
        <f>$Q$274*$H$274</f>
        <v>0</v>
      </c>
      <c r="S274" s="154">
        <v>0</v>
      </c>
      <c r="T274" s="155">
        <f>$S$274*$H$274</f>
        <v>0</v>
      </c>
      <c r="AR274" s="89" t="s">
        <v>158</v>
      </c>
      <c r="AT274" s="89" t="s">
        <v>154</v>
      </c>
      <c r="AU274" s="89" t="s">
        <v>21</v>
      </c>
      <c r="AY274" s="6" t="s">
        <v>149</v>
      </c>
      <c r="BE274" s="156">
        <f>IF($N$274="základní",$J$274,0)</f>
        <v>0</v>
      </c>
      <c r="BF274" s="156">
        <f>IF($N$274="snížená",$J$274,0)</f>
        <v>0</v>
      </c>
      <c r="BG274" s="156">
        <f>IF($N$274="zákl. přenesená",$J$274,0)</f>
        <v>0</v>
      </c>
      <c r="BH274" s="156">
        <f>IF($N$274="sníž. přenesená",$J$274,0)</f>
        <v>0</v>
      </c>
      <c r="BI274" s="156">
        <f>IF($N$274="nulová",$J$274,0)</f>
        <v>0</v>
      </c>
      <c r="BJ274" s="89" t="s">
        <v>21</v>
      </c>
      <c r="BK274" s="156">
        <f>ROUND($I$274*$H$274,2)</f>
        <v>0</v>
      </c>
      <c r="BL274" s="89" t="s">
        <v>158</v>
      </c>
      <c r="BM274" s="89" t="s">
        <v>414</v>
      </c>
    </row>
    <row r="275" spans="2:65" s="6" customFormat="1" ht="16.5" customHeight="1" x14ac:dyDescent="0.3">
      <c r="B275" s="23"/>
      <c r="C275" s="24"/>
      <c r="D275" s="157" t="s">
        <v>159</v>
      </c>
      <c r="E275" s="24"/>
      <c r="F275" s="158" t="s">
        <v>413</v>
      </c>
      <c r="G275" s="24"/>
      <c r="H275" s="24"/>
      <c r="J275" s="24"/>
      <c r="K275" s="24"/>
      <c r="L275" s="43"/>
      <c r="M275" s="56"/>
      <c r="N275" s="24"/>
      <c r="O275" s="24"/>
      <c r="P275" s="24"/>
      <c r="Q275" s="24"/>
      <c r="R275" s="24"/>
      <c r="S275" s="24"/>
      <c r="T275" s="57"/>
      <c r="AT275" s="6" t="s">
        <v>159</v>
      </c>
      <c r="AU275" s="6" t="s">
        <v>21</v>
      </c>
    </row>
    <row r="276" spans="2:65" s="132" customFormat="1" ht="37.5" customHeight="1" x14ac:dyDescent="0.35">
      <c r="B276" s="133"/>
      <c r="C276" s="134"/>
      <c r="D276" s="134" t="s">
        <v>71</v>
      </c>
      <c r="E276" s="135" t="s">
        <v>415</v>
      </c>
      <c r="F276" s="135" t="s">
        <v>416</v>
      </c>
      <c r="G276" s="134"/>
      <c r="H276" s="134"/>
      <c r="J276" s="136">
        <f>$BK$276</f>
        <v>0</v>
      </c>
      <c r="K276" s="134"/>
      <c r="L276" s="137"/>
      <c r="M276" s="138"/>
      <c r="N276" s="134"/>
      <c r="O276" s="134"/>
      <c r="P276" s="139">
        <f>SUM($P$277:$P$290)</f>
        <v>0</v>
      </c>
      <c r="Q276" s="134"/>
      <c r="R276" s="139">
        <f>SUM($R$277:$R$290)</f>
        <v>0</v>
      </c>
      <c r="S276" s="134"/>
      <c r="T276" s="140">
        <f>SUM($T$277:$T$290)</f>
        <v>0</v>
      </c>
      <c r="AR276" s="141" t="s">
        <v>21</v>
      </c>
      <c r="AT276" s="141" t="s">
        <v>71</v>
      </c>
      <c r="AU276" s="141" t="s">
        <v>72</v>
      </c>
      <c r="AY276" s="141" t="s">
        <v>149</v>
      </c>
      <c r="BK276" s="142">
        <f>SUM($BK$277:$BK$290)</f>
        <v>0</v>
      </c>
    </row>
    <row r="277" spans="2:65" s="6" customFormat="1" ht="15.75" customHeight="1" x14ac:dyDescent="0.3">
      <c r="B277" s="23"/>
      <c r="C277" s="145" t="s">
        <v>21</v>
      </c>
      <c r="D277" s="145" t="s">
        <v>154</v>
      </c>
      <c r="E277" s="146" t="s">
        <v>417</v>
      </c>
      <c r="F277" s="147" t="s">
        <v>418</v>
      </c>
      <c r="G277" s="148" t="s">
        <v>410</v>
      </c>
      <c r="H277" s="149">
        <v>1</v>
      </c>
      <c r="I277" s="150"/>
      <c r="J277" s="151">
        <f>ROUND($I$277*$H$277,2)</f>
        <v>0</v>
      </c>
      <c r="K277" s="147"/>
      <c r="L277" s="43"/>
      <c r="M277" s="152"/>
      <c r="N277" s="153" t="s">
        <v>43</v>
      </c>
      <c r="O277" s="24"/>
      <c r="P277" s="154">
        <f>$O$277*$H$277</f>
        <v>0</v>
      </c>
      <c r="Q277" s="154">
        <v>0</v>
      </c>
      <c r="R277" s="154">
        <f>$Q$277*$H$277</f>
        <v>0</v>
      </c>
      <c r="S277" s="154">
        <v>0</v>
      </c>
      <c r="T277" s="155">
        <f>$S$277*$H$277</f>
        <v>0</v>
      </c>
      <c r="AR277" s="89" t="s">
        <v>158</v>
      </c>
      <c r="AT277" s="89" t="s">
        <v>154</v>
      </c>
      <c r="AU277" s="89" t="s">
        <v>21</v>
      </c>
      <c r="AY277" s="6" t="s">
        <v>149</v>
      </c>
      <c r="BE277" s="156">
        <f>IF($N$277="základní",$J$277,0)</f>
        <v>0</v>
      </c>
      <c r="BF277" s="156">
        <f>IF($N$277="snížená",$J$277,0)</f>
        <v>0</v>
      </c>
      <c r="BG277" s="156">
        <f>IF($N$277="zákl. přenesená",$J$277,0)</f>
        <v>0</v>
      </c>
      <c r="BH277" s="156">
        <f>IF($N$277="sníž. přenesená",$J$277,0)</f>
        <v>0</v>
      </c>
      <c r="BI277" s="156">
        <f>IF($N$277="nulová",$J$277,0)</f>
        <v>0</v>
      </c>
      <c r="BJ277" s="89" t="s">
        <v>21</v>
      </c>
      <c r="BK277" s="156">
        <f>ROUND($I$277*$H$277,2)</f>
        <v>0</v>
      </c>
      <c r="BL277" s="89" t="s">
        <v>158</v>
      </c>
      <c r="BM277" s="89" t="s">
        <v>419</v>
      </c>
    </row>
    <row r="278" spans="2:65" s="6" customFormat="1" ht="16.5" customHeight="1" x14ac:dyDescent="0.3">
      <c r="B278" s="23"/>
      <c r="C278" s="24"/>
      <c r="D278" s="157" t="s">
        <v>159</v>
      </c>
      <c r="E278" s="24"/>
      <c r="F278" s="158" t="s">
        <v>418</v>
      </c>
      <c r="G278" s="24"/>
      <c r="H278" s="24"/>
      <c r="J278" s="24"/>
      <c r="K278" s="24"/>
      <c r="L278" s="43"/>
      <c r="M278" s="56"/>
      <c r="N278" s="24"/>
      <c r="O278" s="24"/>
      <c r="P278" s="24"/>
      <c r="Q278" s="24"/>
      <c r="R278" s="24"/>
      <c r="S278" s="24"/>
      <c r="T278" s="57"/>
      <c r="AT278" s="6" t="s">
        <v>159</v>
      </c>
      <c r="AU278" s="6" t="s">
        <v>21</v>
      </c>
    </row>
    <row r="279" spans="2:65" s="6" customFormat="1" ht="15.75" customHeight="1" x14ac:dyDescent="0.3">
      <c r="B279" s="23"/>
      <c r="C279" s="145" t="s">
        <v>80</v>
      </c>
      <c r="D279" s="145" t="s">
        <v>154</v>
      </c>
      <c r="E279" s="146" t="s">
        <v>420</v>
      </c>
      <c r="F279" s="147" t="s">
        <v>421</v>
      </c>
      <c r="G279" s="148" t="s">
        <v>157</v>
      </c>
      <c r="H279" s="149">
        <v>1</v>
      </c>
      <c r="I279" s="150"/>
      <c r="J279" s="151">
        <f>ROUND($I$279*$H$279,2)</f>
        <v>0</v>
      </c>
      <c r="K279" s="147"/>
      <c r="L279" s="43"/>
      <c r="M279" s="152"/>
      <c r="N279" s="153" t="s">
        <v>43</v>
      </c>
      <c r="O279" s="24"/>
      <c r="P279" s="154">
        <f>$O$279*$H$279</f>
        <v>0</v>
      </c>
      <c r="Q279" s="154">
        <v>0</v>
      </c>
      <c r="R279" s="154">
        <f>$Q$279*$H$279</f>
        <v>0</v>
      </c>
      <c r="S279" s="154">
        <v>0</v>
      </c>
      <c r="T279" s="155">
        <f>$S$279*$H$279</f>
        <v>0</v>
      </c>
      <c r="AR279" s="89" t="s">
        <v>158</v>
      </c>
      <c r="AT279" s="89" t="s">
        <v>154</v>
      </c>
      <c r="AU279" s="89" t="s">
        <v>21</v>
      </c>
      <c r="AY279" s="6" t="s">
        <v>149</v>
      </c>
      <c r="BE279" s="156">
        <f>IF($N$279="základní",$J$279,0)</f>
        <v>0</v>
      </c>
      <c r="BF279" s="156">
        <f>IF($N$279="snížená",$J$279,0)</f>
        <v>0</v>
      </c>
      <c r="BG279" s="156">
        <f>IF($N$279="zákl. přenesená",$J$279,0)</f>
        <v>0</v>
      </c>
      <c r="BH279" s="156">
        <f>IF($N$279="sníž. přenesená",$J$279,0)</f>
        <v>0</v>
      </c>
      <c r="BI279" s="156">
        <f>IF($N$279="nulová",$J$279,0)</f>
        <v>0</v>
      </c>
      <c r="BJ279" s="89" t="s">
        <v>21</v>
      </c>
      <c r="BK279" s="156">
        <f>ROUND($I$279*$H$279,2)</f>
        <v>0</v>
      </c>
      <c r="BL279" s="89" t="s">
        <v>158</v>
      </c>
      <c r="BM279" s="89" t="s">
        <v>422</v>
      </c>
    </row>
    <row r="280" spans="2:65" s="6" customFormat="1" ht="16.5" customHeight="1" x14ac:dyDescent="0.3">
      <c r="B280" s="23"/>
      <c r="C280" s="24"/>
      <c r="D280" s="157" t="s">
        <v>159</v>
      </c>
      <c r="E280" s="24"/>
      <c r="F280" s="158" t="s">
        <v>421</v>
      </c>
      <c r="G280" s="24"/>
      <c r="H280" s="24"/>
      <c r="J280" s="24"/>
      <c r="K280" s="24"/>
      <c r="L280" s="43"/>
      <c r="M280" s="56"/>
      <c r="N280" s="24"/>
      <c r="O280" s="24"/>
      <c r="P280" s="24"/>
      <c r="Q280" s="24"/>
      <c r="R280" s="24"/>
      <c r="S280" s="24"/>
      <c r="T280" s="57"/>
      <c r="AT280" s="6" t="s">
        <v>159</v>
      </c>
      <c r="AU280" s="6" t="s">
        <v>21</v>
      </c>
    </row>
    <row r="281" spans="2:65" s="6" customFormat="1" ht="15.75" customHeight="1" x14ac:dyDescent="0.3">
      <c r="B281" s="23"/>
      <c r="C281" s="145" t="s">
        <v>162</v>
      </c>
      <c r="D281" s="145" t="s">
        <v>154</v>
      </c>
      <c r="E281" s="146" t="s">
        <v>423</v>
      </c>
      <c r="F281" s="147" t="s">
        <v>424</v>
      </c>
      <c r="G281" s="148" t="s">
        <v>410</v>
      </c>
      <c r="H281" s="149">
        <v>1</v>
      </c>
      <c r="I281" s="150"/>
      <c r="J281" s="151">
        <f>ROUND($I$281*$H$281,2)</f>
        <v>0</v>
      </c>
      <c r="K281" s="147"/>
      <c r="L281" s="43"/>
      <c r="M281" s="152"/>
      <c r="N281" s="153" t="s">
        <v>43</v>
      </c>
      <c r="O281" s="24"/>
      <c r="P281" s="154">
        <f>$O$281*$H$281</f>
        <v>0</v>
      </c>
      <c r="Q281" s="154">
        <v>0</v>
      </c>
      <c r="R281" s="154">
        <f>$Q$281*$H$281</f>
        <v>0</v>
      </c>
      <c r="S281" s="154">
        <v>0</v>
      </c>
      <c r="T281" s="155">
        <f>$S$281*$H$281</f>
        <v>0</v>
      </c>
      <c r="AR281" s="89" t="s">
        <v>158</v>
      </c>
      <c r="AT281" s="89" t="s">
        <v>154</v>
      </c>
      <c r="AU281" s="89" t="s">
        <v>21</v>
      </c>
      <c r="AY281" s="6" t="s">
        <v>149</v>
      </c>
      <c r="BE281" s="156">
        <f>IF($N$281="základní",$J$281,0)</f>
        <v>0</v>
      </c>
      <c r="BF281" s="156">
        <f>IF($N$281="snížená",$J$281,0)</f>
        <v>0</v>
      </c>
      <c r="BG281" s="156">
        <f>IF($N$281="zákl. přenesená",$J$281,0)</f>
        <v>0</v>
      </c>
      <c r="BH281" s="156">
        <f>IF($N$281="sníž. přenesená",$J$281,0)</f>
        <v>0</v>
      </c>
      <c r="BI281" s="156">
        <f>IF($N$281="nulová",$J$281,0)</f>
        <v>0</v>
      </c>
      <c r="BJ281" s="89" t="s">
        <v>21</v>
      </c>
      <c r="BK281" s="156">
        <f>ROUND($I$281*$H$281,2)</f>
        <v>0</v>
      </c>
      <c r="BL281" s="89" t="s">
        <v>158</v>
      </c>
      <c r="BM281" s="89" t="s">
        <v>425</v>
      </c>
    </row>
    <row r="282" spans="2:65" s="6" customFormat="1" ht="16.5" customHeight="1" x14ac:dyDescent="0.3">
      <c r="B282" s="23"/>
      <c r="C282" s="24"/>
      <c r="D282" s="157" t="s">
        <v>159</v>
      </c>
      <c r="E282" s="24"/>
      <c r="F282" s="158" t="s">
        <v>424</v>
      </c>
      <c r="G282" s="24"/>
      <c r="H282" s="24"/>
      <c r="J282" s="24"/>
      <c r="K282" s="24"/>
      <c r="L282" s="43"/>
      <c r="M282" s="56"/>
      <c r="N282" s="24"/>
      <c r="O282" s="24"/>
      <c r="P282" s="24"/>
      <c r="Q282" s="24"/>
      <c r="R282" s="24"/>
      <c r="S282" s="24"/>
      <c r="T282" s="57"/>
      <c r="AT282" s="6" t="s">
        <v>159</v>
      </c>
      <c r="AU282" s="6" t="s">
        <v>21</v>
      </c>
    </row>
    <row r="283" spans="2:65" s="6" customFormat="1" ht="15.75" customHeight="1" x14ac:dyDescent="0.3">
      <c r="B283" s="23"/>
      <c r="C283" s="145" t="s">
        <v>158</v>
      </c>
      <c r="D283" s="145" t="s">
        <v>154</v>
      </c>
      <c r="E283" s="146" t="s">
        <v>426</v>
      </c>
      <c r="F283" s="147" t="s">
        <v>427</v>
      </c>
      <c r="G283" s="148" t="s">
        <v>266</v>
      </c>
      <c r="H283" s="149">
        <v>40</v>
      </c>
      <c r="I283" s="150"/>
      <c r="J283" s="151">
        <f>ROUND($I$283*$H$283,2)</f>
        <v>0</v>
      </c>
      <c r="K283" s="147"/>
      <c r="L283" s="43"/>
      <c r="M283" s="152"/>
      <c r="N283" s="153" t="s">
        <v>43</v>
      </c>
      <c r="O283" s="24"/>
      <c r="P283" s="154">
        <f>$O$283*$H$283</f>
        <v>0</v>
      </c>
      <c r="Q283" s="154">
        <v>0</v>
      </c>
      <c r="R283" s="154">
        <f>$Q$283*$H$283</f>
        <v>0</v>
      </c>
      <c r="S283" s="154">
        <v>0</v>
      </c>
      <c r="T283" s="155">
        <f>$S$283*$H$283</f>
        <v>0</v>
      </c>
      <c r="AR283" s="89" t="s">
        <v>158</v>
      </c>
      <c r="AT283" s="89" t="s">
        <v>154</v>
      </c>
      <c r="AU283" s="89" t="s">
        <v>21</v>
      </c>
      <c r="AY283" s="6" t="s">
        <v>149</v>
      </c>
      <c r="BE283" s="156">
        <f>IF($N$283="základní",$J$283,0)</f>
        <v>0</v>
      </c>
      <c r="BF283" s="156">
        <f>IF($N$283="snížená",$J$283,0)</f>
        <v>0</v>
      </c>
      <c r="BG283" s="156">
        <f>IF($N$283="zákl. přenesená",$J$283,0)</f>
        <v>0</v>
      </c>
      <c r="BH283" s="156">
        <f>IF($N$283="sníž. přenesená",$J$283,0)</f>
        <v>0</v>
      </c>
      <c r="BI283" s="156">
        <f>IF($N$283="nulová",$J$283,0)</f>
        <v>0</v>
      </c>
      <c r="BJ283" s="89" t="s">
        <v>21</v>
      </c>
      <c r="BK283" s="156">
        <f>ROUND($I$283*$H$283,2)</f>
        <v>0</v>
      </c>
      <c r="BL283" s="89" t="s">
        <v>158</v>
      </c>
      <c r="BM283" s="89" t="s">
        <v>428</v>
      </c>
    </row>
    <row r="284" spans="2:65" s="6" customFormat="1" ht="16.5" customHeight="1" x14ac:dyDescent="0.3">
      <c r="B284" s="23"/>
      <c r="C284" s="24"/>
      <c r="D284" s="157" t="s">
        <v>159</v>
      </c>
      <c r="E284" s="24"/>
      <c r="F284" s="158" t="s">
        <v>427</v>
      </c>
      <c r="G284" s="24"/>
      <c r="H284" s="24"/>
      <c r="J284" s="24"/>
      <c r="K284" s="24"/>
      <c r="L284" s="43"/>
      <c r="M284" s="56"/>
      <c r="N284" s="24"/>
      <c r="O284" s="24"/>
      <c r="P284" s="24"/>
      <c r="Q284" s="24"/>
      <c r="R284" s="24"/>
      <c r="S284" s="24"/>
      <c r="T284" s="57"/>
      <c r="AT284" s="6" t="s">
        <v>159</v>
      </c>
      <c r="AU284" s="6" t="s">
        <v>21</v>
      </c>
    </row>
    <row r="285" spans="2:65" s="6" customFormat="1" ht="15.75" customHeight="1" x14ac:dyDescent="0.3">
      <c r="B285" s="23"/>
      <c r="C285" s="145" t="s">
        <v>168</v>
      </c>
      <c r="D285" s="145" t="s">
        <v>154</v>
      </c>
      <c r="E285" s="146" t="s">
        <v>429</v>
      </c>
      <c r="F285" s="147" t="s">
        <v>430</v>
      </c>
      <c r="G285" s="148" t="s">
        <v>157</v>
      </c>
      <c r="H285" s="149">
        <v>1</v>
      </c>
      <c r="I285" s="150"/>
      <c r="J285" s="151">
        <f>ROUND($I$285*$H$285,2)</f>
        <v>0</v>
      </c>
      <c r="K285" s="147"/>
      <c r="L285" s="43"/>
      <c r="M285" s="152"/>
      <c r="N285" s="153" t="s">
        <v>43</v>
      </c>
      <c r="O285" s="24"/>
      <c r="P285" s="154">
        <f>$O$285*$H$285</f>
        <v>0</v>
      </c>
      <c r="Q285" s="154">
        <v>0</v>
      </c>
      <c r="R285" s="154">
        <f>$Q$285*$H$285</f>
        <v>0</v>
      </c>
      <c r="S285" s="154">
        <v>0</v>
      </c>
      <c r="T285" s="155">
        <f>$S$285*$H$285</f>
        <v>0</v>
      </c>
      <c r="AR285" s="89" t="s">
        <v>158</v>
      </c>
      <c r="AT285" s="89" t="s">
        <v>154</v>
      </c>
      <c r="AU285" s="89" t="s">
        <v>21</v>
      </c>
      <c r="AY285" s="6" t="s">
        <v>149</v>
      </c>
      <c r="BE285" s="156">
        <f>IF($N$285="základní",$J$285,0)</f>
        <v>0</v>
      </c>
      <c r="BF285" s="156">
        <f>IF($N$285="snížená",$J$285,0)</f>
        <v>0</v>
      </c>
      <c r="BG285" s="156">
        <f>IF($N$285="zákl. přenesená",$J$285,0)</f>
        <v>0</v>
      </c>
      <c r="BH285" s="156">
        <f>IF($N$285="sníž. přenesená",$J$285,0)</f>
        <v>0</v>
      </c>
      <c r="BI285" s="156">
        <f>IF($N$285="nulová",$J$285,0)</f>
        <v>0</v>
      </c>
      <c r="BJ285" s="89" t="s">
        <v>21</v>
      </c>
      <c r="BK285" s="156">
        <f>ROUND($I$285*$H$285,2)</f>
        <v>0</v>
      </c>
      <c r="BL285" s="89" t="s">
        <v>158</v>
      </c>
      <c r="BM285" s="89" t="s">
        <v>431</v>
      </c>
    </row>
    <row r="286" spans="2:65" s="6" customFormat="1" ht="16.5" customHeight="1" x14ac:dyDescent="0.3">
      <c r="B286" s="23"/>
      <c r="C286" s="24"/>
      <c r="D286" s="157" t="s">
        <v>159</v>
      </c>
      <c r="E286" s="24"/>
      <c r="F286" s="158" t="s">
        <v>430</v>
      </c>
      <c r="G286" s="24"/>
      <c r="H286" s="24"/>
      <c r="J286" s="24"/>
      <c r="K286" s="24"/>
      <c r="L286" s="43"/>
      <c r="M286" s="56"/>
      <c r="N286" s="24"/>
      <c r="O286" s="24"/>
      <c r="P286" s="24"/>
      <c r="Q286" s="24"/>
      <c r="R286" s="24"/>
      <c r="S286" s="24"/>
      <c r="T286" s="57"/>
      <c r="AT286" s="6" t="s">
        <v>159</v>
      </c>
      <c r="AU286" s="6" t="s">
        <v>21</v>
      </c>
    </row>
    <row r="287" spans="2:65" s="6" customFormat="1" ht="15.75" customHeight="1" x14ac:dyDescent="0.3">
      <c r="B287" s="23"/>
      <c r="C287" s="145" t="s">
        <v>171</v>
      </c>
      <c r="D287" s="145" t="s">
        <v>154</v>
      </c>
      <c r="E287" s="146" t="s">
        <v>432</v>
      </c>
      <c r="F287" s="147" t="s">
        <v>433</v>
      </c>
      <c r="G287" s="148" t="s">
        <v>157</v>
      </c>
      <c r="H287" s="149">
        <v>1</v>
      </c>
      <c r="I287" s="150"/>
      <c r="J287" s="151">
        <f>ROUND($I$287*$H$287,2)</f>
        <v>0</v>
      </c>
      <c r="K287" s="147"/>
      <c r="L287" s="43"/>
      <c r="M287" s="152"/>
      <c r="N287" s="153" t="s">
        <v>43</v>
      </c>
      <c r="O287" s="24"/>
      <c r="P287" s="154">
        <f>$O$287*$H$287</f>
        <v>0</v>
      </c>
      <c r="Q287" s="154">
        <v>0</v>
      </c>
      <c r="R287" s="154">
        <f>$Q$287*$H$287</f>
        <v>0</v>
      </c>
      <c r="S287" s="154">
        <v>0</v>
      </c>
      <c r="T287" s="155">
        <f>$S$287*$H$287</f>
        <v>0</v>
      </c>
      <c r="AR287" s="89" t="s">
        <v>158</v>
      </c>
      <c r="AT287" s="89" t="s">
        <v>154</v>
      </c>
      <c r="AU287" s="89" t="s">
        <v>21</v>
      </c>
      <c r="AY287" s="6" t="s">
        <v>149</v>
      </c>
      <c r="BE287" s="156">
        <f>IF($N$287="základní",$J$287,0)</f>
        <v>0</v>
      </c>
      <c r="BF287" s="156">
        <f>IF($N$287="snížená",$J$287,0)</f>
        <v>0</v>
      </c>
      <c r="BG287" s="156">
        <f>IF($N$287="zákl. přenesená",$J$287,0)</f>
        <v>0</v>
      </c>
      <c r="BH287" s="156">
        <f>IF($N$287="sníž. přenesená",$J$287,0)</f>
        <v>0</v>
      </c>
      <c r="BI287" s="156">
        <f>IF($N$287="nulová",$J$287,0)</f>
        <v>0</v>
      </c>
      <c r="BJ287" s="89" t="s">
        <v>21</v>
      </c>
      <c r="BK287" s="156">
        <f>ROUND($I$287*$H$287,2)</f>
        <v>0</v>
      </c>
      <c r="BL287" s="89" t="s">
        <v>158</v>
      </c>
      <c r="BM287" s="89" t="s">
        <v>434</v>
      </c>
    </row>
    <row r="288" spans="2:65" s="6" customFormat="1" ht="16.5" customHeight="1" x14ac:dyDescent="0.3">
      <c r="B288" s="23"/>
      <c r="C288" s="24"/>
      <c r="D288" s="157" t="s">
        <v>159</v>
      </c>
      <c r="E288" s="24"/>
      <c r="F288" s="158" t="s">
        <v>433</v>
      </c>
      <c r="G288" s="24"/>
      <c r="H288" s="24"/>
      <c r="J288" s="24"/>
      <c r="K288" s="24"/>
      <c r="L288" s="43"/>
      <c r="M288" s="56"/>
      <c r="N288" s="24"/>
      <c r="O288" s="24"/>
      <c r="P288" s="24"/>
      <c r="Q288" s="24"/>
      <c r="R288" s="24"/>
      <c r="S288" s="24"/>
      <c r="T288" s="57"/>
      <c r="AT288" s="6" t="s">
        <v>159</v>
      </c>
      <c r="AU288" s="6" t="s">
        <v>21</v>
      </c>
    </row>
    <row r="289" spans="2:65" s="6" customFormat="1" ht="15.75" customHeight="1" x14ac:dyDescent="0.3">
      <c r="B289" s="23"/>
      <c r="C289" s="145" t="s">
        <v>174</v>
      </c>
      <c r="D289" s="145" t="s">
        <v>154</v>
      </c>
      <c r="E289" s="146" t="s">
        <v>435</v>
      </c>
      <c r="F289" s="147" t="s">
        <v>436</v>
      </c>
      <c r="G289" s="148" t="s">
        <v>157</v>
      </c>
      <c r="H289" s="149">
        <v>1</v>
      </c>
      <c r="I289" s="150"/>
      <c r="J289" s="151">
        <f>ROUND($I$289*$H$289,2)</f>
        <v>0</v>
      </c>
      <c r="K289" s="147"/>
      <c r="L289" s="43"/>
      <c r="M289" s="152"/>
      <c r="N289" s="153" t="s">
        <v>43</v>
      </c>
      <c r="O289" s="24"/>
      <c r="P289" s="154">
        <f>$O$289*$H$289</f>
        <v>0</v>
      </c>
      <c r="Q289" s="154">
        <v>0</v>
      </c>
      <c r="R289" s="154">
        <f>$Q$289*$H$289</f>
        <v>0</v>
      </c>
      <c r="S289" s="154">
        <v>0</v>
      </c>
      <c r="T289" s="155">
        <f>$S$289*$H$289</f>
        <v>0</v>
      </c>
      <c r="AR289" s="89" t="s">
        <v>158</v>
      </c>
      <c r="AT289" s="89" t="s">
        <v>154</v>
      </c>
      <c r="AU289" s="89" t="s">
        <v>21</v>
      </c>
      <c r="AY289" s="6" t="s">
        <v>149</v>
      </c>
      <c r="BE289" s="156">
        <f>IF($N$289="základní",$J$289,0)</f>
        <v>0</v>
      </c>
      <c r="BF289" s="156">
        <f>IF($N$289="snížená",$J$289,0)</f>
        <v>0</v>
      </c>
      <c r="BG289" s="156">
        <f>IF($N$289="zákl. přenesená",$J$289,0)</f>
        <v>0</v>
      </c>
      <c r="BH289" s="156">
        <f>IF($N$289="sníž. přenesená",$J$289,0)</f>
        <v>0</v>
      </c>
      <c r="BI289" s="156">
        <f>IF($N$289="nulová",$J$289,0)</f>
        <v>0</v>
      </c>
      <c r="BJ289" s="89" t="s">
        <v>21</v>
      </c>
      <c r="BK289" s="156">
        <f>ROUND($I$289*$H$289,2)</f>
        <v>0</v>
      </c>
      <c r="BL289" s="89" t="s">
        <v>158</v>
      </c>
      <c r="BM289" s="89" t="s">
        <v>437</v>
      </c>
    </row>
    <row r="290" spans="2:65" s="6" customFormat="1" ht="16.5" customHeight="1" x14ac:dyDescent="0.3">
      <c r="B290" s="23"/>
      <c r="C290" s="24"/>
      <c r="D290" s="157" t="s">
        <v>159</v>
      </c>
      <c r="E290" s="24"/>
      <c r="F290" s="158" t="s">
        <v>436</v>
      </c>
      <c r="G290" s="24"/>
      <c r="H290" s="24"/>
      <c r="J290" s="24"/>
      <c r="K290" s="24"/>
      <c r="L290" s="43"/>
      <c r="M290" s="176"/>
      <c r="N290" s="177"/>
      <c r="O290" s="177"/>
      <c r="P290" s="177"/>
      <c r="Q290" s="177"/>
      <c r="R290" s="177"/>
      <c r="S290" s="177"/>
      <c r="T290" s="178"/>
      <c r="AT290" s="6" t="s">
        <v>159</v>
      </c>
      <c r="AU290" s="6" t="s">
        <v>21</v>
      </c>
    </row>
    <row r="291" spans="2:65" s="6" customFormat="1" ht="7.5" customHeight="1" x14ac:dyDescent="0.3">
      <c r="B291" s="38"/>
      <c r="C291" s="39"/>
      <c r="D291" s="39"/>
      <c r="E291" s="39"/>
      <c r="F291" s="39"/>
      <c r="G291" s="39"/>
      <c r="H291" s="39"/>
      <c r="I291" s="101"/>
      <c r="J291" s="39"/>
      <c r="K291" s="39"/>
      <c r="L291" s="43"/>
    </row>
    <row r="292" spans="2:65" s="2" customFormat="1" ht="14.25" customHeight="1" x14ac:dyDescent="0.3"/>
  </sheetData>
  <sheetProtection password="CC35" sheet="1" objects="1" scenarios="1" formatColumns="0" formatRows="0" sort="0" autoFilter="0"/>
  <autoFilter ref="C85:K85"/>
  <mergeCells count="9">
    <mergeCell ref="E78:H78"/>
    <mergeCell ref="G1:H1"/>
    <mergeCell ref="L2:V2"/>
    <mergeCell ref="E7:H7"/>
    <mergeCell ref="E9:H9"/>
    <mergeCell ref="E24:H24"/>
    <mergeCell ref="E45:H45"/>
    <mergeCell ref="E47:H47"/>
    <mergeCell ref="E76:H76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90"/>
      <c r="C1" s="190"/>
      <c r="D1" s="189" t="s">
        <v>1</v>
      </c>
      <c r="E1" s="190"/>
      <c r="F1" s="191" t="s">
        <v>2014</v>
      </c>
      <c r="G1" s="314" t="s">
        <v>2015</v>
      </c>
      <c r="H1" s="314"/>
      <c r="I1" s="190"/>
      <c r="J1" s="191" t="s">
        <v>2016</v>
      </c>
      <c r="K1" s="189" t="s">
        <v>114</v>
      </c>
      <c r="L1" s="191" t="s">
        <v>2017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7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" t="s">
        <v>83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80</v>
      </c>
    </row>
    <row r="4" spans="1:256" s="2" customFormat="1" ht="37.5" customHeight="1" x14ac:dyDescent="0.3">
      <c r="B4" s="10"/>
      <c r="C4" s="11"/>
      <c r="D4" s="12" t="s">
        <v>115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5" t="str">
        <f>'Rekapitulace stavby'!$K$6</f>
        <v>Boletice - Polná - ekologizace kotelny</v>
      </c>
      <c r="F7" s="307"/>
      <c r="G7" s="307"/>
      <c r="H7" s="307"/>
      <c r="J7" s="11"/>
      <c r="K7" s="13"/>
    </row>
    <row r="8" spans="1:256" s="6" customFormat="1" ht="15.75" customHeight="1" x14ac:dyDescent="0.3">
      <c r="B8" s="23"/>
      <c r="C8" s="24"/>
      <c r="D8" s="19" t="s">
        <v>116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2" t="s">
        <v>438</v>
      </c>
      <c r="F9" s="295"/>
      <c r="G9" s="295"/>
      <c r="H9" s="295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35</v>
      </c>
      <c r="G12" s="24"/>
      <c r="H12" s="24"/>
      <c r="I12" s="88" t="s">
        <v>24</v>
      </c>
      <c r="J12" s="52" t="str">
        <f>'Rekapitulace stavby'!$AN$8</f>
        <v>27.04.2016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>AS-PO, příspěvková organizace</v>
      </c>
      <c r="F15" s="24"/>
      <c r="G15" s="24"/>
      <c r="H15" s="24"/>
      <c r="I15" s="88" t="s">
        <v>31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32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31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34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31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37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0"/>
      <c r="F24" s="316"/>
      <c r="G24" s="316"/>
      <c r="H24" s="316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38</v>
      </c>
      <c r="E27" s="24"/>
      <c r="F27" s="24"/>
      <c r="G27" s="24"/>
      <c r="H27" s="24"/>
      <c r="J27" s="67">
        <f>ROUND($J$82,2)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40</v>
      </c>
      <c r="G29" s="24"/>
      <c r="H29" s="24"/>
      <c r="I29" s="95" t="s">
        <v>39</v>
      </c>
      <c r="J29" s="28" t="s">
        <v>41</v>
      </c>
      <c r="K29" s="27"/>
    </row>
    <row r="30" spans="2:11" s="6" customFormat="1" ht="15" customHeight="1" x14ac:dyDescent="0.3">
      <c r="B30" s="23"/>
      <c r="C30" s="24"/>
      <c r="D30" s="30" t="s">
        <v>42</v>
      </c>
      <c r="E30" s="30" t="s">
        <v>43</v>
      </c>
      <c r="F30" s="96">
        <f>ROUND(SUM($BE$82:$BE$190),2)</f>
        <v>0</v>
      </c>
      <c r="G30" s="24"/>
      <c r="H30" s="24"/>
      <c r="I30" s="97">
        <v>0.21</v>
      </c>
      <c r="J30" s="96">
        <f>ROUND(ROUND((SUM($BE$82:$BE$190)),2)*$I$30,2)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44</v>
      </c>
      <c r="F31" s="96">
        <f>ROUND(SUM($BF$82:$BF$190),2)</f>
        <v>0</v>
      </c>
      <c r="G31" s="24"/>
      <c r="H31" s="24"/>
      <c r="I31" s="97">
        <v>0.15</v>
      </c>
      <c r="J31" s="96">
        <f>ROUND(ROUND((SUM($BF$82:$BF$190)),2)*$I$31,2)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45</v>
      </c>
      <c r="F32" s="96">
        <f>ROUND(SUM($BG$82:$BG$190),2)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46</v>
      </c>
      <c r="F33" s="96">
        <f>ROUND(SUM($BH$82:$BH$190),2)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47</v>
      </c>
      <c r="F34" s="96">
        <f>ROUND(SUM($BI$82:$BI$190),2)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48</v>
      </c>
      <c r="E36" s="34"/>
      <c r="F36" s="34"/>
      <c r="G36" s="98" t="s">
        <v>49</v>
      </c>
      <c r="H36" s="35" t="s">
        <v>50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5" t="str">
        <f>$E$7</f>
        <v>Boletice - Polná - ekologizace kotelny</v>
      </c>
      <c r="F45" s="295"/>
      <c r="G45" s="295"/>
      <c r="H45" s="295"/>
      <c r="J45" s="24"/>
      <c r="K45" s="27"/>
    </row>
    <row r="46" spans="2:11" s="6" customFormat="1" ht="15" customHeight="1" x14ac:dyDescent="0.3">
      <c r="B46" s="23"/>
      <c r="C46" s="19" t="s">
        <v>116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2" t="str">
        <f>$E$9</f>
        <v xml:space="preserve">SO 01 Plyn - SO 01 Plyn </v>
      </c>
      <c r="F47" s="295"/>
      <c r="G47" s="295"/>
      <c r="H47" s="295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27.04.2016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AS-PO, příspěvková organizace</v>
      </c>
      <c r="G51" s="24"/>
      <c r="H51" s="24"/>
      <c r="I51" s="88" t="s">
        <v>34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32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119</v>
      </c>
      <c r="D54" s="32"/>
      <c r="E54" s="32"/>
      <c r="F54" s="32"/>
      <c r="G54" s="32"/>
      <c r="H54" s="32"/>
      <c r="I54" s="106"/>
      <c r="J54" s="107" t="s">
        <v>120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121</v>
      </c>
      <c r="D56" s="24"/>
      <c r="E56" s="24"/>
      <c r="F56" s="24"/>
      <c r="G56" s="24"/>
      <c r="H56" s="24"/>
      <c r="J56" s="67">
        <f>$J$82</f>
        <v>0</v>
      </c>
      <c r="K56" s="27"/>
      <c r="AU56" s="6" t="s">
        <v>122</v>
      </c>
    </row>
    <row r="57" spans="2:47" s="73" customFormat="1" ht="25.5" customHeight="1" x14ac:dyDescent="0.3">
      <c r="B57" s="108"/>
      <c r="C57" s="109"/>
      <c r="D57" s="110" t="s">
        <v>439</v>
      </c>
      <c r="E57" s="110"/>
      <c r="F57" s="110"/>
      <c r="G57" s="110"/>
      <c r="H57" s="110"/>
      <c r="I57" s="111"/>
      <c r="J57" s="112">
        <f>$J$83</f>
        <v>0</v>
      </c>
      <c r="K57" s="113"/>
    </row>
    <row r="58" spans="2:47" s="114" customFormat="1" ht="21" customHeight="1" x14ac:dyDescent="0.3">
      <c r="B58" s="115"/>
      <c r="C58" s="116"/>
      <c r="D58" s="117" t="s">
        <v>440</v>
      </c>
      <c r="E58" s="117"/>
      <c r="F58" s="117"/>
      <c r="G58" s="117"/>
      <c r="H58" s="117"/>
      <c r="I58" s="118"/>
      <c r="J58" s="119">
        <f>$J$84</f>
        <v>0</v>
      </c>
      <c r="K58" s="120"/>
    </row>
    <row r="59" spans="2:47" s="114" customFormat="1" ht="21" customHeight="1" x14ac:dyDescent="0.3">
      <c r="B59" s="115"/>
      <c r="C59" s="116"/>
      <c r="D59" s="117" t="s">
        <v>441</v>
      </c>
      <c r="E59" s="117"/>
      <c r="F59" s="117"/>
      <c r="G59" s="117"/>
      <c r="H59" s="117"/>
      <c r="I59" s="118"/>
      <c r="J59" s="119">
        <f>$J$165</f>
        <v>0</v>
      </c>
      <c r="K59" s="120"/>
    </row>
    <row r="60" spans="2:47" s="114" customFormat="1" ht="21" customHeight="1" x14ac:dyDescent="0.3">
      <c r="B60" s="115"/>
      <c r="C60" s="116"/>
      <c r="D60" s="117" t="s">
        <v>442</v>
      </c>
      <c r="E60" s="117"/>
      <c r="F60" s="117"/>
      <c r="G60" s="117"/>
      <c r="H60" s="117"/>
      <c r="I60" s="118"/>
      <c r="J60" s="119">
        <f>$J$170</f>
        <v>0</v>
      </c>
      <c r="K60" s="120"/>
    </row>
    <row r="61" spans="2:47" s="114" customFormat="1" ht="21" customHeight="1" x14ac:dyDescent="0.3">
      <c r="B61" s="115"/>
      <c r="C61" s="116"/>
      <c r="D61" s="117" t="s">
        <v>443</v>
      </c>
      <c r="E61" s="117"/>
      <c r="F61" s="117"/>
      <c r="G61" s="117"/>
      <c r="H61" s="117"/>
      <c r="I61" s="118"/>
      <c r="J61" s="119">
        <f>$J$173</f>
        <v>0</v>
      </c>
      <c r="K61" s="120"/>
    </row>
    <row r="62" spans="2:47" s="114" customFormat="1" ht="21" customHeight="1" x14ac:dyDescent="0.3">
      <c r="B62" s="115"/>
      <c r="C62" s="116"/>
      <c r="D62" s="117" t="s">
        <v>444</v>
      </c>
      <c r="E62" s="117"/>
      <c r="F62" s="117"/>
      <c r="G62" s="117"/>
      <c r="H62" s="117"/>
      <c r="I62" s="118"/>
      <c r="J62" s="119">
        <f>$J$176</f>
        <v>0</v>
      </c>
      <c r="K62" s="120"/>
    </row>
    <row r="63" spans="2:47" s="6" customFormat="1" ht="22.5" customHeight="1" x14ac:dyDescent="0.3">
      <c r="B63" s="23"/>
      <c r="C63" s="24"/>
      <c r="D63" s="24"/>
      <c r="E63" s="24"/>
      <c r="F63" s="24"/>
      <c r="G63" s="24"/>
      <c r="H63" s="24"/>
      <c r="J63" s="24"/>
      <c r="K63" s="27"/>
    </row>
    <row r="64" spans="2:47" s="6" customFormat="1" ht="7.5" customHeight="1" x14ac:dyDescent="0.3">
      <c r="B64" s="38"/>
      <c r="C64" s="39"/>
      <c r="D64" s="39"/>
      <c r="E64" s="39"/>
      <c r="F64" s="39"/>
      <c r="G64" s="39"/>
      <c r="H64" s="39"/>
      <c r="I64" s="101"/>
      <c r="J64" s="39"/>
      <c r="K64" s="40"/>
    </row>
    <row r="68" spans="2:12" s="6" customFormat="1" ht="7.5" customHeight="1" x14ac:dyDescent="0.3">
      <c r="B68" s="41"/>
      <c r="C68" s="42"/>
      <c r="D68" s="42"/>
      <c r="E68" s="42"/>
      <c r="F68" s="42"/>
      <c r="G68" s="42"/>
      <c r="H68" s="42"/>
      <c r="I68" s="103"/>
      <c r="J68" s="42"/>
      <c r="K68" s="42"/>
      <c r="L68" s="43"/>
    </row>
    <row r="69" spans="2:12" s="6" customFormat="1" ht="37.5" customHeight="1" x14ac:dyDescent="0.3">
      <c r="B69" s="23"/>
      <c r="C69" s="12" t="s">
        <v>133</v>
      </c>
      <c r="D69" s="24"/>
      <c r="E69" s="24"/>
      <c r="F69" s="24"/>
      <c r="G69" s="24"/>
      <c r="H69" s="24"/>
      <c r="J69" s="24"/>
      <c r="K69" s="24"/>
      <c r="L69" s="43"/>
    </row>
    <row r="70" spans="2:12" s="6" customFormat="1" ht="7.5" customHeight="1" x14ac:dyDescent="0.3">
      <c r="B70" s="23"/>
      <c r="C70" s="24"/>
      <c r="D70" s="24"/>
      <c r="E70" s="24"/>
      <c r="F70" s="24"/>
      <c r="G70" s="24"/>
      <c r="H70" s="24"/>
      <c r="J70" s="24"/>
      <c r="K70" s="24"/>
      <c r="L70" s="43"/>
    </row>
    <row r="71" spans="2:12" s="6" customFormat="1" ht="15" customHeight="1" x14ac:dyDescent="0.3">
      <c r="B71" s="23"/>
      <c r="C71" s="19" t="s">
        <v>16</v>
      </c>
      <c r="D71" s="24"/>
      <c r="E71" s="24"/>
      <c r="F71" s="24"/>
      <c r="G71" s="24"/>
      <c r="H71" s="24"/>
      <c r="J71" s="24"/>
      <c r="K71" s="24"/>
      <c r="L71" s="43"/>
    </row>
    <row r="72" spans="2:12" s="6" customFormat="1" ht="16.5" customHeight="1" x14ac:dyDescent="0.3">
      <c r="B72" s="23"/>
      <c r="C72" s="24"/>
      <c r="D72" s="24"/>
      <c r="E72" s="315" t="str">
        <f>$E$7</f>
        <v>Boletice - Polná - ekologizace kotelny</v>
      </c>
      <c r="F72" s="295"/>
      <c r="G72" s="295"/>
      <c r="H72" s="295"/>
      <c r="J72" s="24"/>
      <c r="K72" s="24"/>
      <c r="L72" s="43"/>
    </row>
    <row r="73" spans="2:12" s="6" customFormat="1" ht="15" customHeight="1" x14ac:dyDescent="0.3">
      <c r="B73" s="23"/>
      <c r="C73" s="19" t="s">
        <v>116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19.5" customHeight="1" x14ac:dyDescent="0.3">
      <c r="B74" s="23"/>
      <c r="C74" s="24"/>
      <c r="D74" s="24"/>
      <c r="E74" s="292" t="str">
        <f>$E$9</f>
        <v xml:space="preserve">SO 01 Plyn - SO 01 Plyn </v>
      </c>
      <c r="F74" s="295"/>
      <c r="G74" s="295"/>
      <c r="H74" s="295"/>
      <c r="J74" s="24"/>
      <c r="K74" s="24"/>
      <c r="L74" s="43"/>
    </row>
    <row r="75" spans="2:12" s="6" customFormat="1" ht="7.5" customHeight="1" x14ac:dyDescent="0.3">
      <c r="B75" s="23"/>
      <c r="C75" s="24"/>
      <c r="D75" s="24"/>
      <c r="E75" s="24"/>
      <c r="F75" s="24"/>
      <c r="G75" s="24"/>
      <c r="H75" s="24"/>
      <c r="J75" s="24"/>
      <c r="K75" s="24"/>
      <c r="L75" s="43"/>
    </row>
    <row r="76" spans="2:12" s="6" customFormat="1" ht="18.75" customHeight="1" x14ac:dyDescent="0.3">
      <c r="B76" s="23"/>
      <c r="C76" s="19" t="s">
        <v>22</v>
      </c>
      <c r="D76" s="24"/>
      <c r="E76" s="24"/>
      <c r="F76" s="17" t="str">
        <f>$F$12</f>
        <v xml:space="preserve"> </v>
      </c>
      <c r="G76" s="24"/>
      <c r="H76" s="24"/>
      <c r="I76" s="88" t="s">
        <v>24</v>
      </c>
      <c r="J76" s="52" t="str">
        <f>IF($J$12="","",$J$12)</f>
        <v>27.04.2016</v>
      </c>
      <c r="K76" s="24"/>
      <c r="L76" s="43"/>
    </row>
    <row r="77" spans="2:12" s="6" customFormat="1" ht="7.5" customHeight="1" x14ac:dyDescent="0.3">
      <c r="B77" s="23"/>
      <c r="C77" s="24"/>
      <c r="D77" s="24"/>
      <c r="E77" s="24"/>
      <c r="F77" s="24"/>
      <c r="G77" s="24"/>
      <c r="H77" s="24"/>
      <c r="J77" s="24"/>
      <c r="K77" s="24"/>
      <c r="L77" s="43"/>
    </row>
    <row r="78" spans="2:12" s="6" customFormat="1" ht="15.75" customHeight="1" x14ac:dyDescent="0.3">
      <c r="B78" s="23"/>
      <c r="C78" s="19" t="s">
        <v>28</v>
      </c>
      <c r="D78" s="24"/>
      <c r="E78" s="24"/>
      <c r="F78" s="17" t="str">
        <f>$E$15</f>
        <v>AS-PO, příspěvková organizace</v>
      </c>
      <c r="G78" s="24"/>
      <c r="H78" s="24"/>
      <c r="I78" s="88" t="s">
        <v>34</v>
      </c>
      <c r="J78" s="17" t="str">
        <f>$E$21</f>
        <v xml:space="preserve"> </v>
      </c>
      <c r="K78" s="24"/>
      <c r="L78" s="43"/>
    </row>
    <row r="79" spans="2:12" s="6" customFormat="1" ht="15" customHeight="1" x14ac:dyDescent="0.3">
      <c r="B79" s="23"/>
      <c r="C79" s="19" t="s">
        <v>32</v>
      </c>
      <c r="D79" s="24"/>
      <c r="E79" s="24"/>
      <c r="F79" s="17" t="str">
        <f>IF($E$18="","",$E$18)</f>
        <v/>
      </c>
      <c r="G79" s="24"/>
      <c r="H79" s="24"/>
      <c r="J79" s="24"/>
      <c r="K79" s="24"/>
      <c r="L79" s="43"/>
    </row>
    <row r="80" spans="2:12" s="6" customFormat="1" ht="11.25" customHeight="1" x14ac:dyDescent="0.3">
      <c r="B80" s="23"/>
      <c r="C80" s="24"/>
      <c r="D80" s="24"/>
      <c r="E80" s="24"/>
      <c r="F80" s="24"/>
      <c r="G80" s="24"/>
      <c r="H80" s="24"/>
      <c r="J80" s="24"/>
      <c r="K80" s="24"/>
      <c r="L80" s="43"/>
    </row>
    <row r="81" spans="2:65" s="121" customFormat="1" ht="30" customHeight="1" x14ac:dyDescent="0.3">
      <c r="B81" s="122"/>
      <c r="C81" s="123" t="s">
        <v>134</v>
      </c>
      <c r="D81" s="124" t="s">
        <v>57</v>
      </c>
      <c r="E81" s="124" t="s">
        <v>53</v>
      </c>
      <c r="F81" s="124" t="s">
        <v>135</v>
      </c>
      <c r="G81" s="124" t="s">
        <v>136</v>
      </c>
      <c r="H81" s="124" t="s">
        <v>137</v>
      </c>
      <c r="I81" s="125" t="s">
        <v>138</v>
      </c>
      <c r="J81" s="124" t="s">
        <v>139</v>
      </c>
      <c r="K81" s="126" t="s">
        <v>140</v>
      </c>
      <c r="L81" s="127"/>
      <c r="M81" s="59" t="s">
        <v>141</v>
      </c>
      <c r="N81" s="60" t="s">
        <v>42</v>
      </c>
      <c r="O81" s="60" t="s">
        <v>142</v>
      </c>
      <c r="P81" s="60" t="s">
        <v>143</v>
      </c>
      <c r="Q81" s="60" t="s">
        <v>144</v>
      </c>
      <c r="R81" s="60" t="s">
        <v>145</v>
      </c>
      <c r="S81" s="60" t="s">
        <v>146</v>
      </c>
      <c r="T81" s="61" t="s">
        <v>147</v>
      </c>
    </row>
    <row r="82" spans="2:65" s="6" customFormat="1" ht="30" customHeight="1" x14ac:dyDescent="0.35">
      <c r="B82" s="23"/>
      <c r="C82" s="66" t="s">
        <v>121</v>
      </c>
      <c r="D82" s="24"/>
      <c r="E82" s="24"/>
      <c r="F82" s="24"/>
      <c r="G82" s="24"/>
      <c r="H82" s="24"/>
      <c r="J82" s="128">
        <f>$BK$82</f>
        <v>0</v>
      </c>
      <c r="K82" s="24"/>
      <c r="L82" s="43"/>
      <c r="M82" s="63"/>
      <c r="N82" s="64"/>
      <c r="O82" s="64"/>
      <c r="P82" s="129">
        <f>$P$83</f>
        <v>0</v>
      </c>
      <c r="Q82" s="64"/>
      <c r="R82" s="129">
        <f>$R$83</f>
        <v>0</v>
      </c>
      <c r="S82" s="64"/>
      <c r="T82" s="130">
        <f>$T$83</f>
        <v>0</v>
      </c>
      <c r="AT82" s="6" t="s">
        <v>71</v>
      </c>
      <c r="AU82" s="6" t="s">
        <v>122</v>
      </c>
      <c r="BK82" s="131">
        <f>$BK$83</f>
        <v>0</v>
      </c>
    </row>
    <row r="83" spans="2:65" s="132" customFormat="1" ht="37.5" customHeight="1" x14ac:dyDescent="0.35">
      <c r="B83" s="133"/>
      <c r="C83" s="134"/>
      <c r="D83" s="134" t="s">
        <v>71</v>
      </c>
      <c r="E83" s="135" t="s">
        <v>148</v>
      </c>
      <c r="F83" s="135" t="s">
        <v>445</v>
      </c>
      <c r="G83" s="134"/>
      <c r="H83" s="134"/>
      <c r="J83" s="136">
        <f>$BK$83</f>
        <v>0</v>
      </c>
      <c r="K83" s="134"/>
      <c r="L83" s="137"/>
      <c r="M83" s="138"/>
      <c r="N83" s="134"/>
      <c r="O83" s="134"/>
      <c r="P83" s="139">
        <f>$P$84+$P$165+$P$170+$P$173+$P$176</f>
        <v>0</v>
      </c>
      <c r="Q83" s="134"/>
      <c r="R83" s="139">
        <f>$R$84+$R$165+$R$170+$R$173+$R$176</f>
        <v>0</v>
      </c>
      <c r="S83" s="134"/>
      <c r="T83" s="140">
        <f>$T$84+$T$165+$T$170+$T$173+$T$176</f>
        <v>0</v>
      </c>
      <c r="AR83" s="141" t="s">
        <v>21</v>
      </c>
      <c r="AT83" s="141" t="s">
        <v>71</v>
      </c>
      <c r="AU83" s="141" t="s">
        <v>72</v>
      </c>
      <c r="AY83" s="141" t="s">
        <v>149</v>
      </c>
      <c r="BK83" s="142">
        <f>$BK$84+$BK$165+$BK$170+$BK$173+$BK$176</f>
        <v>0</v>
      </c>
    </row>
    <row r="84" spans="2:65" s="132" customFormat="1" ht="21" customHeight="1" x14ac:dyDescent="0.3">
      <c r="B84" s="133"/>
      <c r="C84" s="134"/>
      <c r="D84" s="134" t="s">
        <v>71</v>
      </c>
      <c r="E84" s="143" t="s">
        <v>150</v>
      </c>
      <c r="F84" s="143" t="s">
        <v>446</v>
      </c>
      <c r="G84" s="134"/>
      <c r="H84" s="134"/>
      <c r="J84" s="144">
        <f>$BK$84</f>
        <v>0</v>
      </c>
      <c r="K84" s="134"/>
      <c r="L84" s="137"/>
      <c r="M84" s="138"/>
      <c r="N84" s="134"/>
      <c r="O84" s="134"/>
      <c r="P84" s="139">
        <f>SUM($P$85:$P$164)</f>
        <v>0</v>
      </c>
      <c r="Q84" s="134"/>
      <c r="R84" s="139">
        <f>SUM($R$85:$R$164)</f>
        <v>0</v>
      </c>
      <c r="S84" s="134"/>
      <c r="T84" s="140">
        <f>SUM($T$85:$T$164)</f>
        <v>0</v>
      </c>
      <c r="AR84" s="141" t="s">
        <v>21</v>
      </c>
      <c r="AT84" s="141" t="s">
        <v>71</v>
      </c>
      <c r="AU84" s="141" t="s">
        <v>21</v>
      </c>
      <c r="AY84" s="141" t="s">
        <v>149</v>
      </c>
      <c r="BK84" s="142">
        <f>SUM($BK$85:$BK$164)</f>
        <v>0</v>
      </c>
    </row>
    <row r="85" spans="2:65" s="6" customFormat="1" ht="15.75" customHeight="1" x14ac:dyDescent="0.3">
      <c r="B85" s="23"/>
      <c r="C85" s="145" t="s">
        <v>72</v>
      </c>
      <c r="D85" s="145" t="s">
        <v>154</v>
      </c>
      <c r="E85" s="146" t="s">
        <v>447</v>
      </c>
      <c r="F85" s="147" t="s">
        <v>448</v>
      </c>
      <c r="G85" s="148" t="s">
        <v>272</v>
      </c>
      <c r="H85" s="149">
        <v>8.4</v>
      </c>
      <c r="I85" s="150"/>
      <c r="J85" s="151">
        <f>ROUND($I$85*$H$85,2)</f>
        <v>0</v>
      </c>
      <c r="K85" s="147"/>
      <c r="L85" s="43"/>
      <c r="M85" s="152"/>
      <c r="N85" s="153" t="s">
        <v>43</v>
      </c>
      <c r="O85" s="24"/>
      <c r="P85" s="154">
        <f>$O$85*$H$85</f>
        <v>0</v>
      </c>
      <c r="Q85" s="154">
        <v>0</v>
      </c>
      <c r="R85" s="154">
        <f>$Q$85*$H$85</f>
        <v>0</v>
      </c>
      <c r="S85" s="154">
        <v>0</v>
      </c>
      <c r="T85" s="155">
        <f>$S$85*$H$85</f>
        <v>0</v>
      </c>
      <c r="AR85" s="89" t="s">
        <v>158</v>
      </c>
      <c r="AT85" s="89" t="s">
        <v>154</v>
      </c>
      <c r="AU85" s="89" t="s">
        <v>80</v>
      </c>
      <c r="AY85" s="6" t="s">
        <v>149</v>
      </c>
      <c r="BE85" s="156">
        <f>IF($N$85="základní",$J$85,0)</f>
        <v>0</v>
      </c>
      <c r="BF85" s="156">
        <f>IF($N$85="snížená",$J$85,0)</f>
        <v>0</v>
      </c>
      <c r="BG85" s="156">
        <f>IF($N$85="zákl. přenesená",$J$85,0)</f>
        <v>0</v>
      </c>
      <c r="BH85" s="156">
        <f>IF($N$85="sníž. přenesená",$J$85,0)</f>
        <v>0</v>
      </c>
      <c r="BI85" s="156">
        <f>IF($N$85="nulová",$J$85,0)</f>
        <v>0</v>
      </c>
      <c r="BJ85" s="89" t="s">
        <v>21</v>
      </c>
      <c r="BK85" s="156">
        <f>ROUND($I$85*$H$85,2)</f>
        <v>0</v>
      </c>
      <c r="BL85" s="89" t="s">
        <v>158</v>
      </c>
      <c r="BM85" s="89" t="s">
        <v>21</v>
      </c>
    </row>
    <row r="86" spans="2:65" s="6" customFormat="1" ht="16.5" customHeight="1" x14ac:dyDescent="0.3">
      <c r="B86" s="23"/>
      <c r="C86" s="24"/>
      <c r="D86" s="157" t="s">
        <v>159</v>
      </c>
      <c r="E86" s="24"/>
      <c r="F86" s="158" t="s">
        <v>448</v>
      </c>
      <c r="G86" s="24"/>
      <c r="H86" s="24"/>
      <c r="J86" s="24"/>
      <c r="K86" s="24"/>
      <c r="L86" s="43"/>
      <c r="M86" s="56"/>
      <c r="N86" s="24"/>
      <c r="O86" s="24"/>
      <c r="P86" s="24"/>
      <c r="Q86" s="24"/>
      <c r="R86" s="24"/>
      <c r="S86" s="24"/>
      <c r="T86" s="57"/>
      <c r="AT86" s="6" t="s">
        <v>159</v>
      </c>
      <c r="AU86" s="6" t="s">
        <v>80</v>
      </c>
    </row>
    <row r="87" spans="2:65" s="6" customFormat="1" ht="15.75" customHeight="1" x14ac:dyDescent="0.3">
      <c r="B87" s="159"/>
      <c r="C87" s="160"/>
      <c r="D87" s="161" t="s">
        <v>274</v>
      </c>
      <c r="E87" s="160"/>
      <c r="F87" s="162" t="s">
        <v>449</v>
      </c>
      <c r="G87" s="160"/>
      <c r="H87" s="163">
        <v>8.4</v>
      </c>
      <c r="J87" s="160"/>
      <c r="K87" s="160"/>
      <c r="L87" s="164"/>
      <c r="M87" s="165"/>
      <c r="N87" s="160"/>
      <c r="O87" s="160"/>
      <c r="P87" s="160"/>
      <c r="Q87" s="160"/>
      <c r="R87" s="160"/>
      <c r="S87" s="160"/>
      <c r="T87" s="166"/>
      <c r="AT87" s="167" t="s">
        <v>274</v>
      </c>
      <c r="AU87" s="167" t="s">
        <v>80</v>
      </c>
      <c r="AV87" s="167" t="s">
        <v>80</v>
      </c>
      <c r="AW87" s="167" t="s">
        <v>122</v>
      </c>
      <c r="AX87" s="167" t="s">
        <v>72</v>
      </c>
      <c r="AY87" s="167" t="s">
        <v>149</v>
      </c>
    </row>
    <row r="88" spans="2:65" s="6" customFormat="1" ht="15.75" customHeight="1" x14ac:dyDescent="0.3">
      <c r="B88" s="168"/>
      <c r="C88" s="169"/>
      <c r="D88" s="161" t="s">
        <v>274</v>
      </c>
      <c r="E88" s="169"/>
      <c r="F88" s="170" t="s">
        <v>276</v>
      </c>
      <c r="G88" s="169"/>
      <c r="H88" s="171">
        <v>8.4</v>
      </c>
      <c r="J88" s="169"/>
      <c r="K88" s="169"/>
      <c r="L88" s="172"/>
      <c r="M88" s="173"/>
      <c r="N88" s="169"/>
      <c r="O88" s="169"/>
      <c r="P88" s="169"/>
      <c r="Q88" s="169"/>
      <c r="R88" s="169"/>
      <c r="S88" s="169"/>
      <c r="T88" s="174"/>
      <c r="AT88" s="175" t="s">
        <v>274</v>
      </c>
      <c r="AU88" s="175" t="s">
        <v>80</v>
      </c>
      <c r="AV88" s="175" t="s">
        <v>158</v>
      </c>
      <c r="AW88" s="175" t="s">
        <v>122</v>
      </c>
      <c r="AX88" s="175" t="s">
        <v>21</v>
      </c>
      <c r="AY88" s="175" t="s">
        <v>149</v>
      </c>
    </row>
    <row r="89" spans="2:65" s="6" customFormat="1" ht="15.75" customHeight="1" x14ac:dyDescent="0.3">
      <c r="B89" s="23"/>
      <c r="C89" s="145" t="s">
        <v>72</v>
      </c>
      <c r="D89" s="145" t="s">
        <v>154</v>
      </c>
      <c r="E89" s="146" t="s">
        <v>450</v>
      </c>
      <c r="F89" s="147" t="s">
        <v>451</v>
      </c>
      <c r="G89" s="148" t="s">
        <v>272</v>
      </c>
      <c r="H89" s="149">
        <v>1.6</v>
      </c>
      <c r="I89" s="150"/>
      <c r="J89" s="151">
        <f>ROUND($I$89*$H$89,2)</f>
        <v>0</v>
      </c>
      <c r="K89" s="147"/>
      <c r="L89" s="43"/>
      <c r="M89" s="152"/>
      <c r="N89" s="153" t="s">
        <v>43</v>
      </c>
      <c r="O89" s="24"/>
      <c r="P89" s="154">
        <f>$O$89*$H$89</f>
        <v>0</v>
      </c>
      <c r="Q89" s="154">
        <v>0</v>
      </c>
      <c r="R89" s="154">
        <f>$Q$89*$H$89</f>
        <v>0</v>
      </c>
      <c r="S89" s="154">
        <v>0</v>
      </c>
      <c r="T89" s="155">
        <f>$S$89*$H$89</f>
        <v>0</v>
      </c>
      <c r="AR89" s="89" t="s">
        <v>158</v>
      </c>
      <c r="AT89" s="89" t="s">
        <v>154</v>
      </c>
      <c r="AU89" s="89" t="s">
        <v>80</v>
      </c>
      <c r="AY89" s="6" t="s">
        <v>149</v>
      </c>
      <c r="BE89" s="156">
        <f>IF($N$89="základní",$J$89,0)</f>
        <v>0</v>
      </c>
      <c r="BF89" s="156">
        <f>IF($N$89="snížená",$J$89,0)</f>
        <v>0</v>
      </c>
      <c r="BG89" s="156">
        <f>IF($N$89="zákl. přenesená",$J$89,0)</f>
        <v>0</v>
      </c>
      <c r="BH89" s="156">
        <f>IF($N$89="sníž. přenesená",$J$89,0)</f>
        <v>0</v>
      </c>
      <c r="BI89" s="156">
        <f>IF($N$89="nulová",$J$89,0)</f>
        <v>0</v>
      </c>
      <c r="BJ89" s="89" t="s">
        <v>21</v>
      </c>
      <c r="BK89" s="156">
        <f>ROUND($I$89*$H$89,2)</f>
        <v>0</v>
      </c>
      <c r="BL89" s="89" t="s">
        <v>158</v>
      </c>
      <c r="BM89" s="89" t="s">
        <v>80</v>
      </c>
    </row>
    <row r="90" spans="2:65" s="6" customFormat="1" ht="16.5" customHeight="1" x14ac:dyDescent="0.3">
      <c r="B90" s="23"/>
      <c r="C90" s="24"/>
      <c r="D90" s="157" t="s">
        <v>159</v>
      </c>
      <c r="E90" s="24"/>
      <c r="F90" s="158" t="s">
        <v>451</v>
      </c>
      <c r="G90" s="24"/>
      <c r="H90" s="24"/>
      <c r="J90" s="24"/>
      <c r="K90" s="24"/>
      <c r="L90" s="43"/>
      <c r="M90" s="56"/>
      <c r="N90" s="24"/>
      <c r="O90" s="24"/>
      <c r="P90" s="24"/>
      <c r="Q90" s="24"/>
      <c r="R90" s="24"/>
      <c r="S90" s="24"/>
      <c r="T90" s="57"/>
      <c r="AT90" s="6" t="s">
        <v>159</v>
      </c>
      <c r="AU90" s="6" t="s">
        <v>80</v>
      </c>
    </row>
    <row r="91" spans="2:65" s="6" customFormat="1" ht="15.75" customHeight="1" x14ac:dyDescent="0.3">
      <c r="B91" s="159"/>
      <c r="C91" s="160"/>
      <c r="D91" s="161" t="s">
        <v>274</v>
      </c>
      <c r="E91" s="160"/>
      <c r="F91" s="162" t="s">
        <v>452</v>
      </c>
      <c r="G91" s="160"/>
      <c r="H91" s="163">
        <v>1.6</v>
      </c>
      <c r="J91" s="160"/>
      <c r="K91" s="160"/>
      <c r="L91" s="164"/>
      <c r="M91" s="165"/>
      <c r="N91" s="160"/>
      <c r="O91" s="160"/>
      <c r="P91" s="160"/>
      <c r="Q91" s="160"/>
      <c r="R91" s="160"/>
      <c r="S91" s="160"/>
      <c r="T91" s="166"/>
      <c r="AT91" s="167" t="s">
        <v>274</v>
      </c>
      <c r="AU91" s="167" t="s">
        <v>80</v>
      </c>
      <c r="AV91" s="167" t="s">
        <v>80</v>
      </c>
      <c r="AW91" s="167" t="s">
        <v>122</v>
      </c>
      <c r="AX91" s="167" t="s">
        <v>72</v>
      </c>
      <c r="AY91" s="167" t="s">
        <v>149</v>
      </c>
    </row>
    <row r="92" spans="2:65" s="6" customFormat="1" ht="15.75" customHeight="1" x14ac:dyDescent="0.3">
      <c r="B92" s="168"/>
      <c r="C92" s="169"/>
      <c r="D92" s="161" t="s">
        <v>274</v>
      </c>
      <c r="E92" s="169"/>
      <c r="F92" s="170" t="s">
        <v>276</v>
      </c>
      <c r="G92" s="169"/>
      <c r="H92" s="171">
        <v>1.6</v>
      </c>
      <c r="J92" s="169"/>
      <c r="K92" s="169"/>
      <c r="L92" s="172"/>
      <c r="M92" s="173"/>
      <c r="N92" s="169"/>
      <c r="O92" s="169"/>
      <c r="P92" s="169"/>
      <c r="Q92" s="169"/>
      <c r="R92" s="169"/>
      <c r="S92" s="169"/>
      <c r="T92" s="174"/>
      <c r="AT92" s="175" t="s">
        <v>274</v>
      </c>
      <c r="AU92" s="175" t="s">
        <v>80</v>
      </c>
      <c r="AV92" s="175" t="s">
        <v>158</v>
      </c>
      <c r="AW92" s="175" t="s">
        <v>122</v>
      </c>
      <c r="AX92" s="175" t="s">
        <v>21</v>
      </c>
      <c r="AY92" s="175" t="s">
        <v>149</v>
      </c>
    </row>
    <row r="93" spans="2:65" s="6" customFormat="1" ht="15.75" customHeight="1" x14ac:dyDescent="0.3">
      <c r="B93" s="23"/>
      <c r="C93" s="145" t="s">
        <v>72</v>
      </c>
      <c r="D93" s="145" t="s">
        <v>154</v>
      </c>
      <c r="E93" s="146" t="s">
        <v>453</v>
      </c>
      <c r="F93" s="147" t="s">
        <v>454</v>
      </c>
      <c r="G93" s="148" t="s">
        <v>272</v>
      </c>
      <c r="H93" s="149">
        <v>10.1</v>
      </c>
      <c r="I93" s="150"/>
      <c r="J93" s="151">
        <f>ROUND($I$93*$H$93,2)</f>
        <v>0</v>
      </c>
      <c r="K93" s="147"/>
      <c r="L93" s="43"/>
      <c r="M93" s="152"/>
      <c r="N93" s="153" t="s">
        <v>43</v>
      </c>
      <c r="O93" s="24"/>
      <c r="P93" s="154">
        <f>$O$93*$H$93</f>
        <v>0</v>
      </c>
      <c r="Q93" s="154">
        <v>0</v>
      </c>
      <c r="R93" s="154">
        <f>$Q$93*$H$93</f>
        <v>0</v>
      </c>
      <c r="S93" s="154">
        <v>0</v>
      </c>
      <c r="T93" s="155">
        <f>$S$93*$H$93</f>
        <v>0</v>
      </c>
      <c r="AR93" s="89" t="s">
        <v>158</v>
      </c>
      <c r="AT93" s="89" t="s">
        <v>154</v>
      </c>
      <c r="AU93" s="89" t="s">
        <v>80</v>
      </c>
      <c r="AY93" s="6" t="s">
        <v>149</v>
      </c>
      <c r="BE93" s="156">
        <f>IF($N$93="základní",$J$93,0)</f>
        <v>0</v>
      </c>
      <c r="BF93" s="156">
        <f>IF($N$93="snížená",$J$93,0)</f>
        <v>0</v>
      </c>
      <c r="BG93" s="156">
        <f>IF($N$93="zákl. přenesená",$J$93,0)</f>
        <v>0</v>
      </c>
      <c r="BH93" s="156">
        <f>IF($N$93="sníž. přenesená",$J$93,0)</f>
        <v>0</v>
      </c>
      <c r="BI93" s="156">
        <f>IF($N$93="nulová",$J$93,0)</f>
        <v>0</v>
      </c>
      <c r="BJ93" s="89" t="s">
        <v>21</v>
      </c>
      <c r="BK93" s="156">
        <f>ROUND($I$93*$H$93,2)</f>
        <v>0</v>
      </c>
      <c r="BL93" s="89" t="s">
        <v>158</v>
      </c>
      <c r="BM93" s="89" t="s">
        <v>162</v>
      </c>
    </row>
    <row r="94" spans="2:65" s="6" customFormat="1" ht="16.5" customHeight="1" x14ac:dyDescent="0.3">
      <c r="B94" s="23"/>
      <c r="C94" s="24"/>
      <c r="D94" s="157" t="s">
        <v>159</v>
      </c>
      <c r="E94" s="24"/>
      <c r="F94" s="158" t="s">
        <v>454</v>
      </c>
      <c r="G94" s="24"/>
      <c r="H94" s="24"/>
      <c r="J94" s="24"/>
      <c r="K94" s="24"/>
      <c r="L94" s="43"/>
      <c r="M94" s="56"/>
      <c r="N94" s="24"/>
      <c r="O94" s="24"/>
      <c r="P94" s="24"/>
      <c r="Q94" s="24"/>
      <c r="R94" s="24"/>
      <c r="S94" s="24"/>
      <c r="T94" s="57"/>
      <c r="AT94" s="6" t="s">
        <v>159</v>
      </c>
      <c r="AU94" s="6" t="s">
        <v>80</v>
      </c>
    </row>
    <row r="95" spans="2:65" s="6" customFormat="1" ht="15.75" customHeight="1" x14ac:dyDescent="0.3">
      <c r="B95" s="159"/>
      <c r="C95" s="160"/>
      <c r="D95" s="161" t="s">
        <v>274</v>
      </c>
      <c r="E95" s="160"/>
      <c r="F95" s="162" t="s">
        <v>455</v>
      </c>
      <c r="G95" s="160"/>
      <c r="H95" s="163">
        <v>10.1</v>
      </c>
      <c r="J95" s="160"/>
      <c r="K95" s="160"/>
      <c r="L95" s="164"/>
      <c r="M95" s="165"/>
      <c r="N95" s="160"/>
      <c r="O95" s="160"/>
      <c r="P95" s="160"/>
      <c r="Q95" s="160"/>
      <c r="R95" s="160"/>
      <c r="S95" s="160"/>
      <c r="T95" s="166"/>
      <c r="AT95" s="167" t="s">
        <v>274</v>
      </c>
      <c r="AU95" s="167" t="s">
        <v>80</v>
      </c>
      <c r="AV95" s="167" t="s">
        <v>80</v>
      </c>
      <c r="AW95" s="167" t="s">
        <v>122</v>
      </c>
      <c r="AX95" s="167" t="s">
        <v>72</v>
      </c>
      <c r="AY95" s="167" t="s">
        <v>149</v>
      </c>
    </row>
    <row r="96" spans="2:65" s="6" customFormat="1" ht="15.75" customHeight="1" x14ac:dyDescent="0.3">
      <c r="B96" s="168"/>
      <c r="C96" s="169"/>
      <c r="D96" s="161" t="s">
        <v>274</v>
      </c>
      <c r="E96" s="169"/>
      <c r="F96" s="170" t="s">
        <v>276</v>
      </c>
      <c r="G96" s="169"/>
      <c r="H96" s="171">
        <v>10.1</v>
      </c>
      <c r="J96" s="169"/>
      <c r="K96" s="169"/>
      <c r="L96" s="172"/>
      <c r="M96" s="173"/>
      <c r="N96" s="169"/>
      <c r="O96" s="169"/>
      <c r="P96" s="169"/>
      <c r="Q96" s="169"/>
      <c r="R96" s="169"/>
      <c r="S96" s="169"/>
      <c r="T96" s="174"/>
      <c r="AT96" s="175" t="s">
        <v>274</v>
      </c>
      <c r="AU96" s="175" t="s">
        <v>80</v>
      </c>
      <c r="AV96" s="175" t="s">
        <v>158</v>
      </c>
      <c r="AW96" s="175" t="s">
        <v>122</v>
      </c>
      <c r="AX96" s="175" t="s">
        <v>21</v>
      </c>
      <c r="AY96" s="175" t="s">
        <v>149</v>
      </c>
    </row>
    <row r="97" spans="2:65" s="6" customFormat="1" ht="15.75" customHeight="1" x14ac:dyDescent="0.3">
      <c r="B97" s="23"/>
      <c r="C97" s="145" t="s">
        <v>72</v>
      </c>
      <c r="D97" s="145" t="s">
        <v>154</v>
      </c>
      <c r="E97" s="146" t="s">
        <v>456</v>
      </c>
      <c r="F97" s="147" t="s">
        <v>457</v>
      </c>
      <c r="G97" s="148" t="s">
        <v>272</v>
      </c>
      <c r="H97" s="149">
        <v>20.3</v>
      </c>
      <c r="I97" s="150"/>
      <c r="J97" s="151">
        <f>ROUND($I$97*$H$97,2)</f>
        <v>0</v>
      </c>
      <c r="K97" s="147"/>
      <c r="L97" s="43"/>
      <c r="M97" s="152"/>
      <c r="N97" s="153" t="s">
        <v>43</v>
      </c>
      <c r="O97" s="24"/>
      <c r="P97" s="154">
        <f>$O$97*$H$97</f>
        <v>0</v>
      </c>
      <c r="Q97" s="154">
        <v>0</v>
      </c>
      <c r="R97" s="154">
        <f>$Q$97*$H$97</f>
        <v>0</v>
      </c>
      <c r="S97" s="154">
        <v>0</v>
      </c>
      <c r="T97" s="155">
        <f>$S$97*$H$97</f>
        <v>0</v>
      </c>
      <c r="AR97" s="89" t="s">
        <v>158</v>
      </c>
      <c r="AT97" s="89" t="s">
        <v>154</v>
      </c>
      <c r="AU97" s="89" t="s">
        <v>80</v>
      </c>
      <c r="AY97" s="6" t="s">
        <v>149</v>
      </c>
      <c r="BE97" s="156">
        <f>IF($N$97="základní",$J$97,0)</f>
        <v>0</v>
      </c>
      <c r="BF97" s="156">
        <f>IF($N$97="snížená",$J$97,0)</f>
        <v>0</v>
      </c>
      <c r="BG97" s="156">
        <f>IF($N$97="zákl. přenesená",$J$97,0)</f>
        <v>0</v>
      </c>
      <c r="BH97" s="156">
        <f>IF($N$97="sníž. přenesená",$J$97,0)</f>
        <v>0</v>
      </c>
      <c r="BI97" s="156">
        <f>IF($N$97="nulová",$J$97,0)</f>
        <v>0</v>
      </c>
      <c r="BJ97" s="89" t="s">
        <v>21</v>
      </c>
      <c r="BK97" s="156">
        <f>ROUND($I$97*$H$97,2)</f>
        <v>0</v>
      </c>
      <c r="BL97" s="89" t="s">
        <v>158</v>
      </c>
      <c r="BM97" s="89" t="s">
        <v>158</v>
      </c>
    </row>
    <row r="98" spans="2:65" s="6" customFormat="1" ht="16.5" customHeight="1" x14ac:dyDescent="0.3">
      <c r="B98" s="23"/>
      <c r="C98" s="24"/>
      <c r="D98" s="157" t="s">
        <v>159</v>
      </c>
      <c r="E98" s="24"/>
      <c r="F98" s="158" t="s">
        <v>457</v>
      </c>
      <c r="G98" s="24"/>
      <c r="H98" s="24"/>
      <c r="J98" s="24"/>
      <c r="K98" s="24"/>
      <c r="L98" s="43"/>
      <c r="M98" s="56"/>
      <c r="N98" s="24"/>
      <c r="O98" s="24"/>
      <c r="P98" s="24"/>
      <c r="Q98" s="24"/>
      <c r="R98" s="24"/>
      <c r="S98" s="24"/>
      <c r="T98" s="57"/>
      <c r="AT98" s="6" t="s">
        <v>159</v>
      </c>
      <c r="AU98" s="6" t="s">
        <v>80</v>
      </c>
    </row>
    <row r="99" spans="2:65" s="6" customFormat="1" ht="15.75" customHeight="1" x14ac:dyDescent="0.3">
      <c r="B99" s="23"/>
      <c r="C99" s="145" t="s">
        <v>72</v>
      </c>
      <c r="D99" s="145" t="s">
        <v>154</v>
      </c>
      <c r="E99" s="146" t="s">
        <v>458</v>
      </c>
      <c r="F99" s="147" t="s">
        <v>459</v>
      </c>
      <c r="G99" s="148" t="s">
        <v>272</v>
      </c>
      <c r="H99" s="149">
        <v>2.5</v>
      </c>
      <c r="I99" s="150"/>
      <c r="J99" s="151">
        <f>ROUND($I$99*$H$99,2)</f>
        <v>0</v>
      </c>
      <c r="K99" s="147"/>
      <c r="L99" s="43"/>
      <c r="M99" s="152"/>
      <c r="N99" s="153" t="s">
        <v>43</v>
      </c>
      <c r="O99" s="24"/>
      <c r="P99" s="154">
        <f>$O$99*$H$99</f>
        <v>0</v>
      </c>
      <c r="Q99" s="154">
        <v>0</v>
      </c>
      <c r="R99" s="154">
        <f>$Q$99*$H$99</f>
        <v>0</v>
      </c>
      <c r="S99" s="154">
        <v>0</v>
      </c>
      <c r="T99" s="155">
        <f>$S$99*$H$99</f>
        <v>0</v>
      </c>
      <c r="AR99" s="89" t="s">
        <v>158</v>
      </c>
      <c r="AT99" s="89" t="s">
        <v>154</v>
      </c>
      <c r="AU99" s="89" t="s">
        <v>80</v>
      </c>
      <c r="AY99" s="6" t="s">
        <v>149</v>
      </c>
      <c r="BE99" s="156">
        <f>IF($N$99="základní",$J$99,0)</f>
        <v>0</v>
      </c>
      <c r="BF99" s="156">
        <f>IF($N$99="snížená",$J$99,0)</f>
        <v>0</v>
      </c>
      <c r="BG99" s="156">
        <f>IF($N$99="zákl. přenesená",$J$99,0)</f>
        <v>0</v>
      </c>
      <c r="BH99" s="156">
        <f>IF($N$99="sníž. přenesená",$J$99,0)</f>
        <v>0</v>
      </c>
      <c r="BI99" s="156">
        <f>IF($N$99="nulová",$J$99,0)</f>
        <v>0</v>
      </c>
      <c r="BJ99" s="89" t="s">
        <v>21</v>
      </c>
      <c r="BK99" s="156">
        <f>ROUND($I$99*$H$99,2)</f>
        <v>0</v>
      </c>
      <c r="BL99" s="89" t="s">
        <v>158</v>
      </c>
      <c r="BM99" s="89" t="s">
        <v>168</v>
      </c>
    </row>
    <row r="100" spans="2:65" s="6" customFormat="1" ht="16.5" customHeight="1" x14ac:dyDescent="0.3">
      <c r="B100" s="23"/>
      <c r="C100" s="24"/>
      <c r="D100" s="157" t="s">
        <v>159</v>
      </c>
      <c r="E100" s="24"/>
      <c r="F100" s="158" t="s">
        <v>459</v>
      </c>
      <c r="G100" s="24"/>
      <c r="H100" s="24"/>
      <c r="J100" s="24"/>
      <c r="K100" s="24"/>
      <c r="L100" s="43"/>
      <c r="M100" s="56"/>
      <c r="N100" s="24"/>
      <c r="O100" s="24"/>
      <c r="P100" s="24"/>
      <c r="Q100" s="24"/>
      <c r="R100" s="24"/>
      <c r="S100" s="24"/>
      <c r="T100" s="57"/>
      <c r="AT100" s="6" t="s">
        <v>159</v>
      </c>
      <c r="AU100" s="6" t="s">
        <v>80</v>
      </c>
    </row>
    <row r="101" spans="2:65" s="6" customFormat="1" ht="15.75" customHeight="1" x14ac:dyDescent="0.3">
      <c r="B101" s="159"/>
      <c r="C101" s="160"/>
      <c r="D101" s="161" t="s">
        <v>274</v>
      </c>
      <c r="E101" s="160"/>
      <c r="F101" s="162" t="s">
        <v>460</v>
      </c>
      <c r="G101" s="160"/>
      <c r="H101" s="163">
        <v>2.5</v>
      </c>
      <c r="J101" s="160"/>
      <c r="K101" s="160"/>
      <c r="L101" s="164"/>
      <c r="M101" s="165"/>
      <c r="N101" s="160"/>
      <c r="O101" s="160"/>
      <c r="P101" s="160"/>
      <c r="Q101" s="160"/>
      <c r="R101" s="160"/>
      <c r="S101" s="160"/>
      <c r="T101" s="166"/>
      <c r="AT101" s="167" t="s">
        <v>274</v>
      </c>
      <c r="AU101" s="167" t="s">
        <v>80</v>
      </c>
      <c r="AV101" s="167" t="s">
        <v>80</v>
      </c>
      <c r="AW101" s="167" t="s">
        <v>122</v>
      </c>
      <c r="AX101" s="167" t="s">
        <v>72</v>
      </c>
      <c r="AY101" s="167" t="s">
        <v>149</v>
      </c>
    </row>
    <row r="102" spans="2:65" s="6" customFormat="1" ht="15.75" customHeight="1" x14ac:dyDescent="0.3">
      <c r="B102" s="168"/>
      <c r="C102" s="169"/>
      <c r="D102" s="161" t="s">
        <v>274</v>
      </c>
      <c r="E102" s="169"/>
      <c r="F102" s="170" t="s">
        <v>276</v>
      </c>
      <c r="G102" s="169"/>
      <c r="H102" s="171">
        <v>2.5</v>
      </c>
      <c r="J102" s="169"/>
      <c r="K102" s="169"/>
      <c r="L102" s="172"/>
      <c r="M102" s="173"/>
      <c r="N102" s="169"/>
      <c r="O102" s="169"/>
      <c r="P102" s="169"/>
      <c r="Q102" s="169"/>
      <c r="R102" s="169"/>
      <c r="S102" s="169"/>
      <c r="T102" s="174"/>
      <c r="AT102" s="175" t="s">
        <v>274</v>
      </c>
      <c r="AU102" s="175" t="s">
        <v>80</v>
      </c>
      <c r="AV102" s="175" t="s">
        <v>158</v>
      </c>
      <c r="AW102" s="175" t="s">
        <v>122</v>
      </c>
      <c r="AX102" s="175" t="s">
        <v>21</v>
      </c>
      <c r="AY102" s="175" t="s">
        <v>149</v>
      </c>
    </row>
    <row r="103" spans="2:65" s="6" customFormat="1" ht="15.75" customHeight="1" x14ac:dyDescent="0.3">
      <c r="B103" s="23"/>
      <c r="C103" s="145" t="s">
        <v>72</v>
      </c>
      <c r="D103" s="145" t="s">
        <v>154</v>
      </c>
      <c r="E103" s="146" t="s">
        <v>461</v>
      </c>
      <c r="F103" s="147" t="s">
        <v>462</v>
      </c>
      <c r="G103" s="148" t="s">
        <v>157</v>
      </c>
      <c r="H103" s="149">
        <v>1</v>
      </c>
      <c r="I103" s="150"/>
      <c r="J103" s="151">
        <f>ROUND($I$103*$H$103,2)</f>
        <v>0</v>
      </c>
      <c r="K103" s="147"/>
      <c r="L103" s="43"/>
      <c r="M103" s="152"/>
      <c r="N103" s="153" t="s">
        <v>43</v>
      </c>
      <c r="O103" s="24"/>
      <c r="P103" s="154">
        <f>$O$103*$H$103</f>
        <v>0</v>
      </c>
      <c r="Q103" s="154">
        <v>0</v>
      </c>
      <c r="R103" s="154">
        <f>$Q$103*$H$103</f>
        <v>0</v>
      </c>
      <c r="S103" s="154">
        <v>0</v>
      </c>
      <c r="T103" s="155">
        <f>$S$103*$H$103</f>
        <v>0</v>
      </c>
      <c r="AR103" s="89" t="s">
        <v>158</v>
      </c>
      <c r="AT103" s="89" t="s">
        <v>154</v>
      </c>
      <c r="AU103" s="89" t="s">
        <v>80</v>
      </c>
      <c r="AY103" s="6" t="s">
        <v>149</v>
      </c>
      <c r="BE103" s="156">
        <f>IF($N$103="základní",$J$103,0)</f>
        <v>0</v>
      </c>
      <c r="BF103" s="156">
        <f>IF($N$103="snížená",$J$103,0)</f>
        <v>0</v>
      </c>
      <c r="BG103" s="156">
        <f>IF($N$103="zákl. přenesená",$J$103,0)</f>
        <v>0</v>
      </c>
      <c r="BH103" s="156">
        <f>IF($N$103="sníž. přenesená",$J$103,0)</f>
        <v>0</v>
      </c>
      <c r="BI103" s="156">
        <f>IF($N$103="nulová",$J$103,0)</f>
        <v>0</v>
      </c>
      <c r="BJ103" s="89" t="s">
        <v>21</v>
      </c>
      <c r="BK103" s="156">
        <f>ROUND($I$103*$H$103,2)</f>
        <v>0</v>
      </c>
      <c r="BL103" s="89" t="s">
        <v>158</v>
      </c>
      <c r="BM103" s="89" t="s">
        <v>171</v>
      </c>
    </row>
    <row r="104" spans="2:65" s="6" customFormat="1" ht="16.5" customHeight="1" x14ac:dyDescent="0.3">
      <c r="B104" s="23"/>
      <c r="C104" s="24"/>
      <c r="D104" s="157" t="s">
        <v>159</v>
      </c>
      <c r="E104" s="24"/>
      <c r="F104" s="158" t="s">
        <v>462</v>
      </c>
      <c r="G104" s="24"/>
      <c r="H104" s="24"/>
      <c r="J104" s="24"/>
      <c r="K104" s="24"/>
      <c r="L104" s="43"/>
      <c r="M104" s="56"/>
      <c r="N104" s="24"/>
      <c r="O104" s="24"/>
      <c r="P104" s="24"/>
      <c r="Q104" s="24"/>
      <c r="R104" s="24"/>
      <c r="S104" s="24"/>
      <c r="T104" s="57"/>
      <c r="AT104" s="6" t="s">
        <v>159</v>
      </c>
      <c r="AU104" s="6" t="s">
        <v>80</v>
      </c>
    </row>
    <row r="105" spans="2:65" s="6" customFormat="1" ht="15.75" customHeight="1" x14ac:dyDescent="0.3">
      <c r="B105" s="23"/>
      <c r="C105" s="145" t="s">
        <v>72</v>
      </c>
      <c r="D105" s="145" t="s">
        <v>154</v>
      </c>
      <c r="E105" s="146" t="s">
        <v>463</v>
      </c>
      <c r="F105" s="147" t="s">
        <v>464</v>
      </c>
      <c r="G105" s="148" t="s">
        <v>157</v>
      </c>
      <c r="H105" s="149">
        <v>1</v>
      </c>
      <c r="I105" s="150"/>
      <c r="J105" s="151">
        <f>ROUND($I$105*$H$105,2)</f>
        <v>0</v>
      </c>
      <c r="K105" s="147"/>
      <c r="L105" s="43"/>
      <c r="M105" s="152"/>
      <c r="N105" s="153" t="s">
        <v>43</v>
      </c>
      <c r="O105" s="24"/>
      <c r="P105" s="154">
        <f>$O$105*$H$105</f>
        <v>0</v>
      </c>
      <c r="Q105" s="154">
        <v>0</v>
      </c>
      <c r="R105" s="154">
        <f>$Q$105*$H$105</f>
        <v>0</v>
      </c>
      <c r="S105" s="154">
        <v>0</v>
      </c>
      <c r="T105" s="155">
        <f>$S$105*$H$105</f>
        <v>0</v>
      </c>
      <c r="AR105" s="89" t="s">
        <v>158</v>
      </c>
      <c r="AT105" s="89" t="s">
        <v>154</v>
      </c>
      <c r="AU105" s="89" t="s">
        <v>80</v>
      </c>
      <c r="AY105" s="6" t="s">
        <v>149</v>
      </c>
      <c r="BE105" s="156">
        <f>IF($N$105="základní",$J$105,0)</f>
        <v>0</v>
      </c>
      <c r="BF105" s="156">
        <f>IF($N$105="snížená",$J$105,0)</f>
        <v>0</v>
      </c>
      <c r="BG105" s="156">
        <f>IF($N$105="zákl. přenesená",$J$105,0)</f>
        <v>0</v>
      </c>
      <c r="BH105" s="156">
        <f>IF($N$105="sníž. přenesená",$J$105,0)</f>
        <v>0</v>
      </c>
      <c r="BI105" s="156">
        <f>IF($N$105="nulová",$J$105,0)</f>
        <v>0</v>
      </c>
      <c r="BJ105" s="89" t="s">
        <v>21</v>
      </c>
      <c r="BK105" s="156">
        <f>ROUND($I$105*$H$105,2)</f>
        <v>0</v>
      </c>
      <c r="BL105" s="89" t="s">
        <v>158</v>
      </c>
      <c r="BM105" s="89" t="s">
        <v>174</v>
      </c>
    </row>
    <row r="106" spans="2:65" s="6" customFormat="1" ht="16.5" customHeight="1" x14ac:dyDescent="0.3">
      <c r="B106" s="23"/>
      <c r="C106" s="24"/>
      <c r="D106" s="157" t="s">
        <v>159</v>
      </c>
      <c r="E106" s="24"/>
      <c r="F106" s="158" t="s">
        <v>464</v>
      </c>
      <c r="G106" s="24"/>
      <c r="H106" s="24"/>
      <c r="J106" s="24"/>
      <c r="K106" s="24"/>
      <c r="L106" s="43"/>
      <c r="M106" s="56"/>
      <c r="N106" s="24"/>
      <c r="O106" s="24"/>
      <c r="P106" s="24"/>
      <c r="Q106" s="24"/>
      <c r="R106" s="24"/>
      <c r="S106" s="24"/>
      <c r="T106" s="57"/>
      <c r="AT106" s="6" t="s">
        <v>159</v>
      </c>
      <c r="AU106" s="6" t="s">
        <v>80</v>
      </c>
    </row>
    <row r="107" spans="2:65" s="6" customFormat="1" ht="15.75" customHeight="1" x14ac:dyDescent="0.3">
      <c r="B107" s="23"/>
      <c r="C107" s="145" t="s">
        <v>72</v>
      </c>
      <c r="D107" s="145" t="s">
        <v>154</v>
      </c>
      <c r="E107" s="146" t="s">
        <v>465</v>
      </c>
      <c r="F107" s="147" t="s">
        <v>466</v>
      </c>
      <c r="G107" s="148" t="s">
        <v>157</v>
      </c>
      <c r="H107" s="149">
        <v>1</v>
      </c>
      <c r="I107" s="150"/>
      <c r="J107" s="151">
        <f>ROUND($I$107*$H$107,2)</f>
        <v>0</v>
      </c>
      <c r="K107" s="147"/>
      <c r="L107" s="43"/>
      <c r="M107" s="152"/>
      <c r="N107" s="153" t="s">
        <v>43</v>
      </c>
      <c r="O107" s="24"/>
      <c r="P107" s="154">
        <f>$O$107*$H$107</f>
        <v>0</v>
      </c>
      <c r="Q107" s="154">
        <v>0</v>
      </c>
      <c r="R107" s="154">
        <f>$Q$107*$H$107</f>
        <v>0</v>
      </c>
      <c r="S107" s="154">
        <v>0</v>
      </c>
      <c r="T107" s="155">
        <f>$S$107*$H$107</f>
        <v>0</v>
      </c>
      <c r="AR107" s="89" t="s">
        <v>158</v>
      </c>
      <c r="AT107" s="89" t="s">
        <v>154</v>
      </c>
      <c r="AU107" s="89" t="s">
        <v>80</v>
      </c>
      <c r="AY107" s="6" t="s">
        <v>149</v>
      </c>
      <c r="BE107" s="156">
        <f>IF($N$107="základní",$J$107,0)</f>
        <v>0</v>
      </c>
      <c r="BF107" s="156">
        <f>IF($N$107="snížená",$J$107,0)</f>
        <v>0</v>
      </c>
      <c r="BG107" s="156">
        <f>IF($N$107="zákl. přenesená",$J$107,0)</f>
        <v>0</v>
      </c>
      <c r="BH107" s="156">
        <f>IF($N$107="sníž. přenesená",$J$107,0)</f>
        <v>0</v>
      </c>
      <c r="BI107" s="156">
        <f>IF($N$107="nulová",$J$107,0)</f>
        <v>0</v>
      </c>
      <c r="BJ107" s="89" t="s">
        <v>21</v>
      </c>
      <c r="BK107" s="156">
        <f>ROUND($I$107*$H$107,2)</f>
        <v>0</v>
      </c>
      <c r="BL107" s="89" t="s">
        <v>158</v>
      </c>
      <c r="BM107" s="89" t="s">
        <v>177</v>
      </c>
    </row>
    <row r="108" spans="2:65" s="6" customFormat="1" ht="16.5" customHeight="1" x14ac:dyDescent="0.3">
      <c r="B108" s="23"/>
      <c r="C108" s="24"/>
      <c r="D108" s="157" t="s">
        <v>159</v>
      </c>
      <c r="E108" s="24"/>
      <c r="F108" s="158" t="s">
        <v>466</v>
      </c>
      <c r="G108" s="24"/>
      <c r="H108" s="24"/>
      <c r="J108" s="24"/>
      <c r="K108" s="24"/>
      <c r="L108" s="43"/>
      <c r="M108" s="56"/>
      <c r="N108" s="24"/>
      <c r="O108" s="24"/>
      <c r="P108" s="24"/>
      <c r="Q108" s="24"/>
      <c r="R108" s="24"/>
      <c r="S108" s="24"/>
      <c r="T108" s="57"/>
      <c r="AT108" s="6" t="s">
        <v>159</v>
      </c>
      <c r="AU108" s="6" t="s">
        <v>80</v>
      </c>
    </row>
    <row r="109" spans="2:65" s="6" customFormat="1" ht="15.75" customHeight="1" x14ac:dyDescent="0.3">
      <c r="B109" s="23"/>
      <c r="C109" s="145" t="s">
        <v>72</v>
      </c>
      <c r="D109" s="145" t="s">
        <v>154</v>
      </c>
      <c r="E109" s="146" t="s">
        <v>467</v>
      </c>
      <c r="F109" s="147" t="s">
        <v>468</v>
      </c>
      <c r="G109" s="148" t="s">
        <v>272</v>
      </c>
      <c r="H109" s="149">
        <v>1</v>
      </c>
      <c r="I109" s="150"/>
      <c r="J109" s="151">
        <f>ROUND($I$109*$H$109,2)</f>
        <v>0</v>
      </c>
      <c r="K109" s="147"/>
      <c r="L109" s="43"/>
      <c r="M109" s="152"/>
      <c r="N109" s="153" t="s">
        <v>43</v>
      </c>
      <c r="O109" s="24"/>
      <c r="P109" s="154">
        <f>$O$109*$H$109</f>
        <v>0</v>
      </c>
      <c r="Q109" s="154">
        <v>0</v>
      </c>
      <c r="R109" s="154">
        <f>$Q$109*$H$109</f>
        <v>0</v>
      </c>
      <c r="S109" s="154">
        <v>0</v>
      </c>
      <c r="T109" s="155">
        <f>$S$109*$H$109</f>
        <v>0</v>
      </c>
      <c r="AR109" s="89" t="s">
        <v>158</v>
      </c>
      <c r="AT109" s="89" t="s">
        <v>154</v>
      </c>
      <c r="AU109" s="89" t="s">
        <v>80</v>
      </c>
      <c r="AY109" s="6" t="s">
        <v>149</v>
      </c>
      <c r="BE109" s="156">
        <f>IF($N$109="základní",$J$109,0)</f>
        <v>0</v>
      </c>
      <c r="BF109" s="156">
        <f>IF($N$109="snížená",$J$109,0)</f>
        <v>0</v>
      </c>
      <c r="BG109" s="156">
        <f>IF($N$109="zákl. přenesená",$J$109,0)</f>
        <v>0</v>
      </c>
      <c r="BH109" s="156">
        <f>IF($N$109="sníž. přenesená",$J$109,0)</f>
        <v>0</v>
      </c>
      <c r="BI109" s="156">
        <f>IF($N$109="nulová",$J$109,0)</f>
        <v>0</v>
      </c>
      <c r="BJ109" s="89" t="s">
        <v>21</v>
      </c>
      <c r="BK109" s="156">
        <f>ROUND($I$109*$H$109,2)</f>
        <v>0</v>
      </c>
      <c r="BL109" s="89" t="s">
        <v>158</v>
      </c>
      <c r="BM109" s="89" t="s">
        <v>180</v>
      </c>
    </row>
    <row r="110" spans="2:65" s="6" customFormat="1" ht="16.5" customHeight="1" x14ac:dyDescent="0.3">
      <c r="B110" s="23"/>
      <c r="C110" s="24"/>
      <c r="D110" s="157" t="s">
        <v>159</v>
      </c>
      <c r="E110" s="24"/>
      <c r="F110" s="158" t="s">
        <v>468</v>
      </c>
      <c r="G110" s="24"/>
      <c r="H110" s="24"/>
      <c r="J110" s="24"/>
      <c r="K110" s="24"/>
      <c r="L110" s="43"/>
      <c r="M110" s="56"/>
      <c r="N110" s="24"/>
      <c r="O110" s="24"/>
      <c r="P110" s="24"/>
      <c r="Q110" s="24"/>
      <c r="R110" s="24"/>
      <c r="S110" s="24"/>
      <c r="T110" s="57"/>
      <c r="AT110" s="6" t="s">
        <v>159</v>
      </c>
      <c r="AU110" s="6" t="s">
        <v>80</v>
      </c>
    </row>
    <row r="111" spans="2:65" s="6" customFormat="1" ht="15.75" customHeight="1" x14ac:dyDescent="0.3">
      <c r="B111" s="23"/>
      <c r="C111" s="145" t="s">
        <v>72</v>
      </c>
      <c r="D111" s="145" t="s">
        <v>154</v>
      </c>
      <c r="E111" s="146" t="s">
        <v>469</v>
      </c>
      <c r="F111" s="147" t="s">
        <v>470</v>
      </c>
      <c r="G111" s="148" t="s">
        <v>272</v>
      </c>
      <c r="H111" s="149">
        <v>1</v>
      </c>
      <c r="I111" s="150"/>
      <c r="J111" s="151">
        <f>ROUND($I$111*$H$111,2)</f>
        <v>0</v>
      </c>
      <c r="K111" s="147"/>
      <c r="L111" s="43"/>
      <c r="M111" s="152"/>
      <c r="N111" s="153" t="s">
        <v>43</v>
      </c>
      <c r="O111" s="24"/>
      <c r="P111" s="154">
        <f>$O$111*$H$111</f>
        <v>0</v>
      </c>
      <c r="Q111" s="154">
        <v>0</v>
      </c>
      <c r="R111" s="154">
        <f>$Q$111*$H$111</f>
        <v>0</v>
      </c>
      <c r="S111" s="154">
        <v>0</v>
      </c>
      <c r="T111" s="155">
        <f>$S$111*$H$111</f>
        <v>0</v>
      </c>
      <c r="AR111" s="89" t="s">
        <v>158</v>
      </c>
      <c r="AT111" s="89" t="s">
        <v>154</v>
      </c>
      <c r="AU111" s="89" t="s">
        <v>80</v>
      </c>
      <c r="AY111" s="6" t="s">
        <v>149</v>
      </c>
      <c r="BE111" s="156">
        <f>IF($N$111="základní",$J$111,0)</f>
        <v>0</v>
      </c>
      <c r="BF111" s="156">
        <f>IF($N$111="snížená",$J$111,0)</f>
        <v>0</v>
      </c>
      <c r="BG111" s="156">
        <f>IF($N$111="zákl. přenesená",$J$111,0)</f>
        <v>0</v>
      </c>
      <c r="BH111" s="156">
        <f>IF($N$111="sníž. přenesená",$J$111,0)</f>
        <v>0</v>
      </c>
      <c r="BI111" s="156">
        <f>IF($N$111="nulová",$J$111,0)</f>
        <v>0</v>
      </c>
      <c r="BJ111" s="89" t="s">
        <v>21</v>
      </c>
      <c r="BK111" s="156">
        <f>ROUND($I$111*$H$111,2)</f>
        <v>0</v>
      </c>
      <c r="BL111" s="89" t="s">
        <v>158</v>
      </c>
      <c r="BM111" s="89" t="s">
        <v>26</v>
      </c>
    </row>
    <row r="112" spans="2:65" s="6" customFormat="1" ht="16.5" customHeight="1" x14ac:dyDescent="0.3">
      <c r="B112" s="23"/>
      <c r="C112" s="24"/>
      <c r="D112" s="157" t="s">
        <v>159</v>
      </c>
      <c r="E112" s="24"/>
      <c r="F112" s="158" t="s">
        <v>470</v>
      </c>
      <c r="G112" s="24"/>
      <c r="H112" s="24"/>
      <c r="J112" s="24"/>
      <c r="K112" s="24"/>
      <c r="L112" s="43"/>
      <c r="M112" s="56"/>
      <c r="N112" s="24"/>
      <c r="O112" s="24"/>
      <c r="P112" s="24"/>
      <c r="Q112" s="24"/>
      <c r="R112" s="24"/>
      <c r="S112" s="24"/>
      <c r="T112" s="57"/>
      <c r="AT112" s="6" t="s">
        <v>159</v>
      </c>
      <c r="AU112" s="6" t="s">
        <v>80</v>
      </c>
    </row>
    <row r="113" spans="2:65" s="6" customFormat="1" ht="15.75" customHeight="1" x14ac:dyDescent="0.3">
      <c r="B113" s="23"/>
      <c r="C113" s="145" t="s">
        <v>72</v>
      </c>
      <c r="D113" s="145" t="s">
        <v>154</v>
      </c>
      <c r="E113" s="146" t="s">
        <v>471</v>
      </c>
      <c r="F113" s="147" t="s">
        <v>472</v>
      </c>
      <c r="G113" s="148" t="s">
        <v>410</v>
      </c>
      <c r="H113" s="149">
        <v>1</v>
      </c>
      <c r="I113" s="150"/>
      <c r="J113" s="151">
        <f>ROUND($I$113*$H$113,2)</f>
        <v>0</v>
      </c>
      <c r="K113" s="147"/>
      <c r="L113" s="43"/>
      <c r="M113" s="152"/>
      <c r="N113" s="153" t="s">
        <v>43</v>
      </c>
      <c r="O113" s="24"/>
      <c r="P113" s="154">
        <f>$O$113*$H$113</f>
        <v>0</v>
      </c>
      <c r="Q113" s="154">
        <v>0</v>
      </c>
      <c r="R113" s="154">
        <f>$Q$113*$H$113</f>
        <v>0</v>
      </c>
      <c r="S113" s="154">
        <v>0</v>
      </c>
      <c r="T113" s="155">
        <f>$S$113*$H$113</f>
        <v>0</v>
      </c>
      <c r="AR113" s="89" t="s">
        <v>158</v>
      </c>
      <c r="AT113" s="89" t="s">
        <v>154</v>
      </c>
      <c r="AU113" s="89" t="s">
        <v>80</v>
      </c>
      <c r="AY113" s="6" t="s">
        <v>149</v>
      </c>
      <c r="BE113" s="156">
        <f>IF($N$113="základní",$J$113,0)</f>
        <v>0</v>
      </c>
      <c r="BF113" s="156">
        <f>IF($N$113="snížená",$J$113,0)</f>
        <v>0</v>
      </c>
      <c r="BG113" s="156">
        <f>IF($N$113="zákl. přenesená",$J$113,0)</f>
        <v>0</v>
      </c>
      <c r="BH113" s="156">
        <f>IF($N$113="sníž. přenesená",$J$113,0)</f>
        <v>0</v>
      </c>
      <c r="BI113" s="156">
        <f>IF($N$113="nulová",$J$113,0)</f>
        <v>0</v>
      </c>
      <c r="BJ113" s="89" t="s">
        <v>21</v>
      </c>
      <c r="BK113" s="156">
        <f>ROUND($I$113*$H$113,2)</f>
        <v>0</v>
      </c>
      <c r="BL113" s="89" t="s">
        <v>158</v>
      </c>
      <c r="BM113" s="89" t="s">
        <v>185</v>
      </c>
    </row>
    <row r="114" spans="2:65" s="6" customFormat="1" ht="16.5" customHeight="1" x14ac:dyDescent="0.3">
      <c r="B114" s="23"/>
      <c r="C114" s="24"/>
      <c r="D114" s="157" t="s">
        <v>159</v>
      </c>
      <c r="E114" s="24"/>
      <c r="F114" s="158" t="s">
        <v>472</v>
      </c>
      <c r="G114" s="24"/>
      <c r="H114" s="24"/>
      <c r="J114" s="24"/>
      <c r="K114" s="24"/>
      <c r="L114" s="43"/>
      <c r="M114" s="56"/>
      <c r="N114" s="24"/>
      <c r="O114" s="24"/>
      <c r="P114" s="24"/>
      <c r="Q114" s="24"/>
      <c r="R114" s="24"/>
      <c r="S114" s="24"/>
      <c r="T114" s="57"/>
      <c r="AT114" s="6" t="s">
        <v>159</v>
      </c>
      <c r="AU114" s="6" t="s">
        <v>80</v>
      </c>
    </row>
    <row r="115" spans="2:65" s="6" customFormat="1" ht="15.75" customHeight="1" x14ac:dyDescent="0.3">
      <c r="B115" s="23"/>
      <c r="C115" s="145" t="s">
        <v>72</v>
      </c>
      <c r="D115" s="145" t="s">
        <v>154</v>
      </c>
      <c r="E115" s="146" t="s">
        <v>473</v>
      </c>
      <c r="F115" s="147" t="s">
        <v>474</v>
      </c>
      <c r="G115" s="148" t="s">
        <v>410</v>
      </c>
      <c r="H115" s="149">
        <v>1</v>
      </c>
      <c r="I115" s="150"/>
      <c r="J115" s="151">
        <f>ROUND($I$115*$H$115,2)</f>
        <v>0</v>
      </c>
      <c r="K115" s="147"/>
      <c r="L115" s="43"/>
      <c r="M115" s="152"/>
      <c r="N115" s="153" t="s">
        <v>43</v>
      </c>
      <c r="O115" s="24"/>
      <c r="P115" s="154">
        <f>$O$115*$H$115</f>
        <v>0</v>
      </c>
      <c r="Q115" s="154">
        <v>0</v>
      </c>
      <c r="R115" s="154">
        <f>$Q$115*$H$115</f>
        <v>0</v>
      </c>
      <c r="S115" s="154">
        <v>0</v>
      </c>
      <c r="T115" s="155">
        <f>$S$115*$H$115</f>
        <v>0</v>
      </c>
      <c r="AR115" s="89" t="s">
        <v>158</v>
      </c>
      <c r="AT115" s="89" t="s">
        <v>154</v>
      </c>
      <c r="AU115" s="89" t="s">
        <v>80</v>
      </c>
      <c r="AY115" s="6" t="s">
        <v>149</v>
      </c>
      <c r="BE115" s="156">
        <f>IF($N$115="základní",$J$115,0)</f>
        <v>0</v>
      </c>
      <c r="BF115" s="156">
        <f>IF($N$115="snížená",$J$115,0)</f>
        <v>0</v>
      </c>
      <c r="BG115" s="156">
        <f>IF($N$115="zákl. přenesená",$J$115,0)</f>
        <v>0</v>
      </c>
      <c r="BH115" s="156">
        <f>IF($N$115="sníž. přenesená",$J$115,0)</f>
        <v>0</v>
      </c>
      <c r="BI115" s="156">
        <f>IF($N$115="nulová",$J$115,0)</f>
        <v>0</v>
      </c>
      <c r="BJ115" s="89" t="s">
        <v>21</v>
      </c>
      <c r="BK115" s="156">
        <f>ROUND($I$115*$H$115,2)</f>
        <v>0</v>
      </c>
      <c r="BL115" s="89" t="s">
        <v>158</v>
      </c>
      <c r="BM115" s="89" t="s">
        <v>188</v>
      </c>
    </row>
    <row r="116" spans="2:65" s="6" customFormat="1" ht="16.5" customHeight="1" x14ac:dyDescent="0.3">
      <c r="B116" s="23"/>
      <c r="C116" s="24"/>
      <c r="D116" s="157" t="s">
        <v>159</v>
      </c>
      <c r="E116" s="24"/>
      <c r="F116" s="158" t="s">
        <v>474</v>
      </c>
      <c r="G116" s="24"/>
      <c r="H116" s="24"/>
      <c r="J116" s="24"/>
      <c r="K116" s="24"/>
      <c r="L116" s="43"/>
      <c r="M116" s="56"/>
      <c r="N116" s="24"/>
      <c r="O116" s="24"/>
      <c r="P116" s="24"/>
      <c r="Q116" s="24"/>
      <c r="R116" s="24"/>
      <c r="S116" s="24"/>
      <c r="T116" s="57"/>
      <c r="AT116" s="6" t="s">
        <v>159</v>
      </c>
      <c r="AU116" s="6" t="s">
        <v>80</v>
      </c>
    </row>
    <row r="117" spans="2:65" s="6" customFormat="1" ht="15.75" customHeight="1" x14ac:dyDescent="0.3">
      <c r="B117" s="23"/>
      <c r="C117" s="145" t="s">
        <v>72</v>
      </c>
      <c r="D117" s="145" t="s">
        <v>154</v>
      </c>
      <c r="E117" s="146" t="s">
        <v>155</v>
      </c>
      <c r="F117" s="147" t="s">
        <v>475</v>
      </c>
      <c r="G117" s="148" t="s">
        <v>476</v>
      </c>
      <c r="H117" s="149">
        <v>1</v>
      </c>
      <c r="I117" s="150"/>
      <c r="J117" s="151">
        <f>ROUND($I$117*$H$117,2)</f>
        <v>0</v>
      </c>
      <c r="K117" s="147"/>
      <c r="L117" s="43"/>
      <c r="M117" s="152"/>
      <c r="N117" s="153" t="s">
        <v>43</v>
      </c>
      <c r="O117" s="24"/>
      <c r="P117" s="154">
        <f>$O$117*$H$117</f>
        <v>0</v>
      </c>
      <c r="Q117" s="154">
        <v>0</v>
      </c>
      <c r="R117" s="154">
        <f>$Q$117*$H$117</f>
        <v>0</v>
      </c>
      <c r="S117" s="154">
        <v>0</v>
      </c>
      <c r="T117" s="155">
        <f>$S$117*$H$117</f>
        <v>0</v>
      </c>
      <c r="AR117" s="89" t="s">
        <v>158</v>
      </c>
      <c r="AT117" s="89" t="s">
        <v>154</v>
      </c>
      <c r="AU117" s="89" t="s">
        <v>80</v>
      </c>
      <c r="AY117" s="6" t="s">
        <v>149</v>
      </c>
      <c r="BE117" s="156">
        <f>IF($N$117="základní",$J$117,0)</f>
        <v>0</v>
      </c>
      <c r="BF117" s="156">
        <f>IF($N$117="snížená",$J$117,0)</f>
        <v>0</v>
      </c>
      <c r="BG117" s="156">
        <f>IF($N$117="zákl. přenesená",$J$117,0)</f>
        <v>0</v>
      </c>
      <c r="BH117" s="156">
        <f>IF($N$117="sníž. přenesená",$J$117,0)</f>
        <v>0</v>
      </c>
      <c r="BI117" s="156">
        <f>IF($N$117="nulová",$J$117,0)</f>
        <v>0</v>
      </c>
      <c r="BJ117" s="89" t="s">
        <v>21</v>
      </c>
      <c r="BK117" s="156">
        <f>ROUND($I$117*$H$117,2)</f>
        <v>0</v>
      </c>
      <c r="BL117" s="89" t="s">
        <v>158</v>
      </c>
      <c r="BM117" s="89" t="s">
        <v>191</v>
      </c>
    </row>
    <row r="118" spans="2:65" s="6" customFormat="1" ht="16.5" customHeight="1" x14ac:dyDescent="0.3">
      <c r="B118" s="23"/>
      <c r="C118" s="24"/>
      <c r="D118" s="157" t="s">
        <v>159</v>
      </c>
      <c r="E118" s="24"/>
      <c r="F118" s="158" t="s">
        <v>475</v>
      </c>
      <c r="G118" s="24"/>
      <c r="H118" s="24"/>
      <c r="J118" s="24"/>
      <c r="K118" s="24"/>
      <c r="L118" s="43"/>
      <c r="M118" s="56"/>
      <c r="N118" s="24"/>
      <c r="O118" s="24"/>
      <c r="P118" s="24"/>
      <c r="Q118" s="24"/>
      <c r="R118" s="24"/>
      <c r="S118" s="24"/>
      <c r="T118" s="57"/>
      <c r="AT118" s="6" t="s">
        <v>159</v>
      </c>
      <c r="AU118" s="6" t="s">
        <v>80</v>
      </c>
    </row>
    <row r="119" spans="2:65" s="6" customFormat="1" ht="15.75" customHeight="1" x14ac:dyDescent="0.3">
      <c r="B119" s="23"/>
      <c r="C119" s="145" t="s">
        <v>72</v>
      </c>
      <c r="D119" s="145" t="s">
        <v>154</v>
      </c>
      <c r="E119" s="146" t="s">
        <v>477</v>
      </c>
      <c r="F119" s="147" t="s">
        <v>478</v>
      </c>
      <c r="G119" s="148" t="s">
        <v>272</v>
      </c>
      <c r="H119" s="149">
        <v>21</v>
      </c>
      <c r="I119" s="150"/>
      <c r="J119" s="151">
        <f>ROUND($I$119*$H$119,2)</f>
        <v>0</v>
      </c>
      <c r="K119" s="147"/>
      <c r="L119" s="43"/>
      <c r="M119" s="152"/>
      <c r="N119" s="153" t="s">
        <v>43</v>
      </c>
      <c r="O119" s="24"/>
      <c r="P119" s="154">
        <f>$O$119*$H$119</f>
        <v>0</v>
      </c>
      <c r="Q119" s="154">
        <v>0</v>
      </c>
      <c r="R119" s="154">
        <f>$Q$119*$H$119</f>
        <v>0</v>
      </c>
      <c r="S119" s="154">
        <v>0</v>
      </c>
      <c r="T119" s="155">
        <f>$S$119*$H$119</f>
        <v>0</v>
      </c>
      <c r="AR119" s="89" t="s">
        <v>158</v>
      </c>
      <c r="AT119" s="89" t="s">
        <v>154</v>
      </c>
      <c r="AU119" s="89" t="s">
        <v>80</v>
      </c>
      <c r="AY119" s="6" t="s">
        <v>149</v>
      </c>
      <c r="BE119" s="156">
        <f>IF($N$119="základní",$J$119,0)</f>
        <v>0</v>
      </c>
      <c r="BF119" s="156">
        <f>IF($N$119="snížená",$J$119,0)</f>
        <v>0</v>
      </c>
      <c r="BG119" s="156">
        <f>IF($N$119="zákl. přenesená",$J$119,0)</f>
        <v>0</v>
      </c>
      <c r="BH119" s="156">
        <f>IF($N$119="sníž. přenesená",$J$119,0)</f>
        <v>0</v>
      </c>
      <c r="BI119" s="156">
        <f>IF($N$119="nulová",$J$119,0)</f>
        <v>0</v>
      </c>
      <c r="BJ119" s="89" t="s">
        <v>21</v>
      </c>
      <c r="BK119" s="156">
        <f>ROUND($I$119*$H$119,2)</f>
        <v>0</v>
      </c>
      <c r="BL119" s="89" t="s">
        <v>158</v>
      </c>
      <c r="BM119" s="89" t="s">
        <v>194</v>
      </c>
    </row>
    <row r="120" spans="2:65" s="6" customFormat="1" ht="16.5" customHeight="1" x14ac:dyDescent="0.3">
      <c r="B120" s="23"/>
      <c r="C120" s="24"/>
      <c r="D120" s="157" t="s">
        <v>159</v>
      </c>
      <c r="E120" s="24"/>
      <c r="F120" s="158" t="s">
        <v>478</v>
      </c>
      <c r="G120" s="24"/>
      <c r="H120" s="24"/>
      <c r="J120" s="24"/>
      <c r="K120" s="24"/>
      <c r="L120" s="43"/>
      <c r="M120" s="56"/>
      <c r="N120" s="24"/>
      <c r="O120" s="24"/>
      <c r="P120" s="24"/>
      <c r="Q120" s="24"/>
      <c r="R120" s="24"/>
      <c r="S120" s="24"/>
      <c r="T120" s="57"/>
      <c r="AT120" s="6" t="s">
        <v>159</v>
      </c>
      <c r="AU120" s="6" t="s">
        <v>80</v>
      </c>
    </row>
    <row r="121" spans="2:65" s="6" customFormat="1" ht="15.75" customHeight="1" x14ac:dyDescent="0.3">
      <c r="B121" s="159"/>
      <c r="C121" s="160"/>
      <c r="D121" s="161" t="s">
        <v>274</v>
      </c>
      <c r="E121" s="160"/>
      <c r="F121" s="162" t="s">
        <v>479</v>
      </c>
      <c r="G121" s="160"/>
      <c r="H121" s="163">
        <v>21</v>
      </c>
      <c r="J121" s="160"/>
      <c r="K121" s="160"/>
      <c r="L121" s="164"/>
      <c r="M121" s="165"/>
      <c r="N121" s="160"/>
      <c r="O121" s="160"/>
      <c r="P121" s="160"/>
      <c r="Q121" s="160"/>
      <c r="R121" s="160"/>
      <c r="S121" s="160"/>
      <c r="T121" s="166"/>
      <c r="AT121" s="167" t="s">
        <v>274</v>
      </c>
      <c r="AU121" s="167" t="s">
        <v>80</v>
      </c>
      <c r="AV121" s="167" t="s">
        <v>80</v>
      </c>
      <c r="AW121" s="167" t="s">
        <v>122</v>
      </c>
      <c r="AX121" s="167" t="s">
        <v>72</v>
      </c>
      <c r="AY121" s="167" t="s">
        <v>149</v>
      </c>
    </row>
    <row r="122" spans="2:65" s="6" customFormat="1" ht="15.75" customHeight="1" x14ac:dyDescent="0.3">
      <c r="B122" s="168"/>
      <c r="C122" s="169"/>
      <c r="D122" s="161" t="s">
        <v>274</v>
      </c>
      <c r="E122" s="169"/>
      <c r="F122" s="170" t="s">
        <v>276</v>
      </c>
      <c r="G122" s="169"/>
      <c r="H122" s="171">
        <v>21</v>
      </c>
      <c r="J122" s="169"/>
      <c r="K122" s="169"/>
      <c r="L122" s="172"/>
      <c r="M122" s="173"/>
      <c r="N122" s="169"/>
      <c r="O122" s="169"/>
      <c r="P122" s="169"/>
      <c r="Q122" s="169"/>
      <c r="R122" s="169"/>
      <c r="S122" s="169"/>
      <c r="T122" s="174"/>
      <c r="AT122" s="175" t="s">
        <v>274</v>
      </c>
      <c r="AU122" s="175" t="s">
        <v>80</v>
      </c>
      <c r="AV122" s="175" t="s">
        <v>158</v>
      </c>
      <c r="AW122" s="175" t="s">
        <v>122</v>
      </c>
      <c r="AX122" s="175" t="s">
        <v>21</v>
      </c>
      <c r="AY122" s="175" t="s">
        <v>149</v>
      </c>
    </row>
    <row r="123" spans="2:65" s="6" customFormat="1" ht="15.75" customHeight="1" x14ac:dyDescent="0.3">
      <c r="B123" s="23"/>
      <c r="C123" s="145" t="s">
        <v>72</v>
      </c>
      <c r="D123" s="145" t="s">
        <v>154</v>
      </c>
      <c r="E123" s="146" t="s">
        <v>160</v>
      </c>
      <c r="F123" s="147" t="s">
        <v>480</v>
      </c>
      <c r="G123" s="148" t="s">
        <v>272</v>
      </c>
      <c r="H123" s="149">
        <v>17</v>
      </c>
      <c r="I123" s="150"/>
      <c r="J123" s="151">
        <f>ROUND($I$123*$H$123,2)</f>
        <v>0</v>
      </c>
      <c r="K123" s="147"/>
      <c r="L123" s="43"/>
      <c r="M123" s="152"/>
      <c r="N123" s="153" t="s">
        <v>43</v>
      </c>
      <c r="O123" s="24"/>
      <c r="P123" s="154">
        <f>$O$123*$H$123</f>
        <v>0</v>
      </c>
      <c r="Q123" s="154">
        <v>0</v>
      </c>
      <c r="R123" s="154">
        <f>$Q$123*$H$123</f>
        <v>0</v>
      </c>
      <c r="S123" s="154">
        <v>0</v>
      </c>
      <c r="T123" s="155">
        <f>$S$123*$H$123</f>
        <v>0</v>
      </c>
      <c r="AR123" s="89" t="s">
        <v>158</v>
      </c>
      <c r="AT123" s="89" t="s">
        <v>154</v>
      </c>
      <c r="AU123" s="89" t="s">
        <v>80</v>
      </c>
      <c r="AY123" s="6" t="s">
        <v>149</v>
      </c>
      <c r="BE123" s="156">
        <f>IF($N$123="základní",$J$123,0)</f>
        <v>0</v>
      </c>
      <c r="BF123" s="156">
        <f>IF($N$123="snížená",$J$123,0)</f>
        <v>0</v>
      </c>
      <c r="BG123" s="156">
        <f>IF($N$123="zákl. přenesená",$J$123,0)</f>
        <v>0</v>
      </c>
      <c r="BH123" s="156">
        <f>IF($N$123="sníž. přenesená",$J$123,0)</f>
        <v>0</v>
      </c>
      <c r="BI123" s="156">
        <f>IF($N$123="nulová",$J$123,0)</f>
        <v>0</v>
      </c>
      <c r="BJ123" s="89" t="s">
        <v>21</v>
      </c>
      <c r="BK123" s="156">
        <f>ROUND($I$123*$H$123,2)</f>
        <v>0</v>
      </c>
      <c r="BL123" s="89" t="s">
        <v>158</v>
      </c>
      <c r="BM123" s="89" t="s">
        <v>8</v>
      </c>
    </row>
    <row r="124" spans="2:65" s="6" customFormat="1" ht="16.5" customHeight="1" x14ac:dyDescent="0.3">
      <c r="B124" s="23"/>
      <c r="C124" s="24"/>
      <c r="D124" s="157" t="s">
        <v>159</v>
      </c>
      <c r="E124" s="24"/>
      <c r="F124" s="158" t="s">
        <v>480</v>
      </c>
      <c r="G124" s="24"/>
      <c r="H124" s="24"/>
      <c r="J124" s="24"/>
      <c r="K124" s="24"/>
      <c r="L124" s="43"/>
      <c r="M124" s="56"/>
      <c r="N124" s="24"/>
      <c r="O124" s="24"/>
      <c r="P124" s="24"/>
      <c r="Q124" s="24"/>
      <c r="R124" s="24"/>
      <c r="S124" s="24"/>
      <c r="T124" s="57"/>
      <c r="AT124" s="6" t="s">
        <v>159</v>
      </c>
      <c r="AU124" s="6" t="s">
        <v>80</v>
      </c>
    </row>
    <row r="125" spans="2:65" s="6" customFormat="1" ht="15.75" customHeight="1" x14ac:dyDescent="0.3">
      <c r="B125" s="23"/>
      <c r="C125" s="145" t="s">
        <v>72</v>
      </c>
      <c r="D125" s="145" t="s">
        <v>154</v>
      </c>
      <c r="E125" s="146" t="s">
        <v>163</v>
      </c>
      <c r="F125" s="147" t="s">
        <v>481</v>
      </c>
      <c r="G125" s="148" t="s">
        <v>272</v>
      </c>
      <c r="H125" s="149">
        <v>21</v>
      </c>
      <c r="I125" s="150"/>
      <c r="J125" s="151">
        <f>ROUND($I$125*$H$125,2)</f>
        <v>0</v>
      </c>
      <c r="K125" s="147"/>
      <c r="L125" s="43"/>
      <c r="M125" s="152"/>
      <c r="N125" s="153" t="s">
        <v>43</v>
      </c>
      <c r="O125" s="24"/>
      <c r="P125" s="154">
        <f>$O$125*$H$125</f>
        <v>0</v>
      </c>
      <c r="Q125" s="154">
        <v>0</v>
      </c>
      <c r="R125" s="154">
        <f>$Q$125*$H$125</f>
        <v>0</v>
      </c>
      <c r="S125" s="154">
        <v>0</v>
      </c>
      <c r="T125" s="155">
        <f>$S$125*$H$125</f>
        <v>0</v>
      </c>
      <c r="AR125" s="89" t="s">
        <v>158</v>
      </c>
      <c r="AT125" s="89" t="s">
        <v>154</v>
      </c>
      <c r="AU125" s="89" t="s">
        <v>80</v>
      </c>
      <c r="AY125" s="6" t="s">
        <v>149</v>
      </c>
      <c r="BE125" s="156">
        <f>IF($N$125="základní",$J$125,0)</f>
        <v>0</v>
      </c>
      <c r="BF125" s="156">
        <f>IF($N$125="snížená",$J$125,0)</f>
        <v>0</v>
      </c>
      <c r="BG125" s="156">
        <f>IF($N$125="zákl. přenesená",$J$125,0)</f>
        <v>0</v>
      </c>
      <c r="BH125" s="156">
        <f>IF($N$125="sníž. přenesená",$J$125,0)</f>
        <v>0</v>
      </c>
      <c r="BI125" s="156">
        <f>IF($N$125="nulová",$J$125,0)</f>
        <v>0</v>
      </c>
      <c r="BJ125" s="89" t="s">
        <v>21</v>
      </c>
      <c r="BK125" s="156">
        <f>ROUND($I$125*$H$125,2)</f>
        <v>0</v>
      </c>
      <c r="BL125" s="89" t="s">
        <v>158</v>
      </c>
      <c r="BM125" s="89" t="s">
        <v>201</v>
      </c>
    </row>
    <row r="126" spans="2:65" s="6" customFormat="1" ht="16.5" customHeight="1" x14ac:dyDescent="0.3">
      <c r="B126" s="23"/>
      <c r="C126" s="24"/>
      <c r="D126" s="157" t="s">
        <v>159</v>
      </c>
      <c r="E126" s="24"/>
      <c r="F126" s="158" t="s">
        <v>481</v>
      </c>
      <c r="G126" s="24"/>
      <c r="H126" s="24"/>
      <c r="J126" s="24"/>
      <c r="K126" s="24"/>
      <c r="L126" s="43"/>
      <c r="M126" s="56"/>
      <c r="N126" s="24"/>
      <c r="O126" s="24"/>
      <c r="P126" s="24"/>
      <c r="Q126" s="24"/>
      <c r="R126" s="24"/>
      <c r="S126" s="24"/>
      <c r="T126" s="57"/>
      <c r="AT126" s="6" t="s">
        <v>159</v>
      </c>
      <c r="AU126" s="6" t="s">
        <v>80</v>
      </c>
    </row>
    <row r="127" spans="2:65" s="6" customFormat="1" ht="15.75" customHeight="1" x14ac:dyDescent="0.3">
      <c r="B127" s="23"/>
      <c r="C127" s="145" t="s">
        <v>72</v>
      </c>
      <c r="D127" s="145" t="s">
        <v>154</v>
      </c>
      <c r="E127" s="146" t="s">
        <v>482</v>
      </c>
      <c r="F127" s="147" t="s">
        <v>483</v>
      </c>
      <c r="G127" s="148" t="s">
        <v>157</v>
      </c>
      <c r="H127" s="149">
        <v>2</v>
      </c>
      <c r="I127" s="150"/>
      <c r="J127" s="151">
        <f>ROUND($I$127*$H$127,2)</f>
        <v>0</v>
      </c>
      <c r="K127" s="147"/>
      <c r="L127" s="43"/>
      <c r="M127" s="152"/>
      <c r="N127" s="153" t="s">
        <v>43</v>
      </c>
      <c r="O127" s="24"/>
      <c r="P127" s="154">
        <f>$O$127*$H$127</f>
        <v>0</v>
      </c>
      <c r="Q127" s="154">
        <v>0</v>
      </c>
      <c r="R127" s="154">
        <f>$Q$127*$H$127</f>
        <v>0</v>
      </c>
      <c r="S127" s="154">
        <v>0</v>
      </c>
      <c r="T127" s="155">
        <f>$S$127*$H$127</f>
        <v>0</v>
      </c>
      <c r="AR127" s="89" t="s">
        <v>158</v>
      </c>
      <c r="AT127" s="89" t="s">
        <v>154</v>
      </c>
      <c r="AU127" s="89" t="s">
        <v>80</v>
      </c>
      <c r="AY127" s="6" t="s">
        <v>149</v>
      </c>
      <c r="BE127" s="156">
        <f>IF($N$127="základní",$J$127,0)</f>
        <v>0</v>
      </c>
      <c r="BF127" s="156">
        <f>IF($N$127="snížená",$J$127,0)</f>
        <v>0</v>
      </c>
      <c r="BG127" s="156">
        <f>IF($N$127="zákl. přenesená",$J$127,0)</f>
        <v>0</v>
      </c>
      <c r="BH127" s="156">
        <f>IF($N$127="sníž. přenesená",$J$127,0)</f>
        <v>0</v>
      </c>
      <c r="BI127" s="156">
        <f>IF($N$127="nulová",$J$127,0)</f>
        <v>0</v>
      </c>
      <c r="BJ127" s="89" t="s">
        <v>21</v>
      </c>
      <c r="BK127" s="156">
        <f>ROUND($I$127*$H$127,2)</f>
        <v>0</v>
      </c>
      <c r="BL127" s="89" t="s">
        <v>158</v>
      </c>
      <c r="BM127" s="89" t="s">
        <v>204</v>
      </c>
    </row>
    <row r="128" spans="2:65" s="6" customFormat="1" ht="16.5" customHeight="1" x14ac:dyDescent="0.3">
      <c r="B128" s="23"/>
      <c r="C128" s="24"/>
      <c r="D128" s="157" t="s">
        <v>159</v>
      </c>
      <c r="E128" s="24"/>
      <c r="F128" s="158" t="s">
        <v>483</v>
      </c>
      <c r="G128" s="24"/>
      <c r="H128" s="24"/>
      <c r="J128" s="24"/>
      <c r="K128" s="24"/>
      <c r="L128" s="43"/>
      <c r="M128" s="56"/>
      <c r="N128" s="24"/>
      <c r="O128" s="24"/>
      <c r="P128" s="24"/>
      <c r="Q128" s="24"/>
      <c r="R128" s="24"/>
      <c r="S128" s="24"/>
      <c r="T128" s="57"/>
      <c r="AT128" s="6" t="s">
        <v>159</v>
      </c>
      <c r="AU128" s="6" t="s">
        <v>80</v>
      </c>
    </row>
    <row r="129" spans="2:65" s="6" customFormat="1" ht="27" customHeight="1" x14ac:dyDescent="0.3">
      <c r="B129" s="23"/>
      <c r="C129" s="145" t="s">
        <v>72</v>
      </c>
      <c r="D129" s="145" t="s">
        <v>154</v>
      </c>
      <c r="E129" s="146" t="s">
        <v>484</v>
      </c>
      <c r="F129" s="147" t="s">
        <v>485</v>
      </c>
      <c r="G129" s="148" t="s">
        <v>272</v>
      </c>
      <c r="H129" s="149">
        <v>2</v>
      </c>
      <c r="I129" s="150"/>
      <c r="J129" s="151">
        <f>ROUND($I$129*$H$129,2)</f>
        <v>0</v>
      </c>
      <c r="K129" s="147"/>
      <c r="L129" s="43"/>
      <c r="M129" s="152"/>
      <c r="N129" s="153" t="s">
        <v>43</v>
      </c>
      <c r="O129" s="24"/>
      <c r="P129" s="154">
        <f>$O$129*$H$129</f>
        <v>0</v>
      </c>
      <c r="Q129" s="154">
        <v>0</v>
      </c>
      <c r="R129" s="154">
        <f>$Q$129*$H$129</f>
        <v>0</v>
      </c>
      <c r="S129" s="154">
        <v>0</v>
      </c>
      <c r="T129" s="155">
        <f>$S$129*$H$129</f>
        <v>0</v>
      </c>
      <c r="AR129" s="89" t="s">
        <v>158</v>
      </c>
      <c r="AT129" s="89" t="s">
        <v>154</v>
      </c>
      <c r="AU129" s="89" t="s">
        <v>80</v>
      </c>
      <c r="AY129" s="6" t="s">
        <v>149</v>
      </c>
      <c r="BE129" s="156">
        <f>IF($N$129="základní",$J$129,0)</f>
        <v>0</v>
      </c>
      <c r="BF129" s="156">
        <f>IF($N$129="snížená",$J$129,0)</f>
        <v>0</v>
      </c>
      <c r="BG129" s="156">
        <f>IF($N$129="zákl. přenesená",$J$129,0)</f>
        <v>0</v>
      </c>
      <c r="BH129" s="156">
        <f>IF($N$129="sníž. přenesená",$J$129,0)</f>
        <v>0</v>
      </c>
      <c r="BI129" s="156">
        <f>IF($N$129="nulová",$J$129,0)</f>
        <v>0</v>
      </c>
      <c r="BJ129" s="89" t="s">
        <v>21</v>
      </c>
      <c r="BK129" s="156">
        <f>ROUND($I$129*$H$129,2)</f>
        <v>0</v>
      </c>
      <c r="BL129" s="89" t="s">
        <v>158</v>
      </c>
      <c r="BM129" s="89" t="s">
        <v>207</v>
      </c>
    </row>
    <row r="130" spans="2:65" s="6" customFormat="1" ht="16.5" customHeight="1" x14ac:dyDescent="0.3">
      <c r="B130" s="23"/>
      <c r="C130" s="24"/>
      <c r="D130" s="157" t="s">
        <v>159</v>
      </c>
      <c r="E130" s="24"/>
      <c r="F130" s="158" t="s">
        <v>485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159</v>
      </c>
      <c r="AU130" s="6" t="s">
        <v>80</v>
      </c>
    </row>
    <row r="131" spans="2:65" s="6" customFormat="1" ht="15.75" customHeight="1" x14ac:dyDescent="0.3">
      <c r="B131" s="159"/>
      <c r="C131" s="160"/>
      <c r="D131" s="161" t="s">
        <v>274</v>
      </c>
      <c r="E131" s="160"/>
      <c r="F131" s="162" t="s">
        <v>486</v>
      </c>
      <c r="G131" s="160"/>
      <c r="H131" s="163">
        <v>2</v>
      </c>
      <c r="J131" s="160"/>
      <c r="K131" s="160"/>
      <c r="L131" s="164"/>
      <c r="M131" s="165"/>
      <c r="N131" s="160"/>
      <c r="O131" s="160"/>
      <c r="P131" s="160"/>
      <c r="Q131" s="160"/>
      <c r="R131" s="160"/>
      <c r="S131" s="160"/>
      <c r="T131" s="166"/>
      <c r="AT131" s="167" t="s">
        <v>274</v>
      </c>
      <c r="AU131" s="167" t="s">
        <v>80</v>
      </c>
      <c r="AV131" s="167" t="s">
        <v>80</v>
      </c>
      <c r="AW131" s="167" t="s">
        <v>122</v>
      </c>
      <c r="AX131" s="167" t="s">
        <v>72</v>
      </c>
      <c r="AY131" s="167" t="s">
        <v>149</v>
      </c>
    </row>
    <row r="132" spans="2:65" s="6" customFormat="1" ht="15.75" customHeight="1" x14ac:dyDescent="0.3">
      <c r="B132" s="168"/>
      <c r="C132" s="169"/>
      <c r="D132" s="161" t="s">
        <v>274</v>
      </c>
      <c r="E132" s="169"/>
      <c r="F132" s="170" t="s">
        <v>276</v>
      </c>
      <c r="G132" s="169"/>
      <c r="H132" s="171">
        <v>2</v>
      </c>
      <c r="J132" s="169"/>
      <c r="K132" s="169"/>
      <c r="L132" s="172"/>
      <c r="M132" s="173"/>
      <c r="N132" s="169"/>
      <c r="O132" s="169"/>
      <c r="P132" s="169"/>
      <c r="Q132" s="169"/>
      <c r="R132" s="169"/>
      <c r="S132" s="169"/>
      <c r="T132" s="174"/>
      <c r="AT132" s="175" t="s">
        <v>274</v>
      </c>
      <c r="AU132" s="175" t="s">
        <v>80</v>
      </c>
      <c r="AV132" s="175" t="s">
        <v>158</v>
      </c>
      <c r="AW132" s="175" t="s">
        <v>122</v>
      </c>
      <c r="AX132" s="175" t="s">
        <v>21</v>
      </c>
      <c r="AY132" s="175" t="s">
        <v>149</v>
      </c>
    </row>
    <row r="133" spans="2:65" s="6" customFormat="1" ht="15.75" customHeight="1" x14ac:dyDescent="0.3">
      <c r="B133" s="23"/>
      <c r="C133" s="145" t="s">
        <v>72</v>
      </c>
      <c r="D133" s="145" t="s">
        <v>154</v>
      </c>
      <c r="E133" s="146" t="s">
        <v>487</v>
      </c>
      <c r="F133" s="147" t="s">
        <v>488</v>
      </c>
      <c r="G133" s="148" t="s">
        <v>157</v>
      </c>
      <c r="H133" s="149">
        <v>1</v>
      </c>
      <c r="I133" s="150"/>
      <c r="J133" s="151">
        <f>ROUND($I$133*$H$133,2)</f>
        <v>0</v>
      </c>
      <c r="K133" s="147"/>
      <c r="L133" s="43"/>
      <c r="M133" s="152"/>
      <c r="N133" s="153" t="s">
        <v>43</v>
      </c>
      <c r="O133" s="24"/>
      <c r="P133" s="154">
        <f>$O$133*$H$133</f>
        <v>0</v>
      </c>
      <c r="Q133" s="154">
        <v>0</v>
      </c>
      <c r="R133" s="154">
        <f>$Q$133*$H$133</f>
        <v>0</v>
      </c>
      <c r="S133" s="154">
        <v>0</v>
      </c>
      <c r="T133" s="155">
        <f>$S$133*$H$133</f>
        <v>0</v>
      </c>
      <c r="AR133" s="89" t="s">
        <v>158</v>
      </c>
      <c r="AT133" s="89" t="s">
        <v>154</v>
      </c>
      <c r="AU133" s="89" t="s">
        <v>80</v>
      </c>
      <c r="AY133" s="6" t="s">
        <v>149</v>
      </c>
      <c r="BE133" s="156">
        <f>IF($N$133="základní",$J$133,0)</f>
        <v>0</v>
      </c>
      <c r="BF133" s="156">
        <f>IF($N$133="snížená",$J$133,0)</f>
        <v>0</v>
      </c>
      <c r="BG133" s="156">
        <f>IF($N$133="zákl. přenesená",$J$133,0)</f>
        <v>0</v>
      </c>
      <c r="BH133" s="156">
        <f>IF($N$133="sníž. přenesená",$J$133,0)</f>
        <v>0</v>
      </c>
      <c r="BI133" s="156">
        <f>IF($N$133="nulová",$J$133,0)</f>
        <v>0</v>
      </c>
      <c r="BJ133" s="89" t="s">
        <v>21</v>
      </c>
      <c r="BK133" s="156">
        <f>ROUND($I$133*$H$133,2)</f>
        <v>0</v>
      </c>
      <c r="BL133" s="89" t="s">
        <v>158</v>
      </c>
      <c r="BM133" s="89" t="s">
        <v>210</v>
      </c>
    </row>
    <row r="134" spans="2:65" s="6" customFormat="1" ht="16.5" customHeight="1" x14ac:dyDescent="0.3">
      <c r="B134" s="23"/>
      <c r="C134" s="24"/>
      <c r="D134" s="157" t="s">
        <v>159</v>
      </c>
      <c r="E134" s="24"/>
      <c r="F134" s="158" t="s">
        <v>488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159</v>
      </c>
      <c r="AU134" s="6" t="s">
        <v>80</v>
      </c>
    </row>
    <row r="135" spans="2:65" s="6" customFormat="1" ht="15.75" customHeight="1" x14ac:dyDescent="0.3">
      <c r="B135" s="23"/>
      <c r="C135" s="145" t="s">
        <v>72</v>
      </c>
      <c r="D135" s="145" t="s">
        <v>154</v>
      </c>
      <c r="E135" s="146" t="s">
        <v>489</v>
      </c>
      <c r="F135" s="147" t="s">
        <v>490</v>
      </c>
      <c r="G135" s="148" t="s">
        <v>157</v>
      </c>
      <c r="H135" s="149">
        <v>3</v>
      </c>
      <c r="I135" s="150"/>
      <c r="J135" s="151">
        <f>ROUND($I$135*$H$135,2)</f>
        <v>0</v>
      </c>
      <c r="K135" s="147"/>
      <c r="L135" s="43"/>
      <c r="M135" s="152"/>
      <c r="N135" s="153" t="s">
        <v>43</v>
      </c>
      <c r="O135" s="24"/>
      <c r="P135" s="154">
        <f>$O$135*$H$135</f>
        <v>0</v>
      </c>
      <c r="Q135" s="154">
        <v>0</v>
      </c>
      <c r="R135" s="154">
        <f>$Q$135*$H$135</f>
        <v>0</v>
      </c>
      <c r="S135" s="154">
        <v>0</v>
      </c>
      <c r="T135" s="155">
        <f>$S$135*$H$135</f>
        <v>0</v>
      </c>
      <c r="AR135" s="89" t="s">
        <v>158</v>
      </c>
      <c r="AT135" s="89" t="s">
        <v>154</v>
      </c>
      <c r="AU135" s="89" t="s">
        <v>80</v>
      </c>
      <c r="AY135" s="6" t="s">
        <v>149</v>
      </c>
      <c r="BE135" s="156">
        <f>IF($N$135="základní",$J$135,0)</f>
        <v>0</v>
      </c>
      <c r="BF135" s="156">
        <f>IF($N$135="snížená",$J$135,0)</f>
        <v>0</v>
      </c>
      <c r="BG135" s="156">
        <f>IF($N$135="zákl. přenesená",$J$135,0)</f>
        <v>0</v>
      </c>
      <c r="BH135" s="156">
        <f>IF($N$135="sníž. přenesená",$J$135,0)</f>
        <v>0</v>
      </c>
      <c r="BI135" s="156">
        <f>IF($N$135="nulová",$J$135,0)</f>
        <v>0</v>
      </c>
      <c r="BJ135" s="89" t="s">
        <v>21</v>
      </c>
      <c r="BK135" s="156">
        <f>ROUND($I$135*$H$135,2)</f>
        <v>0</v>
      </c>
      <c r="BL135" s="89" t="s">
        <v>158</v>
      </c>
      <c r="BM135" s="89" t="s">
        <v>213</v>
      </c>
    </row>
    <row r="136" spans="2:65" s="6" customFormat="1" ht="16.5" customHeight="1" x14ac:dyDescent="0.3">
      <c r="B136" s="23"/>
      <c r="C136" s="24"/>
      <c r="D136" s="157" t="s">
        <v>159</v>
      </c>
      <c r="E136" s="24"/>
      <c r="F136" s="158" t="s">
        <v>490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159</v>
      </c>
      <c r="AU136" s="6" t="s">
        <v>80</v>
      </c>
    </row>
    <row r="137" spans="2:65" s="6" customFormat="1" ht="15.75" customHeight="1" x14ac:dyDescent="0.3">
      <c r="B137" s="23"/>
      <c r="C137" s="145" t="s">
        <v>72</v>
      </c>
      <c r="D137" s="145" t="s">
        <v>154</v>
      </c>
      <c r="E137" s="146" t="s">
        <v>491</v>
      </c>
      <c r="F137" s="147" t="s">
        <v>492</v>
      </c>
      <c r="G137" s="148" t="s">
        <v>157</v>
      </c>
      <c r="H137" s="149">
        <v>2</v>
      </c>
      <c r="I137" s="150"/>
      <c r="J137" s="151">
        <f>ROUND($I$137*$H$137,2)</f>
        <v>0</v>
      </c>
      <c r="K137" s="147"/>
      <c r="L137" s="43"/>
      <c r="M137" s="152"/>
      <c r="N137" s="153" t="s">
        <v>43</v>
      </c>
      <c r="O137" s="24"/>
      <c r="P137" s="154">
        <f>$O$137*$H$137</f>
        <v>0</v>
      </c>
      <c r="Q137" s="154">
        <v>0</v>
      </c>
      <c r="R137" s="154">
        <f>$Q$137*$H$137</f>
        <v>0</v>
      </c>
      <c r="S137" s="154">
        <v>0</v>
      </c>
      <c r="T137" s="155">
        <f>$S$137*$H$137</f>
        <v>0</v>
      </c>
      <c r="AR137" s="89" t="s">
        <v>158</v>
      </c>
      <c r="AT137" s="89" t="s">
        <v>154</v>
      </c>
      <c r="AU137" s="89" t="s">
        <v>80</v>
      </c>
      <c r="AY137" s="6" t="s">
        <v>149</v>
      </c>
      <c r="BE137" s="156">
        <f>IF($N$137="základní",$J$137,0)</f>
        <v>0</v>
      </c>
      <c r="BF137" s="156">
        <f>IF($N$137="snížená",$J$137,0)</f>
        <v>0</v>
      </c>
      <c r="BG137" s="156">
        <f>IF($N$137="zákl. přenesená",$J$137,0)</f>
        <v>0</v>
      </c>
      <c r="BH137" s="156">
        <f>IF($N$137="sníž. přenesená",$J$137,0)</f>
        <v>0</v>
      </c>
      <c r="BI137" s="156">
        <f>IF($N$137="nulová",$J$137,0)</f>
        <v>0</v>
      </c>
      <c r="BJ137" s="89" t="s">
        <v>21</v>
      </c>
      <c r="BK137" s="156">
        <f>ROUND($I$137*$H$137,2)</f>
        <v>0</v>
      </c>
      <c r="BL137" s="89" t="s">
        <v>158</v>
      </c>
      <c r="BM137" s="89" t="s">
        <v>7</v>
      </c>
    </row>
    <row r="138" spans="2:65" s="6" customFormat="1" ht="16.5" customHeight="1" x14ac:dyDescent="0.3">
      <c r="B138" s="23"/>
      <c r="C138" s="24"/>
      <c r="D138" s="157" t="s">
        <v>159</v>
      </c>
      <c r="E138" s="24"/>
      <c r="F138" s="158" t="s">
        <v>492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159</v>
      </c>
      <c r="AU138" s="6" t="s">
        <v>80</v>
      </c>
    </row>
    <row r="139" spans="2:65" s="6" customFormat="1" ht="15.75" customHeight="1" x14ac:dyDescent="0.3">
      <c r="B139" s="23"/>
      <c r="C139" s="145" t="s">
        <v>72</v>
      </c>
      <c r="D139" s="145" t="s">
        <v>154</v>
      </c>
      <c r="E139" s="146" t="s">
        <v>493</v>
      </c>
      <c r="F139" s="147" t="s">
        <v>494</v>
      </c>
      <c r="G139" s="148" t="s">
        <v>157</v>
      </c>
      <c r="H139" s="149">
        <v>3</v>
      </c>
      <c r="I139" s="150"/>
      <c r="J139" s="151">
        <f>ROUND($I$139*$H$139,2)</f>
        <v>0</v>
      </c>
      <c r="K139" s="147"/>
      <c r="L139" s="43"/>
      <c r="M139" s="152"/>
      <c r="N139" s="153" t="s">
        <v>43</v>
      </c>
      <c r="O139" s="24"/>
      <c r="P139" s="154">
        <f>$O$139*$H$139</f>
        <v>0</v>
      </c>
      <c r="Q139" s="154">
        <v>0</v>
      </c>
      <c r="R139" s="154">
        <f>$Q$139*$H$139</f>
        <v>0</v>
      </c>
      <c r="S139" s="154">
        <v>0</v>
      </c>
      <c r="T139" s="155">
        <f>$S$139*$H$139</f>
        <v>0</v>
      </c>
      <c r="AR139" s="89" t="s">
        <v>158</v>
      </c>
      <c r="AT139" s="89" t="s">
        <v>154</v>
      </c>
      <c r="AU139" s="89" t="s">
        <v>80</v>
      </c>
      <c r="AY139" s="6" t="s">
        <v>149</v>
      </c>
      <c r="BE139" s="156">
        <f>IF($N$139="základní",$J$139,0)</f>
        <v>0</v>
      </c>
      <c r="BF139" s="156">
        <f>IF($N$139="snížená",$J$139,0)</f>
        <v>0</v>
      </c>
      <c r="BG139" s="156">
        <f>IF($N$139="zákl. přenesená",$J$139,0)</f>
        <v>0</v>
      </c>
      <c r="BH139" s="156">
        <f>IF($N$139="sníž. přenesená",$J$139,0)</f>
        <v>0</v>
      </c>
      <c r="BI139" s="156">
        <f>IF($N$139="nulová",$J$139,0)</f>
        <v>0</v>
      </c>
      <c r="BJ139" s="89" t="s">
        <v>21</v>
      </c>
      <c r="BK139" s="156">
        <f>ROUND($I$139*$H$139,2)</f>
        <v>0</v>
      </c>
      <c r="BL139" s="89" t="s">
        <v>158</v>
      </c>
      <c r="BM139" s="89" t="s">
        <v>218</v>
      </c>
    </row>
    <row r="140" spans="2:65" s="6" customFormat="1" ht="16.5" customHeight="1" x14ac:dyDescent="0.3">
      <c r="B140" s="23"/>
      <c r="C140" s="24"/>
      <c r="D140" s="157" t="s">
        <v>159</v>
      </c>
      <c r="E140" s="24"/>
      <c r="F140" s="158" t="s">
        <v>494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159</v>
      </c>
      <c r="AU140" s="6" t="s">
        <v>80</v>
      </c>
    </row>
    <row r="141" spans="2:65" s="6" customFormat="1" ht="15.75" customHeight="1" x14ac:dyDescent="0.3">
      <c r="B141" s="23"/>
      <c r="C141" s="145" t="s">
        <v>72</v>
      </c>
      <c r="D141" s="145" t="s">
        <v>154</v>
      </c>
      <c r="E141" s="146" t="s">
        <v>495</v>
      </c>
      <c r="F141" s="147" t="s">
        <v>496</v>
      </c>
      <c r="G141" s="148" t="s">
        <v>157</v>
      </c>
      <c r="H141" s="149">
        <v>2</v>
      </c>
      <c r="I141" s="150"/>
      <c r="J141" s="151">
        <f>ROUND($I$141*$H$141,2)</f>
        <v>0</v>
      </c>
      <c r="K141" s="147"/>
      <c r="L141" s="43"/>
      <c r="M141" s="152"/>
      <c r="N141" s="153" t="s">
        <v>43</v>
      </c>
      <c r="O141" s="24"/>
      <c r="P141" s="154">
        <f>$O$141*$H$141</f>
        <v>0</v>
      </c>
      <c r="Q141" s="154">
        <v>0</v>
      </c>
      <c r="R141" s="154">
        <f>$Q$141*$H$141</f>
        <v>0</v>
      </c>
      <c r="S141" s="154">
        <v>0</v>
      </c>
      <c r="T141" s="155">
        <f>$S$141*$H$141</f>
        <v>0</v>
      </c>
      <c r="AR141" s="89" t="s">
        <v>158</v>
      </c>
      <c r="AT141" s="89" t="s">
        <v>154</v>
      </c>
      <c r="AU141" s="89" t="s">
        <v>80</v>
      </c>
      <c r="AY141" s="6" t="s">
        <v>149</v>
      </c>
      <c r="BE141" s="156">
        <f>IF($N$141="základní",$J$141,0)</f>
        <v>0</v>
      </c>
      <c r="BF141" s="156">
        <f>IF($N$141="snížená",$J$141,0)</f>
        <v>0</v>
      </c>
      <c r="BG141" s="156">
        <f>IF($N$141="zákl. přenesená",$J$141,0)</f>
        <v>0</v>
      </c>
      <c r="BH141" s="156">
        <f>IF($N$141="sníž. přenesená",$J$141,0)</f>
        <v>0</v>
      </c>
      <c r="BI141" s="156">
        <f>IF($N$141="nulová",$J$141,0)</f>
        <v>0</v>
      </c>
      <c r="BJ141" s="89" t="s">
        <v>21</v>
      </c>
      <c r="BK141" s="156">
        <f>ROUND($I$141*$H$141,2)</f>
        <v>0</v>
      </c>
      <c r="BL141" s="89" t="s">
        <v>158</v>
      </c>
      <c r="BM141" s="89" t="s">
        <v>223</v>
      </c>
    </row>
    <row r="142" spans="2:65" s="6" customFormat="1" ht="16.5" customHeight="1" x14ac:dyDescent="0.3">
      <c r="B142" s="23"/>
      <c r="C142" s="24"/>
      <c r="D142" s="157" t="s">
        <v>159</v>
      </c>
      <c r="E142" s="24"/>
      <c r="F142" s="158" t="s">
        <v>496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159</v>
      </c>
      <c r="AU142" s="6" t="s">
        <v>80</v>
      </c>
    </row>
    <row r="143" spans="2:65" s="6" customFormat="1" ht="15.75" customHeight="1" x14ac:dyDescent="0.3">
      <c r="B143" s="23"/>
      <c r="C143" s="145" t="s">
        <v>72</v>
      </c>
      <c r="D143" s="145" t="s">
        <v>154</v>
      </c>
      <c r="E143" s="146" t="s">
        <v>497</v>
      </c>
      <c r="F143" s="147" t="s">
        <v>498</v>
      </c>
      <c r="G143" s="148" t="s">
        <v>157</v>
      </c>
      <c r="H143" s="149">
        <v>1</v>
      </c>
      <c r="I143" s="150"/>
      <c r="J143" s="151">
        <f>ROUND($I$143*$H$143,2)</f>
        <v>0</v>
      </c>
      <c r="K143" s="147"/>
      <c r="L143" s="43"/>
      <c r="M143" s="152"/>
      <c r="N143" s="153" t="s">
        <v>43</v>
      </c>
      <c r="O143" s="24"/>
      <c r="P143" s="154">
        <f>$O$143*$H$143</f>
        <v>0</v>
      </c>
      <c r="Q143" s="154">
        <v>0</v>
      </c>
      <c r="R143" s="154">
        <f>$Q$143*$H$143</f>
        <v>0</v>
      </c>
      <c r="S143" s="154">
        <v>0</v>
      </c>
      <c r="T143" s="155">
        <f>$S$143*$H$143</f>
        <v>0</v>
      </c>
      <c r="AR143" s="89" t="s">
        <v>158</v>
      </c>
      <c r="AT143" s="89" t="s">
        <v>154</v>
      </c>
      <c r="AU143" s="89" t="s">
        <v>80</v>
      </c>
      <c r="AY143" s="6" t="s">
        <v>149</v>
      </c>
      <c r="BE143" s="156">
        <f>IF($N$143="základní",$J$143,0)</f>
        <v>0</v>
      </c>
      <c r="BF143" s="156">
        <f>IF($N$143="snížená",$J$143,0)</f>
        <v>0</v>
      </c>
      <c r="BG143" s="156">
        <f>IF($N$143="zákl. přenesená",$J$143,0)</f>
        <v>0</v>
      </c>
      <c r="BH143" s="156">
        <f>IF($N$143="sníž. přenesená",$J$143,0)</f>
        <v>0</v>
      </c>
      <c r="BI143" s="156">
        <f>IF($N$143="nulová",$J$143,0)</f>
        <v>0</v>
      </c>
      <c r="BJ143" s="89" t="s">
        <v>21</v>
      </c>
      <c r="BK143" s="156">
        <f>ROUND($I$143*$H$143,2)</f>
        <v>0</v>
      </c>
      <c r="BL143" s="89" t="s">
        <v>158</v>
      </c>
      <c r="BM143" s="89" t="s">
        <v>227</v>
      </c>
    </row>
    <row r="144" spans="2:65" s="6" customFormat="1" ht="16.5" customHeight="1" x14ac:dyDescent="0.3">
      <c r="B144" s="23"/>
      <c r="C144" s="24"/>
      <c r="D144" s="157" t="s">
        <v>159</v>
      </c>
      <c r="E144" s="24"/>
      <c r="F144" s="158" t="s">
        <v>498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159</v>
      </c>
      <c r="AU144" s="6" t="s">
        <v>80</v>
      </c>
    </row>
    <row r="145" spans="2:65" s="6" customFormat="1" ht="15.75" customHeight="1" x14ac:dyDescent="0.3">
      <c r="B145" s="23"/>
      <c r="C145" s="145" t="s">
        <v>72</v>
      </c>
      <c r="D145" s="145" t="s">
        <v>154</v>
      </c>
      <c r="E145" s="146" t="s">
        <v>166</v>
      </c>
      <c r="F145" s="147" t="s">
        <v>499</v>
      </c>
      <c r="G145" s="148" t="s">
        <v>157</v>
      </c>
      <c r="H145" s="149">
        <v>1</v>
      </c>
      <c r="I145" s="150"/>
      <c r="J145" s="151">
        <f>ROUND($I$145*$H$145,2)</f>
        <v>0</v>
      </c>
      <c r="K145" s="147"/>
      <c r="L145" s="43"/>
      <c r="M145" s="152"/>
      <c r="N145" s="153" t="s">
        <v>43</v>
      </c>
      <c r="O145" s="24"/>
      <c r="P145" s="154">
        <f>$O$145*$H$145</f>
        <v>0</v>
      </c>
      <c r="Q145" s="154">
        <v>0</v>
      </c>
      <c r="R145" s="154">
        <f>$Q$145*$H$145</f>
        <v>0</v>
      </c>
      <c r="S145" s="154">
        <v>0</v>
      </c>
      <c r="T145" s="155">
        <f>$S$145*$H$145</f>
        <v>0</v>
      </c>
      <c r="AR145" s="89" t="s">
        <v>158</v>
      </c>
      <c r="AT145" s="89" t="s">
        <v>154</v>
      </c>
      <c r="AU145" s="89" t="s">
        <v>80</v>
      </c>
      <c r="AY145" s="6" t="s">
        <v>149</v>
      </c>
      <c r="BE145" s="156">
        <f>IF($N$145="základní",$J$145,0)</f>
        <v>0</v>
      </c>
      <c r="BF145" s="156">
        <f>IF($N$145="snížená",$J$145,0)</f>
        <v>0</v>
      </c>
      <c r="BG145" s="156">
        <f>IF($N$145="zákl. přenesená",$J$145,0)</f>
        <v>0</v>
      </c>
      <c r="BH145" s="156">
        <f>IF($N$145="sníž. přenesená",$J$145,0)</f>
        <v>0</v>
      </c>
      <c r="BI145" s="156">
        <f>IF($N$145="nulová",$J$145,0)</f>
        <v>0</v>
      </c>
      <c r="BJ145" s="89" t="s">
        <v>21</v>
      </c>
      <c r="BK145" s="156">
        <f>ROUND($I$145*$H$145,2)</f>
        <v>0</v>
      </c>
      <c r="BL145" s="89" t="s">
        <v>158</v>
      </c>
      <c r="BM145" s="89" t="s">
        <v>230</v>
      </c>
    </row>
    <row r="146" spans="2:65" s="6" customFormat="1" ht="16.5" customHeight="1" x14ac:dyDescent="0.3">
      <c r="B146" s="23"/>
      <c r="C146" s="24"/>
      <c r="D146" s="157" t="s">
        <v>159</v>
      </c>
      <c r="E146" s="24"/>
      <c r="F146" s="158" t="s">
        <v>499</v>
      </c>
      <c r="G146" s="24"/>
      <c r="H146" s="24"/>
      <c r="J146" s="24"/>
      <c r="K146" s="24"/>
      <c r="L146" s="43"/>
      <c r="M146" s="56"/>
      <c r="N146" s="24"/>
      <c r="O146" s="24"/>
      <c r="P146" s="24"/>
      <c r="Q146" s="24"/>
      <c r="R146" s="24"/>
      <c r="S146" s="24"/>
      <c r="T146" s="57"/>
      <c r="AT146" s="6" t="s">
        <v>159</v>
      </c>
      <c r="AU146" s="6" t="s">
        <v>80</v>
      </c>
    </row>
    <row r="147" spans="2:65" s="6" customFormat="1" ht="15.75" customHeight="1" x14ac:dyDescent="0.3">
      <c r="B147" s="23"/>
      <c r="C147" s="145" t="s">
        <v>72</v>
      </c>
      <c r="D147" s="145" t="s">
        <v>154</v>
      </c>
      <c r="E147" s="146" t="s">
        <v>169</v>
      </c>
      <c r="F147" s="147" t="s">
        <v>500</v>
      </c>
      <c r="G147" s="148" t="s">
        <v>157</v>
      </c>
      <c r="H147" s="149">
        <v>1</v>
      </c>
      <c r="I147" s="150"/>
      <c r="J147" s="151">
        <f>ROUND($I$147*$H$147,2)</f>
        <v>0</v>
      </c>
      <c r="K147" s="147"/>
      <c r="L147" s="43"/>
      <c r="M147" s="152"/>
      <c r="N147" s="153" t="s">
        <v>43</v>
      </c>
      <c r="O147" s="24"/>
      <c r="P147" s="154">
        <f>$O$147*$H$147</f>
        <v>0</v>
      </c>
      <c r="Q147" s="154">
        <v>0</v>
      </c>
      <c r="R147" s="154">
        <f>$Q$147*$H$147</f>
        <v>0</v>
      </c>
      <c r="S147" s="154">
        <v>0</v>
      </c>
      <c r="T147" s="155">
        <f>$S$147*$H$147</f>
        <v>0</v>
      </c>
      <c r="AR147" s="89" t="s">
        <v>158</v>
      </c>
      <c r="AT147" s="89" t="s">
        <v>154</v>
      </c>
      <c r="AU147" s="89" t="s">
        <v>80</v>
      </c>
      <c r="AY147" s="6" t="s">
        <v>149</v>
      </c>
      <c r="BE147" s="156">
        <f>IF($N$147="základní",$J$147,0)</f>
        <v>0</v>
      </c>
      <c r="BF147" s="156">
        <f>IF($N$147="snížená",$J$147,0)</f>
        <v>0</v>
      </c>
      <c r="BG147" s="156">
        <f>IF($N$147="zákl. přenesená",$J$147,0)</f>
        <v>0</v>
      </c>
      <c r="BH147" s="156">
        <f>IF($N$147="sníž. přenesená",$J$147,0)</f>
        <v>0</v>
      </c>
      <c r="BI147" s="156">
        <f>IF($N$147="nulová",$J$147,0)</f>
        <v>0</v>
      </c>
      <c r="BJ147" s="89" t="s">
        <v>21</v>
      </c>
      <c r="BK147" s="156">
        <f>ROUND($I$147*$H$147,2)</f>
        <v>0</v>
      </c>
      <c r="BL147" s="89" t="s">
        <v>158</v>
      </c>
      <c r="BM147" s="89" t="s">
        <v>235</v>
      </c>
    </row>
    <row r="148" spans="2:65" s="6" customFormat="1" ht="16.5" customHeight="1" x14ac:dyDescent="0.3">
      <c r="B148" s="23"/>
      <c r="C148" s="24"/>
      <c r="D148" s="157" t="s">
        <v>159</v>
      </c>
      <c r="E148" s="24"/>
      <c r="F148" s="158" t="s">
        <v>500</v>
      </c>
      <c r="G148" s="24"/>
      <c r="H148" s="24"/>
      <c r="J148" s="24"/>
      <c r="K148" s="24"/>
      <c r="L148" s="43"/>
      <c r="M148" s="56"/>
      <c r="N148" s="24"/>
      <c r="O148" s="24"/>
      <c r="P148" s="24"/>
      <c r="Q148" s="24"/>
      <c r="R148" s="24"/>
      <c r="S148" s="24"/>
      <c r="T148" s="57"/>
      <c r="AT148" s="6" t="s">
        <v>159</v>
      </c>
      <c r="AU148" s="6" t="s">
        <v>80</v>
      </c>
    </row>
    <row r="149" spans="2:65" s="6" customFormat="1" ht="15.75" customHeight="1" x14ac:dyDescent="0.3">
      <c r="B149" s="23"/>
      <c r="C149" s="145" t="s">
        <v>72</v>
      </c>
      <c r="D149" s="145" t="s">
        <v>154</v>
      </c>
      <c r="E149" s="146" t="s">
        <v>172</v>
      </c>
      <c r="F149" s="147" t="s">
        <v>501</v>
      </c>
      <c r="G149" s="148" t="s">
        <v>157</v>
      </c>
      <c r="H149" s="149">
        <v>1</v>
      </c>
      <c r="I149" s="150"/>
      <c r="J149" s="151">
        <f>ROUND($I$149*$H$149,2)</f>
        <v>0</v>
      </c>
      <c r="K149" s="147"/>
      <c r="L149" s="43"/>
      <c r="M149" s="152"/>
      <c r="N149" s="153" t="s">
        <v>43</v>
      </c>
      <c r="O149" s="24"/>
      <c r="P149" s="154">
        <f>$O$149*$H$149</f>
        <v>0</v>
      </c>
      <c r="Q149" s="154">
        <v>0</v>
      </c>
      <c r="R149" s="154">
        <f>$Q$149*$H$149</f>
        <v>0</v>
      </c>
      <c r="S149" s="154">
        <v>0</v>
      </c>
      <c r="T149" s="155">
        <f>$S$149*$H$149</f>
        <v>0</v>
      </c>
      <c r="AR149" s="89" t="s">
        <v>158</v>
      </c>
      <c r="AT149" s="89" t="s">
        <v>154</v>
      </c>
      <c r="AU149" s="89" t="s">
        <v>80</v>
      </c>
      <c r="AY149" s="6" t="s">
        <v>149</v>
      </c>
      <c r="BE149" s="156">
        <f>IF($N$149="základní",$J$149,0)</f>
        <v>0</v>
      </c>
      <c r="BF149" s="156">
        <f>IF($N$149="snížená",$J$149,0)</f>
        <v>0</v>
      </c>
      <c r="BG149" s="156">
        <f>IF($N$149="zákl. přenesená",$J$149,0)</f>
        <v>0</v>
      </c>
      <c r="BH149" s="156">
        <f>IF($N$149="sníž. přenesená",$J$149,0)</f>
        <v>0</v>
      </c>
      <c r="BI149" s="156">
        <f>IF($N$149="nulová",$J$149,0)</f>
        <v>0</v>
      </c>
      <c r="BJ149" s="89" t="s">
        <v>21</v>
      </c>
      <c r="BK149" s="156">
        <f>ROUND($I$149*$H$149,2)</f>
        <v>0</v>
      </c>
      <c r="BL149" s="89" t="s">
        <v>158</v>
      </c>
      <c r="BM149" s="89" t="s">
        <v>238</v>
      </c>
    </row>
    <row r="150" spans="2:65" s="6" customFormat="1" ht="16.5" customHeight="1" x14ac:dyDescent="0.3">
      <c r="B150" s="23"/>
      <c r="C150" s="24"/>
      <c r="D150" s="157" t="s">
        <v>159</v>
      </c>
      <c r="E150" s="24"/>
      <c r="F150" s="158" t="s">
        <v>501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159</v>
      </c>
      <c r="AU150" s="6" t="s">
        <v>80</v>
      </c>
    </row>
    <row r="151" spans="2:65" s="6" customFormat="1" ht="15.75" customHeight="1" x14ac:dyDescent="0.3">
      <c r="B151" s="23"/>
      <c r="C151" s="145" t="s">
        <v>72</v>
      </c>
      <c r="D151" s="145" t="s">
        <v>154</v>
      </c>
      <c r="E151" s="146" t="s">
        <v>175</v>
      </c>
      <c r="F151" s="147" t="s">
        <v>502</v>
      </c>
      <c r="G151" s="148" t="s">
        <v>157</v>
      </c>
      <c r="H151" s="149">
        <v>1</v>
      </c>
      <c r="I151" s="150"/>
      <c r="J151" s="151">
        <f>ROUND($I$151*$H$151,2)</f>
        <v>0</v>
      </c>
      <c r="K151" s="147"/>
      <c r="L151" s="43"/>
      <c r="M151" s="152"/>
      <c r="N151" s="153" t="s">
        <v>43</v>
      </c>
      <c r="O151" s="24"/>
      <c r="P151" s="154">
        <f>$O$151*$H$151</f>
        <v>0</v>
      </c>
      <c r="Q151" s="154">
        <v>0</v>
      </c>
      <c r="R151" s="154">
        <f>$Q$151*$H$151</f>
        <v>0</v>
      </c>
      <c r="S151" s="154">
        <v>0</v>
      </c>
      <c r="T151" s="155">
        <f>$S$151*$H$151</f>
        <v>0</v>
      </c>
      <c r="AR151" s="89" t="s">
        <v>158</v>
      </c>
      <c r="AT151" s="89" t="s">
        <v>154</v>
      </c>
      <c r="AU151" s="89" t="s">
        <v>80</v>
      </c>
      <c r="AY151" s="6" t="s">
        <v>149</v>
      </c>
      <c r="BE151" s="156">
        <f>IF($N$151="základní",$J$151,0)</f>
        <v>0</v>
      </c>
      <c r="BF151" s="156">
        <f>IF($N$151="snížená",$J$151,0)</f>
        <v>0</v>
      </c>
      <c r="BG151" s="156">
        <f>IF($N$151="zákl. přenesená",$J$151,0)</f>
        <v>0</v>
      </c>
      <c r="BH151" s="156">
        <f>IF($N$151="sníž. přenesená",$J$151,0)</f>
        <v>0</v>
      </c>
      <c r="BI151" s="156">
        <f>IF($N$151="nulová",$J$151,0)</f>
        <v>0</v>
      </c>
      <c r="BJ151" s="89" t="s">
        <v>21</v>
      </c>
      <c r="BK151" s="156">
        <f>ROUND($I$151*$H$151,2)</f>
        <v>0</v>
      </c>
      <c r="BL151" s="89" t="s">
        <v>158</v>
      </c>
      <c r="BM151" s="89" t="s">
        <v>243</v>
      </c>
    </row>
    <row r="152" spans="2:65" s="6" customFormat="1" ht="16.5" customHeight="1" x14ac:dyDescent="0.3">
      <c r="B152" s="23"/>
      <c r="C152" s="24"/>
      <c r="D152" s="157" t="s">
        <v>159</v>
      </c>
      <c r="E152" s="24"/>
      <c r="F152" s="158" t="s">
        <v>502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159</v>
      </c>
      <c r="AU152" s="6" t="s">
        <v>80</v>
      </c>
    </row>
    <row r="153" spans="2:65" s="6" customFormat="1" ht="15.75" customHeight="1" x14ac:dyDescent="0.3">
      <c r="B153" s="23"/>
      <c r="C153" s="145" t="s">
        <v>72</v>
      </c>
      <c r="D153" s="145" t="s">
        <v>154</v>
      </c>
      <c r="E153" s="146" t="s">
        <v>178</v>
      </c>
      <c r="F153" s="147" t="s">
        <v>503</v>
      </c>
      <c r="G153" s="148" t="s">
        <v>157</v>
      </c>
      <c r="H153" s="149">
        <v>4</v>
      </c>
      <c r="I153" s="150"/>
      <c r="J153" s="151">
        <f>ROUND($I$153*$H$153,2)</f>
        <v>0</v>
      </c>
      <c r="K153" s="147"/>
      <c r="L153" s="43"/>
      <c r="M153" s="152"/>
      <c r="N153" s="153" t="s">
        <v>43</v>
      </c>
      <c r="O153" s="24"/>
      <c r="P153" s="154">
        <f>$O$153*$H$153</f>
        <v>0</v>
      </c>
      <c r="Q153" s="154">
        <v>0</v>
      </c>
      <c r="R153" s="154">
        <f>$Q$153*$H$153</f>
        <v>0</v>
      </c>
      <c r="S153" s="154">
        <v>0</v>
      </c>
      <c r="T153" s="155">
        <f>$S$153*$H$153</f>
        <v>0</v>
      </c>
      <c r="AR153" s="89" t="s">
        <v>158</v>
      </c>
      <c r="AT153" s="89" t="s">
        <v>154</v>
      </c>
      <c r="AU153" s="89" t="s">
        <v>80</v>
      </c>
      <c r="AY153" s="6" t="s">
        <v>149</v>
      </c>
      <c r="BE153" s="156">
        <f>IF($N$153="základní",$J$153,0)</f>
        <v>0</v>
      </c>
      <c r="BF153" s="156">
        <f>IF($N$153="snížená",$J$153,0)</f>
        <v>0</v>
      </c>
      <c r="BG153" s="156">
        <f>IF($N$153="zákl. přenesená",$J$153,0)</f>
        <v>0</v>
      </c>
      <c r="BH153" s="156">
        <f>IF($N$153="sníž. přenesená",$J$153,0)</f>
        <v>0</v>
      </c>
      <c r="BI153" s="156">
        <f>IF($N$153="nulová",$J$153,0)</f>
        <v>0</v>
      </c>
      <c r="BJ153" s="89" t="s">
        <v>21</v>
      </c>
      <c r="BK153" s="156">
        <f>ROUND($I$153*$H$153,2)</f>
        <v>0</v>
      </c>
      <c r="BL153" s="89" t="s">
        <v>158</v>
      </c>
      <c r="BM153" s="89" t="s">
        <v>246</v>
      </c>
    </row>
    <row r="154" spans="2:65" s="6" customFormat="1" ht="16.5" customHeight="1" x14ac:dyDescent="0.3">
      <c r="B154" s="23"/>
      <c r="C154" s="24"/>
      <c r="D154" s="157" t="s">
        <v>159</v>
      </c>
      <c r="E154" s="24"/>
      <c r="F154" s="158" t="s">
        <v>503</v>
      </c>
      <c r="G154" s="24"/>
      <c r="H154" s="24"/>
      <c r="J154" s="24"/>
      <c r="K154" s="24"/>
      <c r="L154" s="43"/>
      <c r="M154" s="56"/>
      <c r="N154" s="24"/>
      <c r="O154" s="24"/>
      <c r="P154" s="24"/>
      <c r="Q154" s="24"/>
      <c r="R154" s="24"/>
      <c r="S154" s="24"/>
      <c r="T154" s="57"/>
      <c r="AT154" s="6" t="s">
        <v>159</v>
      </c>
      <c r="AU154" s="6" t="s">
        <v>80</v>
      </c>
    </row>
    <row r="155" spans="2:65" s="6" customFormat="1" ht="15.75" customHeight="1" x14ac:dyDescent="0.3">
      <c r="B155" s="23"/>
      <c r="C155" s="145" t="s">
        <v>72</v>
      </c>
      <c r="D155" s="145" t="s">
        <v>154</v>
      </c>
      <c r="E155" s="146" t="s">
        <v>183</v>
      </c>
      <c r="F155" s="147" t="s">
        <v>504</v>
      </c>
      <c r="G155" s="148" t="s">
        <v>410</v>
      </c>
      <c r="H155" s="149">
        <v>1</v>
      </c>
      <c r="I155" s="150"/>
      <c r="J155" s="151">
        <f>ROUND($I$155*$H$155,2)</f>
        <v>0</v>
      </c>
      <c r="K155" s="147"/>
      <c r="L155" s="43"/>
      <c r="M155" s="152"/>
      <c r="N155" s="153" t="s">
        <v>43</v>
      </c>
      <c r="O155" s="24"/>
      <c r="P155" s="154">
        <f>$O$155*$H$155</f>
        <v>0</v>
      </c>
      <c r="Q155" s="154">
        <v>0</v>
      </c>
      <c r="R155" s="154">
        <f>$Q$155*$H$155</f>
        <v>0</v>
      </c>
      <c r="S155" s="154">
        <v>0</v>
      </c>
      <c r="T155" s="155">
        <f>$S$155*$H$155</f>
        <v>0</v>
      </c>
      <c r="AR155" s="89" t="s">
        <v>158</v>
      </c>
      <c r="AT155" s="89" t="s">
        <v>154</v>
      </c>
      <c r="AU155" s="89" t="s">
        <v>80</v>
      </c>
      <c r="AY155" s="6" t="s">
        <v>149</v>
      </c>
      <c r="BE155" s="156">
        <f>IF($N$155="základní",$J$155,0)</f>
        <v>0</v>
      </c>
      <c r="BF155" s="156">
        <f>IF($N$155="snížená",$J$155,0)</f>
        <v>0</v>
      </c>
      <c r="BG155" s="156">
        <f>IF($N$155="zákl. přenesená",$J$155,0)</f>
        <v>0</v>
      </c>
      <c r="BH155" s="156">
        <f>IF($N$155="sníž. přenesená",$J$155,0)</f>
        <v>0</v>
      </c>
      <c r="BI155" s="156">
        <f>IF($N$155="nulová",$J$155,0)</f>
        <v>0</v>
      </c>
      <c r="BJ155" s="89" t="s">
        <v>21</v>
      </c>
      <c r="BK155" s="156">
        <f>ROUND($I$155*$H$155,2)</f>
        <v>0</v>
      </c>
      <c r="BL155" s="89" t="s">
        <v>158</v>
      </c>
      <c r="BM155" s="89" t="s">
        <v>249</v>
      </c>
    </row>
    <row r="156" spans="2:65" s="6" customFormat="1" ht="16.5" customHeight="1" x14ac:dyDescent="0.3">
      <c r="B156" s="23"/>
      <c r="C156" s="24"/>
      <c r="D156" s="157" t="s">
        <v>159</v>
      </c>
      <c r="E156" s="24"/>
      <c r="F156" s="158" t="s">
        <v>504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159</v>
      </c>
      <c r="AU156" s="6" t="s">
        <v>80</v>
      </c>
    </row>
    <row r="157" spans="2:65" s="6" customFormat="1" ht="15.75" customHeight="1" x14ac:dyDescent="0.3">
      <c r="B157" s="23"/>
      <c r="C157" s="145" t="s">
        <v>72</v>
      </c>
      <c r="D157" s="145" t="s">
        <v>154</v>
      </c>
      <c r="E157" s="146" t="s">
        <v>186</v>
      </c>
      <c r="F157" s="147" t="s">
        <v>505</v>
      </c>
      <c r="G157" s="148" t="s">
        <v>157</v>
      </c>
      <c r="H157" s="149">
        <v>2</v>
      </c>
      <c r="I157" s="150"/>
      <c r="J157" s="151">
        <f>ROUND($I$157*$H$157,2)</f>
        <v>0</v>
      </c>
      <c r="K157" s="147"/>
      <c r="L157" s="43"/>
      <c r="M157" s="152"/>
      <c r="N157" s="153" t="s">
        <v>43</v>
      </c>
      <c r="O157" s="24"/>
      <c r="P157" s="154">
        <f>$O$157*$H$157</f>
        <v>0</v>
      </c>
      <c r="Q157" s="154">
        <v>0</v>
      </c>
      <c r="R157" s="154">
        <f>$Q$157*$H$157</f>
        <v>0</v>
      </c>
      <c r="S157" s="154">
        <v>0</v>
      </c>
      <c r="T157" s="155">
        <f>$S$157*$H$157</f>
        <v>0</v>
      </c>
      <c r="AR157" s="89" t="s">
        <v>158</v>
      </c>
      <c r="AT157" s="89" t="s">
        <v>154</v>
      </c>
      <c r="AU157" s="89" t="s">
        <v>80</v>
      </c>
      <c r="AY157" s="6" t="s">
        <v>149</v>
      </c>
      <c r="BE157" s="156">
        <f>IF($N$157="základní",$J$157,0)</f>
        <v>0</v>
      </c>
      <c r="BF157" s="156">
        <f>IF($N$157="snížená",$J$157,0)</f>
        <v>0</v>
      </c>
      <c r="BG157" s="156">
        <f>IF($N$157="zákl. přenesená",$J$157,0)</f>
        <v>0</v>
      </c>
      <c r="BH157" s="156">
        <f>IF($N$157="sníž. přenesená",$J$157,0)</f>
        <v>0</v>
      </c>
      <c r="BI157" s="156">
        <f>IF($N$157="nulová",$J$157,0)</f>
        <v>0</v>
      </c>
      <c r="BJ157" s="89" t="s">
        <v>21</v>
      </c>
      <c r="BK157" s="156">
        <f>ROUND($I$157*$H$157,2)</f>
        <v>0</v>
      </c>
      <c r="BL157" s="89" t="s">
        <v>158</v>
      </c>
      <c r="BM157" s="89" t="s">
        <v>252</v>
      </c>
    </row>
    <row r="158" spans="2:65" s="6" customFormat="1" ht="16.5" customHeight="1" x14ac:dyDescent="0.3">
      <c r="B158" s="23"/>
      <c r="C158" s="24"/>
      <c r="D158" s="157" t="s">
        <v>159</v>
      </c>
      <c r="E158" s="24"/>
      <c r="F158" s="158" t="s">
        <v>505</v>
      </c>
      <c r="G158" s="24"/>
      <c r="H158" s="24"/>
      <c r="J158" s="24"/>
      <c r="K158" s="24"/>
      <c r="L158" s="43"/>
      <c r="M158" s="56"/>
      <c r="N158" s="24"/>
      <c r="O158" s="24"/>
      <c r="P158" s="24"/>
      <c r="Q158" s="24"/>
      <c r="R158" s="24"/>
      <c r="S158" s="24"/>
      <c r="T158" s="57"/>
      <c r="AT158" s="6" t="s">
        <v>159</v>
      </c>
      <c r="AU158" s="6" t="s">
        <v>80</v>
      </c>
    </row>
    <row r="159" spans="2:65" s="6" customFormat="1" ht="27" customHeight="1" x14ac:dyDescent="0.3">
      <c r="B159" s="23"/>
      <c r="C159" s="145" t="s">
        <v>72</v>
      </c>
      <c r="D159" s="145" t="s">
        <v>154</v>
      </c>
      <c r="E159" s="146" t="s">
        <v>189</v>
      </c>
      <c r="F159" s="147" t="s">
        <v>506</v>
      </c>
      <c r="G159" s="148" t="s">
        <v>410</v>
      </c>
      <c r="H159" s="149">
        <v>1</v>
      </c>
      <c r="I159" s="150"/>
      <c r="J159" s="151">
        <f>ROUND($I$159*$H$159,2)</f>
        <v>0</v>
      </c>
      <c r="K159" s="147"/>
      <c r="L159" s="43"/>
      <c r="M159" s="152"/>
      <c r="N159" s="153" t="s">
        <v>43</v>
      </c>
      <c r="O159" s="24"/>
      <c r="P159" s="154">
        <f>$O$159*$H$159</f>
        <v>0</v>
      </c>
      <c r="Q159" s="154">
        <v>0</v>
      </c>
      <c r="R159" s="154">
        <f>$Q$159*$H$159</f>
        <v>0</v>
      </c>
      <c r="S159" s="154">
        <v>0</v>
      </c>
      <c r="T159" s="155">
        <f>$S$159*$H$159</f>
        <v>0</v>
      </c>
      <c r="AR159" s="89" t="s">
        <v>158</v>
      </c>
      <c r="AT159" s="89" t="s">
        <v>154</v>
      </c>
      <c r="AU159" s="89" t="s">
        <v>80</v>
      </c>
      <c r="AY159" s="6" t="s">
        <v>149</v>
      </c>
      <c r="BE159" s="156">
        <f>IF($N$159="základní",$J$159,0)</f>
        <v>0</v>
      </c>
      <c r="BF159" s="156">
        <f>IF($N$159="snížená",$J$159,0)</f>
        <v>0</v>
      </c>
      <c r="BG159" s="156">
        <f>IF($N$159="zákl. přenesená",$J$159,0)</f>
        <v>0</v>
      </c>
      <c r="BH159" s="156">
        <f>IF($N$159="sníž. přenesená",$J$159,0)</f>
        <v>0</v>
      </c>
      <c r="BI159" s="156">
        <f>IF($N$159="nulová",$J$159,0)</f>
        <v>0</v>
      </c>
      <c r="BJ159" s="89" t="s">
        <v>21</v>
      </c>
      <c r="BK159" s="156">
        <f>ROUND($I$159*$H$159,2)</f>
        <v>0</v>
      </c>
      <c r="BL159" s="89" t="s">
        <v>158</v>
      </c>
      <c r="BM159" s="89" t="s">
        <v>255</v>
      </c>
    </row>
    <row r="160" spans="2:65" s="6" customFormat="1" ht="16.5" customHeight="1" x14ac:dyDescent="0.3">
      <c r="B160" s="23"/>
      <c r="C160" s="24"/>
      <c r="D160" s="157" t="s">
        <v>159</v>
      </c>
      <c r="E160" s="24"/>
      <c r="F160" s="158" t="s">
        <v>506</v>
      </c>
      <c r="G160" s="24"/>
      <c r="H160" s="24"/>
      <c r="J160" s="24"/>
      <c r="K160" s="24"/>
      <c r="L160" s="43"/>
      <c r="M160" s="56"/>
      <c r="N160" s="24"/>
      <c r="O160" s="24"/>
      <c r="P160" s="24"/>
      <c r="Q160" s="24"/>
      <c r="R160" s="24"/>
      <c r="S160" s="24"/>
      <c r="T160" s="57"/>
      <c r="AT160" s="6" t="s">
        <v>159</v>
      </c>
      <c r="AU160" s="6" t="s">
        <v>80</v>
      </c>
    </row>
    <row r="161" spans="2:65" s="6" customFormat="1" ht="15.75" customHeight="1" x14ac:dyDescent="0.3">
      <c r="B161" s="23"/>
      <c r="C161" s="145" t="s">
        <v>72</v>
      </c>
      <c r="D161" s="145" t="s">
        <v>154</v>
      </c>
      <c r="E161" s="146" t="s">
        <v>192</v>
      </c>
      <c r="F161" s="147" t="s">
        <v>507</v>
      </c>
      <c r="G161" s="148" t="s">
        <v>410</v>
      </c>
      <c r="H161" s="149">
        <v>1</v>
      </c>
      <c r="I161" s="150"/>
      <c r="J161" s="151">
        <f>ROUND($I$161*$H$161,2)</f>
        <v>0</v>
      </c>
      <c r="K161" s="147"/>
      <c r="L161" s="43"/>
      <c r="M161" s="152"/>
      <c r="N161" s="153" t="s">
        <v>43</v>
      </c>
      <c r="O161" s="24"/>
      <c r="P161" s="154">
        <f>$O$161*$H$161</f>
        <v>0</v>
      </c>
      <c r="Q161" s="154">
        <v>0</v>
      </c>
      <c r="R161" s="154">
        <f>$Q$161*$H$161</f>
        <v>0</v>
      </c>
      <c r="S161" s="154">
        <v>0</v>
      </c>
      <c r="T161" s="155">
        <f>$S$161*$H$161</f>
        <v>0</v>
      </c>
      <c r="AR161" s="89" t="s">
        <v>158</v>
      </c>
      <c r="AT161" s="89" t="s">
        <v>154</v>
      </c>
      <c r="AU161" s="89" t="s">
        <v>80</v>
      </c>
      <c r="AY161" s="6" t="s">
        <v>149</v>
      </c>
      <c r="BE161" s="156">
        <f>IF($N$161="základní",$J$161,0)</f>
        <v>0</v>
      </c>
      <c r="BF161" s="156">
        <f>IF($N$161="snížená",$J$161,0)</f>
        <v>0</v>
      </c>
      <c r="BG161" s="156">
        <f>IF($N$161="zákl. přenesená",$J$161,0)</f>
        <v>0</v>
      </c>
      <c r="BH161" s="156">
        <f>IF($N$161="sníž. přenesená",$J$161,0)</f>
        <v>0</v>
      </c>
      <c r="BI161" s="156">
        <f>IF($N$161="nulová",$J$161,0)</f>
        <v>0</v>
      </c>
      <c r="BJ161" s="89" t="s">
        <v>21</v>
      </c>
      <c r="BK161" s="156">
        <f>ROUND($I$161*$H$161,2)</f>
        <v>0</v>
      </c>
      <c r="BL161" s="89" t="s">
        <v>158</v>
      </c>
      <c r="BM161" s="89" t="s">
        <v>258</v>
      </c>
    </row>
    <row r="162" spans="2:65" s="6" customFormat="1" ht="16.5" customHeight="1" x14ac:dyDescent="0.3">
      <c r="B162" s="23"/>
      <c r="C162" s="24"/>
      <c r="D162" s="157" t="s">
        <v>159</v>
      </c>
      <c r="E162" s="24"/>
      <c r="F162" s="158" t="s">
        <v>507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159</v>
      </c>
      <c r="AU162" s="6" t="s">
        <v>80</v>
      </c>
    </row>
    <row r="163" spans="2:65" s="6" customFormat="1" ht="15.75" customHeight="1" x14ac:dyDescent="0.3">
      <c r="B163" s="23"/>
      <c r="C163" s="145" t="s">
        <v>72</v>
      </c>
      <c r="D163" s="145" t="s">
        <v>154</v>
      </c>
      <c r="E163" s="146" t="s">
        <v>508</v>
      </c>
      <c r="F163" s="147" t="s">
        <v>509</v>
      </c>
      <c r="G163" s="148" t="s">
        <v>510</v>
      </c>
      <c r="H163" s="179"/>
      <c r="I163" s="150"/>
      <c r="J163" s="151">
        <f>ROUND($I$163*$H$163,2)</f>
        <v>0</v>
      </c>
      <c r="K163" s="147"/>
      <c r="L163" s="43"/>
      <c r="M163" s="152"/>
      <c r="N163" s="153" t="s">
        <v>43</v>
      </c>
      <c r="O163" s="24"/>
      <c r="P163" s="154">
        <f>$O$163*$H$163</f>
        <v>0</v>
      </c>
      <c r="Q163" s="154">
        <v>0</v>
      </c>
      <c r="R163" s="154">
        <f>$Q$163*$H$163</f>
        <v>0</v>
      </c>
      <c r="S163" s="154">
        <v>0</v>
      </c>
      <c r="T163" s="155">
        <f>$S$163*$H$163</f>
        <v>0</v>
      </c>
      <c r="AR163" s="89" t="s">
        <v>158</v>
      </c>
      <c r="AT163" s="89" t="s">
        <v>154</v>
      </c>
      <c r="AU163" s="89" t="s">
        <v>80</v>
      </c>
      <c r="AY163" s="6" t="s">
        <v>149</v>
      </c>
      <c r="BE163" s="156">
        <f>IF($N$163="základní",$J$163,0)</f>
        <v>0</v>
      </c>
      <c r="BF163" s="156">
        <f>IF($N$163="snížená",$J$163,0)</f>
        <v>0</v>
      </c>
      <c r="BG163" s="156">
        <f>IF($N$163="zákl. přenesená",$J$163,0)</f>
        <v>0</v>
      </c>
      <c r="BH163" s="156">
        <f>IF($N$163="sníž. přenesená",$J$163,0)</f>
        <v>0</v>
      </c>
      <c r="BI163" s="156">
        <f>IF($N$163="nulová",$J$163,0)</f>
        <v>0</v>
      </c>
      <c r="BJ163" s="89" t="s">
        <v>21</v>
      </c>
      <c r="BK163" s="156">
        <f>ROUND($I$163*$H$163,2)</f>
        <v>0</v>
      </c>
      <c r="BL163" s="89" t="s">
        <v>158</v>
      </c>
      <c r="BM163" s="89" t="s">
        <v>260</v>
      </c>
    </row>
    <row r="164" spans="2:65" s="6" customFormat="1" ht="16.5" customHeight="1" x14ac:dyDescent="0.3">
      <c r="B164" s="23"/>
      <c r="C164" s="24"/>
      <c r="D164" s="157" t="s">
        <v>159</v>
      </c>
      <c r="E164" s="24"/>
      <c r="F164" s="158" t="s">
        <v>509</v>
      </c>
      <c r="G164" s="24"/>
      <c r="H164" s="24"/>
      <c r="J164" s="24"/>
      <c r="K164" s="24"/>
      <c r="L164" s="43"/>
      <c r="M164" s="56"/>
      <c r="N164" s="24"/>
      <c r="O164" s="24"/>
      <c r="P164" s="24"/>
      <c r="Q164" s="24"/>
      <c r="R164" s="24"/>
      <c r="S164" s="24"/>
      <c r="T164" s="57"/>
      <c r="AT164" s="6" t="s">
        <v>159</v>
      </c>
      <c r="AU164" s="6" t="s">
        <v>80</v>
      </c>
    </row>
    <row r="165" spans="2:65" s="132" customFormat="1" ht="30.75" customHeight="1" x14ac:dyDescent="0.3">
      <c r="B165" s="133"/>
      <c r="C165" s="134"/>
      <c r="D165" s="134" t="s">
        <v>71</v>
      </c>
      <c r="E165" s="143" t="s">
        <v>152</v>
      </c>
      <c r="F165" s="143" t="s">
        <v>511</v>
      </c>
      <c r="G165" s="134"/>
      <c r="H165" s="134"/>
      <c r="J165" s="144">
        <f>$BK$165</f>
        <v>0</v>
      </c>
      <c r="K165" s="134"/>
      <c r="L165" s="137"/>
      <c r="M165" s="138"/>
      <c r="N165" s="134"/>
      <c r="O165" s="134"/>
      <c r="P165" s="139">
        <f>SUM($P$166:$P$169)</f>
        <v>0</v>
      </c>
      <c r="Q165" s="134"/>
      <c r="R165" s="139">
        <f>SUM($R$166:$R$169)</f>
        <v>0</v>
      </c>
      <c r="S165" s="134"/>
      <c r="T165" s="140">
        <f>SUM($T$166:$T$169)</f>
        <v>0</v>
      </c>
      <c r="AR165" s="141" t="s">
        <v>21</v>
      </c>
      <c r="AT165" s="141" t="s">
        <v>71</v>
      </c>
      <c r="AU165" s="141" t="s">
        <v>21</v>
      </c>
      <c r="AY165" s="141" t="s">
        <v>149</v>
      </c>
      <c r="BK165" s="142">
        <f>SUM($BK$166:$BK$169)</f>
        <v>0</v>
      </c>
    </row>
    <row r="166" spans="2:65" s="6" customFormat="1" ht="15.75" customHeight="1" x14ac:dyDescent="0.3">
      <c r="B166" s="23"/>
      <c r="C166" s="145" t="s">
        <v>72</v>
      </c>
      <c r="D166" s="145" t="s">
        <v>154</v>
      </c>
      <c r="E166" s="146" t="s">
        <v>512</v>
      </c>
      <c r="F166" s="147" t="s">
        <v>513</v>
      </c>
      <c r="G166" s="148" t="s">
        <v>272</v>
      </c>
      <c r="H166" s="149">
        <v>40.4</v>
      </c>
      <c r="I166" s="150"/>
      <c r="J166" s="151">
        <f>ROUND($I$166*$H$166,2)</f>
        <v>0</v>
      </c>
      <c r="K166" s="147"/>
      <c r="L166" s="43"/>
      <c r="M166" s="152"/>
      <c r="N166" s="153" t="s">
        <v>43</v>
      </c>
      <c r="O166" s="24"/>
      <c r="P166" s="154">
        <f>$O$166*$H$166</f>
        <v>0</v>
      </c>
      <c r="Q166" s="154">
        <v>0</v>
      </c>
      <c r="R166" s="154">
        <f>$Q$166*$H$166</f>
        <v>0</v>
      </c>
      <c r="S166" s="154">
        <v>0</v>
      </c>
      <c r="T166" s="155">
        <f>$S$166*$H$166</f>
        <v>0</v>
      </c>
      <c r="AR166" s="89" t="s">
        <v>158</v>
      </c>
      <c r="AT166" s="89" t="s">
        <v>154</v>
      </c>
      <c r="AU166" s="89" t="s">
        <v>80</v>
      </c>
      <c r="AY166" s="6" t="s">
        <v>149</v>
      </c>
      <c r="BE166" s="156">
        <f>IF($N$166="základní",$J$166,0)</f>
        <v>0</v>
      </c>
      <c r="BF166" s="156">
        <f>IF($N$166="snížená",$J$166,0)</f>
        <v>0</v>
      </c>
      <c r="BG166" s="156">
        <f>IF($N$166="zákl. přenesená",$J$166,0)</f>
        <v>0</v>
      </c>
      <c r="BH166" s="156">
        <f>IF($N$166="sníž. přenesená",$J$166,0)</f>
        <v>0</v>
      </c>
      <c r="BI166" s="156">
        <f>IF($N$166="nulová",$J$166,0)</f>
        <v>0</v>
      </c>
      <c r="BJ166" s="89" t="s">
        <v>21</v>
      </c>
      <c r="BK166" s="156">
        <f>ROUND($I$166*$H$166,2)</f>
        <v>0</v>
      </c>
      <c r="BL166" s="89" t="s">
        <v>158</v>
      </c>
      <c r="BM166" s="89" t="s">
        <v>263</v>
      </c>
    </row>
    <row r="167" spans="2:65" s="6" customFormat="1" ht="16.5" customHeight="1" x14ac:dyDescent="0.3">
      <c r="B167" s="23"/>
      <c r="C167" s="24"/>
      <c r="D167" s="157" t="s">
        <v>159</v>
      </c>
      <c r="E167" s="24"/>
      <c r="F167" s="158" t="s">
        <v>513</v>
      </c>
      <c r="G167" s="24"/>
      <c r="H167" s="24"/>
      <c r="J167" s="24"/>
      <c r="K167" s="24"/>
      <c r="L167" s="43"/>
      <c r="M167" s="56"/>
      <c r="N167" s="24"/>
      <c r="O167" s="24"/>
      <c r="P167" s="24"/>
      <c r="Q167" s="24"/>
      <c r="R167" s="24"/>
      <c r="S167" s="24"/>
      <c r="T167" s="57"/>
      <c r="AT167" s="6" t="s">
        <v>159</v>
      </c>
      <c r="AU167" s="6" t="s">
        <v>80</v>
      </c>
    </row>
    <row r="168" spans="2:65" s="6" customFormat="1" ht="15.75" customHeight="1" x14ac:dyDescent="0.3">
      <c r="B168" s="23"/>
      <c r="C168" s="145" t="s">
        <v>72</v>
      </c>
      <c r="D168" s="145" t="s">
        <v>154</v>
      </c>
      <c r="E168" s="146" t="s">
        <v>514</v>
      </c>
      <c r="F168" s="147" t="s">
        <v>515</v>
      </c>
      <c r="G168" s="148" t="s">
        <v>272</v>
      </c>
      <c r="H168" s="149">
        <v>2.5</v>
      </c>
      <c r="I168" s="150"/>
      <c r="J168" s="151">
        <f>ROUND($I$168*$H$168,2)</f>
        <v>0</v>
      </c>
      <c r="K168" s="147"/>
      <c r="L168" s="43"/>
      <c r="M168" s="152"/>
      <c r="N168" s="153" t="s">
        <v>43</v>
      </c>
      <c r="O168" s="24"/>
      <c r="P168" s="154">
        <f>$O$168*$H$168</f>
        <v>0</v>
      </c>
      <c r="Q168" s="154">
        <v>0</v>
      </c>
      <c r="R168" s="154">
        <f>$Q$168*$H$168</f>
        <v>0</v>
      </c>
      <c r="S168" s="154">
        <v>0</v>
      </c>
      <c r="T168" s="155">
        <f>$S$168*$H$168</f>
        <v>0</v>
      </c>
      <c r="AR168" s="89" t="s">
        <v>158</v>
      </c>
      <c r="AT168" s="89" t="s">
        <v>154</v>
      </c>
      <c r="AU168" s="89" t="s">
        <v>80</v>
      </c>
      <c r="AY168" s="6" t="s">
        <v>149</v>
      </c>
      <c r="BE168" s="156">
        <f>IF($N$168="základní",$J$168,0)</f>
        <v>0</v>
      </c>
      <c r="BF168" s="156">
        <f>IF($N$168="snížená",$J$168,0)</f>
        <v>0</v>
      </c>
      <c r="BG168" s="156">
        <f>IF($N$168="zákl. přenesená",$J$168,0)</f>
        <v>0</v>
      </c>
      <c r="BH168" s="156">
        <f>IF($N$168="sníž. přenesená",$J$168,0)</f>
        <v>0</v>
      </c>
      <c r="BI168" s="156">
        <f>IF($N$168="nulová",$J$168,0)</f>
        <v>0</v>
      </c>
      <c r="BJ168" s="89" t="s">
        <v>21</v>
      </c>
      <c r="BK168" s="156">
        <f>ROUND($I$168*$H$168,2)</f>
        <v>0</v>
      </c>
      <c r="BL168" s="89" t="s">
        <v>158</v>
      </c>
      <c r="BM168" s="89" t="s">
        <v>267</v>
      </c>
    </row>
    <row r="169" spans="2:65" s="6" customFormat="1" ht="16.5" customHeight="1" x14ac:dyDescent="0.3">
      <c r="B169" s="23"/>
      <c r="C169" s="24"/>
      <c r="D169" s="157" t="s">
        <v>159</v>
      </c>
      <c r="E169" s="24"/>
      <c r="F169" s="158" t="s">
        <v>515</v>
      </c>
      <c r="G169" s="24"/>
      <c r="H169" s="24"/>
      <c r="J169" s="24"/>
      <c r="K169" s="24"/>
      <c r="L169" s="43"/>
      <c r="M169" s="56"/>
      <c r="N169" s="24"/>
      <c r="O169" s="24"/>
      <c r="P169" s="24"/>
      <c r="Q169" s="24"/>
      <c r="R169" s="24"/>
      <c r="S169" s="24"/>
      <c r="T169" s="57"/>
      <c r="AT169" s="6" t="s">
        <v>159</v>
      </c>
      <c r="AU169" s="6" t="s">
        <v>80</v>
      </c>
    </row>
    <row r="170" spans="2:65" s="132" customFormat="1" ht="30.75" customHeight="1" x14ac:dyDescent="0.3">
      <c r="B170" s="133"/>
      <c r="C170" s="134"/>
      <c r="D170" s="134" t="s">
        <v>71</v>
      </c>
      <c r="E170" s="143" t="s">
        <v>219</v>
      </c>
      <c r="F170" s="143" t="s">
        <v>516</v>
      </c>
      <c r="G170" s="134"/>
      <c r="H170" s="134"/>
      <c r="J170" s="144">
        <f>$BK$170</f>
        <v>0</v>
      </c>
      <c r="K170" s="134"/>
      <c r="L170" s="137"/>
      <c r="M170" s="138"/>
      <c r="N170" s="134"/>
      <c r="O170" s="134"/>
      <c r="P170" s="139">
        <f>SUM($P$171:$P$172)</f>
        <v>0</v>
      </c>
      <c r="Q170" s="134"/>
      <c r="R170" s="139">
        <f>SUM($R$171:$R$172)</f>
        <v>0</v>
      </c>
      <c r="S170" s="134"/>
      <c r="T170" s="140">
        <f>SUM($T$171:$T$172)</f>
        <v>0</v>
      </c>
      <c r="AR170" s="141" t="s">
        <v>21</v>
      </c>
      <c r="AT170" s="141" t="s">
        <v>71</v>
      </c>
      <c r="AU170" s="141" t="s">
        <v>21</v>
      </c>
      <c r="AY170" s="141" t="s">
        <v>149</v>
      </c>
      <c r="BK170" s="142">
        <f>SUM($BK$171:$BK$172)</f>
        <v>0</v>
      </c>
    </row>
    <row r="171" spans="2:65" s="6" customFormat="1" ht="15.75" customHeight="1" x14ac:dyDescent="0.3">
      <c r="B171" s="23"/>
      <c r="C171" s="145" t="s">
        <v>72</v>
      </c>
      <c r="D171" s="145" t="s">
        <v>154</v>
      </c>
      <c r="E171" s="146" t="s">
        <v>517</v>
      </c>
      <c r="F171" s="147" t="s">
        <v>518</v>
      </c>
      <c r="G171" s="148" t="s">
        <v>410</v>
      </c>
      <c r="H171" s="149">
        <v>1</v>
      </c>
      <c r="I171" s="150"/>
      <c r="J171" s="151">
        <f>ROUND($I$171*$H$171,2)</f>
        <v>0</v>
      </c>
      <c r="K171" s="147"/>
      <c r="L171" s="43"/>
      <c r="M171" s="152"/>
      <c r="N171" s="153" t="s">
        <v>43</v>
      </c>
      <c r="O171" s="24"/>
      <c r="P171" s="154">
        <f>$O$171*$H$171</f>
        <v>0</v>
      </c>
      <c r="Q171" s="154">
        <v>0</v>
      </c>
      <c r="R171" s="154">
        <f>$Q$171*$H$171</f>
        <v>0</v>
      </c>
      <c r="S171" s="154">
        <v>0</v>
      </c>
      <c r="T171" s="155">
        <f>$S$171*$H$171</f>
        <v>0</v>
      </c>
      <c r="AR171" s="89" t="s">
        <v>158</v>
      </c>
      <c r="AT171" s="89" t="s">
        <v>154</v>
      </c>
      <c r="AU171" s="89" t="s">
        <v>80</v>
      </c>
      <c r="AY171" s="6" t="s">
        <v>149</v>
      </c>
      <c r="BE171" s="156">
        <f>IF($N$171="základní",$J$171,0)</f>
        <v>0</v>
      </c>
      <c r="BF171" s="156">
        <f>IF($N$171="snížená",$J$171,0)</f>
        <v>0</v>
      </c>
      <c r="BG171" s="156">
        <f>IF($N$171="zákl. přenesená",$J$171,0)</f>
        <v>0</v>
      </c>
      <c r="BH171" s="156">
        <f>IF($N$171="sníž. přenesená",$J$171,0)</f>
        <v>0</v>
      </c>
      <c r="BI171" s="156">
        <f>IF($N$171="nulová",$J$171,0)</f>
        <v>0</v>
      </c>
      <c r="BJ171" s="89" t="s">
        <v>21</v>
      </c>
      <c r="BK171" s="156">
        <f>ROUND($I$171*$H$171,2)</f>
        <v>0</v>
      </c>
      <c r="BL171" s="89" t="s">
        <v>158</v>
      </c>
      <c r="BM171" s="89" t="s">
        <v>273</v>
      </c>
    </row>
    <row r="172" spans="2:65" s="6" customFormat="1" ht="16.5" customHeight="1" x14ac:dyDescent="0.3">
      <c r="B172" s="23"/>
      <c r="C172" s="24"/>
      <c r="D172" s="157" t="s">
        <v>159</v>
      </c>
      <c r="E172" s="24"/>
      <c r="F172" s="158" t="s">
        <v>518</v>
      </c>
      <c r="G172" s="24"/>
      <c r="H172" s="24"/>
      <c r="J172" s="24"/>
      <c r="K172" s="24"/>
      <c r="L172" s="43"/>
      <c r="M172" s="56"/>
      <c r="N172" s="24"/>
      <c r="O172" s="24"/>
      <c r="P172" s="24"/>
      <c r="Q172" s="24"/>
      <c r="R172" s="24"/>
      <c r="S172" s="24"/>
      <c r="T172" s="57"/>
      <c r="AT172" s="6" t="s">
        <v>159</v>
      </c>
      <c r="AU172" s="6" t="s">
        <v>80</v>
      </c>
    </row>
    <row r="173" spans="2:65" s="132" customFormat="1" ht="30.75" customHeight="1" x14ac:dyDescent="0.3">
      <c r="B173" s="133"/>
      <c r="C173" s="134"/>
      <c r="D173" s="134" t="s">
        <v>71</v>
      </c>
      <c r="E173" s="143" t="s">
        <v>231</v>
      </c>
      <c r="F173" s="143" t="s">
        <v>519</v>
      </c>
      <c r="G173" s="134"/>
      <c r="H173" s="134"/>
      <c r="J173" s="144">
        <f>$BK$173</f>
        <v>0</v>
      </c>
      <c r="K173" s="134"/>
      <c r="L173" s="137"/>
      <c r="M173" s="138"/>
      <c r="N173" s="134"/>
      <c r="O173" s="134"/>
      <c r="P173" s="139">
        <f>SUM($P$174:$P$175)</f>
        <v>0</v>
      </c>
      <c r="Q173" s="134"/>
      <c r="R173" s="139">
        <f>SUM($R$174:$R$175)</f>
        <v>0</v>
      </c>
      <c r="S173" s="134"/>
      <c r="T173" s="140">
        <f>SUM($T$174:$T$175)</f>
        <v>0</v>
      </c>
      <c r="AR173" s="141" t="s">
        <v>21</v>
      </c>
      <c r="AT173" s="141" t="s">
        <v>71</v>
      </c>
      <c r="AU173" s="141" t="s">
        <v>21</v>
      </c>
      <c r="AY173" s="141" t="s">
        <v>149</v>
      </c>
      <c r="BK173" s="142">
        <f>SUM($BK$174:$BK$175)</f>
        <v>0</v>
      </c>
    </row>
    <row r="174" spans="2:65" s="6" customFormat="1" ht="15.75" customHeight="1" x14ac:dyDescent="0.3">
      <c r="B174" s="23"/>
      <c r="C174" s="145" t="s">
        <v>72</v>
      </c>
      <c r="D174" s="145" t="s">
        <v>154</v>
      </c>
      <c r="E174" s="146" t="s">
        <v>520</v>
      </c>
      <c r="F174" s="147" t="s">
        <v>521</v>
      </c>
      <c r="G174" s="148" t="s">
        <v>522</v>
      </c>
      <c r="H174" s="149">
        <v>3</v>
      </c>
      <c r="I174" s="150"/>
      <c r="J174" s="151">
        <f>ROUND($I$174*$H$174,2)</f>
        <v>0</v>
      </c>
      <c r="K174" s="147"/>
      <c r="L174" s="43"/>
      <c r="M174" s="152"/>
      <c r="N174" s="153" t="s">
        <v>43</v>
      </c>
      <c r="O174" s="24"/>
      <c r="P174" s="154">
        <f>$O$174*$H$174</f>
        <v>0</v>
      </c>
      <c r="Q174" s="154">
        <v>0</v>
      </c>
      <c r="R174" s="154">
        <f>$Q$174*$H$174</f>
        <v>0</v>
      </c>
      <c r="S174" s="154">
        <v>0</v>
      </c>
      <c r="T174" s="155">
        <f>$S$174*$H$174</f>
        <v>0</v>
      </c>
      <c r="AR174" s="89" t="s">
        <v>158</v>
      </c>
      <c r="AT174" s="89" t="s">
        <v>154</v>
      </c>
      <c r="AU174" s="89" t="s">
        <v>80</v>
      </c>
      <c r="AY174" s="6" t="s">
        <v>149</v>
      </c>
      <c r="BE174" s="156">
        <f>IF($N$174="základní",$J$174,0)</f>
        <v>0</v>
      </c>
      <c r="BF174" s="156">
        <f>IF($N$174="snížená",$J$174,0)</f>
        <v>0</v>
      </c>
      <c r="BG174" s="156">
        <f>IF($N$174="zákl. přenesená",$J$174,0)</f>
        <v>0</v>
      </c>
      <c r="BH174" s="156">
        <f>IF($N$174="sníž. přenesená",$J$174,0)</f>
        <v>0</v>
      </c>
      <c r="BI174" s="156">
        <f>IF($N$174="nulová",$J$174,0)</f>
        <v>0</v>
      </c>
      <c r="BJ174" s="89" t="s">
        <v>21</v>
      </c>
      <c r="BK174" s="156">
        <f>ROUND($I$174*$H$174,2)</f>
        <v>0</v>
      </c>
      <c r="BL174" s="89" t="s">
        <v>158</v>
      </c>
      <c r="BM174" s="89" t="s">
        <v>279</v>
      </c>
    </row>
    <row r="175" spans="2:65" s="6" customFormat="1" ht="16.5" customHeight="1" x14ac:dyDescent="0.3">
      <c r="B175" s="23"/>
      <c r="C175" s="24"/>
      <c r="D175" s="157" t="s">
        <v>159</v>
      </c>
      <c r="E175" s="24"/>
      <c r="F175" s="158" t="s">
        <v>521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159</v>
      </c>
      <c r="AU175" s="6" t="s">
        <v>80</v>
      </c>
    </row>
    <row r="176" spans="2:65" s="132" customFormat="1" ht="30.75" customHeight="1" x14ac:dyDescent="0.3">
      <c r="B176" s="133"/>
      <c r="C176" s="134"/>
      <c r="D176" s="134" t="s">
        <v>71</v>
      </c>
      <c r="E176" s="143" t="s">
        <v>239</v>
      </c>
      <c r="F176" s="143" t="s">
        <v>416</v>
      </c>
      <c r="G176" s="134"/>
      <c r="H176" s="134"/>
      <c r="J176" s="144">
        <f>$BK$176</f>
        <v>0</v>
      </c>
      <c r="K176" s="134"/>
      <c r="L176" s="137"/>
      <c r="M176" s="138"/>
      <c r="N176" s="134"/>
      <c r="O176" s="134"/>
      <c r="P176" s="139">
        <f>SUM($P$177:$P$190)</f>
        <v>0</v>
      </c>
      <c r="Q176" s="134"/>
      <c r="R176" s="139">
        <f>SUM($R$177:$R$190)</f>
        <v>0</v>
      </c>
      <c r="S176" s="134"/>
      <c r="T176" s="140">
        <f>SUM($T$177:$T$190)</f>
        <v>0</v>
      </c>
      <c r="AR176" s="141" t="s">
        <v>21</v>
      </c>
      <c r="AT176" s="141" t="s">
        <v>71</v>
      </c>
      <c r="AU176" s="141" t="s">
        <v>21</v>
      </c>
      <c r="AY176" s="141" t="s">
        <v>149</v>
      </c>
      <c r="BK176" s="142">
        <f>SUM($BK$177:$BK$190)</f>
        <v>0</v>
      </c>
    </row>
    <row r="177" spans="2:65" s="6" customFormat="1" ht="15.75" customHeight="1" x14ac:dyDescent="0.3">
      <c r="B177" s="23"/>
      <c r="C177" s="145" t="s">
        <v>72</v>
      </c>
      <c r="D177" s="145" t="s">
        <v>154</v>
      </c>
      <c r="E177" s="146" t="s">
        <v>195</v>
      </c>
      <c r="F177" s="147" t="s">
        <v>523</v>
      </c>
      <c r="G177" s="148" t="s">
        <v>410</v>
      </c>
      <c r="H177" s="149">
        <v>1</v>
      </c>
      <c r="I177" s="150"/>
      <c r="J177" s="151">
        <f>ROUND($I$177*$H$177,2)</f>
        <v>0</v>
      </c>
      <c r="K177" s="147"/>
      <c r="L177" s="43"/>
      <c r="M177" s="152"/>
      <c r="N177" s="153" t="s">
        <v>43</v>
      </c>
      <c r="O177" s="24"/>
      <c r="P177" s="154">
        <f>$O$177*$H$177</f>
        <v>0</v>
      </c>
      <c r="Q177" s="154">
        <v>0</v>
      </c>
      <c r="R177" s="154">
        <f>$Q$177*$H$177</f>
        <v>0</v>
      </c>
      <c r="S177" s="154">
        <v>0</v>
      </c>
      <c r="T177" s="155">
        <f>$S$177*$H$177</f>
        <v>0</v>
      </c>
      <c r="AR177" s="89" t="s">
        <v>158</v>
      </c>
      <c r="AT177" s="89" t="s">
        <v>154</v>
      </c>
      <c r="AU177" s="89" t="s">
        <v>80</v>
      </c>
      <c r="AY177" s="6" t="s">
        <v>149</v>
      </c>
      <c r="BE177" s="156">
        <f>IF($N$177="základní",$J$177,0)</f>
        <v>0</v>
      </c>
      <c r="BF177" s="156">
        <f>IF($N$177="snížená",$J$177,0)</f>
        <v>0</v>
      </c>
      <c r="BG177" s="156">
        <f>IF($N$177="zákl. přenesená",$J$177,0)</f>
        <v>0</v>
      </c>
      <c r="BH177" s="156">
        <f>IF($N$177="sníž. přenesená",$J$177,0)</f>
        <v>0</v>
      </c>
      <c r="BI177" s="156">
        <f>IF($N$177="nulová",$J$177,0)</f>
        <v>0</v>
      </c>
      <c r="BJ177" s="89" t="s">
        <v>21</v>
      </c>
      <c r="BK177" s="156">
        <f>ROUND($I$177*$H$177,2)</f>
        <v>0</v>
      </c>
      <c r="BL177" s="89" t="s">
        <v>158</v>
      </c>
      <c r="BM177" s="89" t="s">
        <v>283</v>
      </c>
    </row>
    <row r="178" spans="2:65" s="6" customFormat="1" ht="16.5" customHeight="1" x14ac:dyDescent="0.3">
      <c r="B178" s="23"/>
      <c r="C178" s="24"/>
      <c r="D178" s="157" t="s">
        <v>159</v>
      </c>
      <c r="E178" s="24"/>
      <c r="F178" s="158" t="s">
        <v>523</v>
      </c>
      <c r="G178" s="24"/>
      <c r="H178" s="24"/>
      <c r="J178" s="24"/>
      <c r="K178" s="24"/>
      <c r="L178" s="43"/>
      <c r="M178" s="56"/>
      <c r="N178" s="24"/>
      <c r="O178" s="24"/>
      <c r="P178" s="24"/>
      <c r="Q178" s="24"/>
      <c r="R178" s="24"/>
      <c r="S178" s="24"/>
      <c r="T178" s="57"/>
      <c r="AT178" s="6" t="s">
        <v>159</v>
      </c>
      <c r="AU178" s="6" t="s">
        <v>80</v>
      </c>
    </row>
    <row r="179" spans="2:65" s="6" customFormat="1" ht="15.75" customHeight="1" x14ac:dyDescent="0.3">
      <c r="B179" s="23"/>
      <c r="C179" s="145" t="s">
        <v>72</v>
      </c>
      <c r="D179" s="145" t="s">
        <v>154</v>
      </c>
      <c r="E179" s="146" t="s">
        <v>197</v>
      </c>
      <c r="F179" s="147" t="s">
        <v>524</v>
      </c>
      <c r="G179" s="148" t="s">
        <v>157</v>
      </c>
      <c r="H179" s="149">
        <v>2</v>
      </c>
      <c r="I179" s="150"/>
      <c r="J179" s="151">
        <f>ROUND($I$179*$H$179,2)</f>
        <v>0</v>
      </c>
      <c r="K179" s="147"/>
      <c r="L179" s="43"/>
      <c r="M179" s="152"/>
      <c r="N179" s="153" t="s">
        <v>43</v>
      </c>
      <c r="O179" s="24"/>
      <c r="P179" s="154">
        <f>$O$179*$H$179</f>
        <v>0</v>
      </c>
      <c r="Q179" s="154">
        <v>0</v>
      </c>
      <c r="R179" s="154">
        <f>$Q$179*$H$179</f>
        <v>0</v>
      </c>
      <c r="S179" s="154">
        <v>0</v>
      </c>
      <c r="T179" s="155">
        <f>$S$179*$H$179</f>
        <v>0</v>
      </c>
      <c r="AR179" s="89" t="s">
        <v>158</v>
      </c>
      <c r="AT179" s="89" t="s">
        <v>154</v>
      </c>
      <c r="AU179" s="89" t="s">
        <v>80</v>
      </c>
      <c r="AY179" s="6" t="s">
        <v>149</v>
      </c>
      <c r="BE179" s="156">
        <f>IF($N$179="základní",$J$179,0)</f>
        <v>0</v>
      </c>
      <c r="BF179" s="156">
        <f>IF($N$179="snížená",$J$179,0)</f>
        <v>0</v>
      </c>
      <c r="BG179" s="156">
        <f>IF($N$179="zákl. přenesená",$J$179,0)</f>
        <v>0</v>
      </c>
      <c r="BH179" s="156">
        <f>IF($N$179="sníž. přenesená",$J$179,0)</f>
        <v>0</v>
      </c>
      <c r="BI179" s="156">
        <f>IF($N$179="nulová",$J$179,0)</f>
        <v>0</v>
      </c>
      <c r="BJ179" s="89" t="s">
        <v>21</v>
      </c>
      <c r="BK179" s="156">
        <f>ROUND($I$179*$H$179,2)</f>
        <v>0</v>
      </c>
      <c r="BL179" s="89" t="s">
        <v>158</v>
      </c>
      <c r="BM179" s="89" t="s">
        <v>287</v>
      </c>
    </row>
    <row r="180" spans="2:65" s="6" customFormat="1" ht="16.5" customHeight="1" x14ac:dyDescent="0.3">
      <c r="B180" s="23"/>
      <c r="C180" s="24"/>
      <c r="D180" s="157" t="s">
        <v>159</v>
      </c>
      <c r="E180" s="24"/>
      <c r="F180" s="158" t="s">
        <v>524</v>
      </c>
      <c r="G180" s="24"/>
      <c r="H180" s="24"/>
      <c r="J180" s="24"/>
      <c r="K180" s="24"/>
      <c r="L180" s="43"/>
      <c r="M180" s="56"/>
      <c r="N180" s="24"/>
      <c r="O180" s="24"/>
      <c r="P180" s="24"/>
      <c r="Q180" s="24"/>
      <c r="R180" s="24"/>
      <c r="S180" s="24"/>
      <c r="T180" s="57"/>
      <c r="AT180" s="6" t="s">
        <v>159</v>
      </c>
      <c r="AU180" s="6" t="s">
        <v>80</v>
      </c>
    </row>
    <row r="181" spans="2:65" s="6" customFormat="1" ht="15.75" customHeight="1" x14ac:dyDescent="0.3">
      <c r="B181" s="23"/>
      <c r="C181" s="145" t="s">
        <v>72</v>
      </c>
      <c r="D181" s="145" t="s">
        <v>154</v>
      </c>
      <c r="E181" s="146" t="s">
        <v>202</v>
      </c>
      <c r="F181" s="147" t="s">
        <v>525</v>
      </c>
      <c r="G181" s="148" t="s">
        <v>410</v>
      </c>
      <c r="H181" s="149">
        <v>1</v>
      </c>
      <c r="I181" s="150"/>
      <c r="J181" s="151">
        <f>ROUND($I$181*$H$181,2)</f>
        <v>0</v>
      </c>
      <c r="K181" s="147"/>
      <c r="L181" s="43"/>
      <c r="M181" s="152"/>
      <c r="N181" s="153" t="s">
        <v>43</v>
      </c>
      <c r="O181" s="24"/>
      <c r="P181" s="154">
        <f>$O$181*$H$181</f>
        <v>0</v>
      </c>
      <c r="Q181" s="154">
        <v>0</v>
      </c>
      <c r="R181" s="154">
        <f>$Q$181*$H$181</f>
        <v>0</v>
      </c>
      <c r="S181" s="154">
        <v>0</v>
      </c>
      <c r="T181" s="155">
        <f>$S$181*$H$181</f>
        <v>0</v>
      </c>
      <c r="AR181" s="89" t="s">
        <v>158</v>
      </c>
      <c r="AT181" s="89" t="s">
        <v>154</v>
      </c>
      <c r="AU181" s="89" t="s">
        <v>80</v>
      </c>
      <c r="AY181" s="6" t="s">
        <v>149</v>
      </c>
      <c r="BE181" s="156">
        <f>IF($N$181="základní",$J$181,0)</f>
        <v>0</v>
      </c>
      <c r="BF181" s="156">
        <f>IF($N$181="snížená",$J$181,0)</f>
        <v>0</v>
      </c>
      <c r="BG181" s="156">
        <f>IF($N$181="zákl. přenesená",$J$181,0)</f>
        <v>0</v>
      </c>
      <c r="BH181" s="156">
        <f>IF($N$181="sníž. přenesená",$J$181,0)</f>
        <v>0</v>
      </c>
      <c r="BI181" s="156">
        <f>IF($N$181="nulová",$J$181,0)</f>
        <v>0</v>
      </c>
      <c r="BJ181" s="89" t="s">
        <v>21</v>
      </c>
      <c r="BK181" s="156">
        <f>ROUND($I$181*$H$181,2)</f>
        <v>0</v>
      </c>
      <c r="BL181" s="89" t="s">
        <v>158</v>
      </c>
      <c r="BM181" s="89" t="s">
        <v>290</v>
      </c>
    </row>
    <row r="182" spans="2:65" s="6" customFormat="1" ht="16.5" customHeight="1" x14ac:dyDescent="0.3">
      <c r="B182" s="23"/>
      <c r="C182" s="24"/>
      <c r="D182" s="157" t="s">
        <v>159</v>
      </c>
      <c r="E182" s="24"/>
      <c r="F182" s="158" t="s">
        <v>525</v>
      </c>
      <c r="G182" s="24"/>
      <c r="H182" s="24"/>
      <c r="J182" s="24"/>
      <c r="K182" s="24"/>
      <c r="L182" s="43"/>
      <c r="M182" s="56"/>
      <c r="N182" s="24"/>
      <c r="O182" s="24"/>
      <c r="P182" s="24"/>
      <c r="Q182" s="24"/>
      <c r="R182" s="24"/>
      <c r="S182" s="24"/>
      <c r="T182" s="57"/>
      <c r="AT182" s="6" t="s">
        <v>159</v>
      </c>
      <c r="AU182" s="6" t="s">
        <v>80</v>
      </c>
    </row>
    <row r="183" spans="2:65" s="6" customFormat="1" ht="15.75" customHeight="1" x14ac:dyDescent="0.3">
      <c r="B183" s="23"/>
      <c r="C183" s="145" t="s">
        <v>72</v>
      </c>
      <c r="D183" s="145" t="s">
        <v>154</v>
      </c>
      <c r="E183" s="146" t="s">
        <v>205</v>
      </c>
      <c r="F183" s="147" t="s">
        <v>526</v>
      </c>
      <c r="G183" s="148" t="s">
        <v>266</v>
      </c>
      <c r="H183" s="149">
        <v>15</v>
      </c>
      <c r="I183" s="150"/>
      <c r="J183" s="151">
        <f>ROUND($I$183*$H$183,2)</f>
        <v>0</v>
      </c>
      <c r="K183" s="147"/>
      <c r="L183" s="43"/>
      <c r="M183" s="152"/>
      <c r="N183" s="153" t="s">
        <v>43</v>
      </c>
      <c r="O183" s="24"/>
      <c r="P183" s="154">
        <f>$O$183*$H$183</f>
        <v>0</v>
      </c>
      <c r="Q183" s="154">
        <v>0</v>
      </c>
      <c r="R183" s="154">
        <f>$Q$183*$H$183</f>
        <v>0</v>
      </c>
      <c r="S183" s="154">
        <v>0</v>
      </c>
      <c r="T183" s="155">
        <f>$S$183*$H$183</f>
        <v>0</v>
      </c>
      <c r="AR183" s="89" t="s">
        <v>158</v>
      </c>
      <c r="AT183" s="89" t="s">
        <v>154</v>
      </c>
      <c r="AU183" s="89" t="s">
        <v>80</v>
      </c>
      <c r="AY183" s="6" t="s">
        <v>149</v>
      </c>
      <c r="BE183" s="156">
        <f>IF($N$183="základní",$J$183,0)</f>
        <v>0</v>
      </c>
      <c r="BF183" s="156">
        <f>IF($N$183="snížená",$J$183,0)</f>
        <v>0</v>
      </c>
      <c r="BG183" s="156">
        <f>IF($N$183="zákl. přenesená",$J$183,0)</f>
        <v>0</v>
      </c>
      <c r="BH183" s="156">
        <f>IF($N$183="sníž. přenesená",$J$183,0)</f>
        <v>0</v>
      </c>
      <c r="BI183" s="156">
        <f>IF($N$183="nulová",$J$183,0)</f>
        <v>0</v>
      </c>
      <c r="BJ183" s="89" t="s">
        <v>21</v>
      </c>
      <c r="BK183" s="156">
        <f>ROUND($I$183*$H$183,2)</f>
        <v>0</v>
      </c>
      <c r="BL183" s="89" t="s">
        <v>158</v>
      </c>
      <c r="BM183" s="89" t="s">
        <v>293</v>
      </c>
    </row>
    <row r="184" spans="2:65" s="6" customFormat="1" ht="16.5" customHeight="1" x14ac:dyDescent="0.3">
      <c r="B184" s="23"/>
      <c r="C184" s="24"/>
      <c r="D184" s="157" t="s">
        <v>159</v>
      </c>
      <c r="E184" s="24"/>
      <c r="F184" s="158" t="s">
        <v>526</v>
      </c>
      <c r="G184" s="24"/>
      <c r="H184" s="24"/>
      <c r="J184" s="24"/>
      <c r="K184" s="24"/>
      <c r="L184" s="43"/>
      <c r="M184" s="56"/>
      <c r="N184" s="24"/>
      <c r="O184" s="24"/>
      <c r="P184" s="24"/>
      <c r="Q184" s="24"/>
      <c r="R184" s="24"/>
      <c r="S184" s="24"/>
      <c r="T184" s="57"/>
      <c r="AT184" s="6" t="s">
        <v>159</v>
      </c>
      <c r="AU184" s="6" t="s">
        <v>80</v>
      </c>
    </row>
    <row r="185" spans="2:65" s="6" customFormat="1" ht="15.75" customHeight="1" x14ac:dyDescent="0.3">
      <c r="B185" s="23"/>
      <c r="C185" s="145" t="s">
        <v>72</v>
      </c>
      <c r="D185" s="145" t="s">
        <v>154</v>
      </c>
      <c r="E185" s="146" t="s">
        <v>527</v>
      </c>
      <c r="F185" s="147" t="s">
        <v>528</v>
      </c>
      <c r="G185" s="148" t="s">
        <v>529</v>
      </c>
      <c r="H185" s="149">
        <v>150</v>
      </c>
      <c r="I185" s="150"/>
      <c r="J185" s="151">
        <f>ROUND($I$185*$H$185,2)</f>
        <v>0</v>
      </c>
      <c r="K185" s="147"/>
      <c r="L185" s="43"/>
      <c r="M185" s="152"/>
      <c r="N185" s="153" t="s">
        <v>43</v>
      </c>
      <c r="O185" s="24"/>
      <c r="P185" s="154">
        <f>$O$185*$H$185</f>
        <v>0</v>
      </c>
      <c r="Q185" s="154">
        <v>0</v>
      </c>
      <c r="R185" s="154">
        <f>$Q$185*$H$185</f>
        <v>0</v>
      </c>
      <c r="S185" s="154">
        <v>0</v>
      </c>
      <c r="T185" s="155">
        <f>$S$185*$H$185</f>
        <v>0</v>
      </c>
      <c r="AR185" s="89" t="s">
        <v>158</v>
      </c>
      <c r="AT185" s="89" t="s">
        <v>154</v>
      </c>
      <c r="AU185" s="89" t="s">
        <v>80</v>
      </c>
      <c r="AY185" s="6" t="s">
        <v>149</v>
      </c>
      <c r="BE185" s="156">
        <f>IF($N$185="základní",$J$185,0)</f>
        <v>0</v>
      </c>
      <c r="BF185" s="156">
        <f>IF($N$185="snížená",$J$185,0)</f>
        <v>0</v>
      </c>
      <c r="BG185" s="156">
        <f>IF($N$185="zákl. přenesená",$J$185,0)</f>
        <v>0</v>
      </c>
      <c r="BH185" s="156">
        <f>IF($N$185="sníž. přenesená",$J$185,0)</f>
        <v>0</v>
      </c>
      <c r="BI185" s="156">
        <f>IF($N$185="nulová",$J$185,0)</f>
        <v>0</v>
      </c>
      <c r="BJ185" s="89" t="s">
        <v>21</v>
      </c>
      <c r="BK185" s="156">
        <f>ROUND($I$185*$H$185,2)</f>
        <v>0</v>
      </c>
      <c r="BL185" s="89" t="s">
        <v>158</v>
      </c>
      <c r="BM185" s="89" t="s">
        <v>297</v>
      </c>
    </row>
    <row r="186" spans="2:65" s="6" customFormat="1" ht="16.5" customHeight="1" x14ac:dyDescent="0.3">
      <c r="B186" s="23"/>
      <c r="C186" s="24"/>
      <c r="D186" s="157" t="s">
        <v>159</v>
      </c>
      <c r="E186" s="24"/>
      <c r="F186" s="158" t="s">
        <v>528</v>
      </c>
      <c r="G186" s="24"/>
      <c r="H186" s="24"/>
      <c r="J186" s="24"/>
      <c r="K186" s="24"/>
      <c r="L186" s="43"/>
      <c r="M186" s="56"/>
      <c r="N186" s="24"/>
      <c r="O186" s="24"/>
      <c r="P186" s="24"/>
      <c r="Q186" s="24"/>
      <c r="R186" s="24"/>
      <c r="S186" s="24"/>
      <c r="T186" s="57"/>
      <c r="AT186" s="6" t="s">
        <v>159</v>
      </c>
      <c r="AU186" s="6" t="s">
        <v>80</v>
      </c>
    </row>
    <row r="187" spans="2:65" s="6" customFormat="1" ht="15.75" customHeight="1" x14ac:dyDescent="0.3">
      <c r="B187" s="23"/>
      <c r="C187" s="145" t="s">
        <v>72</v>
      </c>
      <c r="D187" s="145" t="s">
        <v>154</v>
      </c>
      <c r="E187" s="146" t="s">
        <v>530</v>
      </c>
      <c r="F187" s="147" t="s">
        <v>531</v>
      </c>
      <c r="G187" s="148" t="s">
        <v>266</v>
      </c>
      <c r="H187" s="149">
        <v>10</v>
      </c>
      <c r="I187" s="150"/>
      <c r="J187" s="151">
        <f>ROUND($I$187*$H$187,2)</f>
        <v>0</v>
      </c>
      <c r="K187" s="147"/>
      <c r="L187" s="43"/>
      <c r="M187" s="152"/>
      <c r="N187" s="153" t="s">
        <v>43</v>
      </c>
      <c r="O187" s="24"/>
      <c r="P187" s="154">
        <f>$O$187*$H$187</f>
        <v>0</v>
      </c>
      <c r="Q187" s="154">
        <v>0</v>
      </c>
      <c r="R187" s="154">
        <f>$Q$187*$H$187</f>
        <v>0</v>
      </c>
      <c r="S187" s="154">
        <v>0</v>
      </c>
      <c r="T187" s="155">
        <f>$S$187*$H$187</f>
        <v>0</v>
      </c>
      <c r="AR187" s="89" t="s">
        <v>158</v>
      </c>
      <c r="AT187" s="89" t="s">
        <v>154</v>
      </c>
      <c r="AU187" s="89" t="s">
        <v>80</v>
      </c>
      <c r="AY187" s="6" t="s">
        <v>149</v>
      </c>
      <c r="BE187" s="156">
        <f>IF($N$187="základní",$J$187,0)</f>
        <v>0</v>
      </c>
      <c r="BF187" s="156">
        <f>IF($N$187="snížená",$J$187,0)</f>
        <v>0</v>
      </c>
      <c r="BG187" s="156">
        <f>IF($N$187="zákl. přenesená",$J$187,0)</f>
        <v>0</v>
      </c>
      <c r="BH187" s="156">
        <f>IF($N$187="sníž. přenesená",$J$187,0)</f>
        <v>0</v>
      </c>
      <c r="BI187" s="156">
        <f>IF($N$187="nulová",$J$187,0)</f>
        <v>0</v>
      </c>
      <c r="BJ187" s="89" t="s">
        <v>21</v>
      </c>
      <c r="BK187" s="156">
        <f>ROUND($I$187*$H$187,2)</f>
        <v>0</v>
      </c>
      <c r="BL187" s="89" t="s">
        <v>158</v>
      </c>
      <c r="BM187" s="89" t="s">
        <v>301</v>
      </c>
    </row>
    <row r="188" spans="2:65" s="6" customFormat="1" ht="16.5" customHeight="1" x14ac:dyDescent="0.3">
      <c r="B188" s="23"/>
      <c r="C188" s="24"/>
      <c r="D188" s="157" t="s">
        <v>159</v>
      </c>
      <c r="E188" s="24"/>
      <c r="F188" s="158" t="s">
        <v>531</v>
      </c>
      <c r="G188" s="24"/>
      <c r="H188" s="24"/>
      <c r="J188" s="24"/>
      <c r="K188" s="24"/>
      <c r="L188" s="43"/>
      <c r="M188" s="56"/>
      <c r="N188" s="24"/>
      <c r="O188" s="24"/>
      <c r="P188" s="24"/>
      <c r="Q188" s="24"/>
      <c r="R188" s="24"/>
      <c r="S188" s="24"/>
      <c r="T188" s="57"/>
      <c r="AT188" s="6" t="s">
        <v>159</v>
      </c>
      <c r="AU188" s="6" t="s">
        <v>80</v>
      </c>
    </row>
    <row r="189" spans="2:65" s="6" customFormat="1" ht="15.75" customHeight="1" x14ac:dyDescent="0.3">
      <c r="B189" s="23"/>
      <c r="C189" s="145" t="s">
        <v>72</v>
      </c>
      <c r="D189" s="145" t="s">
        <v>154</v>
      </c>
      <c r="E189" s="146" t="s">
        <v>532</v>
      </c>
      <c r="F189" s="147" t="s">
        <v>533</v>
      </c>
      <c r="G189" s="148" t="s">
        <v>157</v>
      </c>
      <c r="H189" s="149">
        <v>1</v>
      </c>
      <c r="I189" s="150"/>
      <c r="J189" s="151">
        <f>ROUND($I$189*$H$189,2)</f>
        <v>0</v>
      </c>
      <c r="K189" s="147"/>
      <c r="L189" s="43"/>
      <c r="M189" s="152"/>
      <c r="N189" s="153" t="s">
        <v>43</v>
      </c>
      <c r="O189" s="24"/>
      <c r="P189" s="154">
        <f>$O$189*$H$189</f>
        <v>0</v>
      </c>
      <c r="Q189" s="154">
        <v>0</v>
      </c>
      <c r="R189" s="154">
        <f>$Q$189*$H$189</f>
        <v>0</v>
      </c>
      <c r="S189" s="154">
        <v>0</v>
      </c>
      <c r="T189" s="155">
        <f>$S$189*$H$189</f>
        <v>0</v>
      </c>
      <c r="AR189" s="89" t="s">
        <v>158</v>
      </c>
      <c r="AT189" s="89" t="s">
        <v>154</v>
      </c>
      <c r="AU189" s="89" t="s">
        <v>80</v>
      </c>
      <c r="AY189" s="6" t="s">
        <v>149</v>
      </c>
      <c r="BE189" s="156">
        <f>IF($N$189="základní",$J$189,0)</f>
        <v>0</v>
      </c>
      <c r="BF189" s="156">
        <f>IF($N$189="snížená",$J$189,0)</f>
        <v>0</v>
      </c>
      <c r="BG189" s="156">
        <f>IF($N$189="zákl. přenesená",$J$189,0)</f>
        <v>0</v>
      </c>
      <c r="BH189" s="156">
        <f>IF($N$189="sníž. přenesená",$J$189,0)</f>
        <v>0</v>
      </c>
      <c r="BI189" s="156">
        <f>IF($N$189="nulová",$J$189,0)</f>
        <v>0</v>
      </c>
      <c r="BJ189" s="89" t="s">
        <v>21</v>
      </c>
      <c r="BK189" s="156">
        <f>ROUND($I$189*$H$189,2)</f>
        <v>0</v>
      </c>
      <c r="BL189" s="89" t="s">
        <v>158</v>
      </c>
      <c r="BM189" s="89" t="s">
        <v>304</v>
      </c>
    </row>
    <row r="190" spans="2:65" s="6" customFormat="1" ht="16.5" customHeight="1" x14ac:dyDescent="0.3">
      <c r="B190" s="23"/>
      <c r="C190" s="24"/>
      <c r="D190" s="157" t="s">
        <v>159</v>
      </c>
      <c r="E190" s="24"/>
      <c r="F190" s="158" t="s">
        <v>533</v>
      </c>
      <c r="G190" s="24"/>
      <c r="H190" s="24"/>
      <c r="J190" s="24"/>
      <c r="K190" s="24"/>
      <c r="L190" s="43"/>
      <c r="M190" s="176"/>
      <c r="N190" s="177"/>
      <c r="O190" s="177"/>
      <c r="P190" s="177"/>
      <c r="Q190" s="177"/>
      <c r="R190" s="177"/>
      <c r="S190" s="177"/>
      <c r="T190" s="178"/>
      <c r="AT190" s="6" t="s">
        <v>159</v>
      </c>
      <c r="AU190" s="6" t="s">
        <v>80</v>
      </c>
    </row>
    <row r="191" spans="2:65" s="6" customFormat="1" ht="7.5" customHeight="1" x14ac:dyDescent="0.3">
      <c r="B191" s="38"/>
      <c r="C191" s="39"/>
      <c r="D191" s="39"/>
      <c r="E191" s="39"/>
      <c r="F191" s="39"/>
      <c r="G191" s="39"/>
      <c r="H191" s="39"/>
      <c r="I191" s="101"/>
      <c r="J191" s="39"/>
      <c r="K191" s="39"/>
      <c r="L191" s="43"/>
    </row>
    <row r="292" s="2" customFormat="1" ht="14.25" customHeight="1" x14ac:dyDescent="0.3"/>
  </sheetData>
  <sheetProtection password="CC35" sheet="1" objects="1" scenarios="1" formatColumns="0" formatRows="0" sort="0" autoFilter="0"/>
  <autoFilter ref="C81:K81"/>
  <mergeCells count="9">
    <mergeCell ref="E74:H74"/>
    <mergeCell ref="G1:H1"/>
    <mergeCell ref="L2:V2"/>
    <mergeCell ref="E7:H7"/>
    <mergeCell ref="E9:H9"/>
    <mergeCell ref="E24:H24"/>
    <mergeCell ref="E45:H45"/>
    <mergeCell ref="E47:H47"/>
    <mergeCell ref="E72:H72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90"/>
      <c r="C1" s="190"/>
      <c r="D1" s="189" t="s">
        <v>1</v>
      </c>
      <c r="E1" s="190"/>
      <c r="F1" s="191" t="s">
        <v>2014</v>
      </c>
      <c r="G1" s="314" t="s">
        <v>2015</v>
      </c>
      <c r="H1" s="314"/>
      <c r="I1" s="190"/>
      <c r="J1" s="191" t="s">
        <v>2016</v>
      </c>
      <c r="K1" s="189" t="s">
        <v>114</v>
      </c>
      <c r="L1" s="191" t="s">
        <v>2017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7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" t="s">
        <v>86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80</v>
      </c>
    </row>
    <row r="4" spans="1:256" s="2" customFormat="1" ht="37.5" customHeight="1" x14ac:dyDescent="0.3">
      <c r="B4" s="10"/>
      <c r="C4" s="11"/>
      <c r="D4" s="12" t="s">
        <v>115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5" t="str">
        <f>'Rekapitulace stavby'!$K$6</f>
        <v>Boletice - Polná - ekologizace kotelny</v>
      </c>
      <c r="F7" s="307"/>
      <c r="G7" s="307"/>
      <c r="H7" s="307"/>
      <c r="J7" s="11"/>
      <c r="K7" s="13"/>
    </row>
    <row r="8" spans="1:256" s="6" customFormat="1" ht="15.75" customHeight="1" x14ac:dyDescent="0.3">
      <c r="B8" s="23"/>
      <c r="C8" s="24"/>
      <c r="D8" s="19" t="s">
        <v>116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2" t="s">
        <v>534</v>
      </c>
      <c r="F9" s="295"/>
      <c r="G9" s="295"/>
      <c r="H9" s="295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35</v>
      </c>
      <c r="G12" s="24"/>
      <c r="H12" s="24"/>
      <c r="I12" s="88" t="s">
        <v>24</v>
      </c>
      <c r="J12" s="52" t="str">
        <f>'Rekapitulace stavby'!$AN$8</f>
        <v>27.04.2016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>AS-PO, příspěvková organizace</v>
      </c>
      <c r="F15" s="24"/>
      <c r="G15" s="24"/>
      <c r="H15" s="24"/>
      <c r="I15" s="88" t="s">
        <v>31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32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31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34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31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37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0"/>
      <c r="F24" s="316"/>
      <c r="G24" s="316"/>
      <c r="H24" s="316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38</v>
      </c>
      <c r="E27" s="24"/>
      <c r="F27" s="24"/>
      <c r="G27" s="24"/>
      <c r="H27" s="24"/>
      <c r="J27" s="67">
        <f>ROUND($J$95,2)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40</v>
      </c>
      <c r="G29" s="24"/>
      <c r="H29" s="24"/>
      <c r="I29" s="95" t="s">
        <v>39</v>
      </c>
      <c r="J29" s="28" t="s">
        <v>41</v>
      </c>
      <c r="K29" s="27"/>
    </row>
    <row r="30" spans="2:11" s="6" customFormat="1" ht="15" customHeight="1" x14ac:dyDescent="0.3">
      <c r="B30" s="23"/>
      <c r="C30" s="24"/>
      <c r="D30" s="30" t="s">
        <v>42</v>
      </c>
      <c r="E30" s="30" t="s">
        <v>43</v>
      </c>
      <c r="F30" s="96">
        <f>ROUND(SUM($BE$95:$BE$400),2)</f>
        <v>0</v>
      </c>
      <c r="G30" s="24"/>
      <c r="H30" s="24"/>
      <c r="I30" s="97">
        <v>0.21</v>
      </c>
      <c r="J30" s="96">
        <f>ROUND(ROUND((SUM($BE$95:$BE$400)),2)*$I$30,2)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44</v>
      </c>
      <c r="F31" s="96">
        <f>ROUND(SUM($BF$95:$BF$400),2)</f>
        <v>0</v>
      </c>
      <c r="G31" s="24"/>
      <c r="H31" s="24"/>
      <c r="I31" s="97">
        <v>0.15</v>
      </c>
      <c r="J31" s="96">
        <f>ROUND(ROUND((SUM($BF$95:$BF$400)),2)*$I$31,2)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45</v>
      </c>
      <c r="F32" s="96">
        <f>ROUND(SUM($BG$95:$BG$400),2)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46</v>
      </c>
      <c r="F33" s="96">
        <f>ROUND(SUM($BH$95:$BH$400),2)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47</v>
      </c>
      <c r="F34" s="96">
        <f>ROUND(SUM($BI$95:$BI$400),2)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48</v>
      </c>
      <c r="E36" s="34"/>
      <c r="F36" s="34"/>
      <c r="G36" s="98" t="s">
        <v>49</v>
      </c>
      <c r="H36" s="35" t="s">
        <v>50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5" t="str">
        <f>$E$7</f>
        <v>Boletice - Polná - ekologizace kotelny</v>
      </c>
      <c r="F45" s="295"/>
      <c r="G45" s="295"/>
      <c r="H45" s="295"/>
      <c r="J45" s="24"/>
      <c r="K45" s="27"/>
    </row>
    <row r="46" spans="2:11" s="6" customFormat="1" ht="15" customHeight="1" x14ac:dyDescent="0.3">
      <c r="B46" s="23"/>
      <c r="C46" s="19" t="s">
        <v>116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2" t="str">
        <f>$E$9</f>
        <v>SO 01 Stavba - SO 01 Stavební část</v>
      </c>
      <c r="F47" s="295"/>
      <c r="G47" s="295"/>
      <c r="H47" s="295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27.04.2016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AS-PO, příspěvková organizace</v>
      </c>
      <c r="G51" s="24"/>
      <c r="H51" s="24"/>
      <c r="I51" s="88" t="s">
        <v>34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32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119</v>
      </c>
      <c r="D54" s="32"/>
      <c r="E54" s="32"/>
      <c r="F54" s="32"/>
      <c r="G54" s="32"/>
      <c r="H54" s="32"/>
      <c r="I54" s="106"/>
      <c r="J54" s="107" t="s">
        <v>120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121</v>
      </c>
      <c r="D56" s="24"/>
      <c r="E56" s="24"/>
      <c r="F56" s="24"/>
      <c r="G56" s="24"/>
      <c r="H56" s="24"/>
      <c r="J56" s="67">
        <f>$J$95</f>
        <v>0</v>
      </c>
      <c r="K56" s="27"/>
      <c r="AU56" s="6" t="s">
        <v>122</v>
      </c>
    </row>
    <row r="57" spans="2:47" s="73" customFormat="1" ht="25.5" customHeight="1" x14ac:dyDescent="0.3">
      <c r="B57" s="108"/>
      <c r="C57" s="109"/>
      <c r="D57" s="110" t="s">
        <v>535</v>
      </c>
      <c r="E57" s="110"/>
      <c r="F57" s="110"/>
      <c r="G57" s="110"/>
      <c r="H57" s="110"/>
      <c r="I57" s="111"/>
      <c r="J57" s="112">
        <f>$J$96</f>
        <v>0</v>
      </c>
      <c r="K57" s="113"/>
    </row>
    <row r="58" spans="2:47" s="114" customFormat="1" ht="21" customHeight="1" x14ac:dyDescent="0.3">
      <c r="B58" s="115"/>
      <c r="C58" s="116"/>
      <c r="D58" s="117" t="s">
        <v>536</v>
      </c>
      <c r="E58" s="117"/>
      <c r="F58" s="117"/>
      <c r="G58" s="117"/>
      <c r="H58" s="117"/>
      <c r="I58" s="118"/>
      <c r="J58" s="119">
        <f>$J$97</f>
        <v>0</v>
      </c>
      <c r="K58" s="120"/>
    </row>
    <row r="59" spans="2:47" s="114" customFormat="1" ht="21" customHeight="1" x14ac:dyDescent="0.3">
      <c r="B59" s="115"/>
      <c r="C59" s="116"/>
      <c r="D59" s="117" t="s">
        <v>537</v>
      </c>
      <c r="E59" s="117"/>
      <c r="F59" s="117"/>
      <c r="G59" s="117"/>
      <c r="H59" s="117"/>
      <c r="I59" s="118"/>
      <c r="J59" s="119">
        <f>$J$158</f>
        <v>0</v>
      </c>
      <c r="K59" s="120"/>
    </row>
    <row r="60" spans="2:47" s="114" customFormat="1" ht="21" customHeight="1" x14ac:dyDescent="0.3">
      <c r="B60" s="115"/>
      <c r="C60" s="116"/>
      <c r="D60" s="117" t="s">
        <v>538</v>
      </c>
      <c r="E60" s="117"/>
      <c r="F60" s="117"/>
      <c r="G60" s="117"/>
      <c r="H60" s="117"/>
      <c r="I60" s="118"/>
      <c r="J60" s="119">
        <f>$J$188</f>
        <v>0</v>
      </c>
      <c r="K60" s="120"/>
    </row>
    <row r="61" spans="2:47" s="114" customFormat="1" ht="21" customHeight="1" x14ac:dyDescent="0.3">
      <c r="B61" s="115"/>
      <c r="C61" s="116"/>
      <c r="D61" s="117" t="s">
        <v>539</v>
      </c>
      <c r="E61" s="117"/>
      <c r="F61" s="117"/>
      <c r="G61" s="117"/>
      <c r="H61" s="117"/>
      <c r="I61" s="118"/>
      <c r="J61" s="119">
        <f>$J$216</f>
        <v>0</v>
      </c>
      <c r="K61" s="120"/>
    </row>
    <row r="62" spans="2:47" s="114" customFormat="1" ht="21" customHeight="1" x14ac:dyDescent="0.3">
      <c r="B62" s="115"/>
      <c r="C62" s="116"/>
      <c r="D62" s="117" t="s">
        <v>540</v>
      </c>
      <c r="E62" s="117"/>
      <c r="F62" s="117"/>
      <c r="G62" s="117"/>
      <c r="H62" s="117"/>
      <c r="I62" s="118"/>
      <c r="J62" s="119">
        <f>$J$223</f>
        <v>0</v>
      </c>
      <c r="K62" s="120"/>
    </row>
    <row r="63" spans="2:47" s="114" customFormat="1" ht="21" customHeight="1" x14ac:dyDescent="0.3">
      <c r="B63" s="115"/>
      <c r="C63" s="116"/>
      <c r="D63" s="117" t="s">
        <v>541</v>
      </c>
      <c r="E63" s="117"/>
      <c r="F63" s="117"/>
      <c r="G63" s="117"/>
      <c r="H63" s="117"/>
      <c r="I63" s="118"/>
      <c r="J63" s="119">
        <f>$J$232</f>
        <v>0</v>
      </c>
      <c r="K63" s="120"/>
    </row>
    <row r="64" spans="2:47" s="114" customFormat="1" ht="21" customHeight="1" x14ac:dyDescent="0.3">
      <c r="B64" s="115"/>
      <c r="C64" s="116"/>
      <c r="D64" s="117" t="s">
        <v>542</v>
      </c>
      <c r="E64" s="117"/>
      <c r="F64" s="117"/>
      <c r="G64" s="117"/>
      <c r="H64" s="117"/>
      <c r="I64" s="118"/>
      <c r="J64" s="119">
        <f>$J$255</f>
        <v>0</v>
      </c>
      <c r="K64" s="120"/>
    </row>
    <row r="65" spans="2:11" s="114" customFormat="1" ht="21" customHeight="1" x14ac:dyDescent="0.3">
      <c r="B65" s="115"/>
      <c r="C65" s="116"/>
      <c r="D65" s="117" t="s">
        <v>543</v>
      </c>
      <c r="E65" s="117"/>
      <c r="F65" s="117"/>
      <c r="G65" s="117"/>
      <c r="H65" s="117"/>
      <c r="I65" s="118"/>
      <c r="J65" s="119">
        <f>$J$339</f>
        <v>0</v>
      </c>
      <c r="K65" s="120"/>
    </row>
    <row r="66" spans="2:11" s="114" customFormat="1" ht="21" customHeight="1" x14ac:dyDescent="0.3">
      <c r="B66" s="115"/>
      <c r="C66" s="116"/>
      <c r="D66" s="117" t="s">
        <v>544</v>
      </c>
      <c r="E66" s="117"/>
      <c r="F66" s="117"/>
      <c r="G66" s="117"/>
      <c r="H66" s="117"/>
      <c r="I66" s="118"/>
      <c r="J66" s="119">
        <f>$J$348</f>
        <v>0</v>
      </c>
      <c r="K66" s="120"/>
    </row>
    <row r="67" spans="2:11" s="114" customFormat="1" ht="21" customHeight="1" x14ac:dyDescent="0.3">
      <c r="B67" s="115"/>
      <c r="C67" s="116"/>
      <c r="D67" s="117" t="s">
        <v>545</v>
      </c>
      <c r="E67" s="117"/>
      <c r="F67" s="117"/>
      <c r="G67" s="117"/>
      <c r="H67" s="117"/>
      <c r="I67" s="118"/>
      <c r="J67" s="119">
        <f>$J$351</f>
        <v>0</v>
      </c>
      <c r="K67" s="120"/>
    </row>
    <row r="68" spans="2:11" s="114" customFormat="1" ht="21" customHeight="1" x14ac:dyDescent="0.3">
      <c r="B68" s="115"/>
      <c r="C68" s="116"/>
      <c r="D68" s="117" t="s">
        <v>546</v>
      </c>
      <c r="E68" s="117"/>
      <c r="F68" s="117"/>
      <c r="G68" s="117"/>
      <c r="H68" s="117"/>
      <c r="I68" s="118"/>
      <c r="J68" s="119">
        <f>$J$352</f>
        <v>0</v>
      </c>
      <c r="K68" s="120"/>
    </row>
    <row r="69" spans="2:11" s="114" customFormat="1" ht="21" customHeight="1" x14ac:dyDescent="0.3">
      <c r="B69" s="115"/>
      <c r="C69" s="116"/>
      <c r="D69" s="117" t="s">
        <v>547</v>
      </c>
      <c r="E69" s="117"/>
      <c r="F69" s="117"/>
      <c r="G69" s="117"/>
      <c r="H69" s="117"/>
      <c r="I69" s="118"/>
      <c r="J69" s="119">
        <f>$J$359</f>
        <v>0</v>
      </c>
      <c r="K69" s="120"/>
    </row>
    <row r="70" spans="2:11" s="114" customFormat="1" ht="21" customHeight="1" x14ac:dyDescent="0.3">
      <c r="B70" s="115"/>
      <c r="C70" s="116"/>
      <c r="D70" s="117" t="s">
        <v>548</v>
      </c>
      <c r="E70" s="117"/>
      <c r="F70" s="117"/>
      <c r="G70" s="117"/>
      <c r="H70" s="117"/>
      <c r="I70" s="118"/>
      <c r="J70" s="119">
        <f>$J$366</f>
        <v>0</v>
      </c>
      <c r="K70" s="120"/>
    </row>
    <row r="71" spans="2:11" s="114" customFormat="1" ht="21" customHeight="1" x14ac:dyDescent="0.3">
      <c r="B71" s="115"/>
      <c r="C71" s="116"/>
      <c r="D71" s="117" t="s">
        <v>549</v>
      </c>
      <c r="E71" s="117"/>
      <c r="F71" s="117"/>
      <c r="G71" s="117"/>
      <c r="H71" s="117"/>
      <c r="I71" s="118"/>
      <c r="J71" s="119">
        <f>$J$377</f>
        <v>0</v>
      </c>
      <c r="K71" s="120"/>
    </row>
    <row r="72" spans="2:11" s="114" customFormat="1" ht="21" customHeight="1" x14ac:dyDescent="0.3">
      <c r="B72" s="115"/>
      <c r="C72" s="116"/>
      <c r="D72" s="117" t="s">
        <v>550</v>
      </c>
      <c r="E72" s="117"/>
      <c r="F72" s="117"/>
      <c r="G72" s="117"/>
      <c r="H72" s="117"/>
      <c r="I72" s="118"/>
      <c r="J72" s="119">
        <f>$J$382</f>
        <v>0</v>
      </c>
      <c r="K72" s="120"/>
    </row>
    <row r="73" spans="2:11" s="114" customFormat="1" ht="21" customHeight="1" x14ac:dyDescent="0.3">
      <c r="B73" s="115"/>
      <c r="C73" s="116"/>
      <c r="D73" s="117" t="s">
        <v>551</v>
      </c>
      <c r="E73" s="117"/>
      <c r="F73" s="117"/>
      <c r="G73" s="117"/>
      <c r="H73" s="117"/>
      <c r="I73" s="118"/>
      <c r="J73" s="119">
        <f>$J$392</f>
        <v>0</v>
      </c>
      <c r="K73" s="120"/>
    </row>
    <row r="74" spans="2:11" s="114" customFormat="1" ht="21" customHeight="1" x14ac:dyDescent="0.3">
      <c r="B74" s="115"/>
      <c r="C74" s="116"/>
      <c r="D74" s="117" t="s">
        <v>552</v>
      </c>
      <c r="E74" s="117"/>
      <c r="F74" s="117"/>
      <c r="G74" s="117"/>
      <c r="H74" s="117"/>
      <c r="I74" s="118"/>
      <c r="J74" s="119">
        <f>$J$397</f>
        <v>0</v>
      </c>
      <c r="K74" s="120"/>
    </row>
    <row r="75" spans="2:11" s="114" customFormat="1" ht="21" customHeight="1" x14ac:dyDescent="0.3">
      <c r="B75" s="115"/>
      <c r="C75" s="116"/>
      <c r="D75" s="117" t="s">
        <v>553</v>
      </c>
      <c r="E75" s="117"/>
      <c r="F75" s="117"/>
      <c r="G75" s="117"/>
      <c r="H75" s="117"/>
      <c r="I75" s="118"/>
      <c r="J75" s="119">
        <f>$J$398</f>
        <v>0</v>
      </c>
      <c r="K75" s="120"/>
    </row>
    <row r="76" spans="2:11" s="6" customFormat="1" ht="22.5" customHeight="1" x14ac:dyDescent="0.3">
      <c r="B76" s="23"/>
      <c r="C76" s="24"/>
      <c r="D76" s="24"/>
      <c r="E76" s="24"/>
      <c r="F76" s="24"/>
      <c r="G76" s="24"/>
      <c r="H76" s="24"/>
      <c r="J76" s="24"/>
      <c r="K76" s="27"/>
    </row>
    <row r="77" spans="2:11" s="6" customFormat="1" ht="7.5" customHeight="1" x14ac:dyDescent="0.3">
      <c r="B77" s="38"/>
      <c r="C77" s="39"/>
      <c r="D77" s="39"/>
      <c r="E77" s="39"/>
      <c r="F77" s="39"/>
      <c r="G77" s="39"/>
      <c r="H77" s="39"/>
      <c r="I77" s="101"/>
      <c r="J77" s="39"/>
      <c r="K77" s="40"/>
    </row>
    <row r="81" spans="2:63" s="6" customFormat="1" ht="7.5" customHeight="1" x14ac:dyDescent="0.3">
      <c r="B81" s="41"/>
      <c r="C81" s="42"/>
      <c r="D81" s="42"/>
      <c r="E81" s="42"/>
      <c r="F81" s="42"/>
      <c r="G81" s="42"/>
      <c r="H81" s="42"/>
      <c r="I81" s="103"/>
      <c r="J81" s="42"/>
      <c r="K81" s="42"/>
      <c r="L81" s="43"/>
    </row>
    <row r="82" spans="2:63" s="6" customFormat="1" ht="37.5" customHeight="1" x14ac:dyDescent="0.3">
      <c r="B82" s="23"/>
      <c r="C82" s="12" t="s">
        <v>133</v>
      </c>
      <c r="D82" s="24"/>
      <c r="E82" s="24"/>
      <c r="F82" s="24"/>
      <c r="G82" s="24"/>
      <c r="H82" s="24"/>
      <c r="J82" s="24"/>
      <c r="K82" s="24"/>
      <c r="L82" s="43"/>
    </row>
    <row r="83" spans="2:63" s="6" customFormat="1" ht="7.5" customHeight="1" x14ac:dyDescent="0.3">
      <c r="B83" s="23"/>
      <c r="C83" s="24"/>
      <c r="D83" s="24"/>
      <c r="E83" s="24"/>
      <c r="F83" s="24"/>
      <c r="G83" s="24"/>
      <c r="H83" s="24"/>
      <c r="J83" s="24"/>
      <c r="K83" s="24"/>
      <c r="L83" s="43"/>
    </row>
    <row r="84" spans="2:63" s="6" customFormat="1" ht="15" customHeight="1" x14ac:dyDescent="0.3">
      <c r="B84" s="23"/>
      <c r="C84" s="19" t="s">
        <v>16</v>
      </c>
      <c r="D84" s="24"/>
      <c r="E84" s="24"/>
      <c r="F84" s="24"/>
      <c r="G84" s="24"/>
      <c r="H84" s="24"/>
      <c r="J84" s="24"/>
      <c r="K84" s="24"/>
      <c r="L84" s="43"/>
    </row>
    <row r="85" spans="2:63" s="6" customFormat="1" ht="16.5" customHeight="1" x14ac:dyDescent="0.3">
      <c r="B85" s="23"/>
      <c r="C85" s="24"/>
      <c r="D85" s="24"/>
      <c r="E85" s="315" t="str">
        <f>$E$7</f>
        <v>Boletice - Polná - ekologizace kotelny</v>
      </c>
      <c r="F85" s="295"/>
      <c r="G85" s="295"/>
      <c r="H85" s="295"/>
      <c r="J85" s="24"/>
      <c r="K85" s="24"/>
      <c r="L85" s="43"/>
    </row>
    <row r="86" spans="2:63" s="6" customFormat="1" ht="15" customHeight="1" x14ac:dyDescent="0.3">
      <c r="B86" s="23"/>
      <c r="C86" s="19" t="s">
        <v>116</v>
      </c>
      <c r="D86" s="24"/>
      <c r="E86" s="24"/>
      <c r="F86" s="24"/>
      <c r="G86" s="24"/>
      <c r="H86" s="24"/>
      <c r="J86" s="24"/>
      <c r="K86" s="24"/>
      <c r="L86" s="43"/>
    </row>
    <row r="87" spans="2:63" s="6" customFormat="1" ht="19.5" customHeight="1" x14ac:dyDescent="0.3">
      <c r="B87" s="23"/>
      <c r="C87" s="24"/>
      <c r="D87" s="24"/>
      <c r="E87" s="292" t="str">
        <f>$E$9</f>
        <v>SO 01 Stavba - SO 01 Stavební část</v>
      </c>
      <c r="F87" s="295"/>
      <c r="G87" s="295"/>
      <c r="H87" s="295"/>
      <c r="J87" s="24"/>
      <c r="K87" s="24"/>
      <c r="L87" s="43"/>
    </row>
    <row r="88" spans="2:63" s="6" customFormat="1" ht="7.5" customHeight="1" x14ac:dyDescent="0.3">
      <c r="B88" s="23"/>
      <c r="C88" s="24"/>
      <c r="D88" s="24"/>
      <c r="E88" s="24"/>
      <c r="F88" s="24"/>
      <c r="G88" s="24"/>
      <c r="H88" s="24"/>
      <c r="J88" s="24"/>
      <c r="K88" s="24"/>
      <c r="L88" s="43"/>
    </row>
    <row r="89" spans="2:63" s="6" customFormat="1" ht="18.75" customHeight="1" x14ac:dyDescent="0.3">
      <c r="B89" s="23"/>
      <c r="C89" s="19" t="s">
        <v>22</v>
      </c>
      <c r="D89" s="24"/>
      <c r="E89" s="24"/>
      <c r="F89" s="17" t="str">
        <f>$F$12</f>
        <v xml:space="preserve"> </v>
      </c>
      <c r="G89" s="24"/>
      <c r="H89" s="24"/>
      <c r="I89" s="88" t="s">
        <v>24</v>
      </c>
      <c r="J89" s="52" t="str">
        <f>IF($J$12="","",$J$12)</f>
        <v>27.04.2016</v>
      </c>
      <c r="K89" s="24"/>
      <c r="L89" s="43"/>
    </row>
    <row r="90" spans="2:63" s="6" customFormat="1" ht="7.5" customHeight="1" x14ac:dyDescent="0.3">
      <c r="B90" s="23"/>
      <c r="C90" s="24"/>
      <c r="D90" s="24"/>
      <c r="E90" s="24"/>
      <c r="F90" s="24"/>
      <c r="G90" s="24"/>
      <c r="H90" s="24"/>
      <c r="J90" s="24"/>
      <c r="K90" s="24"/>
      <c r="L90" s="43"/>
    </row>
    <row r="91" spans="2:63" s="6" customFormat="1" ht="15.75" customHeight="1" x14ac:dyDescent="0.3">
      <c r="B91" s="23"/>
      <c r="C91" s="19" t="s">
        <v>28</v>
      </c>
      <c r="D91" s="24"/>
      <c r="E91" s="24"/>
      <c r="F91" s="17" t="str">
        <f>$E$15</f>
        <v>AS-PO, příspěvková organizace</v>
      </c>
      <c r="G91" s="24"/>
      <c r="H91" s="24"/>
      <c r="I91" s="88" t="s">
        <v>34</v>
      </c>
      <c r="J91" s="17" t="str">
        <f>$E$21</f>
        <v xml:space="preserve"> </v>
      </c>
      <c r="K91" s="24"/>
      <c r="L91" s="43"/>
    </row>
    <row r="92" spans="2:63" s="6" customFormat="1" ht="15" customHeight="1" x14ac:dyDescent="0.3">
      <c r="B92" s="23"/>
      <c r="C92" s="19" t="s">
        <v>32</v>
      </c>
      <c r="D92" s="24"/>
      <c r="E92" s="24"/>
      <c r="F92" s="17" t="str">
        <f>IF($E$18="","",$E$18)</f>
        <v/>
      </c>
      <c r="G92" s="24"/>
      <c r="H92" s="24"/>
      <c r="J92" s="24"/>
      <c r="K92" s="24"/>
      <c r="L92" s="43"/>
    </row>
    <row r="93" spans="2:63" s="6" customFormat="1" ht="11.25" customHeight="1" x14ac:dyDescent="0.3">
      <c r="B93" s="23"/>
      <c r="C93" s="24"/>
      <c r="D93" s="24"/>
      <c r="E93" s="24"/>
      <c r="F93" s="24"/>
      <c r="G93" s="24"/>
      <c r="H93" s="24"/>
      <c r="J93" s="24"/>
      <c r="K93" s="24"/>
      <c r="L93" s="43"/>
    </row>
    <row r="94" spans="2:63" s="121" customFormat="1" ht="30" customHeight="1" x14ac:dyDescent="0.3">
      <c r="B94" s="122"/>
      <c r="C94" s="123" t="s">
        <v>134</v>
      </c>
      <c r="D94" s="124" t="s">
        <v>57</v>
      </c>
      <c r="E94" s="124" t="s">
        <v>53</v>
      </c>
      <c r="F94" s="124" t="s">
        <v>135</v>
      </c>
      <c r="G94" s="124" t="s">
        <v>136</v>
      </c>
      <c r="H94" s="124" t="s">
        <v>137</v>
      </c>
      <c r="I94" s="125" t="s">
        <v>138</v>
      </c>
      <c r="J94" s="124" t="s">
        <v>139</v>
      </c>
      <c r="K94" s="126" t="s">
        <v>140</v>
      </c>
      <c r="L94" s="127"/>
      <c r="M94" s="59" t="s">
        <v>141</v>
      </c>
      <c r="N94" s="60" t="s">
        <v>42</v>
      </c>
      <c r="O94" s="60" t="s">
        <v>142</v>
      </c>
      <c r="P94" s="60" t="s">
        <v>143</v>
      </c>
      <c r="Q94" s="60" t="s">
        <v>144</v>
      </c>
      <c r="R94" s="60" t="s">
        <v>145</v>
      </c>
      <c r="S94" s="60" t="s">
        <v>146</v>
      </c>
      <c r="T94" s="61" t="s">
        <v>147</v>
      </c>
    </row>
    <row r="95" spans="2:63" s="6" customFormat="1" ht="30" customHeight="1" x14ac:dyDescent="0.35">
      <c r="B95" s="23"/>
      <c r="C95" s="66" t="s">
        <v>121</v>
      </c>
      <c r="D95" s="24"/>
      <c r="E95" s="24"/>
      <c r="F95" s="24"/>
      <c r="G95" s="24"/>
      <c r="H95" s="24"/>
      <c r="J95" s="128">
        <f>$BK$95</f>
        <v>0</v>
      </c>
      <c r="K95" s="24"/>
      <c r="L95" s="43"/>
      <c r="M95" s="63"/>
      <c r="N95" s="64"/>
      <c r="O95" s="64"/>
      <c r="P95" s="129">
        <f>$P$96</f>
        <v>0</v>
      </c>
      <c r="Q95" s="64"/>
      <c r="R95" s="129">
        <f>$R$96</f>
        <v>0</v>
      </c>
      <c r="S95" s="64"/>
      <c r="T95" s="130">
        <f>$T$96</f>
        <v>0</v>
      </c>
      <c r="AT95" s="6" t="s">
        <v>71</v>
      </c>
      <c r="AU95" s="6" t="s">
        <v>122</v>
      </c>
      <c r="BK95" s="131">
        <f>$BK$96</f>
        <v>0</v>
      </c>
    </row>
    <row r="96" spans="2:63" s="132" customFormat="1" ht="37.5" customHeight="1" x14ac:dyDescent="0.35">
      <c r="B96" s="133"/>
      <c r="C96" s="134"/>
      <c r="D96" s="134" t="s">
        <v>71</v>
      </c>
      <c r="E96" s="135" t="s">
        <v>554</v>
      </c>
      <c r="F96" s="135" t="s">
        <v>555</v>
      </c>
      <c r="G96" s="134"/>
      <c r="H96" s="134"/>
      <c r="J96" s="136">
        <f>$BK$96</f>
        <v>0</v>
      </c>
      <c r="K96" s="134"/>
      <c r="L96" s="137"/>
      <c r="M96" s="138"/>
      <c r="N96" s="134"/>
      <c r="O96" s="134"/>
      <c r="P96" s="139">
        <f>$P$97+$P$158+$P$188+$P$216+$P$223+$P$232+$P$255+$P$339+$P$348+$P$351+$P$352+$P$359+$P$366+$P$377+$P$382+$P$392+$P$397+$P$398</f>
        <v>0</v>
      </c>
      <c r="Q96" s="134"/>
      <c r="R96" s="139">
        <f>$R$97+$R$158+$R$188+$R$216+$R$223+$R$232+$R$255+$R$339+$R$348+$R$351+$R$352+$R$359+$R$366+$R$377+$R$382+$R$392+$R$397+$R$398</f>
        <v>0</v>
      </c>
      <c r="S96" s="134"/>
      <c r="T96" s="140">
        <f>$T$97+$T$158+$T$188+$T$216+$T$223+$T$232+$T$255+$T$339+$T$348+$T$351+$T$352+$T$359+$T$366+$T$377+$T$382+$T$392+$T$397+$T$398</f>
        <v>0</v>
      </c>
      <c r="AR96" s="141" t="s">
        <v>21</v>
      </c>
      <c r="AT96" s="141" t="s">
        <v>71</v>
      </c>
      <c r="AU96" s="141" t="s">
        <v>72</v>
      </c>
      <c r="AY96" s="141" t="s">
        <v>149</v>
      </c>
      <c r="BK96" s="142">
        <f>$BK$97+$BK$158+$BK$188+$BK$216+$BK$223+$BK$232+$BK$255+$BK$339+$BK$348+$BK$351+$BK$352+$BK$359+$BK$366+$BK$377+$BK$382+$BK$392+$BK$397+$BK$398</f>
        <v>0</v>
      </c>
    </row>
    <row r="97" spans="2:65" s="132" customFormat="1" ht="21" customHeight="1" x14ac:dyDescent="0.3">
      <c r="B97" s="133"/>
      <c r="C97" s="134"/>
      <c r="D97" s="134" t="s">
        <v>71</v>
      </c>
      <c r="E97" s="143" t="s">
        <v>21</v>
      </c>
      <c r="F97" s="143" t="s">
        <v>556</v>
      </c>
      <c r="G97" s="134"/>
      <c r="H97" s="134"/>
      <c r="J97" s="144">
        <f>$BK$97</f>
        <v>0</v>
      </c>
      <c r="K97" s="134"/>
      <c r="L97" s="137"/>
      <c r="M97" s="138"/>
      <c r="N97" s="134"/>
      <c r="O97" s="134"/>
      <c r="P97" s="139">
        <f>SUM($P$98:$P$157)</f>
        <v>0</v>
      </c>
      <c r="Q97" s="134"/>
      <c r="R97" s="139">
        <f>SUM($R$98:$R$157)</f>
        <v>0</v>
      </c>
      <c r="S97" s="134"/>
      <c r="T97" s="140">
        <f>SUM($T$98:$T$157)</f>
        <v>0</v>
      </c>
      <c r="AR97" s="141" t="s">
        <v>21</v>
      </c>
      <c r="AT97" s="141" t="s">
        <v>71</v>
      </c>
      <c r="AU97" s="141" t="s">
        <v>21</v>
      </c>
      <c r="AY97" s="141" t="s">
        <v>149</v>
      </c>
      <c r="BK97" s="142">
        <f>SUM($BK$98:$BK$157)</f>
        <v>0</v>
      </c>
    </row>
    <row r="98" spans="2:65" s="6" customFormat="1" ht="15.75" customHeight="1" x14ac:dyDescent="0.3">
      <c r="B98" s="23"/>
      <c r="C98" s="145" t="s">
        <v>21</v>
      </c>
      <c r="D98" s="145" t="s">
        <v>154</v>
      </c>
      <c r="E98" s="146" t="s">
        <v>557</v>
      </c>
      <c r="F98" s="147" t="s">
        <v>558</v>
      </c>
      <c r="G98" s="148" t="s">
        <v>559</v>
      </c>
      <c r="H98" s="149">
        <v>9</v>
      </c>
      <c r="I98" s="150"/>
      <c r="J98" s="151">
        <f>ROUND($I$98*$H$98,2)</f>
        <v>0</v>
      </c>
      <c r="K98" s="147" t="s">
        <v>560</v>
      </c>
      <c r="L98" s="43"/>
      <c r="M98" s="152"/>
      <c r="N98" s="153" t="s">
        <v>43</v>
      </c>
      <c r="O98" s="24"/>
      <c r="P98" s="154">
        <f>$O$98*$H$98</f>
        <v>0</v>
      </c>
      <c r="Q98" s="154">
        <v>0</v>
      </c>
      <c r="R98" s="154">
        <f>$Q$98*$H$98</f>
        <v>0</v>
      </c>
      <c r="S98" s="154">
        <v>0</v>
      </c>
      <c r="T98" s="155">
        <f>$S$98*$H$98</f>
        <v>0</v>
      </c>
      <c r="AR98" s="89" t="s">
        <v>158</v>
      </c>
      <c r="AT98" s="89" t="s">
        <v>154</v>
      </c>
      <c r="AU98" s="89" t="s">
        <v>80</v>
      </c>
      <c r="AY98" s="6" t="s">
        <v>149</v>
      </c>
      <c r="BE98" s="156">
        <f>IF($N$98="základní",$J$98,0)</f>
        <v>0</v>
      </c>
      <c r="BF98" s="156">
        <f>IF($N$98="snížená",$J$98,0)</f>
        <v>0</v>
      </c>
      <c r="BG98" s="156">
        <f>IF($N$98="zákl. přenesená",$J$98,0)</f>
        <v>0</v>
      </c>
      <c r="BH98" s="156">
        <f>IF($N$98="sníž. přenesená",$J$98,0)</f>
        <v>0</v>
      </c>
      <c r="BI98" s="156">
        <f>IF($N$98="nulová",$J$98,0)</f>
        <v>0</v>
      </c>
      <c r="BJ98" s="89" t="s">
        <v>21</v>
      </c>
      <c r="BK98" s="156">
        <f>ROUND($I$98*$H$98,2)</f>
        <v>0</v>
      </c>
      <c r="BL98" s="89" t="s">
        <v>158</v>
      </c>
      <c r="BM98" s="89" t="s">
        <v>21</v>
      </c>
    </row>
    <row r="99" spans="2:65" s="6" customFormat="1" ht="27" customHeight="1" x14ac:dyDescent="0.3">
      <c r="B99" s="23"/>
      <c r="C99" s="24"/>
      <c r="D99" s="157" t="s">
        <v>159</v>
      </c>
      <c r="E99" s="24"/>
      <c r="F99" s="158" t="s">
        <v>561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159</v>
      </c>
      <c r="AU99" s="6" t="s">
        <v>80</v>
      </c>
    </row>
    <row r="100" spans="2:65" s="6" customFormat="1" ht="15.75" customHeight="1" x14ac:dyDescent="0.3">
      <c r="B100" s="23"/>
      <c r="C100" s="145" t="s">
        <v>80</v>
      </c>
      <c r="D100" s="145" t="s">
        <v>154</v>
      </c>
      <c r="E100" s="146" t="s">
        <v>562</v>
      </c>
      <c r="F100" s="147" t="s">
        <v>563</v>
      </c>
      <c r="G100" s="148" t="s">
        <v>559</v>
      </c>
      <c r="H100" s="149">
        <v>9</v>
      </c>
      <c r="I100" s="150"/>
      <c r="J100" s="151">
        <f>ROUND($I$100*$H$100,2)</f>
        <v>0</v>
      </c>
      <c r="K100" s="147" t="s">
        <v>560</v>
      </c>
      <c r="L100" s="43"/>
      <c r="M100" s="152"/>
      <c r="N100" s="153" t="s">
        <v>43</v>
      </c>
      <c r="O100" s="24"/>
      <c r="P100" s="154">
        <f>$O$100*$H$100</f>
        <v>0</v>
      </c>
      <c r="Q100" s="154">
        <v>0</v>
      </c>
      <c r="R100" s="154">
        <f>$Q$100*$H$100</f>
        <v>0</v>
      </c>
      <c r="S100" s="154">
        <v>0</v>
      </c>
      <c r="T100" s="155">
        <f>$S$100*$H$100</f>
        <v>0</v>
      </c>
      <c r="AR100" s="89" t="s">
        <v>158</v>
      </c>
      <c r="AT100" s="89" t="s">
        <v>154</v>
      </c>
      <c r="AU100" s="89" t="s">
        <v>80</v>
      </c>
      <c r="AY100" s="6" t="s">
        <v>149</v>
      </c>
      <c r="BE100" s="156">
        <f>IF($N$100="základní",$J$100,0)</f>
        <v>0</v>
      </c>
      <c r="BF100" s="156">
        <f>IF($N$100="snížená",$J$100,0)</f>
        <v>0</v>
      </c>
      <c r="BG100" s="156">
        <f>IF($N$100="zákl. přenesená",$J$100,0)</f>
        <v>0</v>
      </c>
      <c r="BH100" s="156">
        <f>IF($N$100="sníž. přenesená",$J$100,0)</f>
        <v>0</v>
      </c>
      <c r="BI100" s="156">
        <f>IF($N$100="nulová",$J$100,0)</f>
        <v>0</v>
      </c>
      <c r="BJ100" s="89" t="s">
        <v>21</v>
      </c>
      <c r="BK100" s="156">
        <f>ROUND($I$100*$H$100,2)</f>
        <v>0</v>
      </c>
      <c r="BL100" s="89" t="s">
        <v>158</v>
      </c>
      <c r="BM100" s="89" t="s">
        <v>80</v>
      </c>
    </row>
    <row r="101" spans="2:65" s="6" customFormat="1" ht="27" customHeight="1" x14ac:dyDescent="0.3">
      <c r="B101" s="23"/>
      <c r="C101" s="24"/>
      <c r="D101" s="157" t="s">
        <v>159</v>
      </c>
      <c r="E101" s="24"/>
      <c r="F101" s="158" t="s">
        <v>564</v>
      </c>
      <c r="G101" s="24"/>
      <c r="H101" s="24"/>
      <c r="J101" s="24"/>
      <c r="K101" s="24"/>
      <c r="L101" s="43"/>
      <c r="M101" s="56"/>
      <c r="N101" s="24"/>
      <c r="O101" s="24"/>
      <c r="P101" s="24"/>
      <c r="Q101" s="24"/>
      <c r="R101" s="24"/>
      <c r="S101" s="24"/>
      <c r="T101" s="57"/>
      <c r="AT101" s="6" t="s">
        <v>159</v>
      </c>
      <c r="AU101" s="6" t="s">
        <v>80</v>
      </c>
    </row>
    <row r="102" spans="2:65" s="6" customFormat="1" ht="15.75" customHeight="1" x14ac:dyDescent="0.3">
      <c r="B102" s="159"/>
      <c r="C102" s="160"/>
      <c r="D102" s="161" t="s">
        <v>274</v>
      </c>
      <c r="E102" s="160"/>
      <c r="F102" s="162" t="s">
        <v>565</v>
      </c>
      <c r="G102" s="160"/>
      <c r="H102" s="163">
        <v>9</v>
      </c>
      <c r="J102" s="160"/>
      <c r="K102" s="160"/>
      <c r="L102" s="164"/>
      <c r="M102" s="165"/>
      <c r="N102" s="160"/>
      <c r="O102" s="160"/>
      <c r="P102" s="160"/>
      <c r="Q102" s="160"/>
      <c r="R102" s="160"/>
      <c r="S102" s="160"/>
      <c r="T102" s="166"/>
      <c r="AT102" s="167" t="s">
        <v>274</v>
      </c>
      <c r="AU102" s="167" t="s">
        <v>80</v>
      </c>
      <c r="AV102" s="167" t="s">
        <v>80</v>
      </c>
      <c r="AW102" s="167" t="s">
        <v>122</v>
      </c>
      <c r="AX102" s="167" t="s">
        <v>72</v>
      </c>
      <c r="AY102" s="167" t="s">
        <v>149</v>
      </c>
    </row>
    <row r="103" spans="2:65" s="6" customFormat="1" ht="15.75" customHeight="1" x14ac:dyDescent="0.3">
      <c r="B103" s="168"/>
      <c r="C103" s="169"/>
      <c r="D103" s="161" t="s">
        <v>274</v>
      </c>
      <c r="E103" s="169"/>
      <c r="F103" s="170" t="s">
        <v>276</v>
      </c>
      <c r="G103" s="169"/>
      <c r="H103" s="171">
        <v>9</v>
      </c>
      <c r="J103" s="169"/>
      <c r="K103" s="169"/>
      <c r="L103" s="172"/>
      <c r="M103" s="173"/>
      <c r="N103" s="169"/>
      <c r="O103" s="169"/>
      <c r="P103" s="169"/>
      <c r="Q103" s="169"/>
      <c r="R103" s="169"/>
      <c r="S103" s="169"/>
      <c r="T103" s="174"/>
      <c r="AT103" s="175" t="s">
        <v>274</v>
      </c>
      <c r="AU103" s="175" t="s">
        <v>80</v>
      </c>
      <c r="AV103" s="175" t="s">
        <v>158</v>
      </c>
      <c r="AW103" s="175" t="s">
        <v>122</v>
      </c>
      <c r="AX103" s="175" t="s">
        <v>21</v>
      </c>
      <c r="AY103" s="175" t="s">
        <v>149</v>
      </c>
    </row>
    <row r="104" spans="2:65" s="6" customFormat="1" ht="15.75" customHeight="1" x14ac:dyDescent="0.3">
      <c r="B104" s="23"/>
      <c r="C104" s="145" t="s">
        <v>162</v>
      </c>
      <c r="D104" s="145" t="s">
        <v>154</v>
      </c>
      <c r="E104" s="146" t="s">
        <v>566</v>
      </c>
      <c r="F104" s="147" t="s">
        <v>567</v>
      </c>
      <c r="G104" s="148" t="s">
        <v>272</v>
      </c>
      <c r="H104" s="149">
        <v>3</v>
      </c>
      <c r="I104" s="150"/>
      <c r="J104" s="151">
        <f>ROUND($I$104*$H$104,2)</f>
        <v>0</v>
      </c>
      <c r="K104" s="147" t="s">
        <v>560</v>
      </c>
      <c r="L104" s="43"/>
      <c r="M104" s="152"/>
      <c r="N104" s="153" t="s">
        <v>43</v>
      </c>
      <c r="O104" s="24"/>
      <c r="P104" s="154">
        <f>$O$104*$H$104</f>
        <v>0</v>
      </c>
      <c r="Q104" s="154">
        <v>0</v>
      </c>
      <c r="R104" s="154">
        <f>$Q$104*$H$104</f>
        <v>0</v>
      </c>
      <c r="S104" s="154">
        <v>0</v>
      </c>
      <c r="T104" s="155">
        <f>$S$104*$H$104</f>
        <v>0</v>
      </c>
      <c r="AR104" s="89" t="s">
        <v>158</v>
      </c>
      <c r="AT104" s="89" t="s">
        <v>154</v>
      </c>
      <c r="AU104" s="89" t="s">
        <v>80</v>
      </c>
      <c r="AY104" s="6" t="s">
        <v>149</v>
      </c>
      <c r="BE104" s="156">
        <f>IF($N$104="základní",$J$104,0)</f>
        <v>0</v>
      </c>
      <c r="BF104" s="156">
        <f>IF($N$104="snížená",$J$104,0)</f>
        <v>0</v>
      </c>
      <c r="BG104" s="156">
        <f>IF($N$104="zákl. přenesená",$J$104,0)</f>
        <v>0</v>
      </c>
      <c r="BH104" s="156">
        <f>IF($N$104="sníž. přenesená",$J$104,0)</f>
        <v>0</v>
      </c>
      <c r="BI104" s="156">
        <f>IF($N$104="nulová",$J$104,0)</f>
        <v>0</v>
      </c>
      <c r="BJ104" s="89" t="s">
        <v>21</v>
      </c>
      <c r="BK104" s="156">
        <f>ROUND($I$104*$H$104,2)</f>
        <v>0</v>
      </c>
      <c r="BL104" s="89" t="s">
        <v>158</v>
      </c>
      <c r="BM104" s="89" t="s">
        <v>162</v>
      </c>
    </row>
    <row r="105" spans="2:65" s="6" customFormat="1" ht="27" customHeight="1" x14ac:dyDescent="0.3">
      <c r="B105" s="23"/>
      <c r="C105" s="24"/>
      <c r="D105" s="157" t="s">
        <v>159</v>
      </c>
      <c r="E105" s="24"/>
      <c r="F105" s="158" t="s">
        <v>568</v>
      </c>
      <c r="G105" s="24"/>
      <c r="H105" s="24"/>
      <c r="J105" s="24"/>
      <c r="K105" s="24"/>
      <c r="L105" s="43"/>
      <c r="M105" s="56"/>
      <c r="N105" s="24"/>
      <c r="O105" s="24"/>
      <c r="P105" s="24"/>
      <c r="Q105" s="24"/>
      <c r="R105" s="24"/>
      <c r="S105" s="24"/>
      <c r="T105" s="57"/>
      <c r="AT105" s="6" t="s">
        <v>159</v>
      </c>
      <c r="AU105" s="6" t="s">
        <v>80</v>
      </c>
    </row>
    <row r="106" spans="2:65" s="6" customFormat="1" ht="15.75" customHeight="1" x14ac:dyDescent="0.3">
      <c r="B106" s="159"/>
      <c r="C106" s="160"/>
      <c r="D106" s="161" t="s">
        <v>274</v>
      </c>
      <c r="E106" s="160"/>
      <c r="F106" s="162" t="s">
        <v>569</v>
      </c>
      <c r="G106" s="160"/>
      <c r="H106" s="163">
        <v>3</v>
      </c>
      <c r="J106" s="160"/>
      <c r="K106" s="160"/>
      <c r="L106" s="164"/>
      <c r="M106" s="165"/>
      <c r="N106" s="160"/>
      <c r="O106" s="160"/>
      <c r="P106" s="160"/>
      <c r="Q106" s="160"/>
      <c r="R106" s="160"/>
      <c r="S106" s="160"/>
      <c r="T106" s="166"/>
      <c r="AT106" s="167" t="s">
        <v>274</v>
      </c>
      <c r="AU106" s="167" t="s">
        <v>80</v>
      </c>
      <c r="AV106" s="167" t="s">
        <v>80</v>
      </c>
      <c r="AW106" s="167" t="s">
        <v>122</v>
      </c>
      <c r="AX106" s="167" t="s">
        <v>72</v>
      </c>
      <c r="AY106" s="167" t="s">
        <v>149</v>
      </c>
    </row>
    <row r="107" spans="2:65" s="6" customFormat="1" ht="15.75" customHeight="1" x14ac:dyDescent="0.3">
      <c r="B107" s="168"/>
      <c r="C107" s="169"/>
      <c r="D107" s="161" t="s">
        <v>274</v>
      </c>
      <c r="E107" s="169"/>
      <c r="F107" s="170" t="s">
        <v>276</v>
      </c>
      <c r="G107" s="169"/>
      <c r="H107" s="171">
        <v>3</v>
      </c>
      <c r="J107" s="169"/>
      <c r="K107" s="169"/>
      <c r="L107" s="172"/>
      <c r="M107" s="173"/>
      <c r="N107" s="169"/>
      <c r="O107" s="169"/>
      <c r="P107" s="169"/>
      <c r="Q107" s="169"/>
      <c r="R107" s="169"/>
      <c r="S107" s="169"/>
      <c r="T107" s="174"/>
      <c r="AT107" s="175" t="s">
        <v>274</v>
      </c>
      <c r="AU107" s="175" t="s">
        <v>80</v>
      </c>
      <c r="AV107" s="175" t="s">
        <v>158</v>
      </c>
      <c r="AW107" s="175" t="s">
        <v>122</v>
      </c>
      <c r="AX107" s="175" t="s">
        <v>21</v>
      </c>
      <c r="AY107" s="175" t="s">
        <v>149</v>
      </c>
    </row>
    <row r="108" spans="2:65" s="6" customFormat="1" ht="15.75" customHeight="1" x14ac:dyDescent="0.3">
      <c r="B108" s="23"/>
      <c r="C108" s="145" t="s">
        <v>158</v>
      </c>
      <c r="D108" s="145" t="s">
        <v>154</v>
      </c>
      <c r="E108" s="146" t="s">
        <v>570</v>
      </c>
      <c r="F108" s="147" t="s">
        <v>571</v>
      </c>
      <c r="G108" s="148" t="s">
        <v>572</v>
      </c>
      <c r="H108" s="149">
        <v>47.67</v>
      </c>
      <c r="I108" s="150"/>
      <c r="J108" s="151">
        <f>ROUND($I$108*$H$108,2)</f>
        <v>0</v>
      </c>
      <c r="K108" s="147" t="s">
        <v>560</v>
      </c>
      <c r="L108" s="43"/>
      <c r="M108" s="152"/>
      <c r="N108" s="153" t="s">
        <v>43</v>
      </c>
      <c r="O108" s="24"/>
      <c r="P108" s="154">
        <f>$O$108*$H$108</f>
        <v>0</v>
      </c>
      <c r="Q108" s="154">
        <v>0</v>
      </c>
      <c r="R108" s="154">
        <f>$Q$108*$H$108</f>
        <v>0</v>
      </c>
      <c r="S108" s="154">
        <v>0</v>
      </c>
      <c r="T108" s="155">
        <f>$S$108*$H$108</f>
        <v>0</v>
      </c>
      <c r="AR108" s="89" t="s">
        <v>158</v>
      </c>
      <c r="AT108" s="89" t="s">
        <v>154</v>
      </c>
      <c r="AU108" s="89" t="s">
        <v>80</v>
      </c>
      <c r="AY108" s="6" t="s">
        <v>149</v>
      </c>
      <c r="BE108" s="156">
        <f>IF($N$108="základní",$J$108,0)</f>
        <v>0</v>
      </c>
      <c r="BF108" s="156">
        <f>IF($N$108="snížená",$J$108,0)</f>
        <v>0</v>
      </c>
      <c r="BG108" s="156">
        <f>IF($N$108="zákl. přenesená",$J$108,0)</f>
        <v>0</v>
      </c>
      <c r="BH108" s="156">
        <f>IF($N$108="sníž. přenesená",$J$108,0)</f>
        <v>0</v>
      </c>
      <c r="BI108" s="156">
        <f>IF($N$108="nulová",$J$108,0)</f>
        <v>0</v>
      </c>
      <c r="BJ108" s="89" t="s">
        <v>21</v>
      </c>
      <c r="BK108" s="156">
        <f>ROUND($I$108*$H$108,2)</f>
        <v>0</v>
      </c>
      <c r="BL108" s="89" t="s">
        <v>158</v>
      </c>
      <c r="BM108" s="89" t="s">
        <v>158</v>
      </c>
    </row>
    <row r="109" spans="2:65" s="6" customFormat="1" ht="16.5" customHeight="1" x14ac:dyDescent="0.3">
      <c r="B109" s="23"/>
      <c r="C109" s="24"/>
      <c r="D109" s="157" t="s">
        <v>159</v>
      </c>
      <c r="E109" s="24"/>
      <c r="F109" s="158" t="s">
        <v>573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159</v>
      </c>
      <c r="AU109" s="6" t="s">
        <v>80</v>
      </c>
    </row>
    <row r="110" spans="2:65" s="6" customFormat="1" ht="15.75" customHeight="1" x14ac:dyDescent="0.3">
      <c r="B110" s="23"/>
      <c r="C110" s="145" t="s">
        <v>168</v>
      </c>
      <c r="D110" s="145" t="s">
        <v>154</v>
      </c>
      <c r="E110" s="146" t="s">
        <v>574</v>
      </c>
      <c r="F110" s="147" t="s">
        <v>575</v>
      </c>
      <c r="G110" s="148" t="s">
        <v>572</v>
      </c>
      <c r="H110" s="149">
        <v>15.46</v>
      </c>
      <c r="I110" s="150"/>
      <c r="J110" s="151">
        <f>ROUND($I$110*$H$110,2)</f>
        <v>0</v>
      </c>
      <c r="K110" s="147" t="s">
        <v>560</v>
      </c>
      <c r="L110" s="43"/>
      <c r="M110" s="152"/>
      <c r="N110" s="153" t="s">
        <v>43</v>
      </c>
      <c r="O110" s="24"/>
      <c r="P110" s="154">
        <f>$O$110*$H$110</f>
        <v>0</v>
      </c>
      <c r="Q110" s="154">
        <v>0</v>
      </c>
      <c r="R110" s="154">
        <f>$Q$110*$H$110</f>
        <v>0</v>
      </c>
      <c r="S110" s="154">
        <v>0</v>
      </c>
      <c r="T110" s="155">
        <f>$S$110*$H$110</f>
        <v>0</v>
      </c>
      <c r="AR110" s="89" t="s">
        <v>158</v>
      </c>
      <c r="AT110" s="89" t="s">
        <v>154</v>
      </c>
      <c r="AU110" s="89" t="s">
        <v>80</v>
      </c>
      <c r="AY110" s="6" t="s">
        <v>149</v>
      </c>
      <c r="BE110" s="156">
        <f>IF($N$110="základní",$J$110,0)</f>
        <v>0</v>
      </c>
      <c r="BF110" s="156">
        <f>IF($N$110="snížená",$J$110,0)</f>
        <v>0</v>
      </c>
      <c r="BG110" s="156">
        <f>IF($N$110="zákl. přenesená",$J$110,0)</f>
        <v>0</v>
      </c>
      <c r="BH110" s="156">
        <f>IF($N$110="sníž. přenesená",$J$110,0)</f>
        <v>0</v>
      </c>
      <c r="BI110" s="156">
        <f>IF($N$110="nulová",$J$110,0)</f>
        <v>0</v>
      </c>
      <c r="BJ110" s="89" t="s">
        <v>21</v>
      </c>
      <c r="BK110" s="156">
        <f>ROUND($I$110*$H$110,2)</f>
        <v>0</v>
      </c>
      <c r="BL110" s="89" t="s">
        <v>158</v>
      </c>
      <c r="BM110" s="89" t="s">
        <v>168</v>
      </c>
    </row>
    <row r="111" spans="2:65" s="6" customFormat="1" ht="27" customHeight="1" x14ac:dyDescent="0.3">
      <c r="B111" s="23"/>
      <c r="C111" s="24"/>
      <c r="D111" s="157" t="s">
        <v>159</v>
      </c>
      <c r="E111" s="24"/>
      <c r="F111" s="158" t="s">
        <v>576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159</v>
      </c>
      <c r="AU111" s="6" t="s">
        <v>80</v>
      </c>
    </row>
    <row r="112" spans="2:65" s="6" customFormat="1" ht="15.75" customHeight="1" x14ac:dyDescent="0.3">
      <c r="B112" s="23"/>
      <c r="C112" s="145" t="s">
        <v>171</v>
      </c>
      <c r="D112" s="145" t="s">
        <v>154</v>
      </c>
      <c r="E112" s="146" t="s">
        <v>577</v>
      </c>
      <c r="F112" s="147" t="s">
        <v>578</v>
      </c>
      <c r="G112" s="148" t="s">
        <v>572</v>
      </c>
      <c r="H112" s="149">
        <v>2.7360000000000002</v>
      </c>
      <c r="I112" s="150"/>
      <c r="J112" s="151">
        <f>ROUND($I$112*$H$112,2)</f>
        <v>0</v>
      </c>
      <c r="K112" s="147" t="s">
        <v>560</v>
      </c>
      <c r="L112" s="43"/>
      <c r="M112" s="152"/>
      <c r="N112" s="153" t="s">
        <v>43</v>
      </c>
      <c r="O112" s="24"/>
      <c r="P112" s="154">
        <f>$O$112*$H$112</f>
        <v>0</v>
      </c>
      <c r="Q112" s="154">
        <v>0</v>
      </c>
      <c r="R112" s="154">
        <f>$Q$112*$H$112</f>
        <v>0</v>
      </c>
      <c r="S112" s="154">
        <v>0</v>
      </c>
      <c r="T112" s="155">
        <f>$S$112*$H$112</f>
        <v>0</v>
      </c>
      <c r="AR112" s="89" t="s">
        <v>158</v>
      </c>
      <c r="AT112" s="89" t="s">
        <v>154</v>
      </c>
      <c r="AU112" s="89" t="s">
        <v>80</v>
      </c>
      <c r="AY112" s="6" t="s">
        <v>149</v>
      </c>
      <c r="BE112" s="156">
        <f>IF($N$112="základní",$J$112,0)</f>
        <v>0</v>
      </c>
      <c r="BF112" s="156">
        <f>IF($N$112="snížená",$J$112,0)</f>
        <v>0</v>
      </c>
      <c r="BG112" s="156">
        <f>IF($N$112="zákl. přenesená",$J$112,0)</f>
        <v>0</v>
      </c>
      <c r="BH112" s="156">
        <f>IF($N$112="sníž. přenesená",$J$112,0)</f>
        <v>0</v>
      </c>
      <c r="BI112" s="156">
        <f>IF($N$112="nulová",$J$112,0)</f>
        <v>0</v>
      </c>
      <c r="BJ112" s="89" t="s">
        <v>21</v>
      </c>
      <c r="BK112" s="156">
        <f>ROUND($I$112*$H$112,2)</f>
        <v>0</v>
      </c>
      <c r="BL112" s="89" t="s">
        <v>158</v>
      </c>
      <c r="BM112" s="89" t="s">
        <v>171</v>
      </c>
    </row>
    <row r="113" spans="2:65" s="6" customFormat="1" ht="27" customHeight="1" x14ac:dyDescent="0.3">
      <c r="B113" s="23"/>
      <c r="C113" s="24"/>
      <c r="D113" s="157" t="s">
        <v>159</v>
      </c>
      <c r="E113" s="24"/>
      <c r="F113" s="158" t="s">
        <v>579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159</v>
      </c>
      <c r="AU113" s="6" t="s">
        <v>80</v>
      </c>
    </row>
    <row r="114" spans="2:65" s="6" customFormat="1" ht="15.75" customHeight="1" x14ac:dyDescent="0.3">
      <c r="B114" s="159"/>
      <c r="C114" s="160"/>
      <c r="D114" s="161" t="s">
        <v>274</v>
      </c>
      <c r="E114" s="160"/>
      <c r="F114" s="162" t="s">
        <v>580</v>
      </c>
      <c r="G114" s="160"/>
      <c r="H114" s="163">
        <v>2.7360000000000002</v>
      </c>
      <c r="J114" s="160"/>
      <c r="K114" s="160"/>
      <c r="L114" s="164"/>
      <c r="M114" s="165"/>
      <c r="N114" s="160"/>
      <c r="O114" s="160"/>
      <c r="P114" s="160"/>
      <c r="Q114" s="160"/>
      <c r="R114" s="160"/>
      <c r="S114" s="160"/>
      <c r="T114" s="166"/>
      <c r="AT114" s="167" t="s">
        <v>274</v>
      </c>
      <c r="AU114" s="167" t="s">
        <v>80</v>
      </c>
      <c r="AV114" s="167" t="s">
        <v>80</v>
      </c>
      <c r="AW114" s="167" t="s">
        <v>122</v>
      </c>
      <c r="AX114" s="167" t="s">
        <v>72</v>
      </c>
      <c r="AY114" s="167" t="s">
        <v>149</v>
      </c>
    </row>
    <row r="115" spans="2:65" s="6" customFormat="1" ht="15.75" customHeight="1" x14ac:dyDescent="0.3">
      <c r="B115" s="168"/>
      <c r="C115" s="169"/>
      <c r="D115" s="161" t="s">
        <v>274</v>
      </c>
      <c r="E115" s="169"/>
      <c r="F115" s="170" t="s">
        <v>276</v>
      </c>
      <c r="G115" s="169"/>
      <c r="H115" s="171">
        <v>2.7360000000000002</v>
      </c>
      <c r="J115" s="169"/>
      <c r="K115" s="169"/>
      <c r="L115" s="172"/>
      <c r="M115" s="173"/>
      <c r="N115" s="169"/>
      <c r="O115" s="169"/>
      <c r="P115" s="169"/>
      <c r="Q115" s="169"/>
      <c r="R115" s="169"/>
      <c r="S115" s="169"/>
      <c r="T115" s="174"/>
      <c r="AT115" s="175" t="s">
        <v>274</v>
      </c>
      <c r="AU115" s="175" t="s">
        <v>80</v>
      </c>
      <c r="AV115" s="175" t="s">
        <v>158</v>
      </c>
      <c r="AW115" s="175" t="s">
        <v>122</v>
      </c>
      <c r="AX115" s="175" t="s">
        <v>21</v>
      </c>
      <c r="AY115" s="175" t="s">
        <v>149</v>
      </c>
    </row>
    <row r="116" spans="2:65" s="6" customFormat="1" ht="15.75" customHeight="1" x14ac:dyDescent="0.3">
      <c r="B116" s="23"/>
      <c r="C116" s="145" t="s">
        <v>174</v>
      </c>
      <c r="D116" s="145" t="s">
        <v>154</v>
      </c>
      <c r="E116" s="146" t="s">
        <v>581</v>
      </c>
      <c r="F116" s="147" t="s">
        <v>582</v>
      </c>
      <c r="G116" s="148" t="s">
        <v>572</v>
      </c>
      <c r="H116" s="149">
        <v>115.14</v>
      </c>
      <c r="I116" s="150"/>
      <c r="J116" s="151">
        <f>ROUND($I$116*$H$116,2)</f>
        <v>0</v>
      </c>
      <c r="K116" s="147" t="s">
        <v>560</v>
      </c>
      <c r="L116" s="43"/>
      <c r="M116" s="152"/>
      <c r="N116" s="153" t="s">
        <v>43</v>
      </c>
      <c r="O116" s="24"/>
      <c r="P116" s="154">
        <f>$O$116*$H$116</f>
        <v>0</v>
      </c>
      <c r="Q116" s="154">
        <v>0</v>
      </c>
      <c r="R116" s="154">
        <f>$Q$116*$H$116</f>
        <v>0</v>
      </c>
      <c r="S116" s="154">
        <v>0</v>
      </c>
      <c r="T116" s="155">
        <f>$S$116*$H$116</f>
        <v>0</v>
      </c>
      <c r="AR116" s="89" t="s">
        <v>158</v>
      </c>
      <c r="AT116" s="89" t="s">
        <v>154</v>
      </c>
      <c r="AU116" s="89" t="s">
        <v>80</v>
      </c>
      <c r="AY116" s="6" t="s">
        <v>149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21</v>
      </c>
      <c r="BK116" s="156">
        <f>ROUND($I$116*$H$116,2)</f>
        <v>0</v>
      </c>
      <c r="BL116" s="89" t="s">
        <v>158</v>
      </c>
      <c r="BM116" s="89" t="s">
        <v>174</v>
      </c>
    </row>
    <row r="117" spans="2:65" s="6" customFormat="1" ht="27" customHeight="1" x14ac:dyDescent="0.3">
      <c r="B117" s="23"/>
      <c r="C117" s="24"/>
      <c r="D117" s="157" t="s">
        <v>159</v>
      </c>
      <c r="E117" s="24"/>
      <c r="F117" s="158" t="s">
        <v>583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159</v>
      </c>
      <c r="AU117" s="6" t="s">
        <v>80</v>
      </c>
    </row>
    <row r="118" spans="2:65" s="6" customFormat="1" ht="15.75" customHeight="1" x14ac:dyDescent="0.3">
      <c r="B118" s="159"/>
      <c r="C118" s="160"/>
      <c r="D118" s="161" t="s">
        <v>274</v>
      </c>
      <c r="E118" s="160"/>
      <c r="F118" s="162" t="s">
        <v>584</v>
      </c>
      <c r="G118" s="160"/>
      <c r="H118" s="163">
        <v>38.72</v>
      </c>
      <c r="J118" s="160"/>
      <c r="K118" s="160"/>
      <c r="L118" s="164"/>
      <c r="M118" s="165"/>
      <c r="N118" s="160"/>
      <c r="O118" s="160"/>
      <c r="P118" s="160"/>
      <c r="Q118" s="160"/>
      <c r="R118" s="160"/>
      <c r="S118" s="160"/>
      <c r="T118" s="166"/>
      <c r="AT118" s="167" t="s">
        <v>274</v>
      </c>
      <c r="AU118" s="167" t="s">
        <v>80</v>
      </c>
      <c r="AV118" s="167" t="s">
        <v>80</v>
      </c>
      <c r="AW118" s="167" t="s">
        <v>122</v>
      </c>
      <c r="AX118" s="167" t="s">
        <v>72</v>
      </c>
      <c r="AY118" s="167" t="s">
        <v>149</v>
      </c>
    </row>
    <row r="119" spans="2:65" s="6" customFormat="1" ht="15.75" customHeight="1" x14ac:dyDescent="0.3">
      <c r="B119" s="159"/>
      <c r="C119" s="160"/>
      <c r="D119" s="161" t="s">
        <v>274</v>
      </c>
      <c r="E119" s="160"/>
      <c r="F119" s="162" t="s">
        <v>585</v>
      </c>
      <c r="G119" s="160"/>
      <c r="H119" s="163">
        <v>8.5</v>
      </c>
      <c r="J119" s="160"/>
      <c r="K119" s="160"/>
      <c r="L119" s="164"/>
      <c r="M119" s="165"/>
      <c r="N119" s="160"/>
      <c r="O119" s="160"/>
      <c r="P119" s="160"/>
      <c r="Q119" s="160"/>
      <c r="R119" s="160"/>
      <c r="S119" s="160"/>
      <c r="T119" s="166"/>
      <c r="AT119" s="167" t="s">
        <v>274</v>
      </c>
      <c r="AU119" s="167" t="s">
        <v>80</v>
      </c>
      <c r="AV119" s="167" t="s">
        <v>80</v>
      </c>
      <c r="AW119" s="167" t="s">
        <v>122</v>
      </c>
      <c r="AX119" s="167" t="s">
        <v>72</v>
      </c>
      <c r="AY119" s="167" t="s">
        <v>149</v>
      </c>
    </row>
    <row r="120" spans="2:65" s="6" customFormat="1" ht="15.75" customHeight="1" x14ac:dyDescent="0.3">
      <c r="B120" s="159"/>
      <c r="C120" s="160"/>
      <c r="D120" s="161" t="s">
        <v>274</v>
      </c>
      <c r="E120" s="160"/>
      <c r="F120" s="162" t="s">
        <v>586</v>
      </c>
      <c r="G120" s="160"/>
      <c r="H120" s="163">
        <v>45</v>
      </c>
      <c r="J120" s="160"/>
      <c r="K120" s="160"/>
      <c r="L120" s="164"/>
      <c r="M120" s="165"/>
      <c r="N120" s="160"/>
      <c r="O120" s="160"/>
      <c r="P120" s="160"/>
      <c r="Q120" s="160"/>
      <c r="R120" s="160"/>
      <c r="S120" s="160"/>
      <c r="T120" s="166"/>
      <c r="AT120" s="167" t="s">
        <v>274</v>
      </c>
      <c r="AU120" s="167" t="s">
        <v>80</v>
      </c>
      <c r="AV120" s="167" t="s">
        <v>80</v>
      </c>
      <c r="AW120" s="167" t="s">
        <v>122</v>
      </c>
      <c r="AX120" s="167" t="s">
        <v>72</v>
      </c>
      <c r="AY120" s="167" t="s">
        <v>149</v>
      </c>
    </row>
    <row r="121" spans="2:65" s="6" customFormat="1" ht="15.75" customHeight="1" x14ac:dyDescent="0.3">
      <c r="B121" s="159"/>
      <c r="C121" s="160"/>
      <c r="D121" s="161" t="s">
        <v>274</v>
      </c>
      <c r="E121" s="160"/>
      <c r="F121" s="162" t="s">
        <v>587</v>
      </c>
      <c r="G121" s="160"/>
      <c r="H121" s="163">
        <v>3.12</v>
      </c>
      <c r="J121" s="160"/>
      <c r="K121" s="160"/>
      <c r="L121" s="164"/>
      <c r="M121" s="165"/>
      <c r="N121" s="160"/>
      <c r="O121" s="160"/>
      <c r="P121" s="160"/>
      <c r="Q121" s="160"/>
      <c r="R121" s="160"/>
      <c r="S121" s="160"/>
      <c r="T121" s="166"/>
      <c r="AT121" s="167" t="s">
        <v>274</v>
      </c>
      <c r="AU121" s="167" t="s">
        <v>80</v>
      </c>
      <c r="AV121" s="167" t="s">
        <v>80</v>
      </c>
      <c r="AW121" s="167" t="s">
        <v>122</v>
      </c>
      <c r="AX121" s="167" t="s">
        <v>72</v>
      </c>
      <c r="AY121" s="167" t="s">
        <v>149</v>
      </c>
    </row>
    <row r="122" spans="2:65" s="6" customFormat="1" ht="15.75" customHeight="1" x14ac:dyDescent="0.3">
      <c r="B122" s="159"/>
      <c r="C122" s="160"/>
      <c r="D122" s="161" t="s">
        <v>274</v>
      </c>
      <c r="E122" s="160"/>
      <c r="F122" s="162" t="s">
        <v>588</v>
      </c>
      <c r="G122" s="160"/>
      <c r="H122" s="163">
        <v>19.8</v>
      </c>
      <c r="J122" s="160"/>
      <c r="K122" s="160"/>
      <c r="L122" s="164"/>
      <c r="M122" s="165"/>
      <c r="N122" s="160"/>
      <c r="O122" s="160"/>
      <c r="P122" s="160"/>
      <c r="Q122" s="160"/>
      <c r="R122" s="160"/>
      <c r="S122" s="160"/>
      <c r="T122" s="166"/>
      <c r="AT122" s="167" t="s">
        <v>274</v>
      </c>
      <c r="AU122" s="167" t="s">
        <v>80</v>
      </c>
      <c r="AV122" s="167" t="s">
        <v>80</v>
      </c>
      <c r="AW122" s="167" t="s">
        <v>122</v>
      </c>
      <c r="AX122" s="167" t="s">
        <v>72</v>
      </c>
      <c r="AY122" s="167" t="s">
        <v>149</v>
      </c>
    </row>
    <row r="123" spans="2:65" s="6" customFormat="1" ht="15.75" customHeight="1" x14ac:dyDescent="0.3">
      <c r="B123" s="168"/>
      <c r="C123" s="169"/>
      <c r="D123" s="161" t="s">
        <v>274</v>
      </c>
      <c r="E123" s="169"/>
      <c r="F123" s="170" t="s">
        <v>276</v>
      </c>
      <c r="G123" s="169"/>
      <c r="H123" s="171">
        <v>115.14</v>
      </c>
      <c r="J123" s="169"/>
      <c r="K123" s="169"/>
      <c r="L123" s="172"/>
      <c r="M123" s="173"/>
      <c r="N123" s="169"/>
      <c r="O123" s="169"/>
      <c r="P123" s="169"/>
      <c r="Q123" s="169"/>
      <c r="R123" s="169"/>
      <c r="S123" s="169"/>
      <c r="T123" s="174"/>
      <c r="AT123" s="175" t="s">
        <v>274</v>
      </c>
      <c r="AU123" s="175" t="s">
        <v>80</v>
      </c>
      <c r="AV123" s="175" t="s">
        <v>158</v>
      </c>
      <c r="AW123" s="175" t="s">
        <v>122</v>
      </c>
      <c r="AX123" s="175" t="s">
        <v>21</v>
      </c>
      <c r="AY123" s="175" t="s">
        <v>149</v>
      </c>
    </row>
    <row r="124" spans="2:65" s="6" customFormat="1" ht="15.75" customHeight="1" x14ac:dyDescent="0.3">
      <c r="B124" s="23"/>
      <c r="C124" s="145" t="s">
        <v>177</v>
      </c>
      <c r="D124" s="145" t="s">
        <v>154</v>
      </c>
      <c r="E124" s="146" t="s">
        <v>589</v>
      </c>
      <c r="F124" s="147" t="s">
        <v>590</v>
      </c>
      <c r="G124" s="148" t="s">
        <v>572</v>
      </c>
      <c r="H124" s="149">
        <v>2.944</v>
      </c>
      <c r="I124" s="150"/>
      <c r="J124" s="151">
        <f>ROUND($I$124*$H$124,2)</f>
        <v>0</v>
      </c>
      <c r="K124" s="147" t="s">
        <v>560</v>
      </c>
      <c r="L124" s="43"/>
      <c r="M124" s="152"/>
      <c r="N124" s="153" t="s">
        <v>43</v>
      </c>
      <c r="O124" s="24"/>
      <c r="P124" s="154">
        <f>$O$124*$H$124</f>
        <v>0</v>
      </c>
      <c r="Q124" s="154">
        <v>0</v>
      </c>
      <c r="R124" s="154">
        <f>$Q$124*$H$124</f>
        <v>0</v>
      </c>
      <c r="S124" s="154">
        <v>0</v>
      </c>
      <c r="T124" s="155">
        <f>$S$124*$H$124</f>
        <v>0</v>
      </c>
      <c r="AR124" s="89" t="s">
        <v>158</v>
      </c>
      <c r="AT124" s="89" t="s">
        <v>154</v>
      </c>
      <c r="AU124" s="89" t="s">
        <v>80</v>
      </c>
      <c r="AY124" s="6" t="s">
        <v>149</v>
      </c>
      <c r="BE124" s="156">
        <f>IF($N$124="základní",$J$124,0)</f>
        <v>0</v>
      </c>
      <c r="BF124" s="156">
        <f>IF($N$124="snížená",$J$124,0)</f>
        <v>0</v>
      </c>
      <c r="BG124" s="156">
        <f>IF($N$124="zákl. přenesená",$J$124,0)</f>
        <v>0</v>
      </c>
      <c r="BH124" s="156">
        <f>IF($N$124="sníž. přenesená",$J$124,0)</f>
        <v>0</v>
      </c>
      <c r="BI124" s="156">
        <f>IF($N$124="nulová",$J$124,0)</f>
        <v>0</v>
      </c>
      <c r="BJ124" s="89" t="s">
        <v>21</v>
      </c>
      <c r="BK124" s="156">
        <f>ROUND($I$124*$H$124,2)</f>
        <v>0</v>
      </c>
      <c r="BL124" s="89" t="s">
        <v>158</v>
      </c>
      <c r="BM124" s="89" t="s">
        <v>177</v>
      </c>
    </row>
    <row r="125" spans="2:65" s="6" customFormat="1" ht="27" customHeight="1" x14ac:dyDescent="0.3">
      <c r="B125" s="23"/>
      <c r="C125" s="24"/>
      <c r="D125" s="157" t="s">
        <v>159</v>
      </c>
      <c r="E125" s="24"/>
      <c r="F125" s="158" t="s">
        <v>591</v>
      </c>
      <c r="G125" s="24"/>
      <c r="H125" s="24"/>
      <c r="J125" s="24"/>
      <c r="K125" s="24"/>
      <c r="L125" s="43"/>
      <c r="M125" s="56"/>
      <c r="N125" s="24"/>
      <c r="O125" s="24"/>
      <c r="P125" s="24"/>
      <c r="Q125" s="24"/>
      <c r="R125" s="24"/>
      <c r="S125" s="24"/>
      <c r="T125" s="57"/>
      <c r="AT125" s="6" t="s">
        <v>159</v>
      </c>
      <c r="AU125" s="6" t="s">
        <v>80</v>
      </c>
    </row>
    <row r="126" spans="2:65" s="6" customFormat="1" ht="15.75" customHeight="1" x14ac:dyDescent="0.3">
      <c r="B126" s="159"/>
      <c r="C126" s="160"/>
      <c r="D126" s="161" t="s">
        <v>274</v>
      </c>
      <c r="E126" s="160"/>
      <c r="F126" s="162" t="s">
        <v>592</v>
      </c>
      <c r="G126" s="160"/>
      <c r="H126" s="163">
        <v>2.944</v>
      </c>
      <c r="J126" s="160"/>
      <c r="K126" s="160"/>
      <c r="L126" s="164"/>
      <c r="M126" s="165"/>
      <c r="N126" s="160"/>
      <c r="O126" s="160"/>
      <c r="P126" s="160"/>
      <c r="Q126" s="160"/>
      <c r="R126" s="160"/>
      <c r="S126" s="160"/>
      <c r="T126" s="166"/>
      <c r="AT126" s="167" t="s">
        <v>274</v>
      </c>
      <c r="AU126" s="167" t="s">
        <v>80</v>
      </c>
      <c r="AV126" s="167" t="s">
        <v>80</v>
      </c>
      <c r="AW126" s="167" t="s">
        <v>122</v>
      </c>
      <c r="AX126" s="167" t="s">
        <v>72</v>
      </c>
      <c r="AY126" s="167" t="s">
        <v>149</v>
      </c>
    </row>
    <row r="127" spans="2:65" s="6" customFormat="1" ht="15.75" customHeight="1" x14ac:dyDescent="0.3">
      <c r="B127" s="168"/>
      <c r="C127" s="169"/>
      <c r="D127" s="161" t="s">
        <v>274</v>
      </c>
      <c r="E127" s="169"/>
      <c r="F127" s="170" t="s">
        <v>276</v>
      </c>
      <c r="G127" s="169"/>
      <c r="H127" s="171">
        <v>2.944</v>
      </c>
      <c r="J127" s="169"/>
      <c r="K127" s="169"/>
      <c r="L127" s="172"/>
      <c r="M127" s="173"/>
      <c r="N127" s="169"/>
      <c r="O127" s="169"/>
      <c r="P127" s="169"/>
      <c r="Q127" s="169"/>
      <c r="R127" s="169"/>
      <c r="S127" s="169"/>
      <c r="T127" s="174"/>
      <c r="AT127" s="175" t="s">
        <v>274</v>
      </c>
      <c r="AU127" s="175" t="s">
        <v>80</v>
      </c>
      <c r="AV127" s="175" t="s">
        <v>158</v>
      </c>
      <c r="AW127" s="175" t="s">
        <v>122</v>
      </c>
      <c r="AX127" s="175" t="s">
        <v>21</v>
      </c>
      <c r="AY127" s="175" t="s">
        <v>149</v>
      </c>
    </row>
    <row r="128" spans="2:65" s="6" customFormat="1" ht="15.75" customHeight="1" x14ac:dyDescent="0.3">
      <c r="B128" s="23"/>
      <c r="C128" s="145" t="s">
        <v>180</v>
      </c>
      <c r="D128" s="145" t="s">
        <v>154</v>
      </c>
      <c r="E128" s="146" t="s">
        <v>593</v>
      </c>
      <c r="F128" s="147" t="s">
        <v>594</v>
      </c>
      <c r="G128" s="148" t="s">
        <v>572</v>
      </c>
      <c r="H128" s="149">
        <v>3.2480000000000002</v>
      </c>
      <c r="I128" s="150"/>
      <c r="J128" s="151">
        <f>ROUND($I$128*$H$128,2)</f>
        <v>0</v>
      </c>
      <c r="K128" s="147" t="s">
        <v>560</v>
      </c>
      <c r="L128" s="43"/>
      <c r="M128" s="152"/>
      <c r="N128" s="153" t="s">
        <v>43</v>
      </c>
      <c r="O128" s="24"/>
      <c r="P128" s="154">
        <f>$O$128*$H$128</f>
        <v>0</v>
      </c>
      <c r="Q128" s="154">
        <v>0</v>
      </c>
      <c r="R128" s="154">
        <f>$Q$128*$H$128</f>
        <v>0</v>
      </c>
      <c r="S128" s="154">
        <v>0</v>
      </c>
      <c r="T128" s="155">
        <f>$S$128*$H$128</f>
        <v>0</v>
      </c>
      <c r="AR128" s="89" t="s">
        <v>158</v>
      </c>
      <c r="AT128" s="89" t="s">
        <v>154</v>
      </c>
      <c r="AU128" s="89" t="s">
        <v>80</v>
      </c>
      <c r="AY128" s="6" t="s">
        <v>149</v>
      </c>
      <c r="BE128" s="156">
        <f>IF($N$128="základní",$J$128,0)</f>
        <v>0</v>
      </c>
      <c r="BF128" s="156">
        <f>IF($N$128="snížená",$J$128,0)</f>
        <v>0</v>
      </c>
      <c r="BG128" s="156">
        <f>IF($N$128="zákl. přenesená",$J$128,0)</f>
        <v>0</v>
      </c>
      <c r="BH128" s="156">
        <f>IF($N$128="sníž. přenesená",$J$128,0)</f>
        <v>0</v>
      </c>
      <c r="BI128" s="156">
        <f>IF($N$128="nulová",$J$128,0)</f>
        <v>0</v>
      </c>
      <c r="BJ128" s="89" t="s">
        <v>21</v>
      </c>
      <c r="BK128" s="156">
        <f>ROUND($I$128*$H$128,2)</f>
        <v>0</v>
      </c>
      <c r="BL128" s="89" t="s">
        <v>158</v>
      </c>
      <c r="BM128" s="89" t="s">
        <v>180</v>
      </c>
    </row>
    <row r="129" spans="2:65" s="6" customFormat="1" ht="16.5" customHeight="1" x14ac:dyDescent="0.3">
      <c r="B129" s="23"/>
      <c r="C129" s="24"/>
      <c r="D129" s="157" t="s">
        <v>159</v>
      </c>
      <c r="E129" s="24"/>
      <c r="F129" s="158" t="s">
        <v>595</v>
      </c>
      <c r="G129" s="24"/>
      <c r="H129" s="24"/>
      <c r="J129" s="24"/>
      <c r="K129" s="24"/>
      <c r="L129" s="43"/>
      <c r="M129" s="56"/>
      <c r="N129" s="24"/>
      <c r="O129" s="24"/>
      <c r="P129" s="24"/>
      <c r="Q129" s="24"/>
      <c r="R129" s="24"/>
      <c r="S129" s="24"/>
      <c r="T129" s="57"/>
      <c r="AT129" s="6" t="s">
        <v>159</v>
      </c>
      <c r="AU129" s="6" t="s">
        <v>80</v>
      </c>
    </row>
    <row r="130" spans="2:65" s="6" customFormat="1" ht="15.75" customHeight="1" x14ac:dyDescent="0.3">
      <c r="B130" s="159"/>
      <c r="C130" s="160"/>
      <c r="D130" s="161" t="s">
        <v>274</v>
      </c>
      <c r="E130" s="160"/>
      <c r="F130" s="162" t="s">
        <v>596</v>
      </c>
      <c r="G130" s="160"/>
      <c r="H130" s="163">
        <v>3.2480000000000002</v>
      </c>
      <c r="J130" s="160"/>
      <c r="K130" s="160"/>
      <c r="L130" s="164"/>
      <c r="M130" s="165"/>
      <c r="N130" s="160"/>
      <c r="O130" s="160"/>
      <c r="P130" s="160"/>
      <c r="Q130" s="160"/>
      <c r="R130" s="160"/>
      <c r="S130" s="160"/>
      <c r="T130" s="166"/>
      <c r="AT130" s="167" t="s">
        <v>274</v>
      </c>
      <c r="AU130" s="167" t="s">
        <v>80</v>
      </c>
      <c r="AV130" s="167" t="s">
        <v>80</v>
      </c>
      <c r="AW130" s="167" t="s">
        <v>122</v>
      </c>
      <c r="AX130" s="167" t="s">
        <v>72</v>
      </c>
      <c r="AY130" s="167" t="s">
        <v>149</v>
      </c>
    </row>
    <row r="131" spans="2:65" s="6" customFormat="1" ht="15.75" customHeight="1" x14ac:dyDescent="0.3">
      <c r="B131" s="168"/>
      <c r="C131" s="169"/>
      <c r="D131" s="161" t="s">
        <v>274</v>
      </c>
      <c r="E131" s="169"/>
      <c r="F131" s="170" t="s">
        <v>276</v>
      </c>
      <c r="G131" s="169"/>
      <c r="H131" s="171">
        <v>3.2480000000000002</v>
      </c>
      <c r="J131" s="169"/>
      <c r="K131" s="169"/>
      <c r="L131" s="172"/>
      <c r="M131" s="173"/>
      <c r="N131" s="169"/>
      <c r="O131" s="169"/>
      <c r="P131" s="169"/>
      <c r="Q131" s="169"/>
      <c r="R131" s="169"/>
      <c r="S131" s="169"/>
      <c r="T131" s="174"/>
      <c r="AT131" s="175" t="s">
        <v>274</v>
      </c>
      <c r="AU131" s="175" t="s">
        <v>80</v>
      </c>
      <c r="AV131" s="175" t="s">
        <v>158</v>
      </c>
      <c r="AW131" s="175" t="s">
        <v>122</v>
      </c>
      <c r="AX131" s="175" t="s">
        <v>21</v>
      </c>
      <c r="AY131" s="175" t="s">
        <v>149</v>
      </c>
    </row>
    <row r="132" spans="2:65" s="6" customFormat="1" ht="15.75" customHeight="1" x14ac:dyDescent="0.3">
      <c r="B132" s="23"/>
      <c r="C132" s="145" t="s">
        <v>26</v>
      </c>
      <c r="D132" s="145" t="s">
        <v>154</v>
      </c>
      <c r="E132" s="146" t="s">
        <v>597</v>
      </c>
      <c r="F132" s="147" t="s">
        <v>598</v>
      </c>
      <c r="G132" s="148" t="s">
        <v>559</v>
      </c>
      <c r="H132" s="149">
        <v>77.183999999999997</v>
      </c>
      <c r="I132" s="150"/>
      <c r="J132" s="151">
        <f>ROUND($I$132*$H$132,2)</f>
        <v>0</v>
      </c>
      <c r="K132" s="147" t="s">
        <v>560</v>
      </c>
      <c r="L132" s="43"/>
      <c r="M132" s="152"/>
      <c r="N132" s="153" t="s">
        <v>43</v>
      </c>
      <c r="O132" s="24"/>
      <c r="P132" s="154">
        <f>$O$132*$H$132</f>
        <v>0</v>
      </c>
      <c r="Q132" s="154">
        <v>0</v>
      </c>
      <c r="R132" s="154">
        <f>$Q$132*$H$132</f>
        <v>0</v>
      </c>
      <c r="S132" s="154">
        <v>0</v>
      </c>
      <c r="T132" s="155">
        <f>$S$132*$H$132</f>
        <v>0</v>
      </c>
      <c r="AR132" s="89" t="s">
        <v>158</v>
      </c>
      <c r="AT132" s="89" t="s">
        <v>154</v>
      </c>
      <c r="AU132" s="89" t="s">
        <v>80</v>
      </c>
      <c r="AY132" s="6" t="s">
        <v>149</v>
      </c>
      <c r="BE132" s="156">
        <f>IF($N$132="základní",$J$132,0)</f>
        <v>0</v>
      </c>
      <c r="BF132" s="156">
        <f>IF($N$132="snížená",$J$132,0)</f>
        <v>0</v>
      </c>
      <c r="BG132" s="156">
        <f>IF($N$132="zákl. přenesená",$J$132,0)</f>
        <v>0</v>
      </c>
      <c r="BH132" s="156">
        <f>IF($N$132="sníž. přenesená",$J$132,0)</f>
        <v>0</v>
      </c>
      <c r="BI132" s="156">
        <f>IF($N$132="nulová",$J$132,0)</f>
        <v>0</v>
      </c>
      <c r="BJ132" s="89" t="s">
        <v>21</v>
      </c>
      <c r="BK132" s="156">
        <f>ROUND($I$132*$H$132,2)</f>
        <v>0</v>
      </c>
      <c r="BL132" s="89" t="s">
        <v>158</v>
      </c>
      <c r="BM132" s="89" t="s">
        <v>26</v>
      </c>
    </row>
    <row r="133" spans="2:65" s="6" customFormat="1" ht="16.5" customHeight="1" x14ac:dyDescent="0.3">
      <c r="B133" s="23"/>
      <c r="C133" s="24"/>
      <c r="D133" s="157" t="s">
        <v>159</v>
      </c>
      <c r="E133" s="24"/>
      <c r="F133" s="158" t="s">
        <v>599</v>
      </c>
      <c r="G133" s="24"/>
      <c r="H133" s="24"/>
      <c r="J133" s="24"/>
      <c r="K133" s="24"/>
      <c r="L133" s="43"/>
      <c r="M133" s="56"/>
      <c r="N133" s="24"/>
      <c r="O133" s="24"/>
      <c r="P133" s="24"/>
      <c r="Q133" s="24"/>
      <c r="R133" s="24"/>
      <c r="S133" s="24"/>
      <c r="T133" s="57"/>
      <c r="AT133" s="6" t="s">
        <v>159</v>
      </c>
      <c r="AU133" s="6" t="s">
        <v>80</v>
      </c>
    </row>
    <row r="134" spans="2:65" s="6" customFormat="1" ht="15.75" customHeight="1" x14ac:dyDescent="0.3">
      <c r="B134" s="159"/>
      <c r="C134" s="160"/>
      <c r="D134" s="161" t="s">
        <v>274</v>
      </c>
      <c r="E134" s="160"/>
      <c r="F134" s="162" t="s">
        <v>600</v>
      </c>
      <c r="G134" s="160"/>
      <c r="H134" s="163">
        <v>77.183999999999997</v>
      </c>
      <c r="J134" s="160"/>
      <c r="K134" s="160"/>
      <c r="L134" s="164"/>
      <c r="M134" s="165"/>
      <c r="N134" s="160"/>
      <c r="O134" s="160"/>
      <c r="P134" s="160"/>
      <c r="Q134" s="160"/>
      <c r="R134" s="160"/>
      <c r="S134" s="160"/>
      <c r="T134" s="166"/>
      <c r="AT134" s="167" t="s">
        <v>274</v>
      </c>
      <c r="AU134" s="167" t="s">
        <v>80</v>
      </c>
      <c r="AV134" s="167" t="s">
        <v>80</v>
      </c>
      <c r="AW134" s="167" t="s">
        <v>122</v>
      </c>
      <c r="AX134" s="167" t="s">
        <v>72</v>
      </c>
      <c r="AY134" s="167" t="s">
        <v>149</v>
      </c>
    </row>
    <row r="135" spans="2:65" s="6" customFormat="1" ht="15.75" customHeight="1" x14ac:dyDescent="0.3">
      <c r="B135" s="168"/>
      <c r="C135" s="169"/>
      <c r="D135" s="161" t="s">
        <v>274</v>
      </c>
      <c r="E135" s="169"/>
      <c r="F135" s="170" t="s">
        <v>276</v>
      </c>
      <c r="G135" s="169"/>
      <c r="H135" s="171">
        <v>77.183999999999997</v>
      </c>
      <c r="J135" s="169"/>
      <c r="K135" s="169"/>
      <c r="L135" s="172"/>
      <c r="M135" s="173"/>
      <c r="N135" s="169"/>
      <c r="O135" s="169"/>
      <c r="P135" s="169"/>
      <c r="Q135" s="169"/>
      <c r="R135" s="169"/>
      <c r="S135" s="169"/>
      <c r="T135" s="174"/>
      <c r="AT135" s="175" t="s">
        <v>274</v>
      </c>
      <c r="AU135" s="175" t="s">
        <v>80</v>
      </c>
      <c r="AV135" s="175" t="s">
        <v>158</v>
      </c>
      <c r="AW135" s="175" t="s">
        <v>122</v>
      </c>
      <c r="AX135" s="175" t="s">
        <v>21</v>
      </c>
      <c r="AY135" s="175" t="s">
        <v>149</v>
      </c>
    </row>
    <row r="136" spans="2:65" s="6" customFormat="1" ht="15.75" customHeight="1" x14ac:dyDescent="0.3">
      <c r="B136" s="23"/>
      <c r="C136" s="145" t="s">
        <v>185</v>
      </c>
      <c r="D136" s="145" t="s">
        <v>154</v>
      </c>
      <c r="E136" s="146" t="s">
        <v>601</v>
      </c>
      <c r="F136" s="147" t="s">
        <v>602</v>
      </c>
      <c r="G136" s="148" t="s">
        <v>559</v>
      </c>
      <c r="H136" s="149">
        <v>77.183999999999997</v>
      </c>
      <c r="I136" s="150"/>
      <c r="J136" s="151">
        <f>ROUND($I$136*$H$136,2)</f>
        <v>0</v>
      </c>
      <c r="K136" s="147" t="s">
        <v>560</v>
      </c>
      <c r="L136" s="43"/>
      <c r="M136" s="152"/>
      <c r="N136" s="153" t="s">
        <v>43</v>
      </c>
      <c r="O136" s="24"/>
      <c r="P136" s="154">
        <f>$O$136*$H$136</f>
        <v>0</v>
      </c>
      <c r="Q136" s="154">
        <v>0</v>
      </c>
      <c r="R136" s="154">
        <f>$Q$136*$H$136</f>
        <v>0</v>
      </c>
      <c r="S136" s="154">
        <v>0</v>
      </c>
      <c r="T136" s="155">
        <f>$S$136*$H$136</f>
        <v>0</v>
      </c>
      <c r="AR136" s="89" t="s">
        <v>158</v>
      </c>
      <c r="AT136" s="89" t="s">
        <v>154</v>
      </c>
      <c r="AU136" s="89" t="s">
        <v>80</v>
      </c>
      <c r="AY136" s="6" t="s">
        <v>149</v>
      </c>
      <c r="BE136" s="156">
        <f>IF($N$136="základní",$J$136,0)</f>
        <v>0</v>
      </c>
      <c r="BF136" s="156">
        <f>IF($N$136="snížená",$J$136,0)</f>
        <v>0</v>
      </c>
      <c r="BG136" s="156">
        <f>IF($N$136="zákl. přenesená",$J$136,0)</f>
        <v>0</v>
      </c>
      <c r="BH136" s="156">
        <f>IF($N$136="sníž. přenesená",$J$136,0)</f>
        <v>0</v>
      </c>
      <c r="BI136" s="156">
        <f>IF($N$136="nulová",$J$136,0)</f>
        <v>0</v>
      </c>
      <c r="BJ136" s="89" t="s">
        <v>21</v>
      </c>
      <c r="BK136" s="156">
        <f>ROUND($I$136*$H$136,2)</f>
        <v>0</v>
      </c>
      <c r="BL136" s="89" t="s">
        <v>158</v>
      </c>
      <c r="BM136" s="89" t="s">
        <v>185</v>
      </c>
    </row>
    <row r="137" spans="2:65" s="6" customFormat="1" ht="16.5" customHeight="1" x14ac:dyDescent="0.3">
      <c r="B137" s="23"/>
      <c r="C137" s="24"/>
      <c r="D137" s="157" t="s">
        <v>159</v>
      </c>
      <c r="E137" s="24"/>
      <c r="F137" s="158" t="s">
        <v>603</v>
      </c>
      <c r="G137" s="24"/>
      <c r="H137" s="24"/>
      <c r="J137" s="24"/>
      <c r="K137" s="24"/>
      <c r="L137" s="43"/>
      <c r="M137" s="56"/>
      <c r="N137" s="24"/>
      <c r="O137" s="24"/>
      <c r="P137" s="24"/>
      <c r="Q137" s="24"/>
      <c r="R137" s="24"/>
      <c r="S137" s="24"/>
      <c r="T137" s="57"/>
      <c r="AT137" s="6" t="s">
        <v>159</v>
      </c>
      <c r="AU137" s="6" t="s">
        <v>80</v>
      </c>
    </row>
    <row r="138" spans="2:65" s="6" customFormat="1" ht="15.75" customHeight="1" x14ac:dyDescent="0.3">
      <c r="B138" s="23"/>
      <c r="C138" s="145" t="s">
        <v>188</v>
      </c>
      <c r="D138" s="145" t="s">
        <v>154</v>
      </c>
      <c r="E138" s="146" t="s">
        <v>604</v>
      </c>
      <c r="F138" s="147" t="s">
        <v>605</v>
      </c>
      <c r="G138" s="148" t="s">
        <v>559</v>
      </c>
      <c r="H138" s="149">
        <v>77.183999999999997</v>
      </c>
      <c r="I138" s="150"/>
      <c r="J138" s="151">
        <f>ROUND($I$138*$H$138,2)</f>
        <v>0</v>
      </c>
      <c r="K138" s="147" t="s">
        <v>560</v>
      </c>
      <c r="L138" s="43"/>
      <c r="M138" s="152"/>
      <c r="N138" s="153" t="s">
        <v>43</v>
      </c>
      <c r="O138" s="24"/>
      <c r="P138" s="154">
        <f>$O$138*$H$138</f>
        <v>0</v>
      </c>
      <c r="Q138" s="154">
        <v>0</v>
      </c>
      <c r="R138" s="154">
        <f>$Q$138*$H$138</f>
        <v>0</v>
      </c>
      <c r="S138" s="154">
        <v>0</v>
      </c>
      <c r="T138" s="155">
        <f>$S$138*$H$138</f>
        <v>0</v>
      </c>
      <c r="AR138" s="89" t="s">
        <v>158</v>
      </c>
      <c r="AT138" s="89" t="s">
        <v>154</v>
      </c>
      <c r="AU138" s="89" t="s">
        <v>80</v>
      </c>
      <c r="AY138" s="6" t="s">
        <v>149</v>
      </c>
      <c r="BE138" s="156">
        <f>IF($N$138="základní",$J$138,0)</f>
        <v>0</v>
      </c>
      <c r="BF138" s="156">
        <f>IF($N$138="snížená",$J$138,0)</f>
        <v>0</v>
      </c>
      <c r="BG138" s="156">
        <f>IF($N$138="zákl. přenesená",$J$138,0)</f>
        <v>0</v>
      </c>
      <c r="BH138" s="156">
        <f>IF($N$138="sníž. přenesená",$J$138,0)</f>
        <v>0</v>
      </c>
      <c r="BI138" s="156">
        <f>IF($N$138="nulová",$J$138,0)</f>
        <v>0</v>
      </c>
      <c r="BJ138" s="89" t="s">
        <v>21</v>
      </c>
      <c r="BK138" s="156">
        <f>ROUND($I$138*$H$138,2)</f>
        <v>0</v>
      </c>
      <c r="BL138" s="89" t="s">
        <v>158</v>
      </c>
      <c r="BM138" s="89" t="s">
        <v>188</v>
      </c>
    </row>
    <row r="139" spans="2:65" s="6" customFormat="1" ht="16.5" customHeight="1" x14ac:dyDescent="0.3">
      <c r="B139" s="23"/>
      <c r="C139" s="24"/>
      <c r="D139" s="157" t="s">
        <v>159</v>
      </c>
      <c r="E139" s="24"/>
      <c r="F139" s="158" t="s">
        <v>606</v>
      </c>
      <c r="G139" s="24"/>
      <c r="H139" s="24"/>
      <c r="J139" s="24"/>
      <c r="K139" s="24"/>
      <c r="L139" s="43"/>
      <c r="M139" s="56"/>
      <c r="N139" s="24"/>
      <c r="O139" s="24"/>
      <c r="P139" s="24"/>
      <c r="Q139" s="24"/>
      <c r="R139" s="24"/>
      <c r="S139" s="24"/>
      <c r="T139" s="57"/>
      <c r="AT139" s="6" t="s">
        <v>159</v>
      </c>
      <c r="AU139" s="6" t="s">
        <v>80</v>
      </c>
    </row>
    <row r="140" spans="2:65" s="6" customFormat="1" ht="15.75" customHeight="1" x14ac:dyDescent="0.3">
      <c r="B140" s="23"/>
      <c r="C140" s="145" t="s">
        <v>191</v>
      </c>
      <c r="D140" s="145" t="s">
        <v>154</v>
      </c>
      <c r="E140" s="146" t="s">
        <v>607</v>
      </c>
      <c r="F140" s="147" t="s">
        <v>608</v>
      </c>
      <c r="G140" s="148" t="s">
        <v>559</v>
      </c>
      <c r="H140" s="149">
        <v>77.183999999999997</v>
      </c>
      <c r="I140" s="150"/>
      <c r="J140" s="151">
        <f>ROUND($I$140*$H$140,2)</f>
        <v>0</v>
      </c>
      <c r="K140" s="147" t="s">
        <v>560</v>
      </c>
      <c r="L140" s="43"/>
      <c r="M140" s="152"/>
      <c r="N140" s="153" t="s">
        <v>43</v>
      </c>
      <c r="O140" s="24"/>
      <c r="P140" s="154">
        <f>$O$140*$H$140</f>
        <v>0</v>
      </c>
      <c r="Q140" s="154">
        <v>0</v>
      </c>
      <c r="R140" s="154">
        <f>$Q$140*$H$140</f>
        <v>0</v>
      </c>
      <c r="S140" s="154">
        <v>0</v>
      </c>
      <c r="T140" s="155">
        <f>$S$140*$H$140</f>
        <v>0</v>
      </c>
      <c r="AR140" s="89" t="s">
        <v>158</v>
      </c>
      <c r="AT140" s="89" t="s">
        <v>154</v>
      </c>
      <c r="AU140" s="89" t="s">
        <v>80</v>
      </c>
      <c r="AY140" s="6" t="s">
        <v>149</v>
      </c>
      <c r="BE140" s="156">
        <f>IF($N$140="základní",$J$140,0)</f>
        <v>0</v>
      </c>
      <c r="BF140" s="156">
        <f>IF($N$140="snížená",$J$140,0)</f>
        <v>0</v>
      </c>
      <c r="BG140" s="156">
        <f>IF($N$140="zákl. přenesená",$J$140,0)</f>
        <v>0</v>
      </c>
      <c r="BH140" s="156">
        <f>IF($N$140="sníž. přenesená",$J$140,0)</f>
        <v>0</v>
      </c>
      <c r="BI140" s="156">
        <f>IF($N$140="nulová",$J$140,0)</f>
        <v>0</v>
      </c>
      <c r="BJ140" s="89" t="s">
        <v>21</v>
      </c>
      <c r="BK140" s="156">
        <f>ROUND($I$140*$H$140,2)</f>
        <v>0</v>
      </c>
      <c r="BL140" s="89" t="s">
        <v>158</v>
      </c>
      <c r="BM140" s="89" t="s">
        <v>191</v>
      </c>
    </row>
    <row r="141" spans="2:65" s="6" customFormat="1" ht="27" customHeight="1" x14ac:dyDescent="0.3">
      <c r="B141" s="23"/>
      <c r="C141" s="24"/>
      <c r="D141" s="157" t="s">
        <v>159</v>
      </c>
      <c r="E141" s="24"/>
      <c r="F141" s="158" t="s">
        <v>609</v>
      </c>
      <c r="G141" s="24"/>
      <c r="H141" s="24"/>
      <c r="J141" s="24"/>
      <c r="K141" s="24"/>
      <c r="L141" s="43"/>
      <c r="M141" s="56"/>
      <c r="N141" s="24"/>
      <c r="O141" s="24"/>
      <c r="P141" s="24"/>
      <c r="Q141" s="24"/>
      <c r="R141" s="24"/>
      <c r="S141" s="24"/>
      <c r="T141" s="57"/>
      <c r="AT141" s="6" t="s">
        <v>159</v>
      </c>
      <c r="AU141" s="6" t="s">
        <v>80</v>
      </c>
    </row>
    <row r="142" spans="2:65" s="6" customFormat="1" ht="15.75" customHeight="1" x14ac:dyDescent="0.3">
      <c r="B142" s="23"/>
      <c r="C142" s="145" t="s">
        <v>194</v>
      </c>
      <c r="D142" s="145" t="s">
        <v>154</v>
      </c>
      <c r="E142" s="146" t="s">
        <v>610</v>
      </c>
      <c r="F142" s="147" t="s">
        <v>611</v>
      </c>
      <c r="G142" s="148" t="s">
        <v>559</v>
      </c>
      <c r="H142" s="149">
        <v>28.518999999999998</v>
      </c>
      <c r="I142" s="150"/>
      <c r="J142" s="151">
        <f>ROUND($I$142*$H$142,2)</f>
        <v>0</v>
      </c>
      <c r="K142" s="147" t="s">
        <v>560</v>
      </c>
      <c r="L142" s="43"/>
      <c r="M142" s="152"/>
      <c r="N142" s="153" t="s">
        <v>43</v>
      </c>
      <c r="O142" s="24"/>
      <c r="P142" s="154">
        <f>$O$142*$H$142</f>
        <v>0</v>
      </c>
      <c r="Q142" s="154">
        <v>0</v>
      </c>
      <c r="R142" s="154">
        <f>$Q$142*$H$142</f>
        <v>0</v>
      </c>
      <c r="S142" s="154">
        <v>0</v>
      </c>
      <c r="T142" s="155">
        <f>$S$142*$H$142</f>
        <v>0</v>
      </c>
      <c r="AR142" s="89" t="s">
        <v>158</v>
      </c>
      <c r="AT142" s="89" t="s">
        <v>154</v>
      </c>
      <c r="AU142" s="89" t="s">
        <v>80</v>
      </c>
      <c r="AY142" s="6" t="s">
        <v>149</v>
      </c>
      <c r="BE142" s="156">
        <f>IF($N$142="základní",$J$142,0)</f>
        <v>0</v>
      </c>
      <c r="BF142" s="156">
        <f>IF($N$142="snížená",$J$142,0)</f>
        <v>0</v>
      </c>
      <c r="BG142" s="156">
        <f>IF($N$142="zákl. přenesená",$J$142,0)</f>
        <v>0</v>
      </c>
      <c r="BH142" s="156">
        <f>IF($N$142="sníž. přenesená",$J$142,0)</f>
        <v>0</v>
      </c>
      <c r="BI142" s="156">
        <f>IF($N$142="nulová",$J$142,0)</f>
        <v>0</v>
      </c>
      <c r="BJ142" s="89" t="s">
        <v>21</v>
      </c>
      <c r="BK142" s="156">
        <f>ROUND($I$142*$H$142,2)</f>
        <v>0</v>
      </c>
      <c r="BL142" s="89" t="s">
        <v>158</v>
      </c>
      <c r="BM142" s="89" t="s">
        <v>194</v>
      </c>
    </row>
    <row r="143" spans="2:65" s="6" customFormat="1" ht="16.5" customHeight="1" x14ac:dyDescent="0.3">
      <c r="B143" s="23"/>
      <c r="C143" s="24"/>
      <c r="D143" s="157" t="s">
        <v>159</v>
      </c>
      <c r="E143" s="24"/>
      <c r="F143" s="158" t="s">
        <v>612</v>
      </c>
      <c r="G143" s="24"/>
      <c r="H143" s="24"/>
      <c r="J143" s="24"/>
      <c r="K143" s="24"/>
      <c r="L143" s="43"/>
      <c r="M143" s="56"/>
      <c r="N143" s="24"/>
      <c r="O143" s="24"/>
      <c r="P143" s="24"/>
      <c r="Q143" s="24"/>
      <c r="R143" s="24"/>
      <c r="S143" s="24"/>
      <c r="T143" s="57"/>
      <c r="AT143" s="6" t="s">
        <v>159</v>
      </c>
      <c r="AU143" s="6" t="s">
        <v>80</v>
      </c>
    </row>
    <row r="144" spans="2:65" s="6" customFormat="1" ht="15.75" customHeight="1" x14ac:dyDescent="0.3">
      <c r="B144" s="23"/>
      <c r="C144" s="145" t="s">
        <v>8</v>
      </c>
      <c r="D144" s="145" t="s">
        <v>154</v>
      </c>
      <c r="E144" s="146" t="s">
        <v>613</v>
      </c>
      <c r="F144" s="147" t="s">
        <v>614</v>
      </c>
      <c r="G144" s="148" t="s">
        <v>572</v>
      </c>
      <c r="H144" s="149">
        <v>94.66</v>
      </c>
      <c r="I144" s="150"/>
      <c r="J144" s="151">
        <f>ROUND($I$144*$H$144,2)</f>
        <v>0</v>
      </c>
      <c r="K144" s="147" t="s">
        <v>560</v>
      </c>
      <c r="L144" s="43"/>
      <c r="M144" s="152"/>
      <c r="N144" s="153" t="s">
        <v>43</v>
      </c>
      <c r="O144" s="24"/>
      <c r="P144" s="154">
        <f>$O$144*$H$144</f>
        <v>0</v>
      </c>
      <c r="Q144" s="154">
        <v>0</v>
      </c>
      <c r="R144" s="154">
        <f>$Q$144*$H$144</f>
        <v>0</v>
      </c>
      <c r="S144" s="154">
        <v>0</v>
      </c>
      <c r="T144" s="155">
        <f>$S$144*$H$144</f>
        <v>0</v>
      </c>
      <c r="AR144" s="89" t="s">
        <v>158</v>
      </c>
      <c r="AT144" s="89" t="s">
        <v>154</v>
      </c>
      <c r="AU144" s="89" t="s">
        <v>80</v>
      </c>
      <c r="AY144" s="6" t="s">
        <v>149</v>
      </c>
      <c r="BE144" s="156">
        <f>IF($N$144="základní",$J$144,0)</f>
        <v>0</v>
      </c>
      <c r="BF144" s="156">
        <f>IF($N$144="snížená",$J$144,0)</f>
        <v>0</v>
      </c>
      <c r="BG144" s="156">
        <f>IF($N$144="zákl. přenesená",$J$144,0)</f>
        <v>0</v>
      </c>
      <c r="BH144" s="156">
        <f>IF($N$144="sníž. přenesená",$J$144,0)</f>
        <v>0</v>
      </c>
      <c r="BI144" s="156">
        <f>IF($N$144="nulová",$J$144,0)</f>
        <v>0</v>
      </c>
      <c r="BJ144" s="89" t="s">
        <v>21</v>
      </c>
      <c r="BK144" s="156">
        <f>ROUND($I$144*$H$144,2)</f>
        <v>0</v>
      </c>
      <c r="BL144" s="89" t="s">
        <v>158</v>
      </c>
      <c r="BM144" s="89" t="s">
        <v>8</v>
      </c>
    </row>
    <row r="145" spans="2:65" s="6" customFormat="1" ht="27" customHeight="1" x14ac:dyDescent="0.3">
      <c r="B145" s="23"/>
      <c r="C145" s="24"/>
      <c r="D145" s="157" t="s">
        <v>159</v>
      </c>
      <c r="E145" s="24"/>
      <c r="F145" s="158" t="s">
        <v>615</v>
      </c>
      <c r="G145" s="24"/>
      <c r="H145" s="24"/>
      <c r="J145" s="24"/>
      <c r="K145" s="24"/>
      <c r="L145" s="43"/>
      <c r="M145" s="56"/>
      <c r="N145" s="24"/>
      <c r="O145" s="24"/>
      <c r="P145" s="24"/>
      <c r="Q145" s="24"/>
      <c r="R145" s="24"/>
      <c r="S145" s="24"/>
      <c r="T145" s="57"/>
      <c r="AT145" s="6" t="s">
        <v>159</v>
      </c>
      <c r="AU145" s="6" t="s">
        <v>80</v>
      </c>
    </row>
    <row r="146" spans="2:65" s="6" customFormat="1" ht="15.75" customHeight="1" x14ac:dyDescent="0.3">
      <c r="B146" s="23"/>
      <c r="C146" s="145" t="s">
        <v>201</v>
      </c>
      <c r="D146" s="145" t="s">
        <v>154</v>
      </c>
      <c r="E146" s="146" t="s">
        <v>616</v>
      </c>
      <c r="F146" s="147" t="s">
        <v>617</v>
      </c>
      <c r="G146" s="148" t="s">
        <v>572</v>
      </c>
      <c r="H146" s="149">
        <v>56.938000000000002</v>
      </c>
      <c r="I146" s="150"/>
      <c r="J146" s="151">
        <f>ROUND($I$146*$H$146,2)</f>
        <v>0</v>
      </c>
      <c r="K146" s="147" t="s">
        <v>560</v>
      </c>
      <c r="L146" s="43"/>
      <c r="M146" s="152"/>
      <c r="N146" s="153" t="s">
        <v>43</v>
      </c>
      <c r="O146" s="24"/>
      <c r="P146" s="154">
        <f>$O$146*$H$146</f>
        <v>0</v>
      </c>
      <c r="Q146" s="154">
        <v>0</v>
      </c>
      <c r="R146" s="154">
        <f>$Q$146*$H$146</f>
        <v>0</v>
      </c>
      <c r="S146" s="154">
        <v>0</v>
      </c>
      <c r="T146" s="155">
        <f>$S$146*$H$146</f>
        <v>0</v>
      </c>
      <c r="AR146" s="89" t="s">
        <v>158</v>
      </c>
      <c r="AT146" s="89" t="s">
        <v>154</v>
      </c>
      <c r="AU146" s="89" t="s">
        <v>80</v>
      </c>
      <c r="AY146" s="6" t="s">
        <v>149</v>
      </c>
      <c r="BE146" s="156">
        <f>IF($N$146="základní",$J$146,0)</f>
        <v>0</v>
      </c>
      <c r="BF146" s="156">
        <f>IF($N$146="snížená",$J$146,0)</f>
        <v>0</v>
      </c>
      <c r="BG146" s="156">
        <f>IF($N$146="zákl. přenesená",$J$146,0)</f>
        <v>0</v>
      </c>
      <c r="BH146" s="156">
        <f>IF($N$146="sníž. přenesená",$J$146,0)</f>
        <v>0</v>
      </c>
      <c r="BI146" s="156">
        <f>IF($N$146="nulová",$J$146,0)</f>
        <v>0</v>
      </c>
      <c r="BJ146" s="89" t="s">
        <v>21</v>
      </c>
      <c r="BK146" s="156">
        <f>ROUND($I$146*$H$146,2)</f>
        <v>0</v>
      </c>
      <c r="BL146" s="89" t="s">
        <v>158</v>
      </c>
      <c r="BM146" s="89" t="s">
        <v>201</v>
      </c>
    </row>
    <row r="147" spans="2:65" s="6" customFormat="1" ht="27" customHeight="1" x14ac:dyDescent="0.3">
      <c r="B147" s="23"/>
      <c r="C147" s="24"/>
      <c r="D147" s="157" t="s">
        <v>159</v>
      </c>
      <c r="E147" s="24"/>
      <c r="F147" s="158" t="s">
        <v>618</v>
      </c>
      <c r="G147" s="24"/>
      <c r="H147" s="24"/>
      <c r="J147" s="24"/>
      <c r="K147" s="24"/>
      <c r="L147" s="43"/>
      <c r="M147" s="56"/>
      <c r="N147" s="24"/>
      <c r="O147" s="24"/>
      <c r="P147" s="24"/>
      <c r="Q147" s="24"/>
      <c r="R147" s="24"/>
      <c r="S147" s="24"/>
      <c r="T147" s="57"/>
      <c r="AT147" s="6" t="s">
        <v>159</v>
      </c>
      <c r="AU147" s="6" t="s">
        <v>80</v>
      </c>
    </row>
    <row r="148" spans="2:65" s="6" customFormat="1" ht="15.75" customHeight="1" x14ac:dyDescent="0.3">
      <c r="B148" s="23"/>
      <c r="C148" s="145" t="s">
        <v>204</v>
      </c>
      <c r="D148" s="145" t="s">
        <v>154</v>
      </c>
      <c r="E148" s="146" t="s">
        <v>619</v>
      </c>
      <c r="F148" s="147" t="s">
        <v>620</v>
      </c>
      <c r="G148" s="148" t="s">
        <v>572</v>
      </c>
      <c r="H148" s="149">
        <v>47.33</v>
      </c>
      <c r="I148" s="150"/>
      <c r="J148" s="151">
        <f>ROUND($I$148*$H$148,2)</f>
        <v>0</v>
      </c>
      <c r="K148" s="147" t="s">
        <v>560</v>
      </c>
      <c r="L148" s="43"/>
      <c r="M148" s="152"/>
      <c r="N148" s="153" t="s">
        <v>43</v>
      </c>
      <c r="O148" s="24"/>
      <c r="P148" s="154">
        <f>$O$148*$H$148</f>
        <v>0</v>
      </c>
      <c r="Q148" s="154">
        <v>0</v>
      </c>
      <c r="R148" s="154">
        <f>$Q$148*$H$148</f>
        <v>0</v>
      </c>
      <c r="S148" s="154">
        <v>0</v>
      </c>
      <c r="T148" s="155">
        <f>$S$148*$H$148</f>
        <v>0</v>
      </c>
      <c r="AR148" s="89" t="s">
        <v>158</v>
      </c>
      <c r="AT148" s="89" t="s">
        <v>154</v>
      </c>
      <c r="AU148" s="89" t="s">
        <v>80</v>
      </c>
      <c r="AY148" s="6" t="s">
        <v>149</v>
      </c>
      <c r="BE148" s="156">
        <f>IF($N$148="základní",$J$148,0)</f>
        <v>0</v>
      </c>
      <c r="BF148" s="156">
        <f>IF($N$148="snížená",$J$148,0)</f>
        <v>0</v>
      </c>
      <c r="BG148" s="156">
        <f>IF($N$148="zákl. přenesená",$J$148,0)</f>
        <v>0</v>
      </c>
      <c r="BH148" s="156">
        <f>IF($N$148="sníž. přenesená",$J$148,0)</f>
        <v>0</v>
      </c>
      <c r="BI148" s="156">
        <f>IF($N$148="nulová",$J$148,0)</f>
        <v>0</v>
      </c>
      <c r="BJ148" s="89" t="s">
        <v>21</v>
      </c>
      <c r="BK148" s="156">
        <f>ROUND($I$148*$H$148,2)</f>
        <v>0</v>
      </c>
      <c r="BL148" s="89" t="s">
        <v>158</v>
      </c>
      <c r="BM148" s="89" t="s">
        <v>204</v>
      </c>
    </row>
    <row r="149" spans="2:65" s="6" customFormat="1" ht="16.5" customHeight="1" x14ac:dyDescent="0.3">
      <c r="B149" s="23"/>
      <c r="C149" s="24"/>
      <c r="D149" s="157" t="s">
        <v>159</v>
      </c>
      <c r="E149" s="24"/>
      <c r="F149" s="158" t="s">
        <v>621</v>
      </c>
      <c r="G149" s="24"/>
      <c r="H149" s="24"/>
      <c r="J149" s="24"/>
      <c r="K149" s="24"/>
      <c r="L149" s="43"/>
      <c r="M149" s="56"/>
      <c r="N149" s="24"/>
      <c r="O149" s="24"/>
      <c r="P149" s="24"/>
      <c r="Q149" s="24"/>
      <c r="R149" s="24"/>
      <c r="S149" s="24"/>
      <c r="T149" s="57"/>
      <c r="AT149" s="6" t="s">
        <v>159</v>
      </c>
      <c r="AU149" s="6" t="s">
        <v>80</v>
      </c>
    </row>
    <row r="150" spans="2:65" s="6" customFormat="1" ht="15.75" customHeight="1" x14ac:dyDescent="0.3">
      <c r="B150" s="23"/>
      <c r="C150" s="145" t="s">
        <v>207</v>
      </c>
      <c r="D150" s="145" t="s">
        <v>154</v>
      </c>
      <c r="E150" s="146" t="s">
        <v>622</v>
      </c>
      <c r="F150" s="147" t="s">
        <v>623</v>
      </c>
      <c r="G150" s="148" t="s">
        <v>572</v>
      </c>
      <c r="H150" s="149">
        <v>56.938000000000002</v>
      </c>
      <c r="I150" s="150"/>
      <c r="J150" s="151">
        <f>ROUND($I$150*$H$150,2)</f>
        <v>0</v>
      </c>
      <c r="K150" s="147" t="s">
        <v>560</v>
      </c>
      <c r="L150" s="43"/>
      <c r="M150" s="152"/>
      <c r="N150" s="153" t="s">
        <v>43</v>
      </c>
      <c r="O150" s="24"/>
      <c r="P150" s="154">
        <f>$O$150*$H$150</f>
        <v>0</v>
      </c>
      <c r="Q150" s="154">
        <v>0</v>
      </c>
      <c r="R150" s="154">
        <f>$Q$150*$H$150</f>
        <v>0</v>
      </c>
      <c r="S150" s="154">
        <v>0</v>
      </c>
      <c r="T150" s="155">
        <f>$S$150*$H$150</f>
        <v>0</v>
      </c>
      <c r="AR150" s="89" t="s">
        <v>158</v>
      </c>
      <c r="AT150" s="89" t="s">
        <v>154</v>
      </c>
      <c r="AU150" s="89" t="s">
        <v>80</v>
      </c>
      <c r="AY150" s="6" t="s">
        <v>149</v>
      </c>
      <c r="BE150" s="156">
        <f>IF($N$150="základní",$J$150,0)</f>
        <v>0</v>
      </c>
      <c r="BF150" s="156">
        <f>IF($N$150="snížená",$J$150,0)</f>
        <v>0</v>
      </c>
      <c r="BG150" s="156">
        <f>IF($N$150="zákl. přenesená",$J$150,0)</f>
        <v>0</v>
      </c>
      <c r="BH150" s="156">
        <f>IF($N$150="sníž. přenesená",$J$150,0)</f>
        <v>0</v>
      </c>
      <c r="BI150" s="156">
        <f>IF($N$150="nulová",$J$150,0)</f>
        <v>0</v>
      </c>
      <c r="BJ150" s="89" t="s">
        <v>21</v>
      </c>
      <c r="BK150" s="156">
        <f>ROUND($I$150*$H$150,2)</f>
        <v>0</v>
      </c>
      <c r="BL150" s="89" t="s">
        <v>158</v>
      </c>
      <c r="BM150" s="89" t="s">
        <v>207</v>
      </c>
    </row>
    <row r="151" spans="2:65" s="6" customFormat="1" ht="16.5" customHeight="1" x14ac:dyDescent="0.3">
      <c r="B151" s="23"/>
      <c r="C151" s="24"/>
      <c r="D151" s="157" t="s">
        <v>159</v>
      </c>
      <c r="E151" s="24"/>
      <c r="F151" s="158" t="s">
        <v>623</v>
      </c>
      <c r="G151" s="24"/>
      <c r="H151" s="24"/>
      <c r="J151" s="24"/>
      <c r="K151" s="24"/>
      <c r="L151" s="43"/>
      <c r="M151" s="56"/>
      <c r="N151" s="24"/>
      <c r="O151" s="24"/>
      <c r="P151" s="24"/>
      <c r="Q151" s="24"/>
      <c r="R151" s="24"/>
      <c r="S151" s="24"/>
      <c r="T151" s="57"/>
      <c r="AT151" s="6" t="s">
        <v>159</v>
      </c>
      <c r="AU151" s="6" t="s">
        <v>80</v>
      </c>
    </row>
    <row r="152" spans="2:65" s="6" customFormat="1" ht="15.75" customHeight="1" x14ac:dyDescent="0.3">
      <c r="B152" s="23"/>
      <c r="C152" s="145" t="s">
        <v>210</v>
      </c>
      <c r="D152" s="145" t="s">
        <v>154</v>
      </c>
      <c r="E152" s="146" t="s">
        <v>624</v>
      </c>
      <c r="F152" s="147" t="s">
        <v>625</v>
      </c>
      <c r="G152" s="148" t="s">
        <v>572</v>
      </c>
      <c r="H152" s="149">
        <v>47.33</v>
      </c>
      <c r="I152" s="150"/>
      <c r="J152" s="151">
        <f>ROUND($I$152*$H$152,2)</f>
        <v>0</v>
      </c>
      <c r="K152" s="147" t="s">
        <v>560</v>
      </c>
      <c r="L152" s="43"/>
      <c r="M152" s="152"/>
      <c r="N152" s="153" t="s">
        <v>43</v>
      </c>
      <c r="O152" s="24"/>
      <c r="P152" s="154">
        <f>$O$152*$H$152</f>
        <v>0</v>
      </c>
      <c r="Q152" s="154">
        <v>0</v>
      </c>
      <c r="R152" s="154">
        <f>$Q$152*$H$152</f>
        <v>0</v>
      </c>
      <c r="S152" s="154">
        <v>0</v>
      </c>
      <c r="T152" s="155">
        <f>$S$152*$H$152</f>
        <v>0</v>
      </c>
      <c r="AR152" s="89" t="s">
        <v>158</v>
      </c>
      <c r="AT152" s="89" t="s">
        <v>154</v>
      </c>
      <c r="AU152" s="89" t="s">
        <v>80</v>
      </c>
      <c r="AY152" s="6" t="s">
        <v>149</v>
      </c>
      <c r="BE152" s="156">
        <f>IF($N$152="základní",$J$152,0)</f>
        <v>0</v>
      </c>
      <c r="BF152" s="156">
        <f>IF($N$152="snížená",$J$152,0)</f>
        <v>0</v>
      </c>
      <c r="BG152" s="156">
        <f>IF($N$152="zákl. přenesená",$J$152,0)</f>
        <v>0</v>
      </c>
      <c r="BH152" s="156">
        <f>IF($N$152="sníž. přenesená",$J$152,0)</f>
        <v>0</v>
      </c>
      <c r="BI152" s="156">
        <f>IF($N$152="nulová",$J$152,0)</f>
        <v>0</v>
      </c>
      <c r="BJ152" s="89" t="s">
        <v>21</v>
      </c>
      <c r="BK152" s="156">
        <f>ROUND($I$152*$H$152,2)</f>
        <v>0</v>
      </c>
      <c r="BL152" s="89" t="s">
        <v>158</v>
      </c>
      <c r="BM152" s="89" t="s">
        <v>210</v>
      </c>
    </row>
    <row r="153" spans="2:65" s="6" customFormat="1" ht="27" customHeight="1" x14ac:dyDescent="0.3">
      <c r="B153" s="23"/>
      <c r="C153" s="24"/>
      <c r="D153" s="157" t="s">
        <v>159</v>
      </c>
      <c r="E153" s="24"/>
      <c r="F153" s="158" t="s">
        <v>626</v>
      </c>
      <c r="G153" s="24"/>
      <c r="H153" s="24"/>
      <c r="J153" s="24"/>
      <c r="K153" s="24"/>
      <c r="L153" s="43"/>
      <c r="M153" s="56"/>
      <c r="N153" s="24"/>
      <c r="O153" s="24"/>
      <c r="P153" s="24"/>
      <c r="Q153" s="24"/>
      <c r="R153" s="24"/>
      <c r="S153" s="24"/>
      <c r="T153" s="57"/>
      <c r="AT153" s="6" t="s">
        <v>159</v>
      </c>
      <c r="AU153" s="6" t="s">
        <v>80</v>
      </c>
    </row>
    <row r="154" spans="2:65" s="6" customFormat="1" ht="15.75" customHeight="1" x14ac:dyDescent="0.3">
      <c r="B154" s="159"/>
      <c r="C154" s="160"/>
      <c r="D154" s="161" t="s">
        <v>274</v>
      </c>
      <c r="E154" s="160"/>
      <c r="F154" s="162" t="s">
        <v>627</v>
      </c>
      <c r="G154" s="160"/>
      <c r="H154" s="163">
        <v>47.33</v>
      </c>
      <c r="J154" s="160"/>
      <c r="K154" s="160"/>
      <c r="L154" s="164"/>
      <c r="M154" s="165"/>
      <c r="N154" s="160"/>
      <c r="O154" s="160"/>
      <c r="P154" s="160"/>
      <c r="Q154" s="160"/>
      <c r="R154" s="160"/>
      <c r="S154" s="160"/>
      <c r="T154" s="166"/>
      <c r="AT154" s="167" t="s">
        <v>274</v>
      </c>
      <c r="AU154" s="167" t="s">
        <v>80</v>
      </c>
      <c r="AV154" s="167" t="s">
        <v>80</v>
      </c>
      <c r="AW154" s="167" t="s">
        <v>122</v>
      </c>
      <c r="AX154" s="167" t="s">
        <v>72</v>
      </c>
      <c r="AY154" s="167" t="s">
        <v>149</v>
      </c>
    </row>
    <row r="155" spans="2:65" s="6" customFormat="1" ht="15.75" customHeight="1" x14ac:dyDescent="0.3">
      <c r="B155" s="168"/>
      <c r="C155" s="169"/>
      <c r="D155" s="161" t="s">
        <v>274</v>
      </c>
      <c r="E155" s="169"/>
      <c r="F155" s="170" t="s">
        <v>276</v>
      </c>
      <c r="G155" s="169"/>
      <c r="H155" s="171">
        <v>47.33</v>
      </c>
      <c r="J155" s="169"/>
      <c r="K155" s="169"/>
      <c r="L155" s="172"/>
      <c r="M155" s="173"/>
      <c r="N155" s="169"/>
      <c r="O155" s="169"/>
      <c r="P155" s="169"/>
      <c r="Q155" s="169"/>
      <c r="R155" s="169"/>
      <c r="S155" s="169"/>
      <c r="T155" s="174"/>
      <c r="AT155" s="175" t="s">
        <v>274</v>
      </c>
      <c r="AU155" s="175" t="s">
        <v>80</v>
      </c>
      <c r="AV155" s="175" t="s">
        <v>158</v>
      </c>
      <c r="AW155" s="175" t="s">
        <v>122</v>
      </c>
      <c r="AX155" s="175" t="s">
        <v>21</v>
      </c>
      <c r="AY155" s="175" t="s">
        <v>149</v>
      </c>
    </row>
    <row r="156" spans="2:65" s="6" customFormat="1" ht="15.75" customHeight="1" x14ac:dyDescent="0.3">
      <c r="B156" s="23"/>
      <c r="C156" s="145" t="s">
        <v>213</v>
      </c>
      <c r="D156" s="145" t="s">
        <v>154</v>
      </c>
      <c r="E156" s="146" t="s">
        <v>628</v>
      </c>
      <c r="F156" s="147" t="s">
        <v>629</v>
      </c>
      <c r="G156" s="148" t="s">
        <v>559</v>
      </c>
      <c r="H156" s="149">
        <v>154.602</v>
      </c>
      <c r="I156" s="150"/>
      <c r="J156" s="151">
        <f>ROUND($I$156*$H$156,2)</f>
        <v>0</v>
      </c>
      <c r="K156" s="147" t="s">
        <v>560</v>
      </c>
      <c r="L156" s="43"/>
      <c r="M156" s="152"/>
      <c r="N156" s="153" t="s">
        <v>43</v>
      </c>
      <c r="O156" s="24"/>
      <c r="P156" s="154">
        <f>$O$156*$H$156</f>
        <v>0</v>
      </c>
      <c r="Q156" s="154">
        <v>0</v>
      </c>
      <c r="R156" s="154">
        <f>$Q$156*$H$156</f>
        <v>0</v>
      </c>
      <c r="S156" s="154">
        <v>0</v>
      </c>
      <c r="T156" s="155">
        <f>$S$156*$H$156</f>
        <v>0</v>
      </c>
      <c r="AR156" s="89" t="s">
        <v>158</v>
      </c>
      <c r="AT156" s="89" t="s">
        <v>154</v>
      </c>
      <c r="AU156" s="89" t="s">
        <v>80</v>
      </c>
      <c r="AY156" s="6" t="s">
        <v>149</v>
      </c>
      <c r="BE156" s="156">
        <f>IF($N$156="základní",$J$156,0)</f>
        <v>0</v>
      </c>
      <c r="BF156" s="156">
        <f>IF($N$156="snížená",$J$156,0)</f>
        <v>0</v>
      </c>
      <c r="BG156" s="156">
        <f>IF($N$156="zákl. přenesená",$J$156,0)</f>
        <v>0</v>
      </c>
      <c r="BH156" s="156">
        <f>IF($N$156="sníž. přenesená",$J$156,0)</f>
        <v>0</v>
      </c>
      <c r="BI156" s="156">
        <f>IF($N$156="nulová",$J$156,0)</f>
        <v>0</v>
      </c>
      <c r="BJ156" s="89" t="s">
        <v>21</v>
      </c>
      <c r="BK156" s="156">
        <f>ROUND($I$156*$H$156,2)</f>
        <v>0</v>
      </c>
      <c r="BL156" s="89" t="s">
        <v>158</v>
      </c>
      <c r="BM156" s="89" t="s">
        <v>213</v>
      </c>
    </row>
    <row r="157" spans="2:65" s="6" customFormat="1" ht="16.5" customHeight="1" x14ac:dyDescent="0.3">
      <c r="B157" s="23"/>
      <c r="C157" s="24"/>
      <c r="D157" s="157" t="s">
        <v>159</v>
      </c>
      <c r="E157" s="24"/>
      <c r="F157" s="158" t="s">
        <v>630</v>
      </c>
      <c r="G157" s="24"/>
      <c r="H157" s="24"/>
      <c r="J157" s="24"/>
      <c r="K157" s="24"/>
      <c r="L157" s="43"/>
      <c r="M157" s="56"/>
      <c r="N157" s="24"/>
      <c r="O157" s="24"/>
      <c r="P157" s="24"/>
      <c r="Q157" s="24"/>
      <c r="R157" s="24"/>
      <c r="S157" s="24"/>
      <c r="T157" s="57"/>
      <c r="AT157" s="6" t="s">
        <v>159</v>
      </c>
      <c r="AU157" s="6" t="s">
        <v>80</v>
      </c>
    </row>
    <row r="158" spans="2:65" s="132" customFormat="1" ht="30.75" customHeight="1" x14ac:dyDescent="0.3">
      <c r="B158" s="133"/>
      <c r="C158" s="134"/>
      <c r="D158" s="134" t="s">
        <v>71</v>
      </c>
      <c r="E158" s="143" t="s">
        <v>80</v>
      </c>
      <c r="F158" s="143" t="s">
        <v>631</v>
      </c>
      <c r="G158" s="134"/>
      <c r="H158" s="134"/>
      <c r="J158" s="144">
        <f>$BK$158</f>
        <v>0</v>
      </c>
      <c r="K158" s="134"/>
      <c r="L158" s="137"/>
      <c r="M158" s="138"/>
      <c r="N158" s="134"/>
      <c r="O158" s="134"/>
      <c r="P158" s="139">
        <f>SUM($P$159:$P$187)</f>
        <v>0</v>
      </c>
      <c r="Q158" s="134"/>
      <c r="R158" s="139">
        <f>SUM($R$159:$R$187)</f>
        <v>0</v>
      </c>
      <c r="S158" s="134"/>
      <c r="T158" s="140">
        <f>SUM($T$159:$T$187)</f>
        <v>0</v>
      </c>
      <c r="AR158" s="141" t="s">
        <v>21</v>
      </c>
      <c r="AT158" s="141" t="s">
        <v>71</v>
      </c>
      <c r="AU158" s="141" t="s">
        <v>21</v>
      </c>
      <c r="AY158" s="141" t="s">
        <v>149</v>
      </c>
      <c r="BK158" s="142">
        <f>SUM($BK$159:$BK$187)</f>
        <v>0</v>
      </c>
    </row>
    <row r="159" spans="2:65" s="6" customFormat="1" ht="15.75" customHeight="1" x14ac:dyDescent="0.3">
      <c r="B159" s="23"/>
      <c r="C159" s="145" t="s">
        <v>7</v>
      </c>
      <c r="D159" s="145" t="s">
        <v>154</v>
      </c>
      <c r="E159" s="146" t="s">
        <v>632</v>
      </c>
      <c r="F159" s="147" t="s">
        <v>633</v>
      </c>
      <c r="G159" s="148" t="s">
        <v>572</v>
      </c>
      <c r="H159" s="149">
        <v>3.2480000000000002</v>
      </c>
      <c r="I159" s="150"/>
      <c r="J159" s="151">
        <f>ROUND($I$159*$H$159,2)</f>
        <v>0</v>
      </c>
      <c r="K159" s="147" t="s">
        <v>560</v>
      </c>
      <c r="L159" s="43"/>
      <c r="M159" s="152"/>
      <c r="N159" s="153" t="s">
        <v>43</v>
      </c>
      <c r="O159" s="24"/>
      <c r="P159" s="154">
        <f>$O$159*$H$159</f>
        <v>0</v>
      </c>
      <c r="Q159" s="154">
        <v>0</v>
      </c>
      <c r="R159" s="154">
        <f>$Q$159*$H$159</f>
        <v>0</v>
      </c>
      <c r="S159" s="154">
        <v>0</v>
      </c>
      <c r="T159" s="155">
        <f>$S$159*$H$159</f>
        <v>0</v>
      </c>
      <c r="AR159" s="89" t="s">
        <v>158</v>
      </c>
      <c r="AT159" s="89" t="s">
        <v>154</v>
      </c>
      <c r="AU159" s="89" t="s">
        <v>80</v>
      </c>
      <c r="AY159" s="6" t="s">
        <v>149</v>
      </c>
      <c r="BE159" s="156">
        <f>IF($N$159="základní",$J$159,0)</f>
        <v>0</v>
      </c>
      <c r="BF159" s="156">
        <f>IF($N$159="snížená",$J$159,0)</f>
        <v>0</v>
      </c>
      <c r="BG159" s="156">
        <f>IF($N$159="zákl. přenesená",$J$159,0)</f>
        <v>0</v>
      </c>
      <c r="BH159" s="156">
        <f>IF($N$159="sníž. přenesená",$J$159,0)</f>
        <v>0</v>
      </c>
      <c r="BI159" s="156">
        <f>IF($N$159="nulová",$J$159,0)</f>
        <v>0</v>
      </c>
      <c r="BJ159" s="89" t="s">
        <v>21</v>
      </c>
      <c r="BK159" s="156">
        <f>ROUND($I$159*$H$159,2)</f>
        <v>0</v>
      </c>
      <c r="BL159" s="89" t="s">
        <v>158</v>
      </c>
      <c r="BM159" s="89" t="s">
        <v>7</v>
      </c>
    </row>
    <row r="160" spans="2:65" s="6" customFormat="1" ht="16.5" customHeight="1" x14ac:dyDescent="0.3">
      <c r="B160" s="23"/>
      <c r="C160" s="24"/>
      <c r="D160" s="157" t="s">
        <v>159</v>
      </c>
      <c r="E160" s="24"/>
      <c r="F160" s="158" t="s">
        <v>634</v>
      </c>
      <c r="G160" s="24"/>
      <c r="H160" s="24"/>
      <c r="J160" s="24"/>
      <c r="K160" s="24"/>
      <c r="L160" s="43"/>
      <c r="M160" s="56"/>
      <c r="N160" s="24"/>
      <c r="O160" s="24"/>
      <c r="P160" s="24"/>
      <c r="Q160" s="24"/>
      <c r="R160" s="24"/>
      <c r="S160" s="24"/>
      <c r="T160" s="57"/>
      <c r="AT160" s="6" t="s">
        <v>159</v>
      </c>
      <c r="AU160" s="6" t="s">
        <v>80</v>
      </c>
    </row>
    <row r="161" spans="2:65" s="6" customFormat="1" ht="15.75" customHeight="1" x14ac:dyDescent="0.3">
      <c r="B161" s="23"/>
      <c r="C161" s="145" t="s">
        <v>218</v>
      </c>
      <c r="D161" s="145" t="s">
        <v>154</v>
      </c>
      <c r="E161" s="146" t="s">
        <v>635</v>
      </c>
      <c r="F161" s="147" t="s">
        <v>636</v>
      </c>
      <c r="G161" s="148" t="s">
        <v>572</v>
      </c>
      <c r="H161" s="149">
        <v>3.85</v>
      </c>
      <c r="I161" s="150"/>
      <c r="J161" s="151">
        <f>ROUND($I$161*$H$161,2)</f>
        <v>0</v>
      </c>
      <c r="K161" s="147" t="s">
        <v>560</v>
      </c>
      <c r="L161" s="43"/>
      <c r="M161" s="152"/>
      <c r="N161" s="153" t="s">
        <v>43</v>
      </c>
      <c r="O161" s="24"/>
      <c r="P161" s="154">
        <f>$O$161*$H$161</f>
        <v>0</v>
      </c>
      <c r="Q161" s="154">
        <v>0</v>
      </c>
      <c r="R161" s="154">
        <f>$Q$161*$H$161</f>
        <v>0</v>
      </c>
      <c r="S161" s="154">
        <v>0</v>
      </c>
      <c r="T161" s="155">
        <f>$S$161*$H$161</f>
        <v>0</v>
      </c>
      <c r="AR161" s="89" t="s">
        <v>158</v>
      </c>
      <c r="AT161" s="89" t="s">
        <v>154</v>
      </c>
      <c r="AU161" s="89" t="s">
        <v>80</v>
      </c>
      <c r="AY161" s="6" t="s">
        <v>149</v>
      </c>
      <c r="BE161" s="156">
        <f>IF($N$161="základní",$J$161,0)</f>
        <v>0</v>
      </c>
      <c r="BF161" s="156">
        <f>IF($N$161="snížená",$J$161,0)</f>
        <v>0</v>
      </c>
      <c r="BG161" s="156">
        <f>IF($N$161="zákl. přenesená",$J$161,0)</f>
        <v>0</v>
      </c>
      <c r="BH161" s="156">
        <f>IF($N$161="sníž. přenesená",$J$161,0)</f>
        <v>0</v>
      </c>
      <c r="BI161" s="156">
        <f>IF($N$161="nulová",$J$161,0)</f>
        <v>0</v>
      </c>
      <c r="BJ161" s="89" t="s">
        <v>21</v>
      </c>
      <c r="BK161" s="156">
        <f>ROUND($I$161*$H$161,2)</f>
        <v>0</v>
      </c>
      <c r="BL161" s="89" t="s">
        <v>158</v>
      </c>
      <c r="BM161" s="89" t="s">
        <v>218</v>
      </c>
    </row>
    <row r="162" spans="2:65" s="6" customFormat="1" ht="16.5" customHeight="1" x14ac:dyDescent="0.3">
      <c r="B162" s="23"/>
      <c r="C162" s="24"/>
      <c r="D162" s="157" t="s">
        <v>159</v>
      </c>
      <c r="E162" s="24"/>
      <c r="F162" s="158" t="s">
        <v>637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159</v>
      </c>
      <c r="AU162" s="6" t="s">
        <v>80</v>
      </c>
    </row>
    <row r="163" spans="2:65" s="6" customFormat="1" ht="15.75" customHeight="1" x14ac:dyDescent="0.3">
      <c r="B163" s="159"/>
      <c r="C163" s="160"/>
      <c r="D163" s="161" t="s">
        <v>274</v>
      </c>
      <c r="E163" s="160"/>
      <c r="F163" s="162" t="s">
        <v>638</v>
      </c>
      <c r="G163" s="160"/>
      <c r="H163" s="163">
        <v>3.85</v>
      </c>
      <c r="J163" s="160"/>
      <c r="K163" s="160"/>
      <c r="L163" s="164"/>
      <c r="M163" s="165"/>
      <c r="N163" s="160"/>
      <c r="O163" s="160"/>
      <c r="P163" s="160"/>
      <c r="Q163" s="160"/>
      <c r="R163" s="160"/>
      <c r="S163" s="160"/>
      <c r="T163" s="166"/>
      <c r="AT163" s="167" t="s">
        <v>274</v>
      </c>
      <c r="AU163" s="167" t="s">
        <v>80</v>
      </c>
      <c r="AV163" s="167" t="s">
        <v>80</v>
      </c>
      <c r="AW163" s="167" t="s">
        <v>122</v>
      </c>
      <c r="AX163" s="167" t="s">
        <v>72</v>
      </c>
      <c r="AY163" s="167" t="s">
        <v>149</v>
      </c>
    </row>
    <row r="164" spans="2:65" s="6" customFormat="1" ht="15.75" customHeight="1" x14ac:dyDescent="0.3">
      <c r="B164" s="168"/>
      <c r="C164" s="169"/>
      <c r="D164" s="161" t="s">
        <v>274</v>
      </c>
      <c r="E164" s="169"/>
      <c r="F164" s="170" t="s">
        <v>276</v>
      </c>
      <c r="G164" s="169"/>
      <c r="H164" s="171">
        <v>3.85</v>
      </c>
      <c r="J164" s="169"/>
      <c r="K164" s="169"/>
      <c r="L164" s="172"/>
      <c r="M164" s="173"/>
      <c r="N164" s="169"/>
      <c r="O164" s="169"/>
      <c r="P164" s="169"/>
      <c r="Q164" s="169"/>
      <c r="R164" s="169"/>
      <c r="S164" s="169"/>
      <c r="T164" s="174"/>
      <c r="AT164" s="175" t="s">
        <v>274</v>
      </c>
      <c r="AU164" s="175" t="s">
        <v>80</v>
      </c>
      <c r="AV164" s="175" t="s">
        <v>158</v>
      </c>
      <c r="AW164" s="175" t="s">
        <v>122</v>
      </c>
      <c r="AX164" s="175" t="s">
        <v>21</v>
      </c>
      <c r="AY164" s="175" t="s">
        <v>149</v>
      </c>
    </row>
    <row r="165" spans="2:65" s="6" customFormat="1" ht="15.75" customHeight="1" x14ac:dyDescent="0.3">
      <c r="B165" s="23"/>
      <c r="C165" s="145" t="s">
        <v>223</v>
      </c>
      <c r="D165" s="145" t="s">
        <v>154</v>
      </c>
      <c r="E165" s="146" t="s">
        <v>639</v>
      </c>
      <c r="F165" s="147" t="s">
        <v>640</v>
      </c>
      <c r="G165" s="148" t="s">
        <v>559</v>
      </c>
      <c r="H165" s="149">
        <v>15</v>
      </c>
      <c r="I165" s="150"/>
      <c r="J165" s="151">
        <f>ROUND($I$165*$H$165,2)</f>
        <v>0</v>
      </c>
      <c r="K165" s="147" t="s">
        <v>560</v>
      </c>
      <c r="L165" s="43"/>
      <c r="M165" s="152"/>
      <c r="N165" s="153" t="s">
        <v>43</v>
      </c>
      <c r="O165" s="24"/>
      <c r="P165" s="154">
        <f>$O$165*$H$165</f>
        <v>0</v>
      </c>
      <c r="Q165" s="154">
        <v>0</v>
      </c>
      <c r="R165" s="154">
        <f>$Q$165*$H$165</f>
        <v>0</v>
      </c>
      <c r="S165" s="154">
        <v>0</v>
      </c>
      <c r="T165" s="155">
        <f>$S$165*$H$165</f>
        <v>0</v>
      </c>
      <c r="AR165" s="89" t="s">
        <v>158</v>
      </c>
      <c r="AT165" s="89" t="s">
        <v>154</v>
      </c>
      <c r="AU165" s="89" t="s">
        <v>80</v>
      </c>
      <c r="AY165" s="6" t="s">
        <v>149</v>
      </c>
      <c r="BE165" s="156">
        <f>IF($N$165="základní",$J$165,0)</f>
        <v>0</v>
      </c>
      <c r="BF165" s="156">
        <f>IF($N$165="snížená",$J$165,0)</f>
        <v>0</v>
      </c>
      <c r="BG165" s="156">
        <f>IF($N$165="zákl. přenesená",$J$165,0)</f>
        <v>0</v>
      </c>
      <c r="BH165" s="156">
        <f>IF($N$165="sníž. přenesená",$J$165,0)</f>
        <v>0</v>
      </c>
      <c r="BI165" s="156">
        <f>IF($N$165="nulová",$J$165,0)</f>
        <v>0</v>
      </c>
      <c r="BJ165" s="89" t="s">
        <v>21</v>
      </c>
      <c r="BK165" s="156">
        <f>ROUND($I$165*$H$165,2)</f>
        <v>0</v>
      </c>
      <c r="BL165" s="89" t="s">
        <v>158</v>
      </c>
      <c r="BM165" s="89" t="s">
        <v>223</v>
      </c>
    </row>
    <row r="166" spans="2:65" s="6" customFormat="1" ht="27" customHeight="1" x14ac:dyDescent="0.3">
      <c r="B166" s="23"/>
      <c r="C166" s="24"/>
      <c r="D166" s="157" t="s">
        <v>159</v>
      </c>
      <c r="E166" s="24"/>
      <c r="F166" s="158" t="s">
        <v>641</v>
      </c>
      <c r="G166" s="24"/>
      <c r="H166" s="24"/>
      <c r="J166" s="24"/>
      <c r="K166" s="24"/>
      <c r="L166" s="43"/>
      <c r="M166" s="56"/>
      <c r="N166" s="24"/>
      <c r="O166" s="24"/>
      <c r="P166" s="24"/>
      <c r="Q166" s="24"/>
      <c r="R166" s="24"/>
      <c r="S166" s="24"/>
      <c r="T166" s="57"/>
      <c r="AT166" s="6" t="s">
        <v>159</v>
      </c>
      <c r="AU166" s="6" t="s">
        <v>80</v>
      </c>
    </row>
    <row r="167" spans="2:65" s="6" customFormat="1" ht="15.75" customHeight="1" x14ac:dyDescent="0.3">
      <c r="B167" s="159"/>
      <c r="C167" s="160"/>
      <c r="D167" s="161" t="s">
        <v>274</v>
      </c>
      <c r="E167" s="160"/>
      <c r="F167" s="162" t="s">
        <v>642</v>
      </c>
      <c r="G167" s="160"/>
      <c r="H167" s="163">
        <v>9.1199999999999992</v>
      </c>
      <c r="J167" s="160"/>
      <c r="K167" s="160"/>
      <c r="L167" s="164"/>
      <c r="M167" s="165"/>
      <c r="N167" s="160"/>
      <c r="O167" s="160"/>
      <c r="P167" s="160"/>
      <c r="Q167" s="160"/>
      <c r="R167" s="160"/>
      <c r="S167" s="160"/>
      <c r="T167" s="166"/>
      <c r="AT167" s="167" t="s">
        <v>274</v>
      </c>
      <c r="AU167" s="167" t="s">
        <v>80</v>
      </c>
      <c r="AV167" s="167" t="s">
        <v>80</v>
      </c>
      <c r="AW167" s="167" t="s">
        <v>122</v>
      </c>
      <c r="AX167" s="167" t="s">
        <v>72</v>
      </c>
      <c r="AY167" s="167" t="s">
        <v>149</v>
      </c>
    </row>
    <row r="168" spans="2:65" s="6" customFormat="1" ht="15.75" customHeight="1" x14ac:dyDescent="0.3">
      <c r="B168" s="159"/>
      <c r="C168" s="160"/>
      <c r="D168" s="161" t="s">
        <v>274</v>
      </c>
      <c r="E168" s="160"/>
      <c r="F168" s="162" t="s">
        <v>643</v>
      </c>
      <c r="G168" s="160"/>
      <c r="H168" s="163">
        <v>5.88</v>
      </c>
      <c r="J168" s="160"/>
      <c r="K168" s="160"/>
      <c r="L168" s="164"/>
      <c r="M168" s="165"/>
      <c r="N168" s="160"/>
      <c r="O168" s="160"/>
      <c r="P168" s="160"/>
      <c r="Q168" s="160"/>
      <c r="R168" s="160"/>
      <c r="S168" s="160"/>
      <c r="T168" s="166"/>
      <c r="AT168" s="167" t="s">
        <v>274</v>
      </c>
      <c r="AU168" s="167" t="s">
        <v>80</v>
      </c>
      <c r="AV168" s="167" t="s">
        <v>80</v>
      </c>
      <c r="AW168" s="167" t="s">
        <v>122</v>
      </c>
      <c r="AX168" s="167" t="s">
        <v>72</v>
      </c>
      <c r="AY168" s="167" t="s">
        <v>149</v>
      </c>
    </row>
    <row r="169" spans="2:65" s="6" customFormat="1" ht="15.75" customHeight="1" x14ac:dyDescent="0.3">
      <c r="B169" s="168"/>
      <c r="C169" s="169"/>
      <c r="D169" s="161" t="s">
        <v>274</v>
      </c>
      <c r="E169" s="169"/>
      <c r="F169" s="170" t="s">
        <v>276</v>
      </c>
      <c r="G169" s="169"/>
      <c r="H169" s="171">
        <v>15</v>
      </c>
      <c r="J169" s="169"/>
      <c r="K169" s="169"/>
      <c r="L169" s="172"/>
      <c r="M169" s="173"/>
      <c r="N169" s="169"/>
      <c r="O169" s="169"/>
      <c r="P169" s="169"/>
      <c r="Q169" s="169"/>
      <c r="R169" s="169"/>
      <c r="S169" s="169"/>
      <c r="T169" s="174"/>
      <c r="AT169" s="175" t="s">
        <v>274</v>
      </c>
      <c r="AU169" s="175" t="s">
        <v>80</v>
      </c>
      <c r="AV169" s="175" t="s">
        <v>158</v>
      </c>
      <c r="AW169" s="175" t="s">
        <v>122</v>
      </c>
      <c r="AX169" s="175" t="s">
        <v>21</v>
      </c>
      <c r="AY169" s="175" t="s">
        <v>149</v>
      </c>
    </row>
    <row r="170" spans="2:65" s="6" customFormat="1" ht="15.75" customHeight="1" x14ac:dyDescent="0.3">
      <c r="B170" s="23"/>
      <c r="C170" s="145" t="s">
        <v>227</v>
      </c>
      <c r="D170" s="145" t="s">
        <v>154</v>
      </c>
      <c r="E170" s="146" t="s">
        <v>644</v>
      </c>
      <c r="F170" s="147" t="s">
        <v>645</v>
      </c>
      <c r="G170" s="148" t="s">
        <v>559</v>
      </c>
      <c r="H170" s="149">
        <v>15</v>
      </c>
      <c r="I170" s="150"/>
      <c r="J170" s="151">
        <f>ROUND($I$170*$H$170,2)</f>
        <v>0</v>
      </c>
      <c r="K170" s="147" t="s">
        <v>560</v>
      </c>
      <c r="L170" s="43"/>
      <c r="M170" s="152"/>
      <c r="N170" s="153" t="s">
        <v>43</v>
      </c>
      <c r="O170" s="24"/>
      <c r="P170" s="154">
        <f>$O$170*$H$170</f>
        <v>0</v>
      </c>
      <c r="Q170" s="154">
        <v>0</v>
      </c>
      <c r="R170" s="154">
        <f>$Q$170*$H$170</f>
        <v>0</v>
      </c>
      <c r="S170" s="154">
        <v>0</v>
      </c>
      <c r="T170" s="155">
        <f>$S$170*$H$170</f>
        <v>0</v>
      </c>
      <c r="AR170" s="89" t="s">
        <v>158</v>
      </c>
      <c r="AT170" s="89" t="s">
        <v>154</v>
      </c>
      <c r="AU170" s="89" t="s">
        <v>80</v>
      </c>
      <c r="AY170" s="6" t="s">
        <v>149</v>
      </c>
      <c r="BE170" s="156">
        <f>IF($N$170="základní",$J$170,0)</f>
        <v>0</v>
      </c>
      <c r="BF170" s="156">
        <f>IF($N$170="snížená",$J$170,0)</f>
        <v>0</v>
      </c>
      <c r="BG170" s="156">
        <f>IF($N$170="zákl. přenesená",$J$170,0)</f>
        <v>0</v>
      </c>
      <c r="BH170" s="156">
        <f>IF($N$170="sníž. přenesená",$J$170,0)</f>
        <v>0</v>
      </c>
      <c r="BI170" s="156">
        <f>IF($N$170="nulová",$J$170,0)</f>
        <v>0</v>
      </c>
      <c r="BJ170" s="89" t="s">
        <v>21</v>
      </c>
      <c r="BK170" s="156">
        <f>ROUND($I$170*$H$170,2)</f>
        <v>0</v>
      </c>
      <c r="BL170" s="89" t="s">
        <v>158</v>
      </c>
      <c r="BM170" s="89" t="s">
        <v>227</v>
      </c>
    </row>
    <row r="171" spans="2:65" s="6" customFormat="1" ht="27" customHeight="1" x14ac:dyDescent="0.3">
      <c r="B171" s="23"/>
      <c r="C171" s="24"/>
      <c r="D171" s="157" t="s">
        <v>159</v>
      </c>
      <c r="E171" s="24"/>
      <c r="F171" s="158" t="s">
        <v>646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159</v>
      </c>
      <c r="AU171" s="6" t="s">
        <v>80</v>
      </c>
    </row>
    <row r="172" spans="2:65" s="6" customFormat="1" ht="15.75" customHeight="1" x14ac:dyDescent="0.3">
      <c r="B172" s="23"/>
      <c r="C172" s="145" t="s">
        <v>230</v>
      </c>
      <c r="D172" s="145" t="s">
        <v>154</v>
      </c>
      <c r="E172" s="146" t="s">
        <v>647</v>
      </c>
      <c r="F172" s="147" t="s">
        <v>648</v>
      </c>
      <c r="G172" s="148" t="s">
        <v>649</v>
      </c>
      <c r="H172" s="149">
        <v>9.6000000000000002E-2</v>
      </c>
      <c r="I172" s="150"/>
      <c r="J172" s="151">
        <f>ROUND($I$172*$H$172,2)</f>
        <v>0</v>
      </c>
      <c r="K172" s="147" t="s">
        <v>560</v>
      </c>
      <c r="L172" s="43"/>
      <c r="M172" s="152"/>
      <c r="N172" s="153" t="s">
        <v>43</v>
      </c>
      <c r="O172" s="24"/>
      <c r="P172" s="154">
        <f>$O$172*$H$172</f>
        <v>0</v>
      </c>
      <c r="Q172" s="154">
        <v>0</v>
      </c>
      <c r="R172" s="154">
        <f>$Q$172*$H$172</f>
        <v>0</v>
      </c>
      <c r="S172" s="154">
        <v>0</v>
      </c>
      <c r="T172" s="155">
        <f>$S$172*$H$172</f>
        <v>0</v>
      </c>
      <c r="AR172" s="89" t="s">
        <v>158</v>
      </c>
      <c r="AT172" s="89" t="s">
        <v>154</v>
      </c>
      <c r="AU172" s="89" t="s">
        <v>80</v>
      </c>
      <c r="AY172" s="6" t="s">
        <v>149</v>
      </c>
      <c r="BE172" s="156">
        <f>IF($N$172="základní",$J$172,0)</f>
        <v>0</v>
      </c>
      <c r="BF172" s="156">
        <f>IF($N$172="snížená",$J$172,0)</f>
        <v>0</v>
      </c>
      <c r="BG172" s="156">
        <f>IF($N$172="zákl. přenesená",$J$172,0)</f>
        <v>0</v>
      </c>
      <c r="BH172" s="156">
        <f>IF($N$172="sníž. přenesená",$J$172,0)</f>
        <v>0</v>
      </c>
      <c r="BI172" s="156">
        <f>IF($N$172="nulová",$J$172,0)</f>
        <v>0</v>
      </c>
      <c r="BJ172" s="89" t="s">
        <v>21</v>
      </c>
      <c r="BK172" s="156">
        <f>ROUND($I$172*$H$172,2)</f>
        <v>0</v>
      </c>
      <c r="BL172" s="89" t="s">
        <v>158</v>
      </c>
      <c r="BM172" s="89" t="s">
        <v>230</v>
      </c>
    </row>
    <row r="173" spans="2:65" s="6" customFormat="1" ht="16.5" customHeight="1" x14ac:dyDescent="0.3">
      <c r="B173" s="23"/>
      <c r="C173" s="24"/>
      <c r="D173" s="157" t="s">
        <v>159</v>
      </c>
      <c r="E173" s="24"/>
      <c r="F173" s="158" t="s">
        <v>650</v>
      </c>
      <c r="G173" s="24"/>
      <c r="H173" s="24"/>
      <c r="J173" s="24"/>
      <c r="K173" s="24"/>
      <c r="L173" s="43"/>
      <c r="M173" s="56"/>
      <c r="N173" s="24"/>
      <c r="O173" s="24"/>
      <c r="P173" s="24"/>
      <c r="Q173" s="24"/>
      <c r="R173" s="24"/>
      <c r="S173" s="24"/>
      <c r="T173" s="57"/>
      <c r="AT173" s="6" t="s">
        <v>159</v>
      </c>
      <c r="AU173" s="6" t="s">
        <v>80</v>
      </c>
    </row>
    <row r="174" spans="2:65" s="6" customFormat="1" ht="15.75" customHeight="1" x14ac:dyDescent="0.3">
      <c r="B174" s="23"/>
      <c r="C174" s="145" t="s">
        <v>235</v>
      </c>
      <c r="D174" s="145" t="s">
        <v>154</v>
      </c>
      <c r="E174" s="146" t="s">
        <v>651</v>
      </c>
      <c r="F174" s="147" t="s">
        <v>652</v>
      </c>
      <c r="G174" s="148" t="s">
        <v>572</v>
      </c>
      <c r="H174" s="149">
        <v>3.0470000000000002</v>
      </c>
      <c r="I174" s="150"/>
      <c r="J174" s="151">
        <f>ROUND($I$174*$H$174,2)</f>
        <v>0</v>
      </c>
      <c r="K174" s="147" t="s">
        <v>560</v>
      </c>
      <c r="L174" s="43"/>
      <c r="M174" s="152"/>
      <c r="N174" s="153" t="s">
        <v>43</v>
      </c>
      <c r="O174" s="24"/>
      <c r="P174" s="154">
        <f>$O$174*$H$174</f>
        <v>0</v>
      </c>
      <c r="Q174" s="154">
        <v>0</v>
      </c>
      <c r="R174" s="154">
        <f>$Q$174*$H$174</f>
        <v>0</v>
      </c>
      <c r="S174" s="154">
        <v>0</v>
      </c>
      <c r="T174" s="155">
        <f>$S$174*$H$174</f>
        <v>0</v>
      </c>
      <c r="AR174" s="89" t="s">
        <v>158</v>
      </c>
      <c r="AT174" s="89" t="s">
        <v>154</v>
      </c>
      <c r="AU174" s="89" t="s">
        <v>80</v>
      </c>
      <c r="AY174" s="6" t="s">
        <v>149</v>
      </c>
      <c r="BE174" s="156">
        <f>IF($N$174="základní",$J$174,0)</f>
        <v>0</v>
      </c>
      <c r="BF174" s="156">
        <f>IF($N$174="snížená",$J$174,0)</f>
        <v>0</v>
      </c>
      <c r="BG174" s="156">
        <f>IF($N$174="zákl. přenesená",$J$174,0)</f>
        <v>0</v>
      </c>
      <c r="BH174" s="156">
        <f>IF($N$174="sníž. přenesená",$J$174,0)</f>
        <v>0</v>
      </c>
      <c r="BI174" s="156">
        <f>IF($N$174="nulová",$J$174,0)</f>
        <v>0</v>
      </c>
      <c r="BJ174" s="89" t="s">
        <v>21</v>
      </c>
      <c r="BK174" s="156">
        <f>ROUND($I$174*$H$174,2)</f>
        <v>0</v>
      </c>
      <c r="BL174" s="89" t="s">
        <v>158</v>
      </c>
      <c r="BM174" s="89" t="s">
        <v>235</v>
      </c>
    </row>
    <row r="175" spans="2:65" s="6" customFormat="1" ht="16.5" customHeight="1" x14ac:dyDescent="0.3">
      <c r="B175" s="23"/>
      <c r="C175" s="24"/>
      <c r="D175" s="157" t="s">
        <v>159</v>
      </c>
      <c r="E175" s="24"/>
      <c r="F175" s="158" t="s">
        <v>653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159</v>
      </c>
      <c r="AU175" s="6" t="s">
        <v>80</v>
      </c>
    </row>
    <row r="176" spans="2:65" s="6" customFormat="1" ht="15.75" customHeight="1" x14ac:dyDescent="0.3">
      <c r="B176" s="23"/>
      <c r="C176" s="145" t="s">
        <v>238</v>
      </c>
      <c r="D176" s="145" t="s">
        <v>154</v>
      </c>
      <c r="E176" s="146" t="s">
        <v>654</v>
      </c>
      <c r="F176" s="147" t="s">
        <v>655</v>
      </c>
      <c r="G176" s="148" t="s">
        <v>559</v>
      </c>
      <c r="H176" s="149">
        <v>5.52</v>
      </c>
      <c r="I176" s="150"/>
      <c r="J176" s="151">
        <f>ROUND($I$176*$H$176,2)</f>
        <v>0</v>
      </c>
      <c r="K176" s="147" t="s">
        <v>560</v>
      </c>
      <c r="L176" s="43"/>
      <c r="M176" s="152"/>
      <c r="N176" s="153" t="s">
        <v>43</v>
      </c>
      <c r="O176" s="24"/>
      <c r="P176" s="154">
        <f>$O$176*$H$176</f>
        <v>0</v>
      </c>
      <c r="Q176" s="154">
        <v>0</v>
      </c>
      <c r="R176" s="154">
        <f>$Q$176*$H$176</f>
        <v>0</v>
      </c>
      <c r="S176" s="154">
        <v>0</v>
      </c>
      <c r="T176" s="155">
        <f>$S$176*$H$176</f>
        <v>0</v>
      </c>
      <c r="AR176" s="89" t="s">
        <v>158</v>
      </c>
      <c r="AT176" s="89" t="s">
        <v>154</v>
      </c>
      <c r="AU176" s="89" t="s">
        <v>80</v>
      </c>
      <c r="AY176" s="6" t="s">
        <v>149</v>
      </c>
      <c r="BE176" s="156">
        <f>IF($N$176="základní",$J$176,0)</f>
        <v>0</v>
      </c>
      <c r="BF176" s="156">
        <f>IF($N$176="snížená",$J$176,0)</f>
        <v>0</v>
      </c>
      <c r="BG176" s="156">
        <f>IF($N$176="zákl. přenesená",$J$176,0)</f>
        <v>0</v>
      </c>
      <c r="BH176" s="156">
        <f>IF($N$176="sníž. přenesená",$J$176,0)</f>
        <v>0</v>
      </c>
      <c r="BI176" s="156">
        <f>IF($N$176="nulová",$J$176,0)</f>
        <v>0</v>
      </c>
      <c r="BJ176" s="89" t="s">
        <v>21</v>
      </c>
      <c r="BK176" s="156">
        <f>ROUND($I$176*$H$176,2)</f>
        <v>0</v>
      </c>
      <c r="BL176" s="89" t="s">
        <v>158</v>
      </c>
      <c r="BM176" s="89" t="s">
        <v>238</v>
      </c>
    </row>
    <row r="177" spans="2:65" s="6" customFormat="1" ht="27" customHeight="1" x14ac:dyDescent="0.3">
      <c r="B177" s="23"/>
      <c r="C177" s="24"/>
      <c r="D177" s="157" t="s">
        <v>159</v>
      </c>
      <c r="E177" s="24"/>
      <c r="F177" s="158" t="s">
        <v>656</v>
      </c>
      <c r="G177" s="24"/>
      <c r="H177" s="24"/>
      <c r="J177" s="24"/>
      <c r="K177" s="24"/>
      <c r="L177" s="43"/>
      <c r="M177" s="56"/>
      <c r="N177" s="24"/>
      <c r="O177" s="24"/>
      <c r="P177" s="24"/>
      <c r="Q177" s="24"/>
      <c r="R177" s="24"/>
      <c r="S177" s="24"/>
      <c r="T177" s="57"/>
      <c r="AT177" s="6" t="s">
        <v>159</v>
      </c>
      <c r="AU177" s="6" t="s">
        <v>80</v>
      </c>
    </row>
    <row r="178" spans="2:65" s="6" customFormat="1" ht="15.75" customHeight="1" x14ac:dyDescent="0.3">
      <c r="B178" s="159"/>
      <c r="C178" s="160"/>
      <c r="D178" s="161" t="s">
        <v>274</v>
      </c>
      <c r="E178" s="160"/>
      <c r="F178" s="162" t="s">
        <v>657</v>
      </c>
      <c r="G178" s="160"/>
      <c r="H178" s="163">
        <v>5.52</v>
      </c>
      <c r="J178" s="160"/>
      <c r="K178" s="160"/>
      <c r="L178" s="164"/>
      <c r="M178" s="165"/>
      <c r="N178" s="160"/>
      <c r="O178" s="160"/>
      <c r="P178" s="160"/>
      <c r="Q178" s="160"/>
      <c r="R178" s="160"/>
      <c r="S178" s="160"/>
      <c r="T178" s="166"/>
      <c r="AT178" s="167" t="s">
        <v>274</v>
      </c>
      <c r="AU178" s="167" t="s">
        <v>80</v>
      </c>
      <c r="AV178" s="167" t="s">
        <v>80</v>
      </c>
      <c r="AW178" s="167" t="s">
        <v>122</v>
      </c>
      <c r="AX178" s="167" t="s">
        <v>72</v>
      </c>
      <c r="AY178" s="167" t="s">
        <v>149</v>
      </c>
    </row>
    <row r="179" spans="2:65" s="6" customFormat="1" ht="15.75" customHeight="1" x14ac:dyDescent="0.3">
      <c r="B179" s="168"/>
      <c r="C179" s="169"/>
      <c r="D179" s="161" t="s">
        <v>274</v>
      </c>
      <c r="E179" s="169"/>
      <c r="F179" s="170" t="s">
        <v>276</v>
      </c>
      <c r="G179" s="169"/>
      <c r="H179" s="171">
        <v>5.52</v>
      </c>
      <c r="J179" s="169"/>
      <c r="K179" s="169"/>
      <c r="L179" s="172"/>
      <c r="M179" s="173"/>
      <c r="N179" s="169"/>
      <c r="O179" s="169"/>
      <c r="P179" s="169"/>
      <c r="Q179" s="169"/>
      <c r="R179" s="169"/>
      <c r="S179" s="169"/>
      <c r="T179" s="174"/>
      <c r="AT179" s="175" t="s">
        <v>274</v>
      </c>
      <c r="AU179" s="175" t="s">
        <v>80</v>
      </c>
      <c r="AV179" s="175" t="s">
        <v>158</v>
      </c>
      <c r="AW179" s="175" t="s">
        <v>122</v>
      </c>
      <c r="AX179" s="175" t="s">
        <v>21</v>
      </c>
      <c r="AY179" s="175" t="s">
        <v>149</v>
      </c>
    </row>
    <row r="180" spans="2:65" s="6" customFormat="1" ht="15.75" customHeight="1" x14ac:dyDescent="0.3">
      <c r="B180" s="23"/>
      <c r="C180" s="145" t="s">
        <v>243</v>
      </c>
      <c r="D180" s="145" t="s">
        <v>154</v>
      </c>
      <c r="E180" s="146" t="s">
        <v>658</v>
      </c>
      <c r="F180" s="147" t="s">
        <v>659</v>
      </c>
      <c r="G180" s="148" t="s">
        <v>559</v>
      </c>
      <c r="H180" s="149">
        <v>5.52</v>
      </c>
      <c r="I180" s="150"/>
      <c r="J180" s="151">
        <f>ROUND($I$180*$H$180,2)</f>
        <v>0</v>
      </c>
      <c r="K180" s="147" t="s">
        <v>560</v>
      </c>
      <c r="L180" s="43"/>
      <c r="M180" s="152"/>
      <c r="N180" s="153" t="s">
        <v>43</v>
      </c>
      <c r="O180" s="24"/>
      <c r="P180" s="154">
        <f>$O$180*$H$180</f>
        <v>0</v>
      </c>
      <c r="Q180" s="154">
        <v>0</v>
      </c>
      <c r="R180" s="154">
        <f>$Q$180*$H$180</f>
        <v>0</v>
      </c>
      <c r="S180" s="154">
        <v>0</v>
      </c>
      <c r="T180" s="155">
        <f>$S$180*$H$180</f>
        <v>0</v>
      </c>
      <c r="AR180" s="89" t="s">
        <v>158</v>
      </c>
      <c r="AT180" s="89" t="s">
        <v>154</v>
      </c>
      <c r="AU180" s="89" t="s">
        <v>80</v>
      </c>
      <c r="AY180" s="6" t="s">
        <v>149</v>
      </c>
      <c r="BE180" s="156">
        <f>IF($N$180="základní",$J$180,0)</f>
        <v>0</v>
      </c>
      <c r="BF180" s="156">
        <f>IF($N$180="snížená",$J$180,0)</f>
        <v>0</v>
      </c>
      <c r="BG180" s="156">
        <f>IF($N$180="zákl. přenesená",$J$180,0)</f>
        <v>0</v>
      </c>
      <c r="BH180" s="156">
        <f>IF($N$180="sníž. přenesená",$J$180,0)</f>
        <v>0</v>
      </c>
      <c r="BI180" s="156">
        <f>IF($N$180="nulová",$J$180,0)</f>
        <v>0</v>
      </c>
      <c r="BJ180" s="89" t="s">
        <v>21</v>
      </c>
      <c r="BK180" s="156">
        <f>ROUND($I$180*$H$180,2)</f>
        <v>0</v>
      </c>
      <c r="BL180" s="89" t="s">
        <v>158</v>
      </c>
      <c r="BM180" s="89" t="s">
        <v>243</v>
      </c>
    </row>
    <row r="181" spans="2:65" s="6" customFormat="1" ht="27" customHeight="1" x14ac:dyDescent="0.3">
      <c r="B181" s="23"/>
      <c r="C181" s="24"/>
      <c r="D181" s="157" t="s">
        <v>159</v>
      </c>
      <c r="E181" s="24"/>
      <c r="F181" s="158" t="s">
        <v>660</v>
      </c>
      <c r="G181" s="24"/>
      <c r="H181" s="24"/>
      <c r="J181" s="24"/>
      <c r="K181" s="24"/>
      <c r="L181" s="43"/>
      <c r="M181" s="56"/>
      <c r="N181" s="24"/>
      <c r="O181" s="24"/>
      <c r="P181" s="24"/>
      <c r="Q181" s="24"/>
      <c r="R181" s="24"/>
      <c r="S181" s="24"/>
      <c r="T181" s="57"/>
      <c r="AT181" s="6" t="s">
        <v>159</v>
      </c>
      <c r="AU181" s="6" t="s">
        <v>80</v>
      </c>
    </row>
    <row r="182" spans="2:65" s="6" customFormat="1" ht="15.75" customHeight="1" x14ac:dyDescent="0.3">
      <c r="B182" s="23"/>
      <c r="C182" s="145" t="s">
        <v>246</v>
      </c>
      <c r="D182" s="145" t="s">
        <v>154</v>
      </c>
      <c r="E182" s="146" t="s">
        <v>661</v>
      </c>
      <c r="F182" s="147" t="s">
        <v>662</v>
      </c>
      <c r="G182" s="148" t="s">
        <v>559</v>
      </c>
      <c r="H182" s="149">
        <v>1.32</v>
      </c>
      <c r="I182" s="150"/>
      <c r="J182" s="151">
        <f>ROUND($I$182*$H$182,2)</f>
        <v>0</v>
      </c>
      <c r="K182" s="147" t="s">
        <v>560</v>
      </c>
      <c r="L182" s="43"/>
      <c r="M182" s="152"/>
      <c r="N182" s="153" t="s">
        <v>43</v>
      </c>
      <c r="O182" s="24"/>
      <c r="P182" s="154">
        <f>$O$182*$H$182</f>
        <v>0</v>
      </c>
      <c r="Q182" s="154">
        <v>0</v>
      </c>
      <c r="R182" s="154">
        <f>$Q$182*$H$182</f>
        <v>0</v>
      </c>
      <c r="S182" s="154">
        <v>0</v>
      </c>
      <c r="T182" s="155">
        <f>$S$182*$H$182</f>
        <v>0</v>
      </c>
      <c r="AR182" s="89" t="s">
        <v>158</v>
      </c>
      <c r="AT182" s="89" t="s">
        <v>154</v>
      </c>
      <c r="AU182" s="89" t="s">
        <v>80</v>
      </c>
      <c r="AY182" s="6" t="s">
        <v>149</v>
      </c>
      <c r="BE182" s="156">
        <f>IF($N$182="základní",$J$182,0)</f>
        <v>0</v>
      </c>
      <c r="BF182" s="156">
        <f>IF($N$182="snížená",$J$182,0)</f>
        <v>0</v>
      </c>
      <c r="BG182" s="156">
        <f>IF($N$182="zákl. přenesená",$J$182,0)</f>
        <v>0</v>
      </c>
      <c r="BH182" s="156">
        <f>IF($N$182="sníž. přenesená",$J$182,0)</f>
        <v>0</v>
      </c>
      <c r="BI182" s="156">
        <f>IF($N$182="nulová",$J$182,0)</f>
        <v>0</v>
      </c>
      <c r="BJ182" s="89" t="s">
        <v>21</v>
      </c>
      <c r="BK182" s="156">
        <f>ROUND($I$182*$H$182,2)</f>
        <v>0</v>
      </c>
      <c r="BL182" s="89" t="s">
        <v>158</v>
      </c>
      <c r="BM182" s="89" t="s">
        <v>246</v>
      </c>
    </row>
    <row r="183" spans="2:65" s="6" customFormat="1" ht="27" customHeight="1" x14ac:dyDescent="0.3">
      <c r="B183" s="23"/>
      <c r="C183" s="24"/>
      <c r="D183" s="157" t="s">
        <v>159</v>
      </c>
      <c r="E183" s="24"/>
      <c r="F183" s="158" t="s">
        <v>663</v>
      </c>
      <c r="G183" s="24"/>
      <c r="H183" s="24"/>
      <c r="J183" s="24"/>
      <c r="K183" s="24"/>
      <c r="L183" s="43"/>
      <c r="M183" s="56"/>
      <c r="N183" s="24"/>
      <c r="O183" s="24"/>
      <c r="P183" s="24"/>
      <c r="Q183" s="24"/>
      <c r="R183" s="24"/>
      <c r="S183" s="24"/>
      <c r="T183" s="57"/>
      <c r="AT183" s="6" t="s">
        <v>159</v>
      </c>
      <c r="AU183" s="6" t="s">
        <v>80</v>
      </c>
    </row>
    <row r="184" spans="2:65" s="6" customFormat="1" ht="15.75" customHeight="1" x14ac:dyDescent="0.3">
      <c r="B184" s="159"/>
      <c r="C184" s="160"/>
      <c r="D184" s="161" t="s">
        <v>274</v>
      </c>
      <c r="E184" s="160"/>
      <c r="F184" s="162" t="s">
        <v>664</v>
      </c>
      <c r="G184" s="160"/>
      <c r="H184" s="163">
        <v>1.32</v>
      </c>
      <c r="J184" s="160"/>
      <c r="K184" s="160"/>
      <c r="L184" s="164"/>
      <c r="M184" s="165"/>
      <c r="N184" s="160"/>
      <c r="O184" s="160"/>
      <c r="P184" s="160"/>
      <c r="Q184" s="160"/>
      <c r="R184" s="160"/>
      <c r="S184" s="160"/>
      <c r="T184" s="166"/>
      <c r="AT184" s="167" t="s">
        <v>274</v>
      </c>
      <c r="AU184" s="167" t="s">
        <v>80</v>
      </c>
      <c r="AV184" s="167" t="s">
        <v>80</v>
      </c>
      <c r="AW184" s="167" t="s">
        <v>122</v>
      </c>
      <c r="AX184" s="167" t="s">
        <v>72</v>
      </c>
      <c r="AY184" s="167" t="s">
        <v>149</v>
      </c>
    </row>
    <row r="185" spans="2:65" s="6" customFormat="1" ht="15.75" customHeight="1" x14ac:dyDescent="0.3">
      <c r="B185" s="168"/>
      <c r="C185" s="169"/>
      <c r="D185" s="161" t="s">
        <v>274</v>
      </c>
      <c r="E185" s="169"/>
      <c r="F185" s="170" t="s">
        <v>276</v>
      </c>
      <c r="G185" s="169"/>
      <c r="H185" s="171">
        <v>1.32</v>
      </c>
      <c r="J185" s="169"/>
      <c r="K185" s="169"/>
      <c r="L185" s="172"/>
      <c r="M185" s="173"/>
      <c r="N185" s="169"/>
      <c r="O185" s="169"/>
      <c r="P185" s="169"/>
      <c r="Q185" s="169"/>
      <c r="R185" s="169"/>
      <c r="S185" s="169"/>
      <c r="T185" s="174"/>
      <c r="AT185" s="175" t="s">
        <v>274</v>
      </c>
      <c r="AU185" s="175" t="s">
        <v>80</v>
      </c>
      <c r="AV185" s="175" t="s">
        <v>158</v>
      </c>
      <c r="AW185" s="175" t="s">
        <v>122</v>
      </c>
      <c r="AX185" s="175" t="s">
        <v>21</v>
      </c>
      <c r="AY185" s="175" t="s">
        <v>149</v>
      </c>
    </row>
    <row r="186" spans="2:65" s="6" customFormat="1" ht="15.75" customHeight="1" x14ac:dyDescent="0.3">
      <c r="B186" s="23"/>
      <c r="C186" s="145" t="s">
        <v>249</v>
      </c>
      <c r="D186" s="145" t="s">
        <v>154</v>
      </c>
      <c r="E186" s="146" t="s">
        <v>665</v>
      </c>
      <c r="F186" s="147" t="s">
        <v>666</v>
      </c>
      <c r="G186" s="148" t="s">
        <v>572</v>
      </c>
      <c r="H186" s="149">
        <v>2.8319999999999999</v>
      </c>
      <c r="I186" s="150"/>
      <c r="J186" s="151">
        <f>ROUND($I$186*$H$186,2)</f>
        <v>0</v>
      </c>
      <c r="K186" s="147" t="s">
        <v>560</v>
      </c>
      <c r="L186" s="43"/>
      <c r="M186" s="152"/>
      <c r="N186" s="153" t="s">
        <v>43</v>
      </c>
      <c r="O186" s="24"/>
      <c r="P186" s="154">
        <f>$O$186*$H$186</f>
        <v>0</v>
      </c>
      <c r="Q186" s="154">
        <v>0</v>
      </c>
      <c r="R186" s="154">
        <f>$Q$186*$H$186</f>
        <v>0</v>
      </c>
      <c r="S186" s="154">
        <v>0</v>
      </c>
      <c r="T186" s="155">
        <f>$S$186*$H$186</f>
        <v>0</v>
      </c>
      <c r="AR186" s="89" t="s">
        <v>158</v>
      </c>
      <c r="AT186" s="89" t="s">
        <v>154</v>
      </c>
      <c r="AU186" s="89" t="s">
        <v>80</v>
      </c>
      <c r="AY186" s="6" t="s">
        <v>149</v>
      </c>
      <c r="BE186" s="156">
        <f>IF($N$186="základní",$J$186,0)</f>
        <v>0</v>
      </c>
      <c r="BF186" s="156">
        <f>IF($N$186="snížená",$J$186,0)</f>
        <v>0</v>
      </c>
      <c r="BG186" s="156">
        <f>IF($N$186="zákl. přenesená",$J$186,0)</f>
        <v>0</v>
      </c>
      <c r="BH186" s="156">
        <f>IF($N$186="sníž. přenesená",$J$186,0)</f>
        <v>0</v>
      </c>
      <c r="BI186" s="156">
        <f>IF($N$186="nulová",$J$186,0)</f>
        <v>0</v>
      </c>
      <c r="BJ186" s="89" t="s">
        <v>21</v>
      </c>
      <c r="BK186" s="156">
        <f>ROUND($I$186*$H$186,2)</f>
        <v>0</v>
      </c>
      <c r="BL186" s="89" t="s">
        <v>158</v>
      </c>
      <c r="BM186" s="89" t="s">
        <v>249</v>
      </c>
    </row>
    <row r="187" spans="2:65" s="6" customFormat="1" ht="27" customHeight="1" x14ac:dyDescent="0.3">
      <c r="B187" s="23"/>
      <c r="C187" s="24"/>
      <c r="D187" s="157" t="s">
        <v>159</v>
      </c>
      <c r="E187" s="24"/>
      <c r="F187" s="158" t="s">
        <v>667</v>
      </c>
      <c r="G187" s="24"/>
      <c r="H187" s="24"/>
      <c r="J187" s="24"/>
      <c r="K187" s="24"/>
      <c r="L187" s="43"/>
      <c r="M187" s="56"/>
      <c r="N187" s="24"/>
      <c r="O187" s="24"/>
      <c r="P187" s="24"/>
      <c r="Q187" s="24"/>
      <c r="R187" s="24"/>
      <c r="S187" s="24"/>
      <c r="T187" s="57"/>
      <c r="AT187" s="6" t="s">
        <v>159</v>
      </c>
      <c r="AU187" s="6" t="s">
        <v>80</v>
      </c>
    </row>
    <row r="188" spans="2:65" s="132" customFormat="1" ht="30.75" customHeight="1" x14ac:dyDescent="0.3">
      <c r="B188" s="133"/>
      <c r="C188" s="134"/>
      <c r="D188" s="134" t="s">
        <v>71</v>
      </c>
      <c r="E188" s="143" t="s">
        <v>162</v>
      </c>
      <c r="F188" s="143" t="s">
        <v>668</v>
      </c>
      <c r="G188" s="134"/>
      <c r="H188" s="134"/>
      <c r="J188" s="144">
        <f>$BK$188</f>
        <v>0</v>
      </c>
      <c r="K188" s="134"/>
      <c r="L188" s="137"/>
      <c r="M188" s="138"/>
      <c r="N188" s="134"/>
      <c r="O188" s="134"/>
      <c r="P188" s="139">
        <f>SUM($P$189:$P$215)</f>
        <v>0</v>
      </c>
      <c r="Q188" s="134"/>
      <c r="R188" s="139">
        <f>SUM($R$189:$R$215)</f>
        <v>0</v>
      </c>
      <c r="S188" s="134"/>
      <c r="T188" s="140">
        <f>SUM($T$189:$T$215)</f>
        <v>0</v>
      </c>
      <c r="AR188" s="141" t="s">
        <v>21</v>
      </c>
      <c r="AT188" s="141" t="s">
        <v>71</v>
      </c>
      <c r="AU188" s="141" t="s">
        <v>21</v>
      </c>
      <c r="AY188" s="141" t="s">
        <v>149</v>
      </c>
      <c r="BK188" s="142">
        <f>SUM($BK$189:$BK$215)</f>
        <v>0</v>
      </c>
    </row>
    <row r="189" spans="2:65" s="6" customFormat="1" ht="15.75" customHeight="1" x14ac:dyDescent="0.3">
      <c r="B189" s="23"/>
      <c r="C189" s="145" t="s">
        <v>252</v>
      </c>
      <c r="D189" s="145" t="s">
        <v>154</v>
      </c>
      <c r="E189" s="146" t="s">
        <v>669</v>
      </c>
      <c r="F189" s="147" t="s">
        <v>670</v>
      </c>
      <c r="G189" s="148" t="s">
        <v>157</v>
      </c>
      <c r="H189" s="149">
        <v>2</v>
      </c>
      <c r="I189" s="150"/>
      <c r="J189" s="151">
        <f>ROUND($I$189*$H$189,2)</f>
        <v>0</v>
      </c>
      <c r="K189" s="147" t="s">
        <v>560</v>
      </c>
      <c r="L189" s="43"/>
      <c r="M189" s="152"/>
      <c r="N189" s="153" t="s">
        <v>43</v>
      </c>
      <c r="O189" s="24"/>
      <c r="P189" s="154">
        <f>$O$189*$H$189</f>
        <v>0</v>
      </c>
      <c r="Q189" s="154">
        <v>0</v>
      </c>
      <c r="R189" s="154">
        <f>$Q$189*$H$189</f>
        <v>0</v>
      </c>
      <c r="S189" s="154">
        <v>0</v>
      </c>
      <c r="T189" s="155">
        <f>$S$189*$H$189</f>
        <v>0</v>
      </c>
      <c r="AR189" s="89" t="s">
        <v>158</v>
      </c>
      <c r="AT189" s="89" t="s">
        <v>154</v>
      </c>
      <c r="AU189" s="89" t="s">
        <v>80</v>
      </c>
      <c r="AY189" s="6" t="s">
        <v>149</v>
      </c>
      <c r="BE189" s="156">
        <f>IF($N$189="základní",$J$189,0)</f>
        <v>0</v>
      </c>
      <c r="BF189" s="156">
        <f>IF($N$189="snížená",$J$189,0)</f>
        <v>0</v>
      </c>
      <c r="BG189" s="156">
        <f>IF($N$189="zákl. přenesená",$J$189,0)</f>
        <v>0</v>
      </c>
      <c r="BH189" s="156">
        <f>IF($N$189="sníž. přenesená",$J$189,0)</f>
        <v>0</v>
      </c>
      <c r="BI189" s="156">
        <f>IF($N$189="nulová",$J$189,0)</f>
        <v>0</v>
      </c>
      <c r="BJ189" s="89" t="s">
        <v>21</v>
      </c>
      <c r="BK189" s="156">
        <f>ROUND($I$189*$H$189,2)</f>
        <v>0</v>
      </c>
      <c r="BL189" s="89" t="s">
        <v>158</v>
      </c>
      <c r="BM189" s="89" t="s">
        <v>252</v>
      </c>
    </row>
    <row r="190" spans="2:65" s="6" customFormat="1" ht="27" customHeight="1" x14ac:dyDescent="0.3">
      <c r="B190" s="23"/>
      <c r="C190" s="24"/>
      <c r="D190" s="157" t="s">
        <v>159</v>
      </c>
      <c r="E190" s="24"/>
      <c r="F190" s="158" t="s">
        <v>671</v>
      </c>
      <c r="G190" s="24"/>
      <c r="H190" s="24"/>
      <c r="J190" s="24"/>
      <c r="K190" s="24"/>
      <c r="L190" s="43"/>
      <c r="M190" s="56"/>
      <c r="N190" s="24"/>
      <c r="O190" s="24"/>
      <c r="P190" s="24"/>
      <c r="Q190" s="24"/>
      <c r="R190" s="24"/>
      <c r="S190" s="24"/>
      <c r="T190" s="57"/>
      <c r="AT190" s="6" t="s">
        <v>159</v>
      </c>
      <c r="AU190" s="6" t="s">
        <v>80</v>
      </c>
    </row>
    <row r="191" spans="2:65" s="6" customFormat="1" ht="15.75" customHeight="1" x14ac:dyDescent="0.3">
      <c r="B191" s="23"/>
      <c r="C191" s="145" t="s">
        <v>258</v>
      </c>
      <c r="D191" s="145" t="s">
        <v>154</v>
      </c>
      <c r="E191" s="146" t="s">
        <v>672</v>
      </c>
      <c r="F191" s="147" t="s">
        <v>673</v>
      </c>
      <c r="G191" s="148" t="s">
        <v>572</v>
      </c>
      <c r="H191" s="149">
        <v>4.4999999999999998E-2</v>
      </c>
      <c r="I191" s="150"/>
      <c r="J191" s="151">
        <f>ROUND($I$191*$H$191,2)</f>
        <v>0</v>
      </c>
      <c r="K191" s="147" t="s">
        <v>560</v>
      </c>
      <c r="L191" s="43"/>
      <c r="M191" s="152"/>
      <c r="N191" s="153" t="s">
        <v>43</v>
      </c>
      <c r="O191" s="24"/>
      <c r="P191" s="154">
        <f>$O$191*$H$191</f>
        <v>0</v>
      </c>
      <c r="Q191" s="154">
        <v>0</v>
      </c>
      <c r="R191" s="154">
        <f>$Q$191*$H$191</f>
        <v>0</v>
      </c>
      <c r="S191" s="154">
        <v>0</v>
      </c>
      <c r="T191" s="155">
        <f>$S$191*$H$191</f>
        <v>0</v>
      </c>
      <c r="AR191" s="89" t="s">
        <v>158</v>
      </c>
      <c r="AT191" s="89" t="s">
        <v>154</v>
      </c>
      <c r="AU191" s="89" t="s">
        <v>80</v>
      </c>
      <c r="AY191" s="6" t="s">
        <v>149</v>
      </c>
      <c r="BE191" s="156">
        <f>IF($N$191="základní",$J$191,0)</f>
        <v>0</v>
      </c>
      <c r="BF191" s="156">
        <f>IF($N$191="snížená",$J$191,0)</f>
        <v>0</v>
      </c>
      <c r="BG191" s="156">
        <f>IF($N$191="zákl. přenesená",$J$191,0)</f>
        <v>0</v>
      </c>
      <c r="BH191" s="156">
        <f>IF($N$191="sníž. přenesená",$J$191,0)</f>
        <v>0</v>
      </c>
      <c r="BI191" s="156">
        <f>IF($N$191="nulová",$J$191,0)</f>
        <v>0</v>
      </c>
      <c r="BJ191" s="89" t="s">
        <v>21</v>
      </c>
      <c r="BK191" s="156">
        <f>ROUND($I$191*$H$191,2)</f>
        <v>0</v>
      </c>
      <c r="BL191" s="89" t="s">
        <v>158</v>
      </c>
      <c r="BM191" s="89" t="s">
        <v>255</v>
      </c>
    </row>
    <row r="192" spans="2:65" s="6" customFormat="1" ht="16.5" customHeight="1" x14ac:dyDescent="0.3">
      <c r="B192" s="23"/>
      <c r="C192" s="24"/>
      <c r="D192" s="157" t="s">
        <v>159</v>
      </c>
      <c r="E192" s="24"/>
      <c r="F192" s="158" t="s">
        <v>674</v>
      </c>
      <c r="G192" s="24"/>
      <c r="H192" s="24"/>
      <c r="J192" s="24"/>
      <c r="K192" s="24"/>
      <c r="L192" s="43"/>
      <c r="M192" s="56"/>
      <c r="N192" s="24"/>
      <c r="O192" s="24"/>
      <c r="P192" s="24"/>
      <c r="Q192" s="24"/>
      <c r="R192" s="24"/>
      <c r="S192" s="24"/>
      <c r="T192" s="57"/>
      <c r="AT192" s="6" t="s">
        <v>159</v>
      </c>
      <c r="AU192" s="6" t="s">
        <v>80</v>
      </c>
    </row>
    <row r="193" spans="2:65" s="6" customFormat="1" ht="15.75" customHeight="1" x14ac:dyDescent="0.3">
      <c r="B193" s="159"/>
      <c r="C193" s="160"/>
      <c r="D193" s="161" t="s">
        <v>274</v>
      </c>
      <c r="E193" s="160"/>
      <c r="F193" s="162" t="s">
        <v>675</v>
      </c>
      <c r="G193" s="160"/>
      <c r="H193" s="163">
        <v>4.4999999999999998E-2</v>
      </c>
      <c r="J193" s="160"/>
      <c r="K193" s="160"/>
      <c r="L193" s="164"/>
      <c r="M193" s="165"/>
      <c r="N193" s="160"/>
      <c r="O193" s="160"/>
      <c r="P193" s="160"/>
      <c r="Q193" s="160"/>
      <c r="R193" s="160"/>
      <c r="S193" s="160"/>
      <c r="T193" s="166"/>
      <c r="AT193" s="167" t="s">
        <v>274</v>
      </c>
      <c r="AU193" s="167" t="s">
        <v>80</v>
      </c>
      <c r="AV193" s="167" t="s">
        <v>80</v>
      </c>
      <c r="AW193" s="167" t="s">
        <v>122</v>
      </c>
      <c r="AX193" s="167" t="s">
        <v>72</v>
      </c>
      <c r="AY193" s="167" t="s">
        <v>149</v>
      </c>
    </row>
    <row r="194" spans="2:65" s="6" customFormat="1" ht="15.75" customHeight="1" x14ac:dyDescent="0.3">
      <c r="B194" s="168"/>
      <c r="C194" s="169"/>
      <c r="D194" s="161" t="s">
        <v>274</v>
      </c>
      <c r="E194" s="169"/>
      <c r="F194" s="170" t="s">
        <v>276</v>
      </c>
      <c r="G194" s="169"/>
      <c r="H194" s="171">
        <v>4.4999999999999998E-2</v>
      </c>
      <c r="J194" s="169"/>
      <c r="K194" s="169"/>
      <c r="L194" s="172"/>
      <c r="M194" s="173"/>
      <c r="N194" s="169"/>
      <c r="O194" s="169"/>
      <c r="P194" s="169"/>
      <c r="Q194" s="169"/>
      <c r="R194" s="169"/>
      <c r="S194" s="169"/>
      <c r="T194" s="174"/>
      <c r="AT194" s="175" t="s">
        <v>274</v>
      </c>
      <c r="AU194" s="175" t="s">
        <v>80</v>
      </c>
      <c r="AV194" s="175" t="s">
        <v>158</v>
      </c>
      <c r="AW194" s="175" t="s">
        <v>122</v>
      </c>
      <c r="AX194" s="175" t="s">
        <v>21</v>
      </c>
      <c r="AY194" s="175" t="s">
        <v>149</v>
      </c>
    </row>
    <row r="195" spans="2:65" s="6" customFormat="1" ht="15.75" customHeight="1" x14ac:dyDescent="0.3">
      <c r="B195" s="23"/>
      <c r="C195" s="145" t="s">
        <v>260</v>
      </c>
      <c r="D195" s="145" t="s">
        <v>154</v>
      </c>
      <c r="E195" s="146" t="s">
        <v>676</v>
      </c>
      <c r="F195" s="147" t="s">
        <v>677</v>
      </c>
      <c r="G195" s="148" t="s">
        <v>157</v>
      </c>
      <c r="H195" s="149">
        <v>23</v>
      </c>
      <c r="I195" s="150"/>
      <c r="J195" s="151">
        <f>ROUND($I$195*$H$195,2)</f>
        <v>0</v>
      </c>
      <c r="K195" s="147" t="s">
        <v>560</v>
      </c>
      <c r="L195" s="43"/>
      <c r="M195" s="152"/>
      <c r="N195" s="153" t="s">
        <v>43</v>
      </c>
      <c r="O195" s="24"/>
      <c r="P195" s="154">
        <f>$O$195*$H$195</f>
        <v>0</v>
      </c>
      <c r="Q195" s="154">
        <v>0</v>
      </c>
      <c r="R195" s="154">
        <f>$Q$195*$H$195</f>
        <v>0</v>
      </c>
      <c r="S195" s="154">
        <v>0</v>
      </c>
      <c r="T195" s="155">
        <f>$S$195*$H$195</f>
        <v>0</v>
      </c>
      <c r="AR195" s="89" t="s">
        <v>158</v>
      </c>
      <c r="AT195" s="89" t="s">
        <v>154</v>
      </c>
      <c r="AU195" s="89" t="s">
        <v>80</v>
      </c>
      <c r="AY195" s="6" t="s">
        <v>149</v>
      </c>
      <c r="BE195" s="156">
        <f>IF($N$195="základní",$J$195,0)</f>
        <v>0</v>
      </c>
      <c r="BF195" s="156">
        <f>IF($N$195="snížená",$J$195,0)</f>
        <v>0</v>
      </c>
      <c r="BG195" s="156">
        <f>IF($N$195="zákl. přenesená",$J$195,0)</f>
        <v>0</v>
      </c>
      <c r="BH195" s="156">
        <f>IF($N$195="sníž. přenesená",$J$195,0)</f>
        <v>0</v>
      </c>
      <c r="BI195" s="156">
        <f>IF($N$195="nulová",$J$195,0)</f>
        <v>0</v>
      </c>
      <c r="BJ195" s="89" t="s">
        <v>21</v>
      </c>
      <c r="BK195" s="156">
        <f>ROUND($I$195*$H$195,2)</f>
        <v>0</v>
      </c>
      <c r="BL195" s="89" t="s">
        <v>158</v>
      </c>
      <c r="BM195" s="89" t="s">
        <v>258</v>
      </c>
    </row>
    <row r="196" spans="2:65" s="6" customFormat="1" ht="109.5" customHeight="1" x14ac:dyDescent="0.3">
      <c r="B196" s="23"/>
      <c r="C196" s="24"/>
      <c r="D196" s="157" t="s">
        <v>159</v>
      </c>
      <c r="E196" s="24"/>
      <c r="F196" s="158" t="s">
        <v>678</v>
      </c>
      <c r="G196" s="24"/>
      <c r="H196" s="24"/>
      <c r="J196" s="24"/>
      <c r="K196" s="24"/>
      <c r="L196" s="43"/>
      <c r="M196" s="56"/>
      <c r="N196" s="24"/>
      <c r="O196" s="24"/>
      <c r="P196" s="24"/>
      <c r="Q196" s="24"/>
      <c r="R196" s="24"/>
      <c r="S196" s="24"/>
      <c r="T196" s="57"/>
      <c r="AT196" s="6" t="s">
        <v>159</v>
      </c>
      <c r="AU196" s="6" t="s">
        <v>80</v>
      </c>
    </row>
    <row r="197" spans="2:65" s="6" customFormat="1" ht="15.75" customHeight="1" x14ac:dyDescent="0.3">
      <c r="B197" s="159"/>
      <c r="C197" s="160"/>
      <c r="D197" s="161" t="s">
        <v>274</v>
      </c>
      <c r="E197" s="160"/>
      <c r="F197" s="162" t="s">
        <v>223</v>
      </c>
      <c r="G197" s="160"/>
      <c r="H197" s="163">
        <v>23</v>
      </c>
      <c r="J197" s="160"/>
      <c r="K197" s="160"/>
      <c r="L197" s="164"/>
      <c r="M197" s="165"/>
      <c r="N197" s="160"/>
      <c r="O197" s="160"/>
      <c r="P197" s="160"/>
      <c r="Q197" s="160"/>
      <c r="R197" s="160"/>
      <c r="S197" s="160"/>
      <c r="T197" s="166"/>
      <c r="AT197" s="167" t="s">
        <v>274</v>
      </c>
      <c r="AU197" s="167" t="s">
        <v>80</v>
      </c>
      <c r="AV197" s="167" t="s">
        <v>80</v>
      </c>
      <c r="AW197" s="167" t="s">
        <v>122</v>
      </c>
      <c r="AX197" s="167" t="s">
        <v>72</v>
      </c>
      <c r="AY197" s="167" t="s">
        <v>149</v>
      </c>
    </row>
    <row r="198" spans="2:65" s="6" customFormat="1" ht="15.75" customHeight="1" x14ac:dyDescent="0.3">
      <c r="B198" s="168"/>
      <c r="C198" s="169"/>
      <c r="D198" s="161" t="s">
        <v>274</v>
      </c>
      <c r="E198" s="169"/>
      <c r="F198" s="170" t="s">
        <v>276</v>
      </c>
      <c r="G198" s="169"/>
      <c r="H198" s="171">
        <v>23</v>
      </c>
      <c r="J198" s="169"/>
      <c r="K198" s="169"/>
      <c r="L198" s="172"/>
      <c r="M198" s="173"/>
      <c r="N198" s="169"/>
      <c r="O198" s="169"/>
      <c r="P198" s="169"/>
      <c r="Q198" s="169"/>
      <c r="R198" s="169"/>
      <c r="S198" s="169"/>
      <c r="T198" s="174"/>
      <c r="AT198" s="175" t="s">
        <v>274</v>
      </c>
      <c r="AU198" s="175" t="s">
        <v>80</v>
      </c>
      <c r="AV198" s="175" t="s">
        <v>158</v>
      </c>
      <c r="AW198" s="175" t="s">
        <v>122</v>
      </c>
      <c r="AX198" s="175" t="s">
        <v>21</v>
      </c>
      <c r="AY198" s="175" t="s">
        <v>149</v>
      </c>
    </row>
    <row r="199" spans="2:65" s="6" customFormat="1" ht="15.75" customHeight="1" x14ac:dyDescent="0.3">
      <c r="B199" s="23"/>
      <c r="C199" s="145" t="s">
        <v>283</v>
      </c>
      <c r="D199" s="145" t="s">
        <v>154</v>
      </c>
      <c r="E199" s="146" t="s">
        <v>679</v>
      </c>
      <c r="F199" s="147" t="s">
        <v>680</v>
      </c>
      <c r="G199" s="148" t="s">
        <v>559</v>
      </c>
      <c r="H199" s="149">
        <v>0.377</v>
      </c>
      <c r="I199" s="150"/>
      <c r="J199" s="151">
        <f>ROUND($I$199*$H$199,2)</f>
        <v>0</v>
      </c>
      <c r="K199" s="147" t="s">
        <v>560</v>
      </c>
      <c r="L199" s="43"/>
      <c r="M199" s="152"/>
      <c r="N199" s="153" t="s">
        <v>43</v>
      </c>
      <c r="O199" s="24"/>
      <c r="P199" s="154">
        <f>$O$199*$H$199</f>
        <v>0</v>
      </c>
      <c r="Q199" s="154">
        <v>0</v>
      </c>
      <c r="R199" s="154">
        <f>$Q$199*$H$199</f>
        <v>0</v>
      </c>
      <c r="S199" s="154">
        <v>0</v>
      </c>
      <c r="T199" s="155">
        <f>$S$199*$H$199</f>
        <v>0</v>
      </c>
      <c r="AR199" s="89" t="s">
        <v>158</v>
      </c>
      <c r="AT199" s="89" t="s">
        <v>154</v>
      </c>
      <c r="AU199" s="89" t="s">
        <v>80</v>
      </c>
      <c r="AY199" s="6" t="s">
        <v>149</v>
      </c>
      <c r="BE199" s="156">
        <f>IF($N$199="základní",$J$199,0)</f>
        <v>0</v>
      </c>
      <c r="BF199" s="156">
        <f>IF($N$199="snížená",$J$199,0)</f>
        <v>0</v>
      </c>
      <c r="BG199" s="156">
        <f>IF($N$199="zákl. přenesená",$J$199,0)</f>
        <v>0</v>
      </c>
      <c r="BH199" s="156">
        <f>IF($N$199="sníž. přenesená",$J$199,0)</f>
        <v>0</v>
      </c>
      <c r="BI199" s="156">
        <f>IF($N$199="nulová",$J$199,0)</f>
        <v>0</v>
      </c>
      <c r="BJ199" s="89" t="s">
        <v>21</v>
      </c>
      <c r="BK199" s="156">
        <f>ROUND($I$199*$H$199,2)</f>
        <v>0</v>
      </c>
      <c r="BL199" s="89" t="s">
        <v>158</v>
      </c>
      <c r="BM199" s="89" t="s">
        <v>260</v>
      </c>
    </row>
    <row r="200" spans="2:65" s="6" customFormat="1" ht="27" customHeight="1" x14ac:dyDescent="0.3">
      <c r="B200" s="23"/>
      <c r="C200" s="24"/>
      <c r="D200" s="157" t="s">
        <v>159</v>
      </c>
      <c r="E200" s="24"/>
      <c r="F200" s="158" t="s">
        <v>681</v>
      </c>
      <c r="G200" s="24"/>
      <c r="H200" s="24"/>
      <c r="J200" s="24"/>
      <c r="K200" s="24"/>
      <c r="L200" s="43"/>
      <c r="M200" s="56"/>
      <c r="N200" s="24"/>
      <c r="O200" s="24"/>
      <c r="P200" s="24"/>
      <c r="Q200" s="24"/>
      <c r="R200" s="24"/>
      <c r="S200" s="24"/>
      <c r="T200" s="57"/>
      <c r="AT200" s="6" t="s">
        <v>159</v>
      </c>
      <c r="AU200" s="6" t="s">
        <v>80</v>
      </c>
    </row>
    <row r="201" spans="2:65" s="6" customFormat="1" ht="15.75" customHeight="1" x14ac:dyDescent="0.3">
      <c r="B201" s="159"/>
      <c r="C201" s="160"/>
      <c r="D201" s="161" t="s">
        <v>274</v>
      </c>
      <c r="E201" s="160"/>
      <c r="F201" s="162" t="s">
        <v>682</v>
      </c>
      <c r="G201" s="160"/>
      <c r="H201" s="163">
        <v>0.377</v>
      </c>
      <c r="J201" s="160"/>
      <c r="K201" s="160"/>
      <c r="L201" s="164"/>
      <c r="M201" s="165"/>
      <c r="N201" s="160"/>
      <c r="O201" s="160"/>
      <c r="P201" s="160"/>
      <c r="Q201" s="160"/>
      <c r="R201" s="160"/>
      <c r="S201" s="160"/>
      <c r="T201" s="166"/>
      <c r="AT201" s="167" t="s">
        <v>274</v>
      </c>
      <c r="AU201" s="167" t="s">
        <v>80</v>
      </c>
      <c r="AV201" s="167" t="s">
        <v>80</v>
      </c>
      <c r="AW201" s="167" t="s">
        <v>122</v>
      </c>
      <c r="AX201" s="167" t="s">
        <v>72</v>
      </c>
      <c r="AY201" s="167" t="s">
        <v>149</v>
      </c>
    </row>
    <row r="202" spans="2:65" s="6" customFormat="1" ht="15.75" customHeight="1" x14ac:dyDescent="0.3">
      <c r="B202" s="168"/>
      <c r="C202" s="169"/>
      <c r="D202" s="161" t="s">
        <v>274</v>
      </c>
      <c r="E202" s="169"/>
      <c r="F202" s="170" t="s">
        <v>276</v>
      </c>
      <c r="G202" s="169"/>
      <c r="H202" s="171">
        <v>0.377</v>
      </c>
      <c r="J202" s="169"/>
      <c r="K202" s="169"/>
      <c r="L202" s="172"/>
      <c r="M202" s="173"/>
      <c r="N202" s="169"/>
      <c r="O202" s="169"/>
      <c r="P202" s="169"/>
      <c r="Q202" s="169"/>
      <c r="R202" s="169"/>
      <c r="S202" s="169"/>
      <c r="T202" s="174"/>
      <c r="AT202" s="175" t="s">
        <v>274</v>
      </c>
      <c r="AU202" s="175" t="s">
        <v>80</v>
      </c>
      <c r="AV202" s="175" t="s">
        <v>158</v>
      </c>
      <c r="AW202" s="175" t="s">
        <v>122</v>
      </c>
      <c r="AX202" s="175" t="s">
        <v>21</v>
      </c>
      <c r="AY202" s="175" t="s">
        <v>149</v>
      </c>
    </row>
    <row r="203" spans="2:65" s="6" customFormat="1" ht="15.75" customHeight="1" x14ac:dyDescent="0.3">
      <c r="B203" s="23"/>
      <c r="C203" s="145" t="s">
        <v>287</v>
      </c>
      <c r="D203" s="145" t="s">
        <v>154</v>
      </c>
      <c r="E203" s="146" t="s">
        <v>683</v>
      </c>
      <c r="F203" s="147" t="s">
        <v>684</v>
      </c>
      <c r="G203" s="148" t="s">
        <v>559</v>
      </c>
      <c r="H203" s="149">
        <v>1.5</v>
      </c>
      <c r="I203" s="150"/>
      <c r="J203" s="151">
        <f>ROUND($I$203*$H$203,2)</f>
        <v>0</v>
      </c>
      <c r="K203" s="147" t="s">
        <v>560</v>
      </c>
      <c r="L203" s="43"/>
      <c r="M203" s="152"/>
      <c r="N203" s="153" t="s">
        <v>43</v>
      </c>
      <c r="O203" s="24"/>
      <c r="P203" s="154">
        <f>$O$203*$H$203</f>
        <v>0</v>
      </c>
      <c r="Q203" s="154">
        <v>0</v>
      </c>
      <c r="R203" s="154">
        <f>$Q$203*$H$203</f>
        <v>0</v>
      </c>
      <c r="S203" s="154">
        <v>0</v>
      </c>
      <c r="T203" s="155">
        <f>$S$203*$H$203</f>
        <v>0</v>
      </c>
      <c r="AR203" s="89" t="s">
        <v>158</v>
      </c>
      <c r="AT203" s="89" t="s">
        <v>154</v>
      </c>
      <c r="AU203" s="89" t="s">
        <v>80</v>
      </c>
      <c r="AY203" s="6" t="s">
        <v>149</v>
      </c>
      <c r="BE203" s="156">
        <f>IF($N$203="základní",$J$203,0)</f>
        <v>0</v>
      </c>
      <c r="BF203" s="156">
        <f>IF($N$203="snížená",$J$203,0)</f>
        <v>0</v>
      </c>
      <c r="BG203" s="156">
        <f>IF($N$203="zákl. přenesená",$J$203,0)</f>
        <v>0</v>
      </c>
      <c r="BH203" s="156">
        <f>IF($N$203="sníž. přenesená",$J$203,0)</f>
        <v>0</v>
      </c>
      <c r="BI203" s="156">
        <f>IF($N$203="nulová",$J$203,0)</f>
        <v>0</v>
      </c>
      <c r="BJ203" s="89" t="s">
        <v>21</v>
      </c>
      <c r="BK203" s="156">
        <f>ROUND($I$203*$H$203,2)</f>
        <v>0</v>
      </c>
      <c r="BL203" s="89" t="s">
        <v>158</v>
      </c>
      <c r="BM203" s="89" t="s">
        <v>263</v>
      </c>
    </row>
    <row r="204" spans="2:65" s="6" customFormat="1" ht="16.5" customHeight="1" x14ac:dyDescent="0.3">
      <c r="B204" s="23"/>
      <c r="C204" s="24"/>
      <c r="D204" s="157" t="s">
        <v>159</v>
      </c>
      <c r="E204" s="24"/>
      <c r="F204" s="158" t="s">
        <v>685</v>
      </c>
      <c r="G204" s="24"/>
      <c r="H204" s="24"/>
      <c r="J204" s="24"/>
      <c r="K204" s="24"/>
      <c r="L204" s="43"/>
      <c r="M204" s="56"/>
      <c r="N204" s="24"/>
      <c r="O204" s="24"/>
      <c r="P204" s="24"/>
      <c r="Q204" s="24"/>
      <c r="R204" s="24"/>
      <c r="S204" s="24"/>
      <c r="T204" s="57"/>
      <c r="AT204" s="6" t="s">
        <v>159</v>
      </c>
      <c r="AU204" s="6" t="s">
        <v>80</v>
      </c>
    </row>
    <row r="205" spans="2:65" s="6" customFormat="1" ht="15.75" customHeight="1" x14ac:dyDescent="0.3">
      <c r="B205" s="159"/>
      <c r="C205" s="160"/>
      <c r="D205" s="161" t="s">
        <v>274</v>
      </c>
      <c r="E205" s="160"/>
      <c r="F205" s="162" t="s">
        <v>686</v>
      </c>
      <c r="G205" s="160"/>
      <c r="H205" s="163">
        <v>1.5</v>
      </c>
      <c r="J205" s="160"/>
      <c r="K205" s="160"/>
      <c r="L205" s="164"/>
      <c r="M205" s="165"/>
      <c r="N205" s="160"/>
      <c r="O205" s="160"/>
      <c r="P205" s="160"/>
      <c r="Q205" s="160"/>
      <c r="R205" s="160"/>
      <c r="S205" s="160"/>
      <c r="T205" s="166"/>
      <c r="AT205" s="167" t="s">
        <v>274</v>
      </c>
      <c r="AU205" s="167" t="s">
        <v>80</v>
      </c>
      <c r="AV205" s="167" t="s">
        <v>80</v>
      </c>
      <c r="AW205" s="167" t="s">
        <v>122</v>
      </c>
      <c r="AX205" s="167" t="s">
        <v>72</v>
      </c>
      <c r="AY205" s="167" t="s">
        <v>149</v>
      </c>
    </row>
    <row r="206" spans="2:65" s="6" customFormat="1" ht="15.75" customHeight="1" x14ac:dyDescent="0.3">
      <c r="B206" s="168"/>
      <c r="C206" s="169"/>
      <c r="D206" s="161" t="s">
        <v>274</v>
      </c>
      <c r="E206" s="169"/>
      <c r="F206" s="170" t="s">
        <v>276</v>
      </c>
      <c r="G206" s="169"/>
      <c r="H206" s="171">
        <v>1.5</v>
      </c>
      <c r="J206" s="169"/>
      <c r="K206" s="169"/>
      <c r="L206" s="172"/>
      <c r="M206" s="173"/>
      <c r="N206" s="169"/>
      <c r="O206" s="169"/>
      <c r="P206" s="169"/>
      <c r="Q206" s="169"/>
      <c r="R206" s="169"/>
      <c r="S206" s="169"/>
      <c r="T206" s="174"/>
      <c r="AT206" s="175" t="s">
        <v>274</v>
      </c>
      <c r="AU206" s="175" t="s">
        <v>80</v>
      </c>
      <c r="AV206" s="175" t="s">
        <v>158</v>
      </c>
      <c r="AW206" s="175" t="s">
        <v>122</v>
      </c>
      <c r="AX206" s="175" t="s">
        <v>21</v>
      </c>
      <c r="AY206" s="175" t="s">
        <v>149</v>
      </c>
    </row>
    <row r="207" spans="2:65" s="6" customFormat="1" ht="15.75" customHeight="1" x14ac:dyDescent="0.3">
      <c r="B207" s="23"/>
      <c r="C207" s="145" t="s">
        <v>290</v>
      </c>
      <c r="D207" s="145" t="s">
        <v>154</v>
      </c>
      <c r="E207" s="146" t="s">
        <v>687</v>
      </c>
      <c r="F207" s="147" t="s">
        <v>688</v>
      </c>
      <c r="G207" s="148" t="s">
        <v>157</v>
      </c>
      <c r="H207" s="149">
        <v>1</v>
      </c>
      <c r="I207" s="150"/>
      <c r="J207" s="151">
        <f>ROUND($I$207*$H$207,2)</f>
        <v>0</v>
      </c>
      <c r="K207" s="147" t="s">
        <v>560</v>
      </c>
      <c r="L207" s="43"/>
      <c r="M207" s="152"/>
      <c r="N207" s="153" t="s">
        <v>43</v>
      </c>
      <c r="O207" s="24"/>
      <c r="P207" s="154">
        <f>$O$207*$H$207</f>
        <v>0</v>
      </c>
      <c r="Q207" s="154">
        <v>0</v>
      </c>
      <c r="R207" s="154">
        <f>$Q$207*$H$207</f>
        <v>0</v>
      </c>
      <c r="S207" s="154">
        <v>0</v>
      </c>
      <c r="T207" s="155">
        <f>$S$207*$H$207</f>
        <v>0</v>
      </c>
      <c r="AR207" s="89" t="s">
        <v>158</v>
      </c>
      <c r="AT207" s="89" t="s">
        <v>154</v>
      </c>
      <c r="AU207" s="89" t="s">
        <v>80</v>
      </c>
      <c r="AY207" s="6" t="s">
        <v>149</v>
      </c>
      <c r="BE207" s="156">
        <f>IF($N$207="základní",$J$207,0)</f>
        <v>0</v>
      </c>
      <c r="BF207" s="156">
        <f>IF($N$207="snížená",$J$207,0)</f>
        <v>0</v>
      </c>
      <c r="BG207" s="156">
        <f>IF($N$207="zákl. přenesená",$J$207,0)</f>
        <v>0</v>
      </c>
      <c r="BH207" s="156">
        <f>IF($N$207="sníž. přenesená",$J$207,0)</f>
        <v>0</v>
      </c>
      <c r="BI207" s="156">
        <f>IF($N$207="nulová",$J$207,0)</f>
        <v>0</v>
      </c>
      <c r="BJ207" s="89" t="s">
        <v>21</v>
      </c>
      <c r="BK207" s="156">
        <f>ROUND($I$207*$H$207,2)</f>
        <v>0</v>
      </c>
      <c r="BL207" s="89" t="s">
        <v>158</v>
      </c>
      <c r="BM207" s="89" t="s">
        <v>267</v>
      </c>
    </row>
    <row r="208" spans="2:65" s="6" customFormat="1" ht="27" customHeight="1" x14ac:dyDescent="0.3">
      <c r="B208" s="23"/>
      <c r="C208" s="24"/>
      <c r="D208" s="157" t="s">
        <v>159</v>
      </c>
      <c r="E208" s="24"/>
      <c r="F208" s="158" t="s">
        <v>689</v>
      </c>
      <c r="G208" s="24"/>
      <c r="H208" s="24"/>
      <c r="J208" s="24"/>
      <c r="K208" s="24"/>
      <c r="L208" s="43"/>
      <c r="M208" s="56"/>
      <c r="N208" s="24"/>
      <c r="O208" s="24"/>
      <c r="P208" s="24"/>
      <c r="Q208" s="24"/>
      <c r="R208" s="24"/>
      <c r="S208" s="24"/>
      <c r="T208" s="57"/>
      <c r="AT208" s="6" t="s">
        <v>159</v>
      </c>
      <c r="AU208" s="6" t="s">
        <v>80</v>
      </c>
    </row>
    <row r="209" spans="2:65" s="6" customFormat="1" ht="15.75" customHeight="1" x14ac:dyDescent="0.3">
      <c r="B209" s="23"/>
      <c r="C209" s="145" t="s">
        <v>297</v>
      </c>
      <c r="D209" s="145" t="s">
        <v>154</v>
      </c>
      <c r="E209" s="146" t="s">
        <v>690</v>
      </c>
      <c r="F209" s="147" t="s">
        <v>691</v>
      </c>
      <c r="G209" s="148" t="s">
        <v>272</v>
      </c>
      <c r="H209" s="149">
        <v>45.42</v>
      </c>
      <c r="I209" s="150"/>
      <c r="J209" s="151">
        <f>ROUND($I$209*$H$209,2)</f>
        <v>0</v>
      </c>
      <c r="K209" s="147" t="s">
        <v>560</v>
      </c>
      <c r="L209" s="43"/>
      <c r="M209" s="152"/>
      <c r="N209" s="153" t="s">
        <v>43</v>
      </c>
      <c r="O209" s="24"/>
      <c r="P209" s="154">
        <f>$O$209*$H$209</f>
        <v>0</v>
      </c>
      <c r="Q209" s="154">
        <v>0</v>
      </c>
      <c r="R209" s="154">
        <f>$Q$209*$H$209</f>
        <v>0</v>
      </c>
      <c r="S209" s="154">
        <v>0</v>
      </c>
      <c r="T209" s="155">
        <f>$S$209*$H$209</f>
        <v>0</v>
      </c>
      <c r="AR209" s="89" t="s">
        <v>158</v>
      </c>
      <c r="AT209" s="89" t="s">
        <v>154</v>
      </c>
      <c r="AU209" s="89" t="s">
        <v>80</v>
      </c>
      <c r="AY209" s="6" t="s">
        <v>149</v>
      </c>
      <c r="BE209" s="156">
        <f>IF($N$209="základní",$J$209,0)</f>
        <v>0</v>
      </c>
      <c r="BF209" s="156">
        <f>IF($N$209="snížená",$J$209,0)</f>
        <v>0</v>
      </c>
      <c r="BG209" s="156">
        <f>IF($N$209="zákl. přenesená",$J$209,0)</f>
        <v>0</v>
      </c>
      <c r="BH209" s="156">
        <f>IF($N$209="sníž. přenesená",$J$209,0)</f>
        <v>0</v>
      </c>
      <c r="BI209" s="156">
        <f>IF($N$209="nulová",$J$209,0)</f>
        <v>0</v>
      </c>
      <c r="BJ209" s="89" t="s">
        <v>21</v>
      </c>
      <c r="BK209" s="156">
        <f>ROUND($I$209*$H$209,2)</f>
        <v>0</v>
      </c>
      <c r="BL209" s="89" t="s">
        <v>158</v>
      </c>
      <c r="BM209" s="89" t="s">
        <v>273</v>
      </c>
    </row>
    <row r="210" spans="2:65" s="6" customFormat="1" ht="27" customHeight="1" x14ac:dyDescent="0.3">
      <c r="B210" s="23"/>
      <c r="C210" s="24"/>
      <c r="D210" s="157" t="s">
        <v>159</v>
      </c>
      <c r="E210" s="24"/>
      <c r="F210" s="158" t="s">
        <v>692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159</v>
      </c>
      <c r="AU210" s="6" t="s">
        <v>80</v>
      </c>
    </row>
    <row r="211" spans="2:65" s="6" customFormat="1" ht="15.75" customHeight="1" x14ac:dyDescent="0.3">
      <c r="B211" s="159"/>
      <c r="C211" s="160"/>
      <c r="D211" s="161" t="s">
        <v>274</v>
      </c>
      <c r="E211" s="160"/>
      <c r="F211" s="162" t="s">
        <v>693</v>
      </c>
      <c r="G211" s="160"/>
      <c r="H211" s="163">
        <v>45.42</v>
      </c>
      <c r="J211" s="160"/>
      <c r="K211" s="160"/>
      <c r="L211" s="164"/>
      <c r="M211" s="165"/>
      <c r="N211" s="160"/>
      <c r="O211" s="160"/>
      <c r="P211" s="160"/>
      <c r="Q211" s="160"/>
      <c r="R211" s="160"/>
      <c r="S211" s="160"/>
      <c r="T211" s="166"/>
      <c r="AT211" s="167" t="s">
        <v>274</v>
      </c>
      <c r="AU211" s="167" t="s">
        <v>80</v>
      </c>
      <c r="AV211" s="167" t="s">
        <v>80</v>
      </c>
      <c r="AW211" s="167" t="s">
        <v>122</v>
      </c>
      <c r="AX211" s="167" t="s">
        <v>72</v>
      </c>
      <c r="AY211" s="167" t="s">
        <v>149</v>
      </c>
    </row>
    <row r="212" spans="2:65" s="6" customFormat="1" ht="15.75" customHeight="1" x14ac:dyDescent="0.3">
      <c r="B212" s="180"/>
      <c r="C212" s="181"/>
      <c r="D212" s="161" t="s">
        <v>274</v>
      </c>
      <c r="E212" s="181"/>
      <c r="F212" s="182" t="s">
        <v>694</v>
      </c>
      <c r="G212" s="181"/>
      <c r="H212" s="181"/>
      <c r="J212" s="181"/>
      <c r="K212" s="181"/>
      <c r="L212" s="183"/>
      <c r="M212" s="184"/>
      <c r="N212" s="181"/>
      <c r="O212" s="181"/>
      <c r="P212" s="181"/>
      <c r="Q212" s="181"/>
      <c r="R212" s="181"/>
      <c r="S212" s="181"/>
      <c r="T212" s="185"/>
      <c r="AT212" s="186" t="s">
        <v>274</v>
      </c>
      <c r="AU212" s="186" t="s">
        <v>80</v>
      </c>
      <c r="AV212" s="186" t="s">
        <v>21</v>
      </c>
      <c r="AW212" s="186" t="s">
        <v>122</v>
      </c>
      <c r="AX212" s="186" t="s">
        <v>72</v>
      </c>
      <c r="AY212" s="186" t="s">
        <v>149</v>
      </c>
    </row>
    <row r="213" spans="2:65" s="6" customFormat="1" ht="15.75" customHeight="1" x14ac:dyDescent="0.3">
      <c r="B213" s="168"/>
      <c r="C213" s="169"/>
      <c r="D213" s="161" t="s">
        <v>274</v>
      </c>
      <c r="E213" s="169"/>
      <c r="F213" s="170" t="s">
        <v>276</v>
      </c>
      <c r="G213" s="169"/>
      <c r="H213" s="171">
        <v>45.42</v>
      </c>
      <c r="J213" s="169"/>
      <c r="K213" s="169"/>
      <c r="L213" s="172"/>
      <c r="M213" s="173"/>
      <c r="N213" s="169"/>
      <c r="O213" s="169"/>
      <c r="P213" s="169"/>
      <c r="Q213" s="169"/>
      <c r="R213" s="169"/>
      <c r="S213" s="169"/>
      <c r="T213" s="174"/>
      <c r="AT213" s="175" t="s">
        <v>274</v>
      </c>
      <c r="AU213" s="175" t="s">
        <v>80</v>
      </c>
      <c r="AV213" s="175" t="s">
        <v>158</v>
      </c>
      <c r="AW213" s="175" t="s">
        <v>122</v>
      </c>
      <c r="AX213" s="175" t="s">
        <v>21</v>
      </c>
      <c r="AY213" s="175" t="s">
        <v>149</v>
      </c>
    </row>
    <row r="214" spans="2:65" s="6" customFormat="1" ht="15.75" customHeight="1" x14ac:dyDescent="0.3">
      <c r="B214" s="23"/>
      <c r="C214" s="145" t="s">
        <v>304</v>
      </c>
      <c r="D214" s="145" t="s">
        <v>154</v>
      </c>
      <c r="E214" s="146" t="s">
        <v>695</v>
      </c>
      <c r="F214" s="147" t="s">
        <v>696</v>
      </c>
      <c r="G214" s="148" t="s">
        <v>272</v>
      </c>
      <c r="H214" s="149">
        <v>136.26</v>
      </c>
      <c r="I214" s="150"/>
      <c r="J214" s="151">
        <f>ROUND($I$214*$H$214,2)</f>
        <v>0</v>
      </c>
      <c r="K214" s="147" t="s">
        <v>560</v>
      </c>
      <c r="L214" s="43"/>
      <c r="M214" s="152"/>
      <c r="N214" s="153" t="s">
        <v>43</v>
      </c>
      <c r="O214" s="24"/>
      <c r="P214" s="154">
        <f>$O$214*$H$214</f>
        <v>0</v>
      </c>
      <c r="Q214" s="154">
        <v>0</v>
      </c>
      <c r="R214" s="154">
        <f>$Q$214*$H$214</f>
        <v>0</v>
      </c>
      <c r="S214" s="154">
        <v>0</v>
      </c>
      <c r="T214" s="155">
        <f>$S$214*$H$214</f>
        <v>0</v>
      </c>
      <c r="AR214" s="89" t="s">
        <v>158</v>
      </c>
      <c r="AT214" s="89" t="s">
        <v>154</v>
      </c>
      <c r="AU214" s="89" t="s">
        <v>80</v>
      </c>
      <c r="AY214" s="6" t="s">
        <v>149</v>
      </c>
      <c r="BE214" s="156">
        <f>IF($N$214="základní",$J$214,0)</f>
        <v>0</v>
      </c>
      <c r="BF214" s="156">
        <f>IF($N$214="snížená",$J$214,0)</f>
        <v>0</v>
      </c>
      <c r="BG214" s="156">
        <f>IF($N$214="zákl. přenesená",$J$214,0)</f>
        <v>0</v>
      </c>
      <c r="BH214" s="156">
        <f>IF($N$214="sníž. přenesená",$J$214,0)</f>
        <v>0</v>
      </c>
      <c r="BI214" s="156">
        <f>IF($N$214="nulová",$J$214,0)</f>
        <v>0</v>
      </c>
      <c r="BJ214" s="89" t="s">
        <v>21</v>
      </c>
      <c r="BK214" s="156">
        <f>ROUND($I$214*$H$214,2)</f>
        <v>0</v>
      </c>
      <c r="BL214" s="89" t="s">
        <v>158</v>
      </c>
      <c r="BM214" s="89" t="s">
        <v>279</v>
      </c>
    </row>
    <row r="215" spans="2:65" s="6" customFormat="1" ht="27" customHeight="1" x14ac:dyDescent="0.3">
      <c r="B215" s="23"/>
      <c r="C215" s="24"/>
      <c r="D215" s="157" t="s">
        <v>159</v>
      </c>
      <c r="E215" s="24"/>
      <c r="F215" s="158" t="s">
        <v>697</v>
      </c>
      <c r="G215" s="24"/>
      <c r="H215" s="24"/>
      <c r="J215" s="24"/>
      <c r="K215" s="24"/>
      <c r="L215" s="43"/>
      <c r="M215" s="56"/>
      <c r="N215" s="24"/>
      <c r="O215" s="24"/>
      <c r="P215" s="24"/>
      <c r="Q215" s="24"/>
      <c r="R215" s="24"/>
      <c r="S215" s="24"/>
      <c r="T215" s="57"/>
      <c r="AT215" s="6" t="s">
        <v>159</v>
      </c>
      <c r="AU215" s="6" t="s">
        <v>80</v>
      </c>
    </row>
    <row r="216" spans="2:65" s="132" customFormat="1" ht="30.75" customHeight="1" x14ac:dyDescent="0.3">
      <c r="B216" s="133"/>
      <c r="C216" s="134"/>
      <c r="D216" s="134" t="s">
        <v>71</v>
      </c>
      <c r="E216" s="143" t="s">
        <v>158</v>
      </c>
      <c r="F216" s="143" t="s">
        <v>698</v>
      </c>
      <c r="G216" s="134"/>
      <c r="H216" s="134"/>
      <c r="J216" s="144">
        <f>$BK$216</f>
        <v>0</v>
      </c>
      <c r="K216" s="134"/>
      <c r="L216" s="137"/>
      <c r="M216" s="138"/>
      <c r="N216" s="134"/>
      <c r="O216" s="134"/>
      <c r="P216" s="139">
        <f>SUM($P$217:$P$222)</f>
        <v>0</v>
      </c>
      <c r="Q216" s="134"/>
      <c r="R216" s="139">
        <f>SUM($R$217:$R$222)</f>
        <v>0</v>
      </c>
      <c r="S216" s="134"/>
      <c r="T216" s="140">
        <f>SUM($T$217:$T$222)</f>
        <v>0</v>
      </c>
      <c r="AR216" s="141" t="s">
        <v>21</v>
      </c>
      <c r="AT216" s="141" t="s">
        <v>71</v>
      </c>
      <c r="AU216" s="141" t="s">
        <v>21</v>
      </c>
      <c r="AY216" s="141" t="s">
        <v>149</v>
      </c>
      <c r="BK216" s="142">
        <f>SUM($BK$217:$BK$222)</f>
        <v>0</v>
      </c>
    </row>
    <row r="217" spans="2:65" s="6" customFormat="1" ht="15.75" customHeight="1" x14ac:dyDescent="0.3">
      <c r="B217" s="23"/>
      <c r="C217" s="145" t="s">
        <v>310</v>
      </c>
      <c r="D217" s="145" t="s">
        <v>154</v>
      </c>
      <c r="E217" s="146" t="s">
        <v>699</v>
      </c>
      <c r="F217" s="147" t="s">
        <v>700</v>
      </c>
      <c r="G217" s="148" t="s">
        <v>572</v>
      </c>
      <c r="H217" s="149">
        <v>8.01</v>
      </c>
      <c r="I217" s="150"/>
      <c r="J217" s="151">
        <f>ROUND($I$217*$H$217,2)</f>
        <v>0</v>
      </c>
      <c r="K217" s="147" t="s">
        <v>560</v>
      </c>
      <c r="L217" s="43"/>
      <c r="M217" s="152"/>
      <c r="N217" s="153" t="s">
        <v>43</v>
      </c>
      <c r="O217" s="24"/>
      <c r="P217" s="154">
        <f>$O$217*$H$217</f>
        <v>0</v>
      </c>
      <c r="Q217" s="154">
        <v>0</v>
      </c>
      <c r="R217" s="154">
        <f>$Q$217*$H$217</f>
        <v>0</v>
      </c>
      <c r="S217" s="154">
        <v>0</v>
      </c>
      <c r="T217" s="155">
        <f>$S$217*$H$217</f>
        <v>0</v>
      </c>
      <c r="AR217" s="89" t="s">
        <v>158</v>
      </c>
      <c r="AT217" s="89" t="s">
        <v>154</v>
      </c>
      <c r="AU217" s="89" t="s">
        <v>80</v>
      </c>
      <c r="AY217" s="6" t="s">
        <v>149</v>
      </c>
      <c r="BE217" s="156">
        <f>IF($N$217="základní",$J$217,0)</f>
        <v>0</v>
      </c>
      <c r="BF217" s="156">
        <f>IF($N$217="snížená",$J$217,0)</f>
        <v>0</v>
      </c>
      <c r="BG217" s="156">
        <f>IF($N$217="zákl. přenesená",$J$217,0)</f>
        <v>0</v>
      </c>
      <c r="BH217" s="156">
        <f>IF($N$217="sníž. přenesená",$J$217,0)</f>
        <v>0</v>
      </c>
      <c r="BI217" s="156">
        <f>IF($N$217="nulová",$J$217,0)</f>
        <v>0</v>
      </c>
      <c r="BJ217" s="89" t="s">
        <v>21</v>
      </c>
      <c r="BK217" s="156">
        <f>ROUND($I$217*$H$217,2)</f>
        <v>0</v>
      </c>
      <c r="BL217" s="89" t="s">
        <v>158</v>
      </c>
      <c r="BM217" s="89" t="s">
        <v>283</v>
      </c>
    </row>
    <row r="218" spans="2:65" s="6" customFormat="1" ht="16.5" customHeight="1" x14ac:dyDescent="0.3">
      <c r="B218" s="23"/>
      <c r="C218" s="24"/>
      <c r="D218" s="157" t="s">
        <v>159</v>
      </c>
      <c r="E218" s="24"/>
      <c r="F218" s="158" t="s">
        <v>701</v>
      </c>
      <c r="G218" s="24"/>
      <c r="H218" s="24"/>
      <c r="J218" s="24"/>
      <c r="K218" s="24"/>
      <c r="L218" s="43"/>
      <c r="M218" s="56"/>
      <c r="N218" s="24"/>
      <c r="O218" s="24"/>
      <c r="P218" s="24"/>
      <c r="Q218" s="24"/>
      <c r="R218" s="24"/>
      <c r="S218" s="24"/>
      <c r="T218" s="57"/>
      <c r="AT218" s="6" t="s">
        <v>159</v>
      </c>
      <c r="AU218" s="6" t="s">
        <v>80</v>
      </c>
    </row>
    <row r="219" spans="2:65" s="6" customFormat="1" ht="15.75" customHeight="1" x14ac:dyDescent="0.3">
      <c r="B219" s="159"/>
      <c r="C219" s="160"/>
      <c r="D219" s="161" t="s">
        <v>274</v>
      </c>
      <c r="E219" s="160"/>
      <c r="F219" s="162" t="s">
        <v>702</v>
      </c>
      <c r="G219" s="160"/>
      <c r="H219" s="163">
        <v>8.01</v>
      </c>
      <c r="J219" s="160"/>
      <c r="K219" s="160"/>
      <c r="L219" s="164"/>
      <c r="M219" s="165"/>
      <c r="N219" s="160"/>
      <c r="O219" s="160"/>
      <c r="P219" s="160"/>
      <c r="Q219" s="160"/>
      <c r="R219" s="160"/>
      <c r="S219" s="160"/>
      <c r="T219" s="166"/>
      <c r="AT219" s="167" t="s">
        <v>274</v>
      </c>
      <c r="AU219" s="167" t="s">
        <v>80</v>
      </c>
      <c r="AV219" s="167" t="s">
        <v>80</v>
      </c>
      <c r="AW219" s="167" t="s">
        <v>122</v>
      </c>
      <c r="AX219" s="167" t="s">
        <v>72</v>
      </c>
      <c r="AY219" s="167" t="s">
        <v>149</v>
      </c>
    </row>
    <row r="220" spans="2:65" s="6" customFormat="1" ht="15.75" customHeight="1" x14ac:dyDescent="0.3">
      <c r="B220" s="168"/>
      <c r="C220" s="169"/>
      <c r="D220" s="161" t="s">
        <v>274</v>
      </c>
      <c r="E220" s="169"/>
      <c r="F220" s="170" t="s">
        <v>276</v>
      </c>
      <c r="G220" s="169"/>
      <c r="H220" s="171">
        <v>8.01</v>
      </c>
      <c r="J220" s="169"/>
      <c r="K220" s="169"/>
      <c r="L220" s="172"/>
      <c r="M220" s="173"/>
      <c r="N220" s="169"/>
      <c r="O220" s="169"/>
      <c r="P220" s="169"/>
      <c r="Q220" s="169"/>
      <c r="R220" s="169"/>
      <c r="S220" s="169"/>
      <c r="T220" s="174"/>
      <c r="AT220" s="175" t="s">
        <v>274</v>
      </c>
      <c r="AU220" s="175" t="s">
        <v>80</v>
      </c>
      <c r="AV220" s="175" t="s">
        <v>158</v>
      </c>
      <c r="AW220" s="175" t="s">
        <v>122</v>
      </c>
      <c r="AX220" s="175" t="s">
        <v>21</v>
      </c>
      <c r="AY220" s="175" t="s">
        <v>149</v>
      </c>
    </row>
    <row r="221" spans="2:65" s="6" customFormat="1" ht="15.75" customHeight="1" x14ac:dyDescent="0.3">
      <c r="B221" s="23"/>
      <c r="C221" s="145" t="s">
        <v>315</v>
      </c>
      <c r="D221" s="145" t="s">
        <v>154</v>
      </c>
      <c r="E221" s="146" t="s">
        <v>703</v>
      </c>
      <c r="F221" s="147" t="s">
        <v>704</v>
      </c>
      <c r="G221" s="148" t="s">
        <v>572</v>
      </c>
      <c r="H221" s="149">
        <v>32.04</v>
      </c>
      <c r="I221" s="150"/>
      <c r="J221" s="151">
        <f>ROUND($I$221*$H$221,2)</f>
        <v>0</v>
      </c>
      <c r="K221" s="147" t="s">
        <v>560</v>
      </c>
      <c r="L221" s="43"/>
      <c r="M221" s="152"/>
      <c r="N221" s="153" t="s">
        <v>43</v>
      </c>
      <c r="O221" s="24"/>
      <c r="P221" s="154">
        <f>$O$221*$H$221</f>
        <v>0</v>
      </c>
      <c r="Q221" s="154">
        <v>0</v>
      </c>
      <c r="R221" s="154">
        <f>$Q$221*$H$221</f>
        <v>0</v>
      </c>
      <c r="S221" s="154">
        <v>0</v>
      </c>
      <c r="T221" s="155">
        <f>$S$221*$H$221</f>
        <v>0</v>
      </c>
      <c r="AR221" s="89" t="s">
        <v>158</v>
      </c>
      <c r="AT221" s="89" t="s">
        <v>154</v>
      </c>
      <c r="AU221" s="89" t="s">
        <v>80</v>
      </c>
      <c r="AY221" s="6" t="s">
        <v>149</v>
      </c>
      <c r="BE221" s="156">
        <f>IF($N$221="základní",$J$221,0)</f>
        <v>0</v>
      </c>
      <c r="BF221" s="156">
        <f>IF($N$221="snížená",$J$221,0)</f>
        <v>0</v>
      </c>
      <c r="BG221" s="156">
        <f>IF($N$221="zákl. přenesená",$J$221,0)</f>
        <v>0</v>
      </c>
      <c r="BH221" s="156">
        <f>IF($N$221="sníž. přenesená",$J$221,0)</f>
        <v>0</v>
      </c>
      <c r="BI221" s="156">
        <f>IF($N$221="nulová",$J$221,0)</f>
        <v>0</v>
      </c>
      <c r="BJ221" s="89" t="s">
        <v>21</v>
      </c>
      <c r="BK221" s="156">
        <f>ROUND($I$221*$H$221,2)</f>
        <v>0</v>
      </c>
      <c r="BL221" s="89" t="s">
        <v>158</v>
      </c>
      <c r="BM221" s="89" t="s">
        <v>287</v>
      </c>
    </row>
    <row r="222" spans="2:65" s="6" customFormat="1" ht="16.5" customHeight="1" x14ac:dyDescent="0.3">
      <c r="B222" s="23"/>
      <c r="C222" s="24"/>
      <c r="D222" s="157" t="s">
        <v>159</v>
      </c>
      <c r="E222" s="24"/>
      <c r="F222" s="158" t="s">
        <v>705</v>
      </c>
      <c r="G222" s="24"/>
      <c r="H222" s="24"/>
      <c r="J222" s="24"/>
      <c r="K222" s="24"/>
      <c r="L222" s="43"/>
      <c r="M222" s="56"/>
      <c r="N222" s="24"/>
      <c r="O222" s="24"/>
      <c r="P222" s="24"/>
      <c r="Q222" s="24"/>
      <c r="R222" s="24"/>
      <c r="S222" s="24"/>
      <c r="T222" s="57"/>
      <c r="AT222" s="6" t="s">
        <v>159</v>
      </c>
      <c r="AU222" s="6" t="s">
        <v>80</v>
      </c>
    </row>
    <row r="223" spans="2:65" s="132" customFormat="1" ht="30.75" customHeight="1" x14ac:dyDescent="0.3">
      <c r="B223" s="133"/>
      <c r="C223" s="134"/>
      <c r="D223" s="134" t="s">
        <v>71</v>
      </c>
      <c r="E223" s="143" t="s">
        <v>168</v>
      </c>
      <c r="F223" s="143" t="s">
        <v>706</v>
      </c>
      <c r="G223" s="134"/>
      <c r="H223" s="134"/>
      <c r="J223" s="144">
        <f>$BK$223</f>
        <v>0</v>
      </c>
      <c r="K223" s="134"/>
      <c r="L223" s="137"/>
      <c r="M223" s="138"/>
      <c r="N223" s="134"/>
      <c r="O223" s="134"/>
      <c r="P223" s="139">
        <f>SUM($P$224:$P$231)</f>
        <v>0</v>
      </c>
      <c r="Q223" s="134"/>
      <c r="R223" s="139">
        <f>SUM($R$224:$R$231)</f>
        <v>0</v>
      </c>
      <c r="S223" s="134"/>
      <c r="T223" s="140">
        <f>SUM($T$224:$T$231)</f>
        <v>0</v>
      </c>
      <c r="AR223" s="141" t="s">
        <v>21</v>
      </c>
      <c r="AT223" s="141" t="s">
        <v>71</v>
      </c>
      <c r="AU223" s="141" t="s">
        <v>21</v>
      </c>
      <c r="AY223" s="141" t="s">
        <v>149</v>
      </c>
      <c r="BK223" s="142">
        <f>SUM($BK$224:$BK$231)</f>
        <v>0</v>
      </c>
    </row>
    <row r="224" spans="2:65" s="6" customFormat="1" ht="15.75" customHeight="1" x14ac:dyDescent="0.3">
      <c r="B224" s="23"/>
      <c r="C224" s="145" t="s">
        <v>319</v>
      </c>
      <c r="D224" s="145" t="s">
        <v>154</v>
      </c>
      <c r="E224" s="146" t="s">
        <v>707</v>
      </c>
      <c r="F224" s="147" t="s">
        <v>708</v>
      </c>
      <c r="G224" s="148" t="s">
        <v>559</v>
      </c>
      <c r="H224" s="149">
        <v>9</v>
      </c>
      <c r="I224" s="150"/>
      <c r="J224" s="151">
        <f>ROUND($I$224*$H$224,2)</f>
        <v>0</v>
      </c>
      <c r="K224" s="147" t="s">
        <v>560</v>
      </c>
      <c r="L224" s="43"/>
      <c r="M224" s="152"/>
      <c r="N224" s="153" t="s">
        <v>43</v>
      </c>
      <c r="O224" s="24"/>
      <c r="P224" s="154">
        <f>$O$224*$H$224</f>
        <v>0</v>
      </c>
      <c r="Q224" s="154">
        <v>0</v>
      </c>
      <c r="R224" s="154">
        <f>$Q$224*$H$224</f>
        <v>0</v>
      </c>
      <c r="S224" s="154">
        <v>0</v>
      </c>
      <c r="T224" s="155">
        <f>$S$224*$H$224</f>
        <v>0</v>
      </c>
      <c r="AR224" s="89" t="s">
        <v>158</v>
      </c>
      <c r="AT224" s="89" t="s">
        <v>154</v>
      </c>
      <c r="AU224" s="89" t="s">
        <v>80</v>
      </c>
      <c r="AY224" s="6" t="s">
        <v>149</v>
      </c>
      <c r="BE224" s="156">
        <f>IF($N$224="základní",$J$224,0)</f>
        <v>0</v>
      </c>
      <c r="BF224" s="156">
        <f>IF($N$224="snížená",$J$224,0)</f>
        <v>0</v>
      </c>
      <c r="BG224" s="156">
        <f>IF($N$224="zákl. přenesená",$J$224,0)</f>
        <v>0</v>
      </c>
      <c r="BH224" s="156">
        <f>IF($N$224="sníž. přenesená",$J$224,0)</f>
        <v>0</v>
      </c>
      <c r="BI224" s="156">
        <f>IF($N$224="nulová",$J$224,0)</f>
        <v>0</v>
      </c>
      <c r="BJ224" s="89" t="s">
        <v>21</v>
      </c>
      <c r="BK224" s="156">
        <f>ROUND($I$224*$H$224,2)</f>
        <v>0</v>
      </c>
      <c r="BL224" s="89" t="s">
        <v>158</v>
      </c>
      <c r="BM224" s="89" t="s">
        <v>290</v>
      </c>
    </row>
    <row r="225" spans="2:65" s="6" customFormat="1" ht="16.5" customHeight="1" x14ac:dyDescent="0.3">
      <c r="B225" s="23"/>
      <c r="C225" s="24"/>
      <c r="D225" s="157" t="s">
        <v>159</v>
      </c>
      <c r="E225" s="24"/>
      <c r="F225" s="158" t="s">
        <v>709</v>
      </c>
      <c r="G225" s="24"/>
      <c r="H225" s="24"/>
      <c r="J225" s="24"/>
      <c r="K225" s="24"/>
      <c r="L225" s="43"/>
      <c r="M225" s="56"/>
      <c r="N225" s="24"/>
      <c r="O225" s="24"/>
      <c r="P225" s="24"/>
      <c r="Q225" s="24"/>
      <c r="R225" s="24"/>
      <c r="S225" s="24"/>
      <c r="T225" s="57"/>
      <c r="AT225" s="6" t="s">
        <v>159</v>
      </c>
      <c r="AU225" s="6" t="s">
        <v>80</v>
      </c>
    </row>
    <row r="226" spans="2:65" s="6" customFormat="1" ht="15.75" customHeight="1" x14ac:dyDescent="0.3">
      <c r="B226" s="23"/>
      <c r="C226" s="145" t="s">
        <v>323</v>
      </c>
      <c r="D226" s="145" t="s">
        <v>154</v>
      </c>
      <c r="E226" s="146" t="s">
        <v>710</v>
      </c>
      <c r="F226" s="147" t="s">
        <v>711</v>
      </c>
      <c r="G226" s="148" t="s">
        <v>559</v>
      </c>
      <c r="H226" s="149">
        <v>9</v>
      </c>
      <c r="I226" s="150"/>
      <c r="J226" s="151">
        <f>ROUND($I$226*$H$226,2)</f>
        <v>0</v>
      </c>
      <c r="K226" s="147" t="s">
        <v>560</v>
      </c>
      <c r="L226" s="43"/>
      <c r="M226" s="152"/>
      <c r="N226" s="153" t="s">
        <v>43</v>
      </c>
      <c r="O226" s="24"/>
      <c r="P226" s="154">
        <f>$O$226*$H$226</f>
        <v>0</v>
      </c>
      <c r="Q226" s="154">
        <v>0</v>
      </c>
      <c r="R226" s="154">
        <f>$Q$226*$H$226</f>
        <v>0</v>
      </c>
      <c r="S226" s="154">
        <v>0</v>
      </c>
      <c r="T226" s="155">
        <f>$S$226*$H$226</f>
        <v>0</v>
      </c>
      <c r="AR226" s="89" t="s">
        <v>158</v>
      </c>
      <c r="AT226" s="89" t="s">
        <v>154</v>
      </c>
      <c r="AU226" s="89" t="s">
        <v>80</v>
      </c>
      <c r="AY226" s="6" t="s">
        <v>149</v>
      </c>
      <c r="BE226" s="156">
        <f>IF($N$226="základní",$J$226,0)</f>
        <v>0</v>
      </c>
      <c r="BF226" s="156">
        <f>IF($N$226="snížená",$J$226,0)</f>
        <v>0</v>
      </c>
      <c r="BG226" s="156">
        <f>IF($N$226="zákl. přenesená",$J$226,0)</f>
        <v>0</v>
      </c>
      <c r="BH226" s="156">
        <f>IF($N$226="sníž. přenesená",$J$226,0)</f>
        <v>0</v>
      </c>
      <c r="BI226" s="156">
        <f>IF($N$226="nulová",$J$226,0)</f>
        <v>0</v>
      </c>
      <c r="BJ226" s="89" t="s">
        <v>21</v>
      </c>
      <c r="BK226" s="156">
        <f>ROUND($I$226*$H$226,2)</f>
        <v>0</v>
      </c>
      <c r="BL226" s="89" t="s">
        <v>158</v>
      </c>
      <c r="BM226" s="89" t="s">
        <v>293</v>
      </c>
    </row>
    <row r="227" spans="2:65" s="6" customFormat="1" ht="16.5" customHeight="1" x14ac:dyDescent="0.3">
      <c r="B227" s="23"/>
      <c r="C227" s="24"/>
      <c r="D227" s="157" t="s">
        <v>159</v>
      </c>
      <c r="E227" s="24"/>
      <c r="F227" s="158" t="s">
        <v>712</v>
      </c>
      <c r="G227" s="24"/>
      <c r="H227" s="24"/>
      <c r="J227" s="24"/>
      <c r="K227" s="24"/>
      <c r="L227" s="43"/>
      <c r="M227" s="56"/>
      <c r="N227" s="24"/>
      <c r="O227" s="24"/>
      <c r="P227" s="24"/>
      <c r="Q227" s="24"/>
      <c r="R227" s="24"/>
      <c r="S227" s="24"/>
      <c r="T227" s="57"/>
      <c r="AT227" s="6" t="s">
        <v>159</v>
      </c>
      <c r="AU227" s="6" t="s">
        <v>80</v>
      </c>
    </row>
    <row r="228" spans="2:65" s="6" customFormat="1" ht="15.75" customHeight="1" x14ac:dyDescent="0.3">
      <c r="B228" s="23"/>
      <c r="C228" s="145" t="s">
        <v>326</v>
      </c>
      <c r="D228" s="145" t="s">
        <v>154</v>
      </c>
      <c r="E228" s="146" t="s">
        <v>713</v>
      </c>
      <c r="F228" s="147" t="s">
        <v>714</v>
      </c>
      <c r="G228" s="148" t="s">
        <v>559</v>
      </c>
      <c r="H228" s="149">
        <v>9</v>
      </c>
      <c r="I228" s="150"/>
      <c r="J228" s="151">
        <f>ROUND($I$228*$H$228,2)</f>
        <v>0</v>
      </c>
      <c r="K228" s="147" t="s">
        <v>560</v>
      </c>
      <c r="L228" s="43"/>
      <c r="M228" s="152"/>
      <c r="N228" s="153" t="s">
        <v>43</v>
      </c>
      <c r="O228" s="24"/>
      <c r="P228" s="154">
        <f>$O$228*$H$228</f>
        <v>0</v>
      </c>
      <c r="Q228" s="154">
        <v>0</v>
      </c>
      <c r="R228" s="154">
        <f>$Q$228*$H$228</f>
        <v>0</v>
      </c>
      <c r="S228" s="154">
        <v>0</v>
      </c>
      <c r="T228" s="155">
        <f>$S$228*$H$228</f>
        <v>0</v>
      </c>
      <c r="AR228" s="89" t="s">
        <v>158</v>
      </c>
      <c r="AT228" s="89" t="s">
        <v>154</v>
      </c>
      <c r="AU228" s="89" t="s">
        <v>80</v>
      </c>
      <c r="AY228" s="6" t="s">
        <v>149</v>
      </c>
      <c r="BE228" s="156">
        <f>IF($N$228="základní",$J$228,0)</f>
        <v>0</v>
      </c>
      <c r="BF228" s="156">
        <f>IF($N$228="snížená",$J$228,0)</f>
        <v>0</v>
      </c>
      <c r="BG228" s="156">
        <f>IF($N$228="zákl. přenesená",$J$228,0)</f>
        <v>0</v>
      </c>
      <c r="BH228" s="156">
        <f>IF($N$228="sníž. přenesená",$J$228,0)</f>
        <v>0</v>
      </c>
      <c r="BI228" s="156">
        <f>IF($N$228="nulová",$J$228,0)</f>
        <v>0</v>
      </c>
      <c r="BJ228" s="89" t="s">
        <v>21</v>
      </c>
      <c r="BK228" s="156">
        <f>ROUND($I$228*$H$228,2)</f>
        <v>0</v>
      </c>
      <c r="BL228" s="89" t="s">
        <v>158</v>
      </c>
      <c r="BM228" s="89" t="s">
        <v>297</v>
      </c>
    </row>
    <row r="229" spans="2:65" s="6" customFormat="1" ht="27" customHeight="1" x14ac:dyDescent="0.3">
      <c r="B229" s="23"/>
      <c r="C229" s="24"/>
      <c r="D229" s="157" t="s">
        <v>159</v>
      </c>
      <c r="E229" s="24"/>
      <c r="F229" s="158" t="s">
        <v>715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159</v>
      </c>
      <c r="AU229" s="6" t="s">
        <v>80</v>
      </c>
    </row>
    <row r="230" spans="2:65" s="6" customFormat="1" ht="15.75" customHeight="1" x14ac:dyDescent="0.3">
      <c r="B230" s="23"/>
      <c r="C230" s="145" t="s">
        <v>330</v>
      </c>
      <c r="D230" s="145" t="s">
        <v>154</v>
      </c>
      <c r="E230" s="146" t="s">
        <v>716</v>
      </c>
      <c r="F230" s="147" t="s">
        <v>717</v>
      </c>
      <c r="G230" s="148" t="s">
        <v>559</v>
      </c>
      <c r="H230" s="149">
        <v>9</v>
      </c>
      <c r="I230" s="150"/>
      <c r="J230" s="151">
        <f>ROUND($I$230*$H$230,2)</f>
        <v>0</v>
      </c>
      <c r="K230" s="147" t="s">
        <v>560</v>
      </c>
      <c r="L230" s="43"/>
      <c r="M230" s="152"/>
      <c r="N230" s="153" t="s">
        <v>43</v>
      </c>
      <c r="O230" s="24"/>
      <c r="P230" s="154">
        <f>$O$230*$H$230</f>
        <v>0</v>
      </c>
      <c r="Q230" s="154">
        <v>0</v>
      </c>
      <c r="R230" s="154">
        <f>$Q$230*$H$230</f>
        <v>0</v>
      </c>
      <c r="S230" s="154">
        <v>0</v>
      </c>
      <c r="T230" s="155">
        <f>$S$230*$H$230</f>
        <v>0</v>
      </c>
      <c r="AR230" s="89" t="s">
        <v>158</v>
      </c>
      <c r="AT230" s="89" t="s">
        <v>154</v>
      </c>
      <c r="AU230" s="89" t="s">
        <v>80</v>
      </c>
      <c r="AY230" s="6" t="s">
        <v>149</v>
      </c>
      <c r="BE230" s="156">
        <f>IF($N$230="základní",$J$230,0)</f>
        <v>0</v>
      </c>
      <c r="BF230" s="156">
        <f>IF($N$230="snížená",$J$230,0)</f>
        <v>0</v>
      </c>
      <c r="BG230" s="156">
        <f>IF($N$230="zákl. přenesená",$J$230,0)</f>
        <v>0</v>
      </c>
      <c r="BH230" s="156">
        <f>IF($N$230="sníž. přenesená",$J$230,0)</f>
        <v>0</v>
      </c>
      <c r="BI230" s="156">
        <f>IF($N$230="nulová",$J$230,0)</f>
        <v>0</v>
      </c>
      <c r="BJ230" s="89" t="s">
        <v>21</v>
      </c>
      <c r="BK230" s="156">
        <f>ROUND($I$230*$H$230,2)</f>
        <v>0</v>
      </c>
      <c r="BL230" s="89" t="s">
        <v>158</v>
      </c>
      <c r="BM230" s="89" t="s">
        <v>301</v>
      </c>
    </row>
    <row r="231" spans="2:65" s="6" customFormat="1" ht="27" customHeight="1" x14ac:dyDescent="0.3">
      <c r="B231" s="23"/>
      <c r="C231" s="24"/>
      <c r="D231" s="157" t="s">
        <v>159</v>
      </c>
      <c r="E231" s="24"/>
      <c r="F231" s="158" t="s">
        <v>718</v>
      </c>
      <c r="G231" s="24"/>
      <c r="H231" s="24"/>
      <c r="J231" s="24"/>
      <c r="K231" s="24"/>
      <c r="L231" s="43"/>
      <c r="M231" s="56"/>
      <c r="N231" s="24"/>
      <c r="O231" s="24"/>
      <c r="P231" s="24"/>
      <c r="Q231" s="24"/>
      <c r="R231" s="24"/>
      <c r="S231" s="24"/>
      <c r="T231" s="57"/>
      <c r="AT231" s="6" t="s">
        <v>159</v>
      </c>
      <c r="AU231" s="6" t="s">
        <v>80</v>
      </c>
    </row>
    <row r="232" spans="2:65" s="132" customFormat="1" ht="30.75" customHeight="1" x14ac:dyDescent="0.3">
      <c r="B232" s="133"/>
      <c r="C232" s="134"/>
      <c r="D232" s="134" t="s">
        <v>71</v>
      </c>
      <c r="E232" s="143" t="s">
        <v>171</v>
      </c>
      <c r="F232" s="143" t="s">
        <v>719</v>
      </c>
      <c r="G232" s="134"/>
      <c r="H232" s="134"/>
      <c r="J232" s="144">
        <f>$BK$232</f>
        <v>0</v>
      </c>
      <c r="K232" s="134"/>
      <c r="L232" s="137"/>
      <c r="M232" s="138"/>
      <c r="N232" s="134"/>
      <c r="O232" s="134"/>
      <c r="P232" s="139">
        <f>SUM($P$233:$P$254)</f>
        <v>0</v>
      </c>
      <c r="Q232" s="134"/>
      <c r="R232" s="139">
        <f>SUM($R$233:$R$254)</f>
        <v>0</v>
      </c>
      <c r="S232" s="134"/>
      <c r="T232" s="140">
        <f>SUM($T$233:$T$254)</f>
        <v>0</v>
      </c>
      <c r="AR232" s="141" t="s">
        <v>21</v>
      </c>
      <c r="AT232" s="141" t="s">
        <v>71</v>
      </c>
      <c r="AU232" s="141" t="s">
        <v>21</v>
      </c>
      <c r="AY232" s="141" t="s">
        <v>149</v>
      </c>
      <c r="BK232" s="142">
        <f>SUM($BK$233:$BK$254)</f>
        <v>0</v>
      </c>
    </row>
    <row r="233" spans="2:65" s="6" customFormat="1" ht="15.75" customHeight="1" x14ac:dyDescent="0.3">
      <c r="B233" s="23"/>
      <c r="C233" s="145" t="s">
        <v>335</v>
      </c>
      <c r="D233" s="145" t="s">
        <v>154</v>
      </c>
      <c r="E233" s="146" t="s">
        <v>720</v>
      </c>
      <c r="F233" s="147" t="s">
        <v>721</v>
      </c>
      <c r="G233" s="148" t="s">
        <v>559</v>
      </c>
      <c r="H233" s="149">
        <v>28.518999999999998</v>
      </c>
      <c r="I233" s="150"/>
      <c r="J233" s="151">
        <f>ROUND($I$233*$H$233,2)</f>
        <v>0</v>
      </c>
      <c r="K233" s="147" t="s">
        <v>560</v>
      </c>
      <c r="L233" s="43"/>
      <c r="M233" s="152"/>
      <c r="N233" s="153" t="s">
        <v>43</v>
      </c>
      <c r="O233" s="24"/>
      <c r="P233" s="154">
        <f>$O$233*$H$233</f>
        <v>0</v>
      </c>
      <c r="Q233" s="154">
        <v>0</v>
      </c>
      <c r="R233" s="154">
        <f>$Q$233*$H$233</f>
        <v>0</v>
      </c>
      <c r="S233" s="154">
        <v>0</v>
      </c>
      <c r="T233" s="155">
        <f>$S$233*$H$233</f>
        <v>0</v>
      </c>
      <c r="AR233" s="89" t="s">
        <v>158</v>
      </c>
      <c r="AT233" s="89" t="s">
        <v>154</v>
      </c>
      <c r="AU233" s="89" t="s">
        <v>80</v>
      </c>
      <c r="AY233" s="6" t="s">
        <v>149</v>
      </c>
      <c r="BE233" s="156">
        <f>IF($N$233="základní",$J$233,0)</f>
        <v>0</v>
      </c>
      <c r="BF233" s="156">
        <f>IF($N$233="snížená",$J$233,0)</f>
        <v>0</v>
      </c>
      <c r="BG233" s="156">
        <f>IF($N$233="zákl. přenesená",$J$233,0)</f>
        <v>0</v>
      </c>
      <c r="BH233" s="156">
        <f>IF($N$233="sníž. přenesená",$J$233,0)</f>
        <v>0</v>
      </c>
      <c r="BI233" s="156">
        <f>IF($N$233="nulová",$J$233,0)</f>
        <v>0</v>
      </c>
      <c r="BJ233" s="89" t="s">
        <v>21</v>
      </c>
      <c r="BK233" s="156">
        <f>ROUND($I$233*$H$233,2)</f>
        <v>0</v>
      </c>
      <c r="BL233" s="89" t="s">
        <v>158</v>
      </c>
      <c r="BM233" s="89" t="s">
        <v>304</v>
      </c>
    </row>
    <row r="234" spans="2:65" s="6" customFormat="1" ht="27" customHeight="1" x14ac:dyDescent="0.3">
      <c r="B234" s="23"/>
      <c r="C234" s="24"/>
      <c r="D234" s="157" t="s">
        <v>159</v>
      </c>
      <c r="E234" s="24"/>
      <c r="F234" s="158" t="s">
        <v>722</v>
      </c>
      <c r="G234" s="24"/>
      <c r="H234" s="24"/>
      <c r="J234" s="24"/>
      <c r="K234" s="24"/>
      <c r="L234" s="43"/>
      <c r="M234" s="56"/>
      <c r="N234" s="24"/>
      <c r="O234" s="24"/>
      <c r="P234" s="24"/>
      <c r="Q234" s="24"/>
      <c r="R234" s="24"/>
      <c r="S234" s="24"/>
      <c r="T234" s="57"/>
      <c r="AT234" s="6" t="s">
        <v>159</v>
      </c>
      <c r="AU234" s="6" t="s">
        <v>80</v>
      </c>
    </row>
    <row r="235" spans="2:65" s="6" customFormat="1" ht="15.75" customHeight="1" x14ac:dyDescent="0.3">
      <c r="B235" s="23"/>
      <c r="C235" s="145" t="s">
        <v>338</v>
      </c>
      <c r="D235" s="145" t="s">
        <v>154</v>
      </c>
      <c r="E235" s="146" t="s">
        <v>723</v>
      </c>
      <c r="F235" s="147" t="s">
        <v>724</v>
      </c>
      <c r="G235" s="148" t="s">
        <v>559</v>
      </c>
      <c r="H235" s="149">
        <v>0.754</v>
      </c>
      <c r="I235" s="150"/>
      <c r="J235" s="151">
        <f>ROUND($I$235*$H$235,2)</f>
        <v>0</v>
      </c>
      <c r="K235" s="147" t="s">
        <v>560</v>
      </c>
      <c r="L235" s="43"/>
      <c r="M235" s="152"/>
      <c r="N235" s="153" t="s">
        <v>43</v>
      </c>
      <c r="O235" s="24"/>
      <c r="P235" s="154">
        <f>$O$235*$H$235</f>
        <v>0</v>
      </c>
      <c r="Q235" s="154">
        <v>0</v>
      </c>
      <c r="R235" s="154">
        <f>$Q$235*$H$235</f>
        <v>0</v>
      </c>
      <c r="S235" s="154">
        <v>0</v>
      </c>
      <c r="T235" s="155">
        <f>$S$235*$H$235</f>
        <v>0</v>
      </c>
      <c r="AR235" s="89" t="s">
        <v>158</v>
      </c>
      <c r="AT235" s="89" t="s">
        <v>154</v>
      </c>
      <c r="AU235" s="89" t="s">
        <v>80</v>
      </c>
      <c r="AY235" s="6" t="s">
        <v>149</v>
      </c>
      <c r="BE235" s="156">
        <f>IF($N$235="základní",$J$235,0)</f>
        <v>0</v>
      </c>
      <c r="BF235" s="156">
        <f>IF($N$235="snížená",$J$235,0)</f>
        <v>0</v>
      </c>
      <c r="BG235" s="156">
        <f>IF($N$235="zákl. přenesená",$J$235,0)</f>
        <v>0</v>
      </c>
      <c r="BH235" s="156">
        <f>IF($N$235="sníž. přenesená",$J$235,0)</f>
        <v>0</v>
      </c>
      <c r="BI235" s="156">
        <f>IF($N$235="nulová",$J$235,0)</f>
        <v>0</v>
      </c>
      <c r="BJ235" s="89" t="s">
        <v>21</v>
      </c>
      <c r="BK235" s="156">
        <f>ROUND($I$235*$H$235,2)</f>
        <v>0</v>
      </c>
      <c r="BL235" s="89" t="s">
        <v>158</v>
      </c>
      <c r="BM235" s="89" t="s">
        <v>307</v>
      </c>
    </row>
    <row r="236" spans="2:65" s="6" customFormat="1" ht="27" customHeight="1" x14ac:dyDescent="0.3">
      <c r="B236" s="23"/>
      <c r="C236" s="24"/>
      <c r="D236" s="157" t="s">
        <v>159</v>
      </c>
      <c r="E236" s="24"/>
      <c r="F236" s="158" t="s">
        <v>725</v>
      </c>
      <c r="G236" s="24"/>
      <c r="H236" s="24"/>
      <c r="J236" s="24"/>
      <c r="K236" s="24"/>
      <c r="L236" s="43"/>
      <c r="M236" s="56"/>
      <c r="N236" s="24"/>
      <c r="O236" s="24"/>
      <c r="P236" s="24"/>
      <c r="Q236" s="24"/>
      <c r="R236" s="24"/>
      <c r="S236" s="24"/>
      <c r="T236" s="57"/>
      <c r="AT236" s="6" t="s">
        <v>159</v>
      </c>
      <c r="AU236" s="6" t="s">
        <v>80</v>
      </c>
    </row>
    <row r="237" spans="2:65" s="6" customFormat="1" ht="15.75" customHeight="1" x14ac:dyDescent="0.3">
      <c r="B237" s="23"/>
      <c r="C237" s="145" t="s">
        <v>341</v>
      </c>
      <c r="D237" s="145" t="s">
        <v>154</v>
      </c>
      <c r="E237" s="146" t="s">
        <v>726</v>
      </c>
      <c r="F237" s="147" t="s">
        <v>727</v>
      </c>
      <c r="G237" s="148" t="s">
        <v>559</v>
      </c>
      <c r="H237" s="149">
        <v>1.06</v>
      </c>
      <c r="I237" s="150"/>
      <c r="J237" s="151">
        <f>ROUND($I$237*$H$237,2)</f>
        <v>0</v>
      </c>
      <c r="K237" s="147" t="s">
        <v>560</v>
      </c>
      <c r="L237" s="43"/>
      <c r="M237" s="152"/>
      <c r="N237" s="153" t="s">
        <v>43</v>
      </c>
      <c r="O237" s="24"/>
      <c r="P237" s="154">
        <f>$O$237*$H$237</f>
        <v>0</v>
      </c>
      <c r="Q237" s="154">
        <v>0</v>
      </c>
      <c r="R237" s="154">
        <f>$Q$237*$H$237</f>
        <v>0</v>
      </c>
      <c r="S237" s="154">
        <v>0</v>
      </c>
      <c r="T237" s="155">
        <f>$S$237*$H$237</f>
        <v>0</v>
      </c>
      <c r="AR237" s="89" t="s">
        <v>158</v>
      </c>
      <c r="AT237" s="89" t="s">
        <v>154</v>
      </c>
      <c r="AU237" s="89" t="s">
        <v>80</v>
      </c>
      <c r="AY237" s="6" t="s">
        <v>149</v>
      </c>
      <c r="BE237" s="156">
        <f>IF($N$237="základní",$J$237,0)</f>
        <v>0</v>
      </c>
      <c r="BF237" s="156">
        <f>IF($N$237="snížená",$J$237,0)</f>
        <v>0</v>
      </c>
      <c r="BG237" s="156">
        <f>IF($N$237="zákl. přenesená",$J$237,0)</f>
        <v>0</v>
      </c>
      <c r="BH237" s="156">
        <f>IF($N$237="sníž. přenesená",$J$237,0)</f>
        <v>0</v>
      </c>
      <c r="BI237" s="156">
        <f>IF($N$237="nulová",$J$237,0)</f>
        <v>0</v>
      </c>
      <c r="BJ237" s="89" t="s">
        <v>21</v>
      </c>
      <c r="BK237" s="156">
        <f>ROUND($I$237*$H$237,2)</f>
        <v>0</v>
      </c>
      <c r="BL237" s="89" t="s">
        <v>158</v>
      </c>
      <c r="BM237" s="89" t="s">
        <v>310</v>
      </c>
    </row>
    <row r="238" spans="2:65" s="6" customFormat="1" ht="16.5" customHeight="1" x14ac:dyDescent="0.3">
      <c r="B238" s="23"/>
      <c r="C238" s="24"/>
      <c r="D238" s="157" t="s">
        <v>159</v>
      </c>
      <c r="E238" s="24"/>
      <c r="F238" s="158" t="s">
        <v>728</v>
      </c>
      <c r="G238" s="24"/>
      <c r="H238" s="24"/>
      <c r="J238" s="24"/>
      <c r="K238" s="24"/>
      <c r="L238" s="43"/>
      <c r="M238" s="56"/>
      <c r="N238" s="24"/>
      <c r="O238" s="24"/>
      <c r="P238" s="24"/>
      <c r="Q238" s="24"/>
      <c r="R238" s="24"/>
      <c r="S238" s="24"/>
      <c r="T238" s="57"/>
      <c r="AT238" s="6" t="s">
        <v>159</v>
      </c>
      <c r="AU238" s="6" t="s">
        <v>80</v>
      </c>
    </row>
    <row r="239" spans="2:65" s="6" customFormat="1" ht="15.75" customHeight="1" x14ac:dyDescent="0.3">
      <c r="B239" s="159"/>
      <c r="C239" s="160"/>
      <c r="D239" s="161" t="s">
        <v>274</v>
      </c>
      <c r="E239" s="160"/>
      <c r="F239" s="162" t="s">
        <v>729</v>
      </c>
      <c r="G239" s="160"/>
      <c r="H239" s="163">
        <v>1.06</v>
      </c>
      <c r="J239" s="160"/>
      <c r="K239" s="160"/>
      <c r="L239" s="164"/>
      <c r="M239" s="165"/>
      <c r="N239" s="160"/>
      <c r="O239" s="160"/>
      <c r="P239" s="160"/>
      <c r="Q239" s="160"/>
      <c r="R239" s="160"/>
      <c r="S239" s="160"/>
      <c r="T239" s="166"/>
      <c r="AT239" s="167" t="s">
        <v>274</v>
      </c>
      <c r="AU239" s="167" t="s">
        <v>80</v>
      </c>
      <c r="AV239" s="167" t="s">
        <v>80</v>
      </c>
      <c r="AW239" s="167" t="s">
        <v>122</v>
      </c>
      <c r="AX239" s="167" t="s">
        <v>72</v>
      </c>
      <c r="AY239" s="167" t="s">
        <v>149</v>
      </c>
    </row>
    <row r="240" spans="2:65" s="6" customFormat="1" ht="15.75" customHeight="1" x14ac:dyDescent="0.3">
      <c r="B240" s="168"/>
      <c r="C240" s="169"/>
      <c r="D240" s="161" t="s">
        <v>274</v>
      </c>
      <c r="E240" s="169"/>
      <c r="F240" s="170" t="s">
        <v>276</v>
      </c>
      <c r="G240" s="169"/>
      <c r="H240" s="171">
        <v>1.06</v>
      </c>
      <c r="J240" s="169"/>
      <c r="K240" s="169"/>
      <c r="L240" s="172"/>
      <c r="M240" s="173"/>
      <c r="N240" s="169"/>
      <c r="O240" s="169"/>
      <c r="P240" s="169"/>
      <c r="Q240" s="169"/>
      <c r="R240" s="169"/>
      <c r="S240" s="169"/>
      <c r="T240" s="174"/>
      <c r="AT240" s="175" t="s">
        <v>274</v>
      </c>
      <c r="AU240" s="175" t="s">
        <v>80</v>
      </c>
      <c r="AV240" s="175" t="s">
        <v>158</v>
      </c>
      <c r="AW240" s="175" t="s">
        <v>122</v>
      </c>
      <c r="AX240" s="175" t="s">
        <v>21</v>
      </c>
      <c r="AY240" s="175" t="s">
        <v>149</v>
      </c>
    </row>
    <row r="241" spans="2:65" s="6" customFormat="1" ht="15.75" customHeight="1" x14ac:dyDescent="0.3">
      <c r="B241" s="23"/>
      <c r="C241" s="145" t="s">
        <v>344</v>
      </c>
      <c r="D241" s="145" t="s">
        <v>154</v>
      </c>
      <c r="E241" s="146" t="s">
        <v>730</v>
      </c>
      <c r="F241" s="147" t="s">
        <v>731</v>
      </c>
      <c r="G241" s="148" t="s">
        <v>559</v>
      </c>
      <c r="H241" s="149">
        <v>56.923000000000002</v>
      </c>
      <c r="I241" s="150"/>
      <c r="J241" s="151">
        <f>ROUND($I$241*$H$241,2)</f>
        <v>0</v>
      </c>
      <c r="K241" s="147" t="s">
        <v>560</v>
      </c>
      <c r="L241" s="43"/>
      <c r="M241" s="152"/>
      <c r="N241" s="153" t="s">
        <v>43</v>
      </c>
      <c r="O241" s="24"/>
      <c r="P241" s="154">
        <f>$O$241*$H$241</f>
        <v>0</v>
      </c>
      <c r="Q241" s="154">
        <v>0</v>
      </c>
      <c r="R241" s="154">
        <f>$Q$241*$H$241</f>
        <v>0</v>
      </c>
      <c r="S241" s="154">
        <v>0</v>
      </c>
      <c r="T241" s="155">
        <f>$S$241*$H$241</f>
        <v>0</v>
      </c>
      <c r="AR241" s="89" t="s">
        <v>158</v>
      </c>
      <c r="AT241" s="89" t="s">
        <v>154</v>
      </c>
      <c r="AU241" s="89" t="s">
        <v>80</v>
      </c>
      <c r="AY241" s="6" t="s">
        <v>149</v>
      </c>
      <c r="BE241" s="156">
        <f>IF($N$241="základní",$J$241,0)</f>
        <v>0</v>
      </c>
      <c r="BF241" s="156">
        <f>IF($N$241="snížená",$J$241,0)</f>
        <v>0</v>
      </c>
      <c r="BG241" s="156">
        <f>IF($N$241="zákl. přenesená",$J$241,0)</f>
        <v>0</v>
      </c>
      <c r="BH241" s="156">
        <f>IF($N$241="sníž. přenesená",$J$241,0)</f>
        <v>0</v>
      </c>
      <c r="BI241" s="156">
        <f>IF($N$241="nulová",$J$241,0)</f>
        <v>0</v>
      </c>
      <c r="BJ241" s="89" t="s">
        <v>21</v>
      </c>
      <c r="BK241" s="156">
        <f>ROUND($I$241*$H$241,2)</f>
        <v>0</v>
      </c>
      <c r="BL241" s="89" t="s">
        <v>158</v>
      </c>
      <c r="BM241" s="89" t="s">
        <v>315</v>
      </c>
    </row>
    <row r="242" spans="2:65" s="6" customFormat="1" ht="27" customHeight="1" x14ac:dyDescent="0.3">
      <c r="B242" s="23"/>
      <c r="C242" s="24"/>
      <c r="D242" s="157" t="s">
        <v>159</v>
      </c>
      <c r="E242" s="24"/>
      <c r="F242" s="158" t="s">
        <v>732</v>
      </c>
      <c r="G242" s="24"/>
      <c r="H242" s="24"/>
      <c r="J242" s="24"/>
      <c r="K242" s="24"/>
      <c r="L242" s="43"/>
      <c r="M242" s="56"/>
      <c r="N242" s="24"/>
      <c r="O242" s="24"/>
      <c r="P242" s="24"/>
      <c r="Q242" s="24"/>
      <c r="R242" s="24"/>
      <c r="S242" s="24"/>
      <c r="T242" s="57"/>
      <c r="AT242" s="6" t="s">
        <v>159</v>
      </c>
      <c r="AU242" s="6" t="s">
        <v>80</v>
      </c>
    </row>
    <row r="243" spans="2:65" s="6" customFormat="1" ht="15.75" customHeight="1" x14ac:dyDescent="0.3">
      <c r="B243" s="23"/>
      <c r="C243" s="145" t="s">
        <v>347</v>
      </c>
      <c r="D243" s="145" t="s">
        <v>154</v>
      </c>
      <c r="E243" s="146" t="s">
        <v>733</v>
      </c>
      <c r="F243" s="147" t="s">
        <v>734</v>
      </c>
      <c r="G243" s="148" t="s">
        <v>572</v>
      </c>
      <c r="H243" s="149">
        <v>0.55200000000000005</v>
      </c>
      <c r="I243" s="150"/>
      <c r="J243" s="151">
        <f>ROUND($I$243*$H$243,2)</f>
        <v>0</v>
      </c>
      <c r="K243" s="147" t="s">
        <v>560</v>
      </c>
      <c r="L243" s="43"/>
      <c r="M243" s="152"/>
      <c r="N243" s="153" t="s">
        <v>43</v>
      </c>
      <c r="O243" s="24"/>
      <c r="P243" s="154">
        <f>$O$243*$H$243</f>
        <v>0</v>
      </c>
      <c r="Q243" s="154">
        <v>0</v>
      </c>
      <c r="R243" s="154">
        <f>$Q$243*$H$243</f>
        <v>0</v>
      </c>
      <c r="S243" s="154">
        <v>0</v>
      </c>
      <c r="T243" s="155">
        <f>$S$243*$H$243</f>
        <v>0</v>
      </c>
      <c r="AR243" s="89" t="s">
        <v>158</v>
      </c>
      <c r="AT243" s="89" t="s">
        <v>154</v>
      </c>
      <c r="AU243" s="89" t="s">
        <v>80</v>
      </c>
      <c r="AY243" s="6" t="s">
        <v>149</v>
      </c>
      <c r="BE243" s="156">
        <f>IF($N$243="základní",$J$243,0)</f>
        <v>0</v>
      </c>
      <c r="BF243" s="156">
        <f>IF($N$243="snížená",$J$243,0)</f>
        <v>0</v>
      </c>
      <c r="BG243" s="156">
        <f>IF($N$243="zákl. přenesená",$J$243,0)</f>
        <v>0</v>
      </c>
      <c r="BH243" s="156">
        <f>IF($N$243="sníž. přenesená",$J$243,0)</f>
        <v>0</v>
      </c>
      <c r="BI243" s="156">
        <f>IF($N$243="nulová",$J$243,0)</f>
        <v>0</v>
      </c>
      <c r="BJ243" s="89" t="s">
        <v>21</v>
      </c>
      <c r="BK243" s="156">
        <f>ROUND($I$243*$H$243,2)</f>
        <v>0</v>
      </c>
      <c r="BL243" s="89" t="s">
        <v>158</v>
      </c>
      <c r="BM243" s="89" t="s">
        <v>319</v>
      </c>
    </row>
    <row r="244" spans="2:65" s="6" customFormat="1" ht="16.5" customHeight="1" x14ac:dyDescent="0.3">
      <c r="B244" s="23"/>
      <c r="C244" s="24"/>
      <c r="D244" s="157" t="s">
        <v>159</v>
      </c>
      <c r="E244" s="24"/>
      <c r="F244" s="158" t="s">
        <v>735</v>
      </c>
      <c r="G244" s="24"/>
      <c r="H244" s="24"/>
      <c r="J244" s="24"/>
      <c r="K244" s="24"/>
      <c r="L244" s="43"/>
      <c r="M244" s="56"/>
      <c r="N244" s="24"/>
      <c r="O244" s="24"/>
      <c r="P244" s="24"/>
      <c r="Q244" s="24"/>
      <c r="R244" s="24"/>
      <c r="S244" s="24"/>
      <c r="T244" s="57"/>
      <c r="AT244" s="6" t="s">
        <v>159</v>
      </c>
      <c r="AU244" s="6" t="s">
        <v>80</v>
      </c>
    </row>
    <row r="245" spans="2:65" s="6" customFormat="1" ht="15.75" customHeight="1" x14ac:dyDescent="0.3">
      <c r="B245" s="23"/>
      <c r="C245" s="145" t="s">
        <v>350</v>
      </c>
      <c r="D245" s="145" t="s">
        <v>154</v>
      </c>
      <c r="E245" s="146" t="s">
        <v>736</v>
      </c>
      <c r="F245" s="147" t="s">
        <v>737</v>
      </c>
      <c r="G245" s="148" t="s">
        <v>559</v>
      </c>
      <c r="H245" s="149">
        <v>28.518999999999998</v>
      </c>
      <c r="I245" s="150"/>
      <c r="J245" s="151">
        <f>ROUND($I$245*$H$245,2)</f>
        <v>0</v>
      </c>
      <c r="K245" s="147" t="s">
        <v>560</v>
      </c>
      <c r="L245" s="43"/>
      <c r="M245" s="152"/>
      <c r="N245" s="153" t="s">
        <v>43</v>
      </c>
      <c r="O245" s="24"/>
      <c r="P245" s="154">
        <f>$O$245*$H$245</f>
        <v>0</v>
      </c>
      <c r="Q245" s="154">
        <v>0</v>
      </c>
      <c r="R245" s="154">
        <f>$Q$245*$H$245</f>
        <v>0</v>
      </c>
      <c r="S245" s="154">
        <v>0</v>
      </c>
      <c r="T245" s="155">
        <f>$S$245*$H$245</f>
        <v>0</v>
      </c>
      <c r="AR245" s="89" t="s">
        <v>158</v>
      </c>
      <c r="AT245" s="89" t="s">
        <v>154</v>
      </c>
      <c r="AU245" s="89" t="s">
        <v>80</v>
      </c>
      <c r="AY245" s="6" t="s">
        <v>149</v>
      </c>
      <c r="BE245" s="156">
        <f>IF($N$245="základní",$J$245,0)</f>
        <v>0</v>
      </c>
      <c r="BF245" s="156">
        <f>IF($N$245="snížená",$J$245,0)</f>
        <v>0</v>
      </c>
      <c r="BG245" s="156">
        <f>IF($N$245="zákl. přenesená",$J$245,0)</f>
        <v>0</v>
      </c>
      <c r="BH245" s="156">
        <f>IF($N$245="sníž. přenesená",$J$245,0)</f>
        <v>0</v>
      </c>
      <c r="BI245" s="156">
        <f>IF($N$245="nulová",$J$245,0)</f>
        <v>0</v>
      </c>
      <c r="BJ245" s="89" t="s">
        <v>21</v>
      </c>
      <c r="BK245" s="156">
        <f>ROUND($I$245*$H$245,2)</f>
        <v>0</v>
      </c>
      <c r="BL245" s="89" t="s">
        <v>158</v>
      </c>
      <c r="BM245" s="89" t="s">
        <v>323</v>
      </c>
    </row>
    <row r="246" spans="2:65" s="6" customFormat="1" ht="16.5" customHeight="1" x14ac:dyDescent="0.3">
      <c r="B246" s="23"/>
      <c r="C246" s="24"/>
      <c r="D246" s="157" t="s">
        <v>159</v>
      </c>
      <c r="E246" s="24"/>
      <c r="F246" s="158" t="s">
        <v>738</v>
      </c>
      <c r="G246" s="24"/>
      <c r="H246" s="24"/>
      <c r="J246" s="24"/>
      <c r="K246" s="24"/>
      <c r="L246" s="43"/>
      <c r="M246" s="56"/>
      <c r="N246" s="24"/>
      <c r="O246" s="24"/>
      <c r="P246" s="24"/>
      <c r="Q246" s="24"/>
      <c r="R246" s="24"/>
      <c r="S246" s="24"/>
      <c r="T246" s="57"/>
      <c r="AT246" s="6" t="s">
        <v>159</v>
      </c>
      <c r="AU246" s="6" t="s">
        <v>80</v>
      </c>
    </row>
    <row r="247" spans="2:65" s="6" customFormat="1" ht="15.75" customHeight="1" x14ac:dyDescent="0.3">
      <c r="B247" s="23"/>
      <c r="C247" s="145" t="s">
        <v>353</v>
      </c>
      <c r="D247" s="145" t="s">
        <v>154</v>
      </c>
      <c r="E247" s="146" t="s">
        <v>739</v>
      </c>
      <c r="F247" s="147" t="s">
        <v>740</v>
      </c>
      <c r="G247" s="148" t="s">
        <v>559</v>
      </c>
      <c r="H247" s="149">
        <v>28.518999999999998</v>
      </c>
      <c r="I247" s="150"/>
      <c r="J247" s="151">
        <f>ROUND($I$247*$H$247,2)</f>
        <v>0</v>
      </c>
      <c r="K247" s="147" t="s">
        <v>560</v>
      </c>
      <c r="L247" s="43"/>
      <c r="M247" s="152"/>
      <c r="N247" s="153" t="s">
        <v>43</v>
      </c>
      <c r="O247" s="24"/>
      <c r="P247" s="154">
        <f>$O$247*$H$247</f>
        <v>0</v>
      </c>
      <c r="Q247" s="154">
        <v>0</v>
      </c>
      <c r="R247" s="154">
        <f>$Q$247*$H$247</f>
        <v>0</v>
      </c>
      <c r="S247" s="154">
        <v>0</v>
      </c>
      <c r="T247" s="155">
        <f>$S$247*$H$247</f>
        <v>0</v>
      </c>
      <c r="AR247" s="89" t="s">
        <v>158</v>
      </c>
      <c r="AT247" s="89" t="s">
        <v>154</v>
      </c>
      <c r="AU247" s="89" t="s">
        <v>80</v>
      </c>
      <c r="AY247" s="6" t="s">
        <v>149</v>
      </c>
      <c r="BE247" s="156">
        <f>IF($N$247="základní",$J$247,0)</f>
        <v>0</v>
      </c>
      <c r="BF247" s="156">
        <f>IF($N$247="snížená",$J$247,0)</f>
        <v>0</v>
      </c>
      <c r="BG247" s="156">
        <f>IF($N$247="zákl. přenesená",$J$247,0)</f>
        <v>0</v>
      </c>
      <c r="BH247" s="156">
        <f>IF($N$247="sníž. přenesená",$J$247,0)</f>
        <v>0</v>
      </c>
      <c r="BI247" s="156">
        <f>IF($N$247="nulová",$J$247,0)</f>
        <v>0</v>
      </c>
      <c r="BJ247" s="89" t="s">
        <v>21</v>
      </c>
      <c r="BK247" s="156">
        <f>ROUND($I$247*$H$247,2)</f>
        <v>0</v>
      </c>
      <c r="BL247" s="89" t="s">
        <v>158</v>
      </c>
      <c r="BM247" s="89" t="s">
        <v>326</v>
      </c>
    </row>
    <row r="248" spans="2:65" s="6" customFormat="1" ht="16.5" customHeight="1" x14ac:dyDescent="0.3">
      <c r="B248" s="23"/>
      <c r="C248" s="24"/>
      <c r="D248" s="157" t="s">
        <v>159</v>
      </c>
      <c r="E248" s="24"/>
      <c r="F248" s="158" t="s">
        <v>741</v>
      </c>
      <c r="G248" s="24"/>
      <c r="H248" s="24"/>
      <c r="J248" s="24"/>
      <c r="K248" s="24"/>
      <c r="L248" s="43"/>
      <c r="M248" s="56"/>
      <c r="N248" s="24"/>
      <c r="O248" s="24"/>
      <c r="P248" s="24"/>
      <c r="Q248" s="24"/>
      <c r="R248" s="24"/>
      <c r="S248" s="24"/>
      <c r="T248" s="57"/>
      <c r="AT248" s="6" t="s">
        <v>159</v>
      </c>
      <c r="AU248" s="6" t="s">
        <v>80</v>
      </c>
    </row>
    <row r="249" spans="2:65" s="6" customFormat="1" ht="15.75" customHeight="1" x14ac:dyDescent="0.3">
      <c r="B249" s="23"/>
      <c r="C249" s="145" t="s">
        <v>356</v>
      </c>
      <c r="D249" s="145" t="s">
        <v>154</v>
      </c>
      <c r="E249" s="146" t="s">
        <v>742</v>
      </c>
      <c r="F249" s="147" t="s">
        <v>743</v>
      </c>
      <c r="G249" s="148" t="s">
        <v>559</v>
      </c>
      <c r="H249" s="149">
        <v>154.602</v>
      </c>
      <c r="I249" s="150"/>
      <c r="J249" s="151">
        <f>ROUND($I$249*$H$249,2)</f>
        <v>0</v>
      </c>
      <c r="K249" s="147" t="s">
        <v>560</v>
      </c>
      <c r="L249" s="43"/>
      <c r="M249" s="152"/>
      <c r="N249" s="153" t="s">
        <v>43</v>
      </c>
      <c r="O249" s="24"/>
      <c r="P249" s="154">
        <f>$O$249*$H$249</f>
        <v>0</v>
      </c>
      <c r="Q249" s="154">
        <v>0</v>
      </c>
      <c r="R249" s="154">
        <f>$Q$249*$H$249</f>
        <v>0</v>
      </c>
      <c r="S249" s="154">
        <v>0</v>
      </c>
      <c r="T249" s="155">
        <f>$S$249*$H$249</f>
        <v>0</v>
      </c>
      <c r="AR249" s="89" t="s">
        <v>158</v>
      </c>
      <c r="AT249" s="89" t="s">
        <v>154</v>
      </c>
      <c r="AU249" s="89" t="s">
        <v>80</v>
      </c>
      <c r="AY249" s="6" t="s">
        <v>149</v>
      </c>
      <c r="BE249" s="156">
        <f>IF($N$249="základní",$J$249,0)</f>
        <v>0</v>
      </c>
      <c r="BF249" s="156">
        <f>IF($N$249="snížená",$J$249,0)</f>
        <v>0</v>
      </c>
      <c r="BG249" s="156">
        <f>IF($N$249="zákl. přenesená",$J$249,0)</f>
        <v>0</v>
      </c>
      <c r="BH249" s="156">
        <f>IF($N$249="sníž. přenesená",$J$249,0)</f>
        <v>0</v>
      </c>
      <c r="BI249" s="156">
        <f>IF($N$249="nulová",$J$249,0)</f>
        <v>0</v>
      </c>
      <c r="BJ249" s="89" t="s">
        <v>21</v>
      </c>
      <c r="BK249" s="156">
        <f>ROUND($I$249*$H$249,2)</f>
        <v>0</v>
      </c>
      <c r="BL249" s="89" t="s">
        <v>158</v>
      </c>
      <c r="BM249" s="89" t="s">
        <v>330</v>
      </c>
    </row>
    <row r="250" spans="2:65" s="6" customFormat="1" ht="16.5" customHeight="1" x14ac:dyDescent="0.3">
      <c r="B250" s="23"/>
      <c r="C250" s="24"/>
      <c r="D250" s="157" t="s">
        <v>159</v>
      </c>
      <c r="E250" s="24"/>
      <c r="F250" s="158" t="s">
        <v>744</v>
      </c>
      <c r="G250" s="24"/>
      <c r="H250" s="24"/>
      <c r="J250" s="24"/>
      <c r="K250" s="24"/>
      <c r="L250" s="43"/>
      <c r="M250" s="56"/>
      <c r="N250" s="24"/>
      <c r="O250" s="24"/>
      <c r="P250" s="24"/>
      <c r="Q250" s="24"/>
      <c r="R250" s="24"/>
      <c r="S250" s="24"/>
      <c r="T250" s="57"/>
      <c r="AT250" s="6" t="s">
        <v>159</v>
      </c>
      <c r="AU250" s="6" t="s">
        <v>80</v>
      </c>
    </row>
    <row r="251" spans="2:65" s="6" customFormat="1" ht="15.75" customHeight="1" x14ac:dyDescent="0.3">
      <c r="B251" s="23"/>
      <c r="C251" s="145" t="s">
        <v>359</v>
      </c>
      <c r="D251" s="145" t="s">
        <v>154</v>
      </c>
      <c r="E251" s="146" t="s">
        <v>745</v>
      </c>
      <c r="F251" s="147" t="s">
        <v>746</v>
      </c>
      <c r="G251" s="148" t="s">
        <v>157</v>
      </c>
      <c r="H251" s="149">
        <v>2</v>
      </c>
      <c r="I251" s="150"/>
      <c r="J251" s="151">
        <f>ROUND($I$251*$H$251,2)</f>
        <v>0</v>
      </c>
      <c r="K251" s="147" t="s">
        <v>560</v>
      </c>
      <c r="L251" s="43"/>
      <c r="M251" s="152"/>
      <c r="N251" s="153" t="s">
        <v>43</v>
      </c>
      <c r="O251" s="24"/>
      <c r="P251" s="154">
        <f>$O$251*$H$251</f>
        <v>0</v>
      </c>
      <c r="Q251" s="154">
        <v>0</v>
      </c>
      <c r="R251" s="154">
        <f>$Q$251*$H$251</f>
        <v>0</v>
      </c>
      <c r="S251" s="154">
        <v>0</v>
      </c>
      <c r="T251" s="155">
        <f>$S$251*$H$251</f>
        <v>0</v>
      </c>
      <c r="AR251" s="89" t="s">
        <v>158</v>
      </c>
      <c r="AT251" s="89" t="s">
        <v>154</v>
      </c>
      <c r="AU251" s="89" t="s">
        <v>80</v>
      </c>
      <c r="AY251" s="6" t="s">
        <v>149</v>
      </c>
      <c r="BE251" s="156">
        <f>IF($N$251="základní",$J$251,0)</f>
        <v>0</v>
      </c>
      <c r="BF251" s="156">
        <f>IF($N$251="snížená",$J$251,0)</f>
        <v>0</v>
      </c>
      <c r="BG251" s="156">
        <f>IF($N$251="zákl. přenesená",$J$251,0)</f>
        <v>0</v>
      </c>
      <c r="BH251" s="156">
        <f>IF($N$251="sníž. přenesená",$J$251,0)</f>
        <v>0</v>
      </c>
      <c r="BI251" s="156">
        <f>IF($N$251="nulová",$J$251,0)</f>
        <v>0</v>
      </c>
      <c r="BJ251" s="89" t="s">
        <v>21</v>
      </c>
      <c r="BK251" s="156">
        <f>ROUND($I$251*$H$251,2)</f>
        <v>0</v>
      </c>
      <c r="BL251" s="89" t="s">
        <v>158</v>
      </c>
      <c r="BM251" s="89" t="s">
        <v>335</v>
      </c>
    </row>
    <row r="252" spans="2:65" s="6" customFormat="1" ht="38.25" customHeight="1" x14ac:dyDescent="0.3">
      <c r="B252" s="23"/>
      <c r="C252" s="24"/>
      <c r="D252" s="157" t="s">
        <v>159</v>
      </c>
      <c r="E252" s="24"/>
      <c r="F252" s="158" t="s">
        <v>747</v>
      </c>
      <c r="G252" s="24"/>
      <c r="H252" s="24"/>
      <c r="J252" s="24"/>
      <c r="K252" s="24"/>
      <c r="L252" s="43"/>
      <c r="M252" s="56"/>
      <c r="N252" s="24"/>
      <c r="O252" s="24"/>
      <c r="P252" s="24"/>
      <c r="Q252" s="24"/>
      <c r="R252" s="24"/>
      <c r="S252" s="24"/>
      <c r="T252" s="57"/>
      <c r="AT252" s="6" t="s">
        <v>159</v>
      </c>
      <c r="AU252" s="6" t="s">
        <v>80</v>
      </c>
    </row>
    <row r="253" spans="2:65" s="6" customFormat="1" ht="15.75" customHeight="1" x14ac:dyDescent="0.3">
      <c r="B253" s="23"/>
      <c r="C253" s="145" t="s">
        <v>368</v>
      </c>
      <c r="D253" s="145" t="s">
        <v>154</v>
      </c>
      <c r="E253" s="146" t="s">
        <v>748</v>
      </c>
      <c r="F253" s="147" t="s">
        <v>749</v>
      </c>
      <c r="G253" s="148" t="s">
        <v>157</v>
      </c>
      <c r="H253" s="149">
        <v>1</v>
      </c>
      <c r="I253" s="150"/>
      <c r="J253" s="151">
        <f>ROUND($I$253*$H$253,2)</f>
        <v>0</v>
      </c>
      <c r="K253" s="147" t="s">
        <v>560</v>
      </c>
      <c r="L253" s="43"/>
      <c r="M253" s="152"/>
      <c r="N253" s="153" t="s">
        <v>43</v>
      </c>
      <c r="O253" s="24"/>
      <c r="P253" s="154">
        <f>$O$253*$H$253</f>
        <v>0</v>
      </c>
      <c r="Q253" s="154">
        <v>0</v>
      </c>
      <c r="R253" s="154">
        <f>$Q$253*$H$253</f>
        <v>0</v>
      </c>
      <c r="S253" s="154">
        <v>0</v>
      </c>
      <c r="T253" s="155">
        <f>$S$253*$H$253</f>
        <v>0</v>
      </c>
      <c r="AR253" s="89" t="s">
        <v>158</v>
      </c>
      <c r="AT253" s="89" t="s">
        <v>154</v>
      </c>
      <c r="AU253" s="89" t="s">
        <v>80</v>
      </c>
      <c r="AY253" s="6" t="s">
        <v>149</v>
      </c>
      <c r="BE253" s="156">
        <f>IF($N$253="základní",$J$253,0)</f>
        <v>0</v>
      </c>
      <c r="BF253" s="156">
        <f>IF($N$253="snížená",$J$253,0)</f>
        <v>0</v>
      </c>
      <c r="BG253" s="156">
        <f>IF($N$253="zákl. přenesená",$J$253,0)</f>
        <v>0</v>
      </c>
      <c r="BH253" s="156">
        <f>IF($N$253="sníž. přenesená",$J$253,0)</f>
        <v>0</v>
      </c>
      <c r="BI253" s="156">
        <f>IF($N$253="nulová",$J$253,0)</f>
        <v>0</v>
      </c>
      <c r="BJ253" s="89" t="s">
        <v>21</v>
      </c>
      <c r="BK253" s="156">
        <f>ROUND($I$253*$H$253,2)</f>
        <v>0</v>
      </c>
      <c r="BL253" s="89" t="s">
        <v>158</v>
      </c>
      <c r="BM253" s="89" t="s">
        <v>338</v>
      </c>
    </row>
    <row r="254" spans="2:65" s="6" customFormat="1" ht="27" customHeight="1" x14ac:dyDescent="0.3">
      <c r="B254" s="23"/>
      <c r="C254" s="24"/>
      <c r="D254" s="157" t="s">
        <v>159</v>
      </c>
      <c r="E254" s="24"/>
      <c r="F254" s="158" t="s">
        <v>750</v>
      </c>
      <c r="G254" s="24"/>
      <c r="H254" s="24"/>
      <c r="J254" s="24"/>
      <c r="K254" s="24"/>
      <c r="L254" s="43"/>
      <c r="M254" s="56"/>
      <c r="N254" s="24"/>
      <c r="O254" s="24"/>
      <c r="P254" s="24"/>
      <c r="Q254" s="24"/>
      <c r="R254" s="24"/>
      <c r="S254" s="24"/>
      <c r="T254" s="57"/>
      <c r="AT254" s="6" t="s">
        <v>159</v>
      </c>
      <c r="AU254" s="6" t="s">
        <v>80</v>
      </c>
    </row>
    <row r="255" spans="2:65" s="132" customFormat="1" ht="30.75" customHeight="1" x14ac:dyDescent="0.3">
      <c r="B255" s="133"/>
      <c r="C255" s="134"/>
      <c r="D255" s="134" t="s">
        <v>71</v>
      </c>
      <c r="E255" s="143" t="s">
        <v>180</v>
      </c>
      <c r="F255" s="143" t="s">
        <v>751</v>
      </c>
      <c r="G255" s="134"/>
      <c r="H255" s="134"/>
      <c r="J255" s="144">
        <f>$BK$255</f>
        <v>0</v>
      </c>
      <c r="K255" s="134"/>
      <c r="L255" s="137"/>
      <c r="M255" s="138"/>
      <c r="N255" s="134"/>
      <c r="O255" s="134"/>
      <c r="P255" s="139">
        <f>SUM($P$256:$P$338)</f>
        <v>0</v>
      </c>
      <c r="Q255" s="134"/>
      <c r="R255" s="139">
        <f>SUM($R$256:$R$338)</f>
        <v>0</v>
      </c>
      <c r="S255" s="134"/>
      <c r="T255" s="140">
        <f>SUM($T$256:$T$338)</f>
        <v>0</v>
      </c>
      <c r="AR255" s="141" t="s">
        <v>21</v>
      </c>
      <c r="AT255" s="141" t="s">
        <v>71</v>
      </c>
      <c r="AU255" s="141" t="s">
        <v>21</v>
      </c>
      <c r="AY255" s="141" t="s">
        <v>149</v>
      </c>
      <c r="BK255" s="142">
        <f>SUM($BK$256:$BK$338)</f>
        <v>0</v>
      </c>
    </row>
    <row r="256" spans="2:65" s="6" customFormat="1" ht="15.75" customHeight="1" x14ac:dyDescent="0.3">
      <c r="B256" s="23"/>
      <c r="C256" s="145" t="s">
        <v>374</v>
      </c>
      <c r="D256" s="145" t="s">
        <v>154</v>
      </c>
      <c r="E256" s="146" t="s">
        <v>752</v>
      </c>
      <c r="F256" s="147" t="s">
        <v>753</v>
      </c>
      <c r="G256" s="148" t="s">
        <v>272</v>
      </c>
      <c r="H256" s="149">
        <v>3</v>
      </c>
      <c r="I256" s="150"/>
      <c r="J256" s="151">
        <f>ROUND($I$256*$H$256,2)</f>
        <v>0</v>
      </c>
      <c r="K256" s="147" t="s">
        <v>560</v>
      </c>
      <c r="L256" s="43"/>
      <c r="M256" s="152"/>
      <c r="N256" s="153" t="s">
        <v>43</v>
      </c>
      <c r="O256" s="24"/>
      <c r="P256" s="154">
        <f>$O$256*$H$256</f>
        <v>0</v>
      </c>
      <c r="Q256" s="154">
        <v>0</v>
      </c>
      <c r="R256" s="154">
        <f>$Q$256*$H$256</f>
        <v>0</v>
      </c>
      <c r="S256" s="154">
        <v>0</v>
      </c>
      <c r="T256" s="155">
        <f>$S$256*$H$256</f>
        <v>0</v>
      </c>
      <c r="AR256" s="89" t="s">
        <v>158</v>
      </c>
      <c r="AT256" s="89" t="s">
        <v>154</v>
      </c>
      <c r="AU256" s="89" t="s">
        <v>80</v>
      </c>
      <c r="AY256" s="6" t="s">
        <v>149</v>
      </c>
      <c r="BE256" s="156">
        <f>IF($N$256="základní",$J$256,0)</f>
        <v>0</v>
      </c>
      <c r="BF256" s="156">
        <f>IF($N$256="snížená",$J$256,0)</f>
        <v>0</v>
      </c>
      <c r="BG256" s="156">
        <f>IF($N$256="zákl. přenesená",$J$256,0)</f>
        <v>0</v>
      </c>
      <c r="BH256" s="156">
        <f>IF($N$256="sníž. přenesená",$J$256,0)</f>
        <v>0</v>
      </c>
      <c r="BI256" s="156">
        <f>IF($N$256="nulová",$J$256,0)</f>
        <v>0</v>
      </c>
      <c r="BJ256" s="89" t="s">
        <v>21</v>
      </c>
      <c r="BK256" s="156">
        <f>ROUND($I$256*$H$256,2)</f>
        <v>0</v>
      </c>
      <c r="BL256" s="89" t="s">
        <v>158</v>
      </c>
      <c r="BM256" s="89" t="s">
        <v>341</v>
      </c>
    </row>
    <row r="257" spans="2:65" s="6" customFormat="1" ht="27" customHeight="1" x14ac:dyDescent="0.3">
      <c r="B257" s="23"/>
      <c r="C257" s="24"/>
      <c r="D257" s="157" t="s">
        <v>159</v>
      </c>
      <c r="E257" s="24"/>
      <c r="F257" s="158" t="s">
        <v>754</v>
      </c>
      <c r="G257" s="24"/>
      <c r="H257" s="24"/>
      <c r="J257" s="24"/>
      <c r="K257" s="24"/>
      <c r="L257" s="43"/>
      <c r="M257" s="56"/>
      <c r="N257" s="24"/>
      <c r="O257" s="24"/>
      <c r="P257" s="24"/>
      <c r="Q257" s="24"/>
      <c r="R257" s="24"/>
      <c r="S257" s="24"/>
      <c r="T257" s="57"/>
      <c r="AT257" s="6" t="s">
        <v>159</v>
      </c>
      <c r="AU257" s="6" t="s">
        <v>80</v>
      </c>
    </row>
    <row r="258" spans="2:65" s="6" customFormat="1" ht="15.75" customHeight="1" x14ac:dyDescent="0.3">
      <c r="B258" s="159"/>
      <c r="C258" s="160"/>
      <c r="D258" s="161" t="s">
        <v>274</v>
      </c>
      <c r="E258" s="160"/>
      <c r="F258" s="162" t="s">
        <v>569</v>
      </c>
      <c r="G258" s="160"/>
      <c r="H258" s="163">
        <v>3</v>
      </c>
      <c r="J258" s="160"/>
      <c r="K258" s="160"/>
      <c r="L258" s="164"/>
      <c r="M258" s="165"/>
      <c r="N258" s="160"/>
      <c r="O258" s="160"/>
      <c r="P258" s="160"/>
      <c r="Q258" s="160"/>
      <c r="R258" s="160"/>
      <c r="S258" s="160"/>
      <c r="T258" s="166"/>
      <c r="AT258" s="167" t="s">
        <v>274</v>
      </c>
      <c r="AU258" s="167" t="s">
        <v>80</v>
      </c>
      <c r="AV258" s="167" t="s">
        <v>80</v>
      </c>
      <c r="AW258" s="167" t="s">
        <v>122</v>
      </c>
      <c r="AX258" s="167" t="s">
        <v>72</v>
      </c>
      <c r="AY258" s="167" t="s">
        <v>149</v>
      </c>
    </row>
    <row r="259" spans="2:65" s="6" customFormat="1" ht="15.75" customHeight="1" x14ac:dyDescent="0.3">
      <c r="B259" s="168"/>
      <c r="C259" s="169"/>
      <c r="D259" s="161" t="s">
        <v>274</v>
      </c>
      <c r="E259" s="169"/>
      <c r="F259" s="170" t="s">
        <v>276</v>
      </c>
      <c r="G259" s="169"/>
      <c r="H259" s="171">
        <v>3</v>
      </c>
      <c r="J259" s="169"/>
      <c r="K259" s="169"/>
      <c r="L259" s="172"/>
      <c r="M259" s="173"/>
      <c r="N259" s="169"/>
      <c r="O259" s="169"/>
      <c r="P259" s="169"/>
      <c r="Q259" s="169"/>
      <c r="R259" s="169"/>
      <c r="S259" s="169"/>
      <c r="T259" s="174"/>
      <c r="AT259" s="175" t="s">
        <v>274</v>
      </c>
      <c r="AU259" s="175" t="s">
        <v>80</v>
      </c>
      <c r="AV259" s="175" t="s">
        <v>158</v>
      </c>
      <c r="AW259" s="175" t="s">
        <v>122</v>
      </c>
      <c r="AX259" s="175" t="s">
        <v>21</v>
      </c>
      <c r="AY259" s="175" t="s">
        <v>149</v>
      </c>
    </row>
    <row r="260" spans="2:65" s="6" customFormat="1" ht="15.75" customHeight="1" x14ac:dyDescent="0.3">
      <c r="B260" s="23"/>
      <c r="C260" s="145" t="s">
        <v>377</v>
      </c>
      <c r="D260" s="145" t="s">
        <v>154</v>
      </c>
      <c r="E260" s="146" t="s">
        <v>755</v>
      </c>
      <c r="F260" s="147" t="s">
        <v>756</v>
      </c>
      <c r="G260" s="148" t="s">
        <v>272</v>
      </c>
      <c r="H260" s="149">
        <v>82.92</v>
      </c>
      <c r="I260" s="150"/>
      <c r="J260" s="151">
        <f>ROUND($I$260*$H$260,2)</f>
        <v>0</v>
      </c>
      <c r="K260" s="147" t="s">
        <v>560</v>
      </c>
      <c r="L260" s="43"/>
      <c r="M260" s="152"/>
      <c r="N260" s="153" t="s">
        <v>43</v>
      </c>
      <c r="O260" s="24"/>
      <c r="P260" s="154">
        <f>$O$260*$H$260</f>
        <v>0</v>
      </c>
      <c r="Q260" s="154">
        <v>0</v>
      </c>
      <c r="R260" s="154">
        <f>$Q$260*$H$260</f>
        <v>0</v>
      </c>
      <c r="S260" s="154">
        <v>0</v>
      </c>
      <c r="T260" s="155">
        <f>$S$260*$H$260</f>
        <v>0</v>
      </c>
      <c r="AR260" s="89" t="s">
        <v>158</v>
      </c>
      <c r="AT260" s="89" t="s">
        <v>154</v>
      </c>
      <c r="AU260" s="89" t="s">
        <v>80</v>
      </c>
      <c r="AY260" s="6" t="s">
        <v>149</v>
      </c>
      <c r="BE260" s="156">
        <f>IF($N$260="základní",$J$260,0)</f>
        <v>0</v>
      </c>
      <c r="BF260" s="156">
        <f>IF($N$260="snížená",$J$260,0)</f>
        <v>0</v>
      </c>
      <c r="BG260" s="156">
        <f>IF($N$260="zákl. přenesená",$J$260,0)</f>
        <v>0</v>
      </c>
      <c r="BH260" s="156">
        <f>IF($N$260="sníž. přenesená",$J$260,0)</f>
        <v>0</v>
      </c>
      <c r="BI260" s="156">
        <f>IF($N$260="nulová",$J$260,0)</f>
        <v>0</v>
      </c>
      <c r="BJ260" s="89" t="s">
        <v>21</v>
      </c>
      <c r="BK260" s="156">
        <f>ROUND($I$260*$H$260,2)</f>
        <v>0</v>
      </c>
      <c r="BL260" s="89" t="s">
        <v>158</v>
      </c>
      <c r="BM260" s="89" t="s">
        <v>344</v>
      </c>
    </row>
    <row r="261" spans="2:65" s="6" customFormat="1" ht="38.25" customHeight="1" x14ac:dyDescent="0.3">
      <c r="B261" s="23"/>
      <c r="C261" s="24"/>
      <c r="D261" s="157" t="s">
        <v>159</v>
      </c>
      <c r="E261" s="24"/>
      <c r="F261" s="158" t="s">
        <v>757</v>
      </c>
      <c r="G261" s="24"/>
      <c r="H261" s="24"/>
      <c r="J261" s="24"/>
      <c r="K261" s="24"/>
      <c r="L261" s="43"/>
      <c r="M261" s="56"/>
      <c r="N261" s="24"/>
      <c r="O261" s="24"/>
      <c r="P261" s="24"/>
      <c r="Q261" s="24"/>
      <c r="R261" s="24"/>
      <c r="S261" s="24"/>
      <c r="T261" s="57"/>
      <c r="AT261" s="6" t="s">
        <v>159</v>
      </c>
      <c r="AU261" s="6" t="s">
        <v>80</v>
      </c>
    </row>
    <row r="262" spans="2:65" s="6" customFormat="1" ht="15.75" customHeight="1" x14ac:dyDescent="0.3">
      <c r="B262" s="159"/>
      <c r="C262" s="160"/>
      <c r="D262" s="161" t="s">
        <v>274</v>
      </c>
      <c r="E262" s="160"/>
      <c r="F262" s="162" t="s">
        <v>758</v>
      </c>
      <c r="G262" s="160"/>
      <c r="H262" s="163">
        <v>82.92</v>
      </c>
      <c r="J262" s="160"/>
      <c r="K262" s="160"/>
      <c r="L262" s="164"/>
      <c r="M262" s="165"/>
      <c r="N262" s="160"/>
      <c r="O262" s="160"/>
      <c r="P262" s="160"/>
      <c r="Q262" s="160"/>
      <c r="R262" s="160"/>
      <c r="S262" s="160"/>
      <c r="T262" s="166"/>
      <c r="AT262" s="167" t="s">
        <v>274</v>
      </c>
      <c r="AU262" s="167" t="s">
        <v>80</v>
      </c>
      <c r="AV262" s="167" t="s">
        <v>80</v>
      </c>
      <c r="AW262" s="167" t="s">
        <v>122</v>
      </c>
      <c r="AX262" s="167" t="s">
        <v>72</v>
      </c>
      <c r="AY262" s="167" t="s">
        <v>149</v>
      </c>
    </row>
    <row r="263" spans="2:65" s="6" customFormat="1" ht="15.75" customHeight="1" x14ac:dyDescent="0.3">
      <c r="B263" s="180"/>
      <c r="C263" s="181"/>
      <c r="D263" s="161" t="s">
        <v>274</v>
      </c>
      <c r="E263" s="181"/>
      <c r="F263" s="182" t="s">
        <v>759</v>
      </c>
      <c r="G263" s="181"/>
      <c r="H263" s="181"/>
      <c r="J263" s="181"/>
      <c r="K263" s="181"/>
      <c r="L263" s="183"/>
      <c r="M263" s="184"/>
      <c r="N263" s="181"/>
      <c r="O263" s="181"/>
      <c r="P263" s="181"/>
      <c r="Q263" s="181"/>
      <c r="R263" s="181"/>
      <c r="S263" s="181"/>
      <c r="T263" s="185"/>
      <c r="AT263" s="186" t="s">
        <v>274</v>
      </c>
      <c r="AU263" s="186" t="s">
        <v>80</v>
      </c>
      <c r="AV263" s="186" t="s">
        <v>21</v>
      </c>
      <c r="AW263" s="186" t="s">
        <v>122</v>
      </c>
      <c r="AX263" s="186" t="s">
        <v>72</v>
      </c>
      <c r="AY263" s="186" t="s">
        <v>149</v>
      </c>
    </row>
    <row r="264" spans="2:65" s="6" customFormat="1" ht="15.75" customHeight="1" x14ac:dyDescent="0.3">
      <c r="B264" s="168"/>
      <c r="C264" s="169"/>
      <c r="D264" s="161" t="s">
        <v>274</v>
      </c>
      <c r="E264" s="169"/>
      <c r="F264" s="170" t="s">
        <v>276</v>
      </c>
      <c r="G264" s="169"/>
      <c r="H264" s="171">
        <v>82.92</v>
      </c>
      <c r="J264" s="169"/>
      <c r="K264" s="169"/>
      <c r="L264" s="172"/>
      <c r="M264" s="173"/>
      <c r="N264" s="169"/>
      <c r="O264" s="169"/>
      <c r="P264" s="169"/>
      <c r="Q264" s="169"/>
      <c r="R264" s="169"/>
      <c r="S264" s="169"/>
      <c r="T264" s="174"/>
      <c r="AT264" s="175" t="s">
        <v>274</v>
      </c>
      <c r="AU264" s="175" t="s">
        <v>80</v>
      </c>
      <c r="AV264" s="175" t="s">
        <v>158</v>
      </c>
      <c r="AW264" s="175" t="s">
        <v>122</v>
      </c>
      <c r="AX264" s="175" t="s">
        <v>21</v>
      </c>
      <c r="AY264" s="175" t="s">
        <v>149</v>
      </c>
    </row>
    <row r="265" spans="2:65" s="6" customFormat="1" ht="15.75" customHeight="1" x14ac:dyDescent="0.3">
      <c r="B265" s="23"/>
      <c r="C265" s="145" t="s">
        <v>383</v>
      </c>
      <c r="D265" s="145" t="s">
        <v>154</v>
      </c>
      <c r="E265" s="146" t="s">
        <v>760</v>
      </c>
      <c r="F265" s="147" t="s">
        <v>761</v>
      </c>
      <c r="G265" s="148" t="s">
        <v>559</v>
      </c>
      <c r="H265" s="149">
        <v>154.602</v>
      </c>
      <c r="I265" s="150"/>
      <c r="J265" s="151">
        <f>ROUND($I$265*$H$265,2)</f>
        <v>0</v>
      </c>
      <c r="K265" s="147" t="s">
        <v>560</v>
      </c>
      <c r="L265" s="43"/>
      <c r="M265" s="152"/>
      <c r="N265" s="153" t="s">
        <v>43</v>
      </c>
      <c r="O265" s="24"/>
      <c r="P265" s="154">
        <f>$O$265*$H$265</f>
        <v>0</v>
      </c>
      <c r="Q265" s="154">
        <v>0</v>
      </c>
      <c r="R265" s="154">
        <f>$Q$265*$H$265</f>
        <v>0</v>
      </c>
      <c r="S265" s="154">
        <v>0</v>
      </c>
      <c r="T265" s="155">
        <f>$S$265*$H$265</f>
        <v>0</v>
      </c>
      <c r="AR265" s="89" t="s">
        <v>158</v>
      </c>
      <c r="AT265" s="89" t="s">
        <v>154</v>
      </c>
      <c r="AU265" s="89" t="s">
        <v>80</v>
      </c>
      <c r="AY265" s="6" t="s">
        <v>149</v>
      </c>
      <c r="BE265" s="156">
        <f>IF($N$265="základní",$J$265,0)</f>
        <v>0</v>
      </c>
      <c r="BF265" s="156">
        <f>IF($N$265="snížená",$J$265,0)</f>
        <v>0</v>
      </c>
      <c r="BG265" s="156">
        <f>IF($N$265="zákl. přenesená",$J$265,0)</f>
        <v>0</v>
      </c>
      <c r="BH265" s="156">
        <f>IF($N$265="sníž. přenesená",$J$265,0)</f>
        <v>0</v>
      </c>
      <c r="BI265" s="156">
        <f>IF($N$265="nulová",$J$265,0)</f>
        <v>0</v>
      </c>
      <c r="BJ265" s="89" t="s">
        <v>21</v>
      </c>
      <c r="BK265" s="156">
        <f>ROUND($I$265*$H$265,2)</f>
        <v>0</v>
      </c>
      <c r="BL265" s="89" t="s">
        <v>158</v>
      </c>
      <c r="BM265" s="89" t="s">
        <v>347</v>
      </c>
    </row>
    <row r="266" spans="2:65" s="6" customFormat="1" ht="16.5" customHeight="1" x14ac:dyDescent="0.3">
      <c r="B266" s="23"/>
      <c r="C266" s="24"/>
      <c r="D266" s="157" t="s">
        <v>159</v>
      </c>
      <c r="E266" s="24"/>
      <c r="F266" s="158" t="s">
        <v>762</v>
      </c>
      <c r="G266" s="24"/>
      <c r="H266" s="24"/>
      <c r="J266" s="24"/>
      <c r="K266" s="24"/>
      <c r="L266" s="43"/>
      <c r="M266" s="56"/>
      <c r="N266" s="24"/>
      <c r="O266" s="24"/>
      <c r="P266" s="24"/>
      <c r="Q266" s="24"/>
      <c r="R266" s="24"/>
      <c r="S266" s="24"/>
      <c r="T266" s="57"/>
      <c r="AT266" s="6" t="s">
        <v>159</v>
      </c>
      <c r="AU266" s="6" t="s">
        <v>80</v>
      </c>
    </row>
    <row r="267" spans="2:65" s="6" customFormat="1" ht="15.75" customHeight="1" x14ac:dyDescent="0.3">
      <c r="B267" s="23"/>
      <c r="C267" s="145" t="s">
        <v>386</v>
      </c>
      <c r="D267" s="145" t="s">
        <v>154</v>
      </c>
      <c r="E267" s="146" t="s">
        <v>763</v>
      </c>
      <c r="F267" s="147" t="s">
        <v>764</v>
      </c>
      <c r="G267" s="148" t="s">
        <v>272</v>
      </c>
      <c r="H267" s="149">
        <v>4.24</v>
      </c>
      <c r="I267" s="150"/>
      <c r="J267" s="151">
        <f>ROUND($I$267*$H$267,2)</f>
        <v>0</v>
      </c>
      <c r="K267" s="147" t="s">
        <v>560</v>
      </c>
      <c r="L267" s="43"/>
      <c r="M267" s="152"/>
      <c r="N267" s="153" t="s">
        <v>43</v>
      </c>
      <c r="O267" s="24"/>
      <c r="P267" s="154">
        <f>$O$267*$H$267</f>
        <v>0</v>
      </c>
      <c r="Q267" s="154">
        <v>0</v>
      </c>
      <c r="R267" s="154">
        <f>$Q$267*$H$267</f>
        <v>0</v>
      </c>
      <c r="S267" s="154">
        <v>0</v>
      </c>
      <c r="T267" s="155">
        <f>$S$267*$H$267</f>
        <v>0</v>
      </c>
      <c r="AR267" s="89" t="s">
        <v>158</v>
      </c>
      <c r="AT267" s="89" t="s">
        <v>154</v>
      </c>
      <c r="AU267" s="89" t="s">
        <v>80</v>
      </c>
      <c r="AY267" s="6" t="s">
        <v>149</v>
      </c>
      <c r="BE267" s="156">
        <f>IF($N$267="základní",$J$267,0)</f>
        <v>0</v>
      </c>
      <c r="BF267" s="156">
        <f>IF($N$267="snížená",$J$267,0)</f>
        <v>0</v>
      </c>
      <c r="BG267" s="156">
        <f>IF($N$267="zákl. přenesená",$J$267,0)</f>
        <v>0</v>
      </c>
      <c r="BH267" s="156">
        <f>IF($N$267="sníž. přenesená",$J$267,0)</f>
        <v>0</v>
      </c>
      <c r="BI267" s="156">
        <f>IF($N$267="nulová",$J$267,0)</f>
        <v>0</v>
      </c>
      <c r="BJ267" s="89" t="s">
        <v>21</v>
      </c>
      <c r="BK267" s="156">
        <f>ROUND($I$267*$H$267,2)</f>
        <v>0</v>
      </c>
      <c r="BL267" s="89" t="s">
        <v>158</v>
      </c>
      <c r="BM267" s="89" t="s">
        <v>350</v>
      </c>
    </row>
    <row r="268" spans="2:65" s="6" customFormat="1" ht="16.5" customHeight="1" x14ac:dyDescent="0.3">
      <c r="B268" s="23"/>
      <c r="C268" s="24"/>
      <c r="D268" s="157" t="s">
        <v>159</v>
      </c>
      <c r="E268" s="24"/>
      <c r="F268" s="158" t="s">
        <v>765</v>
      </c>
      <c r="G268" s="24"/>
      <c r="H268" s="24"/>
      <c r="J268" s="24"/>
      <c r="K268" s="24"/>
      <c r="L268" s="43"/>
      <c r="M268" s="56"/>
      <c r="N268" s="24"/>
      <c r="O268" s="24"/>
      <c r="P268" s="24"/>
      <c r="Q268" s="24"/>
      <c r="R268" s="24"/>
      <c r="S268" s="24"/>
      <c r="T268" s="57"/>
      <c r="AT268" s="6" t="s">
        <v>159</v>
      </c>
      <c r="AU268" s="6" t="s">
        <v>80</v>
      </c>
    </row>
    <row r="269" spans="2:65" s="6" customFormat="1" ht="15.75" customHeight="1" x14ac:dyDescent="0.3">
      <c r="B269" s="159"/>
      <c r="C269" s="160"/>
      <c r="D269" s="161" t="s">
        <v>274</v>
      </c>
      <c r="E269" s="160"/>
      <c r="F269" s="162" t="s">
        <v>766</v>
      </c>
      <c r="G269" s="160"/>
      <c r="H269" s="163">
        <v>4.24</v>
      </c>
      <c r="J269" s="160"/>
      <c r="K269" s="160"/>
      <c r="L269" s="164"/>
      <c r="M269" s="165"/>
      <c r="N269" s="160"/>
      <c r="O269" s="160"/>
      <c r="P269" s="160"/>
      <c r="Q269" s="160"/>
      <c r="R269" s="160"/>
      <c r="S269" s="160"/>
      <c r="T269" s="166"/>
      <c r="AT269" s="167" t="s">
        <v>274</v>
      </c>
      <c r="AU269" s="167" t="s">
        <v>80</v>
      </c>
      <c r="AV269" s="167" t="s">
        <v>80</v>
      </c>
      <c r="AW269" s="167" t="s">
        <v>122</v>
      </c>
      <c r="AX269" s="167" t="s">
        <v>72</v>
      </c>
      <c r="AY269" s="167" t="s">
        <v>149</v>
      </c>
    </row>
    <row r="270" spans="2:65" s="6" customFormat="1" ht="15.75" customHeight="1" x14ac:dyDescent="0.3">
      <c r="B270" s="168"/>
      <c r="C270" s="169"/>
      <c r="D270" s="161" t="s">
        <v>274</v>
      </c>
      <c r="E270" s="169"/>
      <c r="F270" s="170" t="s">
        <v>276</v>
      </c>
      <c r="G270" s="169"/>
      <c r="H270" s="171">
        <v>4.24</v>
      </c>
      <c r="J270" s="169"/>
      <c r="K270" s="169"/>
      <c r="L270" s="172"/>
      <c r="M270" s="173"/>
      <c r="N270" s="169"/>
      <c r="O270" s="169"/>
      <c r="P270" s="169"/>
      <c r="Q270" s="169"/>
      <c r="R270" s="169"/>
      <c r="S270" s="169"/>
      <c r="T270" s="174"/>
      <c r="AT270" s="175" t="s">
        <v>274</v>
      </c>
      <c r="AU270" s="175" t="s">
        <v>80</v>
      </c>
      <c r="AV270" s="175" t="s">
        <v>158</v>
      </c>
      <c r="AW270" s="175" t="s">
        <v>122</v>
      </c>
      <c r="AX270" s="175" t="s">
        <v>21</v>
      </c>
      <c r="AY270" s="175" t="s">
        <v>149</v>
      </c>
    </row>
    <row r="271" spans="2:65" s="6" customFormat="1" ht="15.75" customHeight="1" x14ac:dyDescent="0.3">
      <c r="B271" s="23"/>
      <c r="C271" s="145" t="s">
        <v>389</v>
      </c>
      <c r="D271" s="145" t="s">
        <v>154</v>
      </c>
      <c r="E271" s="146" t="s">
        <v>767</v>
      </c>
      <c r="F271" s="147" t="s">
        <v>768</v>
      </c>
      <c r="G271" s="148" t="s">
        <v>559</v>
      </c>
      <c r="H271" s="149">
        <v>28.518999999999998</v>
      </c>
      <c r="I271" s="150"/>
      <c r="J271" s="151">
        <f>ROUND($I$271*$H$271,2)</f>
        <v>0</v>
      </c>
      <c r="K271" s="147" t="s">
        <v>560</v>
      </c>
      <c r="L271" s="43"/>
      <c r="M271" s="152"/>
      <c r="N271" s="153" t="s">
        <v>43</v>
      </c>
      <c r="O271" s="24"/>
      <c r="P271" s="154">
        <f>$O$271*$H$271</f>
        <v>0</v>
      </c>
      <c r="Q271" s="154">
        <v>0</v>
      </c>
      <c r="R271" s="154">
        <f>$Q$271*$H$271</f>
        <v>0</v>
      </c>
      <c r="S271" s="154">
        <v>0</v>
      </c>
      <c r="T271" s="155">
        <f>$S$271*$H$271</f>
        <v>0</v>
      </c>
      <c r="AR271" s="89" t="s">
        <v>158</v>
      </c>
      <c r="AT271" s="89" t="s">
        <v>154</v>
      </c>
      <c r="AU271" s="89" t="s">
        <v>80</v>
      </c>
      <c r="AY271" s="6" t="s">
        <v>149</v>
      </c>
      <c r="BE271" s="156">
        <f>IF($N$271="základní",$J$271,0)</f>
        <v>0</v>
      </c>
      <c r="BF271" s="156">
        <f>IF($N$271="snížená",$J$271,0)</f>
        <v>0</v>
      </c>
      <c r="BG271" s="156">
        <f>IF($N$271="zákl. přenesená",$J$271,0)</f>
        <v>0</v>
      </c>
      <c r="BH271" s="156">
        <f>IF($N$271="sníž. přenesená",$J$271,0)</f>
        <v>0</v>
      </c>
      <c r="BI271" s="156">
        <f>IF($N$271="nulová",$J$271,0)</f>
        <v>0</v>
      </c>
      <c r="BJ271" s="89" t="s">
        <v>21</v>
      </c>
      <c r="BK271" s="156">
        <f>ROUND($I$271*$H$271,2)</f>
        <v>0</v>
      </c>
      <c r="BL271" s="89" t="s">
        <v>158</v>
      </c>
      <c r="BM271" s="89" t="s">
        <v>353</v>
      </c>
    </row>
    <row r="272" spans="2:65" s="6" customFormat="1" ht="50.25" customHeight="1" x14ac:dyDescent="0.3">
      <c r="B272" s="23"/>
      <c r="C272" s="24"/>
      <c r="D272" s="157" t="s">
        <v>159</v>
      </c>
      <c r="E272" s="24"/>
      <c r="F272" s="158" t="s">
        <v>769</v>
      </c>
      <c r="G272" s="24"/>
      <c r="H272" s="24"/>
      <c r="J272" s="24"/>
      <c r="K272" s="24"/>
      <c r="L272" s="43"/>
      <c r="M272" s="56"/>
      <c r="N272" s="24"/>
      <c r="O272" s="24"/>
      <c r="P272" s="24"/>
      <c r="Q272" s="24"/>
      <c r="R272" s="24"/>
      <c r="S272" s="24"/>
      <c r="T272" s="57"/>
      <c r="AT272" s="6" t="s">
        <v>159</v>
      </c>
      <c r="AU272" s="6" t="s">
        <v>80</v>
      </c>
    </row>
    <row r="273" spans="2:65" s="6" customFormat="1" ht="15.75" customHeight="1" x14ac:dyDescent="0.3">
      <c r="B273" s="23"/>
      <c r="C273" s="145" t="s">
        <v>392</v>
      </c>
      <c r="D273" s="145" t="s">
        <v>154</v>
      </c>
      <c r="E273" s="146" t="s">
        <v>770</v>
      </c>
      <c r="F273" s="147" t="s">
        <v>771</v>
      </c>
      <c r="G273" s="148" t="s">
        <v>572</v>
      </c>
      <c r="H273" s="149">
        <v>0.182</v>
      </c>
      <c r="I273" s="150"/>
      <c r="J273" s="151">
        <f>ROUND($I$273*$H$273,2)</f>
        <v>0</v>
      </c>
      <c r="K273" s="147" t="s">
        <v>560</v>
      </c>
      <c r="L273" s="43"/>
      <c r="M273" s="152"/>
      <c r="N273" s="153" t="s">
        <v>43</v>
      </c>
      <c r="O273" s="24"/>
      <c r="P273" s="154">
        <f>$O$273*$H$273</f>
        <v>0</v>
      </c>
      <c r="Q273" s="154">
        <v>0</v>
      </c>
      <c r="R273" s="154">
        <f>$Q$273*$H$273</f>
        <v>0</v>
      </c>
      <c r="S273" s="154">
        <v>0</v>
      </c>
      <c r="T273" s="155">
        <f>$S$273*$H$273</f>
        <v>0</v>
      </c>
      <c r="AR273" s="89" t="s">
        <v>158</v>
      </c>
      <c r="AT273" s="89" t="s">
        <v>154</v>
      </c>
      <c r="AU273" s="89" t="s">
        <v>80</v>
      </c>
      <c r="AY273" s="6" t="s">
        <v>149</v>
      </c>
      <c r="BE273" s="156">
        <f>IF($N$273="základní",$J$273,0)</f>
        <v>0</v>
      </c>
      <c r="BF273" s="156">
        <f>IF($N$273="snížená",$J$273,0)</f>
        <v>0</v>
      </c>
      <c r="BG273" s="156">
        <f>IF($N$273="zákl. přenesená",$J$273,0)</f>
        <v>0</v>
      </c>
      <c r="BH273" s="156">
        <f>IF($N$273="sníž. přenesená",$J$273,0)</f>
        <v>0</v>
      </c>
      <c r="BI273" s="156">
        <f>IF($N$273="nulová",$J$273,0)</f>
        <v>0</v>
      </c>
      <c r="BJ273" s="89" t="s">
        <v>21</v>
      </c>
      <c r="BK273" s="156">
        <f>ROUND($I$273*$H$273,2)</f>
        <v>0</v>
      </c>
      <c r="BL273" s="89" t="s">
        <v>158</v>
      </c>
      <c r="BM273" s="89" t="s">
        <v>356</v>
      </c>
    </row>
    <row r="274" spans="2:65" s="6" customFormat="1" ht="16.5" customHeight="1" x14ac:dyDescent="0.3">
      <c r="B274" s="23"/>
      <c r="C274" s="24"/>
      <c r="D274" s="157" t="s">
        <v>159</v>
      </c>
      <c r="E274" s="24"/>
      <c r="F274" s="158" t="s">
        <v>772</v>
      </c>
      <c r="G274" s="24"/>
      <c r="H274" s="24"/>
      <c r="J274" s="24"/>
      <c r="K274" s="24"/>
      <c r="L274" s="43"/>
      <c r="M274" s="56"/>
      <c r="N274" s="24"/>
      <c r="O274" s="24"/>
      <c r="P274" s="24"/>
      <c r="Q274" s="24"/>
      <c r="R274" s="24"/>
      <c r="S274" s="24"/>
      <c r="T274" s="57"/>
      <c r="AT274" s="6" t="s">
        <v>159</v>
      </c>
      <c r="AU274" s="6" t="s">
        <v>80</v>
      </c>
    </row>
    <row r="275" spans="2:65" s="6" customFormat="1" ht="15.75" customHeight="1" x14ac:dyDescent="0.3">
      <c r="B275" s="159"/>
      <c r="C275" s="160"/>
      <c r="D275" s="161" t="s">
        <v>274</v>
      </c>
      <c r="E275" s="160"/>
      <c r="F275" s="162" t="s">
        <v>773</v>
      </c>
      <c r="G275" s="160"/>
      <c r="H275" s="163">
        <v>0.182</v>
      </c>
      <c r="J275" s="160"/>
      <c r="K275" s="160"/>
      <c r="L275" s="164"/>
      <c r="M275" s="165"/>
      <c r="N275" s="160"/>
      <c r="O275" s="160"/>
      <c r="P275" s="160"/>
      <c r="Q275" s="160"/>
      <c r="R275" s="160"/>
      <c r="S275" s="160"/>
      <c r="T275" s="166"/>
      <c r="AT275" s="167" t="s">
        <v>274</v>
      </c>
      <c r="AU275" s="167" t="s">
        <v>80</v>
      </c>
      <c r="AV275" s="167" t="s">
        <v>80</v>
      </c>
      <c r="AW275" s="167" t="s">
        <v>122</v>
      </c>
      <c r="AX275" s="167" t="s">
        <v>72</v>
      </c>
      <c r="AY275" s="167" t="s">
        <v>149</v>
      </c>
    </row>
    <row r="276" spans="2:65" s="6" customFormat="1" ht="15.75" customHeight="1" x14ac:dyDescent="0.3">
      <c r="B276" s="168"/>
      <c r="C276" s="169"/>
      <c r="D276" s="161" t="s">
        <v>274</v>
      </c>
      <c r="E276" s="169"/>
      <c r="F276" s="170" t="s">
        <v>276</v>
      </c>
      <c r="G276" s="169"/>
      <c r="H276" s="171">
        <v>0.182</v>
      </c>
      <c r="J276" s="169"/>
      <c r="K276" s="169"/>
      <c r="L276" s="172"/>
      <c r="M276" s="173"/>
      <c r="N276" s="169"/>
      <c r="O276" s="169"/>
      <c r="P276" s="169"/>
      <c r="Q276" s="169"/>
      <c r="R276" s="169"/>
      <c r="S276" s="169"/>
      <c r="T276" s="174"/>
      <c r="AT276" s="175" t="s">
        <v>274</v>
      </c>
      <c r="AU276" s="175" t="s">
        <v>80</v>
      </c>
      <c r="AV276" s="175" t="s">
        <v>158</v>
      </c>
      <c r="AW276" s="175" t="s">
        <v>122</v>
      </c>
      <c r="AX276" s="175" t="s">
        <v>21</v>
      </c>
      <c r="AY276" s="175" t="s">
        <v>149</v>
      </c>
    </row>
    <row r="277" spans="2:65" s="6" customFormat="1" ht="15.75" customHeight="1" x14ac:dyDescent="0.3">
      <c r="B277" s="23"/>
      <c r="C277" s="145" t="s">
        <v>395</v>
      </c>
      <c r="D277" s="145" t="s">
        <v>154</v>
      </c>
      <c r="E277" s="146" t="s">
        <v>774</v>
      </c>
      <c r="F277" s="147" t="s">
        <v>775</v>
      </c>
      <c r="G277" s="148" t="s">
        <v>559</v>
      </c>
      <c r="H277" s="149">
        <v>2.5</v>
      </c>
      <c r="I277" s="150"/>
      <c r="J277" s="151">
        <f>ROUND($I$277*$H$277,2)</f>
        <v>0</v>
      </c>
      <c r="K277" s="147" t="s">
        <v>560</v>
      </c>
      <c r="L277" s="43"/>
      <c r="M277" s="152"/>
      <c r="N277" s="153" t="s">
        <v>43</v>
      </c>
      <c r="O277" s="24"/>
      <c r="P277" s="154">
        <f>$O$277*$H$277</f>
        <v>0</v>
      </c>
      <c r="Q277" s="154">
        <v>0</v>
      </c>
      <c r="R277" s="154">
        <f>$Q$277*$H$277</f>
        <v>0</v>
      </c>
      <c r="S277" s="154">
        <v>0</v>
      </c>
      <c r="T277" s="155">
        <f>$S$277*$H$277</f>
        <v>0</v>
      </c>
      <c r="AR277" s="89" t="s">
        <v>158</v>
      </c>
      <c r="AT277" s="89" t="s">
        <v>154</v>
      </c>
      <c r="AU277" s="89" t="s">
        <v>80</v>
      </c>
      <c r="AY277" s="6" t="s">
        <v>149</v>
      </c>
      <c r="BE277" s="156">
        <f>IF($N$277="základní",$J$277,0)</f>
        <v>0</v>
      </c>
      <c r="BF277" s="156">
        <f>IF($N$277="snížená",$J$277,0)</f>
        <v>0</v>
      </c>
      <c r="BG277" s="156">
        <f>IF($N$277="zákl. přenesená",$J$277,0)</f>
        <v>0</v>
      </c>
      <c r="BH277" s="156">
        <f>IF($N$277="sníž. přenesená",$J$277,0)</f>
        <v>0</v>
      </c>
      <c r="BI277" s="156">
        <f>IF($N$277="nulová",$J$277,0)</f>
        <v>0</v>
      </c>
      <c r="BJ277" s="89" t="s">
        <v>21</v>
      </c>
      <c r="BK277" s="156">
        <f>ROUND($I$277*$H$277,2)</f>
        <v>0</v>
      </c>
      <c r="BL277" s="89" t="s">
        <v>158</v>
      </c>
      <c r="BM277" s="89" t="s">
        <v>359</v>
      </c>
    </row>
    <row r="278" spans="2:65" s="6" customFormat="1" ht="27" customHeight="1" x14ac:dyDescent="0.3">
      <c r="B278" s="23"/>
      <c r="C278" s="24"/>
      <c r="D278" s="157" t="s">
        <v>159</v>
      </c>
      <c r="E278" s="24"/>
      <c r="F278" s="158" t="s">
        <v>776</v>
      </c>
      <c r="G278" s="24"/>
      <c r="H278" s="24"/>
      <c r="J278" s="24"/>
      <c r="K278" s="24"/>
      <c r="L278" s="43"/>
      <c r="M278" s="56"/>
      <c r="N278" s="24"/>
      <c r="O278" s="24"/>
      <c r="P278" s="24"/>
      <c r="Q278" s="24"/>
      <c r="R278" s="24"/>
      <c r="S278" s="24"/>
      <c r="T278" s="57"/>
      <c r="AT278" s="6" t="s">
        <v>159</v>
      </c>
      <c r="AU278" s="6" t="s">
        <v>80</v>
      </c>
    </row>
    <row r="279" spans="2:65" s="6" customFormat="1" ht="15.75" customHeight="1" x14ac:dyDescent="0.3">
      <c r="B279" s="159"/>
      <c r="C279" s="160"/>
      <c r="D279" s="161" t="s">
        <v>274</v>
      </c>
      <c r="E279" s="160"/>
      <c r="F279" s="162" t="s">
        <v>777</v>
      </c>
      <c r="G279" s="160"/>
      <c r="H279" s="163">
        <v>2.5</v>
      </c>
      <c r="J279" s="160"/>
      <c r="K279" s="160"/>
      <c r="L279" s="164"/>
      <c r="M279" s="165"/>
      <c r="N279" s="160"/>
      <c r="O279" s="160"/>
      <c r="P279" s="160"/>
      <c r="Q279" s="160"/>
      <c r="R279" s="160"/>
      <c r="S279" s="160"/>
      <c r="T279" s="166"/>
      <c r="AT279" s="167" t="s">
        <v>274</v>
      </c>
      <c r="AU279" s="167" t="s">
        <v>80</v>
      </c>
      <c r="AV279" s="167" t="s">
        <v>80</v>
      </c>
      <c r="AW279" s="167" t="s">
        <v>122</v>
      </c>
      <c r="AX279" s="167" t="s">
        <v>72</v>
      </c>
      <c r="AY279" s="167" t="s">
        <v>149</v>
      </c>
    </row>
    <row r="280" spans="2:65" s="6" customFormat="1" ht="15.75" customHeight="1" x14ac:dyDescent="0.3">
      <c r="B280" s="168"/>
      <c r="C280" s="169"/>
      <c r="D280" s="161" t="s">
        <v>274</v>
      </c>
      <c r="E280" s="169"/>
      <c r="F280" s="170" t="s">
        <v>276</v>
      </c>
      <c r="G280" s="169"/>
      <c r="H280" s="171">
        <v>2.5</v>
      </c>
      <c r="J280" s="169"/>
      <c r="K280" s="169"/>
      <c r="L280" s="172"/>
      <c r="M280" s="173"/>
      <c r="N280" s="169"/>
      <c r="O280" s="169"/>
      <c r="P280" s="169"/>
      <c r="Q280" s="169"/>
      <c r="R280" s="169"/>
      <c r="S280" s="169"/>
      <c r="T280" s="174"/>
      <c r="AT280" s="175" t="s">
        <v>274</v>
      </c>
      <c r="AU280" s="175" t="s">
        <v>80</v>
      </c>
      <c r="AV280" s="175" t="s">
        <v>158</v>
      </c>
      <c r="AW280" s="175" t="s">
        <v>122</v>
      </c>
      <c r="AX280" s="175" t="s">
        <v>21</v>
      </c>
      <c r="AY280" s="175" t="s">
        <v>149</v>
      </c>
    </row>
    <row r="281" spans="2:65" s="6" customFormat="1" ht="15.75" customHeight="1" x14ac:dyDescent="0.3">
      <c r="B281" s="23"/>
      <c r="C281" s="145" t="s">
        <v>398</v>
      </c>
      <c r="D281" s="145" t="s">
        <v>154</v>
      </c>
      <c r="E281" s="146" t="s">
        <v>778</v>
      </c>
      <c r="F281" s="147" t="s">
        <v>779</v>
      </c>
      <c r="G281" s="148" t="s">
        <v>559</v>
      </c>
      <c r="H281" s="149">
        <v>15.57</v>
      </c>
      <c r="I281" s="150"/>
      <c r="J281" s="151">
        <f>ROUND($I$281*$H$281,2)</f>
        <v>0</v>
      </c>
      <c r="K281" s="147" t="s">
        <v>560</v>
      </c>
      <c r="L281" s="43"/>
      <c r="M281" s="152"/>
      <c r="N281" s="153" t="s">
        <v>43</v>
      </c>
      <c r="O281" s="24"/>
      <c r="P281" s="154">
        <f>$O$281*$H$281</f>
        <v>0</v>
      </c>
      <c r="Q281" s="154">
        <v>0</v>
      </c>
      <c r="R281" s="154">
        <f>$Q$281*$H$281</f>
        <v>0</v>
      </c>
      <c r="S281" s="154">
        <v>0</v>
      </c>
      <c r="T281" s="155">
        <f>$S$281*$H$281</f>
        <v>0</v>
      </c>
      <c r="AR281" s="89" t="s">
        <v>158</v>
      </c>
      <c r="AT281" s="89" t="s">
        <v>154</v>
      </c>
      <c r="AU281" s="89" t="s">
        <v>80</v>
      </c>
      <c r="AY281" s="6" t="s">
        <v>149</v>
      </c>
      <c r="BE281" s="156">
        <f>IF($N$281="základní",$J$281,0)</f>
        <v>0</v>
      </c>
      <c r="BF281" s="156">
        <f>IF($N$281="snížená",$J$281,0)</f>
        <v>0</v>
      </c>
      <c r="BG281" s="156">
        <f>IF($N$281="zákl. přenesená",$J$281,0)</f>
        <v>0</v>
      </c>
      <c r="BH281" s="156">
        <f>IF($N$281="sníž. přenesená",$J$281,0)</f>
        <v>0</v>
      </c>
      <c r="BI281" s="156">
        <f>IF($N$281="nulová",$J$281,0)</f>
        <v>0</v>
      </c>
      <c r="BJ281" s="89" t="s">
        <v>21</v>
      </c>
      <c r="BK281" s="156">
        <f>ROUND($I$281*$H$281,2)</f>
        <v>0</v>
      </c>
      <c r="BL281" s="89" t="s">
        <v>158</v>
      </c>
      <c r="BM281" s="89" t="s">
        <v>362</v>
      </c>
    </row>
    <row r="282" spans="2:65" s="6" customFormat="1" ht="27" customHeight="1" x14ac:dyDescent="0.3">
      <c r="B282" s="23"/>
      <c r="C282" s="24"/>
      <c r="D282" s="157" t="s">
        <v>159</v>
      </c>
      <c r="E282" s="24"/>
      <c r="F282" s="158" t="s">
        <v>780</v>
      </c>
      <c r="G282" s="24"/>
      <c r="H282" s="24"/>
      <c r="J282" s="24"/>
      <c r="K282" s="24"/>
      <c r="L282" s="43"/>
      <c r="M282" s="56"/>
      <c r="N282" s="24"/>
      <c r="O282" s="24"/>
      <c r="P282" s="24"/>
      <c r="Q282" s="24"/>
      <c r="R282" s="24"/>
      <c r="S282" s="24"/>
      <c r="T282" s="57"/>
      <c r="AT282" s="6" t="s">
        <v>159</v>
      </c>
      <c r="AU282" s="6" t="s">
        <v>80</v>
      </c>
    </row>
    <row r="283" spans="2:65" s="6" customFormat="1" ht="15.75" customHeight="1" x14ac:dyDescent="0.3">
      <c r="B283" s="159"/>
      <c r="C283" s="160"/>
      <c r="D283" s="161" t="s">
        <v>274</v>
      </c>
      <c r="E283" s="160"/>
      <c r="F283" s="162" t="s">
        <v>781</v>
      </c>
      <c r="G283" s="160"/>
      <c r="H283" s="163">
        <v>15.57</v>
      </c>
      <c r="J283" s="160"/>
      <c r="K283" s="160"/>
      <c r="L283" s="164"/>
      <c r="M283" s="165"/>
      <c r="N283" s="160"/>
      <c r="O283" s="160"/>
      <c r="P283" s="160"/>
      <c r="Q283" s="160"/>
      <c r="R283" s="160"/>
      <c r="S283" s="160"/>
      <c r="T283" s="166"/>
      <c r="AT283" s="167" t="s">
        <v>274</v>
      </c>
      <c r="AU283" s="167" t="s">
        <v>80</v>
      </c>
      <c r="AV283" s="167" t="s">
        <v>80</v>
      </c>
      <c r="AW283" s="167" t="s">
        <v>122</v>
      </c>
      <c r="AX283" s="167" t="s">
        <v>72</v>
      </c>
      <c r="AY283" s="167" t="s">
        <v>149</v>
      </c>
    </row>
    <row r="284" spans="2:65" s="6" customFormat="1" ht="15.75" customHeight="1" x14ac:dyDescent="0.3">
      <c r="B284" s="168"/>
      <c r="C284" s="169"/>
      <c r="D284" s="161" t="s">
        <v>274</v>
      </c>
      <c r="E284" s="169"/>
      <c r="F284" s="170" t="s">
        <v>276</v>
      </c>
      <c r="G284" s="169"/>
      <c r="H284" s="171">
        <v>15.57</v>
      </c>
      <c r="J284" s="169"/>
      <c r="K284" s="169"/>
      <c r="L284" s="172"/>
      <c r="M284" s="173"/>
      <c r="N284" s="169"/>
      <c r="O284" s="169"/>
      <c r="P284" s="169"/>
      <c r="Q284" s="169"/>
      <c r="R284" s="169"/>
      <c r="S284" s="169"/>
      <c r="T284" s="174"/>
      <c r="AT284" s="175" t="s">
        <v>274</v>
      </c>
      <c r="AU284" s="175" t="s">
        <v>80</v>
      </c>
      <c r="AV284" s="175" t="s">
        <v>158</v>
      </c>
      <c r="AW284" s="175" t="s">
        <v>122</v>
      </c>
      <c r="AX284" s="175" t="s">
        <v>21</v>
      </c>
      <c r="AY284" s="175" t="s">
        <v>149</v>
      </c>
    </row>
    <row r="285" spans="2:65" s="6" customFormat="1" ht="15.75" customHeight="1" x14ac:dyDescent="0.3">
      <c r="B285" s="23"/>
      <c r="C285" s="145" t="s">
        <v>401</v>
      </c>
      <c r="D285" s="145" t="s">
        <v>154</v>
      </c>
      <c r="E285" s="146" t="s">
        <v>782</v>
      </c>
      <c r="F285" s="147" t="s">
        <v>783</v>
      </c>
      <c r="G285" s="148" t="s">
        <v>559</v>
      </c>
      <c r="H285" s="149">
        <v>1.32</v>
      </c>
      <c r="I285" s="150"/>
      <c r="J285" s="151">
        <f>ROUND($I$285*$H$285,2)</f>
        <v>0</v>
      </c>
      <c r="K285" s="147" t="s">
        <v>560</v>
      </c>
      <c r="L285" s="43"/>
      <c r="M285" s="152"/>
      <c r="N285" s="153" t="s">
        <v>43</v>
      </c>
      <c r="O285" s="24"/>
      <c r="P285" s="154">
        <f>$O$285*$H$285</f>
        <v>0</v>
      </c>
      <c r="Q285" s="154">
        <v>0</v>
      </c>
      <c r="R285" s="154">
        <f>$Q$285*$H$285</f>
        <v>0</v>
      </c>
      <c r="S285" s="154">
        <v>0</v>
      </c>
      <c r="T285" s="155">
        <f>$S$285*$H$285</f>
        <v>0</v>
      </c>
      <c r="AR285" s="89" t="s">
        <v>158</v>
      </c>
      <c r="AT285" s="89" t="s">
        <v>154</v>
      </c>
      <c r="AU285" s="89" t="s">
        <v>80</v>
      </c>
      <c r="AY285" s="6" t="s">
        <v>149</v>
      </c>
      <c r="BE285" s="156">
        <f>IF($N$285="základní",$J$285,0)</f>
        <v>0</v>
      </c>
      <c r="BF285" s="156">
        <f>IF($N$285="snížená",$J$285,0)</f>
        <v>0</v>
      </c>
      <c r="BG285" s="156">
        <f>IF($N$285="zákl. přenesená",$J$285,0)</f>
        <v>0</v>
      </c>
      <c r="BH285" s="156">
        <f>IF($N$285="sníž. přenesená",$J$285,0)</f>
        <v>0</v>
      </c>
      <c r="BI285" s="156">
        <f>IF($N$285="nulová",$J$285,0)</f>
        <v>0</v>
      </c>
      <c r="BJ285" s="89" t="s">
        <v>21</v>
      </c>
      <c r="BK285" s="156">
        <f>ROUND($I$285*$H$285,2)</f>
        <v>0</v>
      </c>
      <c r="BL285" s="89" t="s">
        <v>158</v>
      </c>
      <c r="BM285" s="89" t="s">
        <v>365</v>
      </c>
    </row>
    <row r="286" spans="2:65" s="6" customFormat="1" ht="16.5" customHeight="1" x14ac:dyDescent="0.3">
      <c r="B286" s="23"/>
      <c r="C286" s="24"/>
      <c r="D286" s="157" t="s">
        <v>159</v>
      </c>
      <c r="E286" s="24"/>
      <c r="F286" s="158" t="s">
        <v>784</v>
      </c>
      <c r="G286" s="24"/>
      <c r="H286" s="24"/>
      <c r="J286" s="24"/>
      <c r="K286" s="24"/>
      <c r="L286" s="43"/>
      <c r="M286" s="56"/>
      <c r="N286" s="24"/>
      <c r="O286" s="24"/>
      <c r="P286" s="24"/>
      <c r="Q286" s="24"/>
      <c r="R286" s="24"/>
      <c r="S286" s="24"/>
      <c r="T286" s="57"/>
      <c r="AT286" s="6" t="s">
        <v>159</v>
      </c>
      <c r="AU286" s="6" t="s">
        <v>80</v>
      </c>
    </row>
    <row r="287" spans="2:65" s="6" customFormat="1" ht="15.75" customHeight="1" x14ac:dyDescent="0.3">
      <c r="B287" s="159"/>
      <c r="C287" s="160"/>
      <c r="D287" s="161" t="s">
        <v>274</v>
      </c>
      <c r="E287" s="160"/>
      <c r="F287" s="162" t="s">
        <v>785</v>
      </c>
      <c r="G287" s="160"/>
      <c r="H287" s="163">
        <v>1.32</v>
      </c>
      <c r="J287" s="160"/>
      <c r="K287" s="160"/>
      <c r="L287" s="164"/>
      <c r="M287" s="165"/>
      <c r="N287" s="160"/>
      <c r="O287" s="160"/>
      <c r="P287" s="160"/>
      <c r="Q287" s="160"/>
      <c r="R287" s="160"/>
      <c r="S287" s="160"/>
      <c r="T287" s="166"/>
      <c r="AT287" s="167" t="s">
        <v>274</v>
      </c>
      <c r="AU287" s="167" t="s">
        <v>80</v>
      </c>
      <c r="AV287" s="167" t="s">
        <v>80</v>
      </c>
      <c r="AW287" s="167" t="s">
        <v>122</v>
      </c>
      <c r="AX287" s="167" t="s">
        <v>72</v>
      </c>
      <c r="AY287" s="167" t="s">
        <v>149</v>
      </c>
    </row>
    <row r="288" spans="2:65" s="6" customFormat="1" ht="15.75" customHeight="1" x14ac:dyDescent="0.3">
      <c r="B288" s="168"/>
      <c r="C288" s="169"/>
      <c r="D288" s="161" t="s">
        <v>274</v>
      </c>
      <c r="E288" s="169"/>
      <c r="F288" s="170" t="s">
        <v>276</v>
      </c>
      <c r="G288" s="169"/>
      <c r="H288" s="171">
        <v>1.32</v>
      </c>
      <c r="J288" s="169"/>
      <c r="K288" s="169"/>
      <c r="L288" s="172"/>
      <c r="M288" s="173"/>
      <c r="N288" s="169"/>
      <c r="O288" s="169"/>
      <c r="P288" s="169"/>
      <c r="Q288" s="169"/>
      <c r="R288" s="169"/>
      <c r="S288" s="169"/>
      <c r="T288" s="174"/>
      <c r="AT288" s="175" t="s">
        <v>274</v>
      </c>
      <c r="AU288" s="175" t="s">
        <v>80</v>
      </c>
      <c r="AV288" s="175" t="s">
        <v>158</v>
      </c>
      <c r="AW288" s="175" t="s">
        <v>122</v>
      </c>
      <c r="AX288" s="175" t="s">
        <v>21</v>
      </c>
      <c r="AY288" s="175" t="s">
        <v>149</v>
      </c>
    </row>
    <row r="289" spans="2:65" s="6" customFormat="1" ht="15.75" customHeight="1" x14ac:dyDescent="0.3">
      <c r="B289" s="23"/>
      <c r="C289" s="145" t="s">
        <v>404</v>
      </c>
      <c r="D289" s="145" t="s">
        <v>154</v>
      </c>
      <c r="E289" s="146" t="s">
        <v>786</v>
      </c>
      <c r="F289" s="147" t="s">
        <v>787</v>
      </c>
      <c r="G289" s="148" t="s">
        <v>157</v>
      </c>
      <c r="H289" s="149">
        <v>4</v>
      </c>
      <c r="I289" s="150"/>
      <c r="J289" s="151">
        <f>ROUND($I$289*$H$289,2)</f>
        <v>0</v>
      </c>
      <c r="K289" s="147" t="s">
        <v>560</v>
      </c>
      <c r="L289" s="43"/>
      <c r="M289" s="152"/>
      <c r="N289" s="153" t="s">
        <v>43</v>
      </c>
      <c r="O289" s="24"/>
      <c r="P289" s="154">
        <f>$O$289*$H$289</f>
        <v>0</v>
      </c>
      <c r="Q289" s="154">
        <v>0</v>
      </c>
      <c r="R289" s="154">
        <f>$Q$289*$H$289</f>
        <v>0</v>
      </c>
      <c r="S289" s="154">
        <v>0</v>
      </c>
      <c r="T289" s="155">
        <f>$S$289*$H$289</f>
        <v>0</v>
      </c>
      <c r="AR289" s="89" t="s">
        <v>158</v>
      </c>
      <c r="AT289" s="89" t="s">
        <v>154</v>
      </c>
      <c r="AU289" s="89" t="s">
        <v>80</v>
      </c>
      <c r="AY289" s="6" t="s">
        <v>149</v>
      </c>
      <c r="BE289" s="156">
        <f>IF($N$289="základní",$J$289,0)</f>
        <v>0</v>
      </c>
      <c r="BF289" s="156">
        <f>IF($N$289="snížená",$J$289,0)</f>
        <v>0</v>
      </c>
      <c r="BG289" s="156">
        <f>IF($N$289="zákl. přenesená",$J$289,0)</f>
        <v>0</v>
      </c>
      <c r="BH289" s="156">
        <f>IF($N$289="sníž. přenesená",$J$289,0)</f>
        <v>0</v>
      </c>
      <c r="BI289" s="156">
        <f>IF($N$289="nulová",$J$289,0)</f>
        <v>0</v>
      </c>
      <c r="BJ289" s="89" t="s">
        <v>21</v>
      </c>
      <c r="BK289" s="156">
        <f>ROUND($I$289*$H$289,2)</f>
        <v>0</v>
      </c>
      <c r="BL289" s="89" t="s">
        <v>158</v>
      </c>
      <c r="BM289" s="89" t="s">
        <v>368</v>
      </c>
    </row>
    <row r="290" spans="2:65" s="6" customFormat="1" ht="16.5" customHeight="1" x14ac:dyDescent="0.3">
      <c r="B290" s="23"/>
      <c r="C290" s="24"/>
      <c r="D290" s="157" t="s">
        <v>159</v>
      </c>
      <c r="E290" s="24"/>
      <c r="F290" s="158" t="s">
        <v>788</v>
      </c>
      <c r="G290" s="24"/>
      <c r="H290" s="24"/>
      <c r="J290" s="24"/>
      <c r="K290" s="24"/>
      <c r="L290" s="43"/>
      <c r="M290" s="56"/>
      <c r="N290" s="24"/>
      <c r="O290" s="24"/>
      <c r="P290" s="24"/>
      <c r="Q290" s="24"/>
      <c r="R290" s="24"/>
      <c r="S290" s="24"/>
      <c r="T290" s="57"/>
      <c r="AT290" s="6" t="s">
        <v>159</v>
      </c>
      <c r="AU290" s="6" t="s">
        <v>80</v>
      </c>
    </row>
    <row r="291" spans="2:65" s="6" customFormat="1" ht="15.75" customHeight="1" x14ac:dyDescent="0.3">
      <c r="B291" s="23"/>
      <c r="C291" s="145" t="s">
        <v>407</v>
      </c>
      <c r="D291" s="145" t="s">
        <v>154</v>
      </c>
      <c r="E291" s="146" t="s">
        <v>789</v>
      </c>
      <c r="F291" s="147" t="s">
        <v>790</v>
      </c>
      <c r="G291" s="148" t="s">
        <v>572</v>
      </c>
      <c r="H291" s="149">
        <v>0.55200000000000005</v>
      </c>
      <c r="I291" s="150"/>
      <c r="J291" s="151">
        <f>ROUND($I$291*$H$291,2)</f>
        <v>0</v>
      </c>
      <c r="K291" s="147" t="s">
        <v>560</v>
      </c>
      <c r="L291" s="43"/>
      <c r="M291" s="152"/>
      <c r="N291" s="153" t="s">
        <v>43</v>
      </c>
      <c r="O291" s="24"/>
      <c r="P291" s="154">
        <f>$O$291*$H$291</f>
        <v>0</v>
      </c>
      <c r="Q291" s="154">
        <v>0</v>
      </c>
      <c r="R291" s="154">
        <f>$Q$291*$H$291</f>
        <v>0</v>
      </c>
      <c r="S291" s="154">
        <v>0</v>
      </c>
      <c r="T291" s="155">
        <f>$S$291*$H$291</f>
        <v>0</v>
      </c>
      <c r="AR291" s="89" t="s">
        <v>158</v>
      </c>
      <c r="AT291" s="89" t="s">
        <v>154</v>
      </c>
      <c r="AU291" s="89" t="s">
        <v>80</v>
      </c>
      <c r="AY291" s="6" t="s">
        <v>149</v>
      </c>
      <c r="BE291" s="156">
        <f>IF($N$291="základní",$J$291,0)</f>
        <v>0</v>
      </c>
      <c r="BF291" s="156">
        <f>IF($N$291="snížená",$J$291,0)</f>
        <v>0</v>
      </c>
      <c r="BG291" s="156">
        <f>IF($N$291="zákl. přenesená",$J$291,0)</f>
        <v>0</v>
      </c>
      <c r="BH291" s="156">
        <f>IF($N$291="sníž. přenesená",$J$291,0)</f>
        <v>0</v>
      </c>
      <c r="BI291" s="156">
        <f>IF($N$291="nulová",$J$291,0)</f>
        <v>0</v>
      </c>
      <c r="BJ291" s="89" t="s">
        <v>21</v>
      </c>
      <c r="BK291" s="156">
        <f>ROUND($I$291*$H$291,2)</f>
        <v>0</v>
      </c>
      <c r="BL291" s="89" t="s">
        <v>158</v>
      </c>
      <c r="BM291" s="89" t="s">
        <v>371</v>
      </c>
    </row>
    <row r="292" spans="2:65" s="6" customFormat="1" ht="27" customHeight="1" x14ac:dyDescent="0.3">
      <c r="B292" s="23"/>
      <c r="C292" s="24"/>
      <c r="D292" s="157" t="s">
        <v>159</v>
      </c>
      <c r="E292" s="24"/>
      <c r="F292" s="158" t="s">
        <v>791</v>
      </c>
      <c r="G292" s="24"/>
      <c r="H292" s="24"/>
      <c r="J292" s="24"/>
      <c r="K292" s="24"/>
      <c r="L292" s="43"/>
      <c r="M292" s="56"/>
      <c r="N292" s="24"/>
      <c r="O292" s="24"/>
      <c r="P292" s="24"/>
      <c r="Q292" s="24"/>
      <c r="R292" s="24"/>
      <c r="S292" s="24"/>
      <c r="T292" s="57"/>
      <c r="AT292" s="6" t="s">
        <v>159</v>
      </c>
      <c r="AU292" s="6" t="s">
        <v>80</v>
      </c>
    </row>
    <row r="293" spans="2:65" s="6" customFormat="1" ht="15.75" customHeight="1" x14ac:dyDescent="0.3">
      <c r="B293" s="159"/>
      <c r="C293" s="160"/>
      <c r="D293" s="161" t="s">
        <v>274</v>
      </c>
      <c r="E293" s="160"/>
      <c r="F293" s="162" t="s">
        <v>792</v>
      </c>
      <c r="G293" s="160"/>
      <c r="H293" s="163">
        <v>0.55200000000000005</v>
      </c>
      <c r="J293" s="160"/>
      <c r="K293" s="160"/>
      <c r="L293" s="164"/>
      <c r="M293" s="165"/>
      <c r="N293" s="160"/>
      <c r="O293" s="160"/>
      <c r="P293" s="160"/>
      <c r="Q293" s="160"/>
      <c r="R293" s="160"/>
      <c r="S293" s="160"/>
      <c r="T293" s="166"/>
      <c r="AT293" s="167" t="s">
        <v>274</v>
      </c>
      <c r="AU293" s="167" t="s">
        <v>80</v>
      </c>
      <c r="AV293" s="167" t="s">
        <v>80</v>
      </c>
      <c r="AW293" s="167" t="s">
        <v>122</v>
      </c>
      <c r="AX293" s="167" t="s">
        <v>72</v>
      </c>
      <c r="AY293" s="167" t="s">
        <v>149</v>
      </c>
    </row>
    <row r="294" spans="2:65" s="6" customFormat="1" ht="15.75" customHeight="1" x14ac:dyDescent="0.3">
      <c r="B294" s="168"/>
      <c r="C294" s="169"/>
      <c r="D294" s="161" t="s">
        <v>274</v>
      </c>
      <c r="E294" s="169"/>
      <c r="F294" s="170" t="s">
        <v>276</v>
      </c>
      <c r="G294" s="169"/>
      <c r="H294" s="171">
        <v>0.55200000000000005</v>
      </c>
      <c r="J294" s="169"/>
      <c r="K294" s="169"/>
      <c r="L294" s="172"/>
      <c r="M294" s="173"/>
      <c r="N294" s="169"/>
      <c r="O294" s="169"/>
      <c r="P294" s="169"/>
      <c r="Q294" s="169"/>
      <c r="R294" s="169"/>
      <c r="S294" s="169"/>
      <c r="T294" s="174"/>
      <c r="AT294" s="175" t="s">
        <v>274</v>
      </c>
      <c r="AU294" s="175" t="s">
        <v>80</v>
      </c>
      <c r="AV294" s="175" t="s">
        <v>158</v>
      </c>
      <c r="AW294" s="175" t="s">
        <v>122</v>
      </c>
      <c r="AX294" s="175" t="s">
        <v>21</v>
      </c>
      <c r="AY294" s="175" t="s">
        <v>149</v>
      </c>
    </row>
    <row r="295" spans="2:65" s="6" customFormat="1" ht="15.75" customHeight="1" x14ac:dyDescent="0.3">
      <c r="B295" s="23"/>
      <c r="C295" s="145" t="s">
        <v>411</v>
      </c>
      <c r="D295" s="145" t="s">
        <v>154</v>
      </c>
      <c r="E295" s="146" t="s">
        <v>793</v>
      </c>
      <c r="F295" s="147" t="s">
        <v>794</v>
      </c>
      <c r="G295" s="148" t="s">
        <v>559</v>
      </c>
      <c r="H295" s="149">
        <v>1.25</v>
      </c>
      <c r="I295" s="150"/>
      <c r="J295" s="151">
        <f>ROUND($I$295*$H$295,2)</f>
        <v>0</v>
      </c>
      <c r="K295" s="147" t="s">
        <v>560</v>
      </c>
      <c r="L295" s="43"/>
      <c r="M295" s="152"/>
      <c r="N295" s="153" t="s">
        <v>43</v>
      </c>
      <c r="O295" s="24"/>
      <c r="P295" s="154">
        <f>$O$295*$H$295</f>
        <v>0</v>
      </c>
      <c r="Q295" s="154">
        <v>0</v>
      </c>
      <c r="R295" s="154">
        <f>$Q$295*$H$295</f>
        <v>0</v>
      </c>
      <c r="S295" s="154">
        <v>0</v>
      </c>
      <c r="T295" s="155">
        <f>$S$295*$H$295</f>
        <v>0</v>
      </c>
      <c r="AR295" s="89" t="s">
        <v>158</v>
      </c>
      <c r="AT295" s="89" t="s">
        <v>154</v>
      </c>
      <c r="AU295" s="89" t="s">
        <v>80</v>
      </c>
      <c r="AY295" s="6" t="s">
        <v>149</v>
      </c>
      <c r="BE295" s="156">
        <f>IF($N$295="základní",$J$295,0)</f>
        <v>0</v>
      </c>
      <c r="BF295" s="156">
        <f>IF($N$295="snížená",$J$295,0)</f>
        <v>0</v>
      </c>
      <c r="BG295" s="156">
        <f>IF($N$295="zákl. přenesená",$J$295,0)</f>
        <v>0</v>
      </c>
      <c r="BH295" s="156">
        <f>IF($N$295="sníž. přenesená",$J$295,0)</f>
        <v>0</v>
      </c>
      <c r="BI295" s="156">
        <f>IF($N$295="nulová",$J$295,0)</f>
        <v>0</v>
      </c>
      <c r="BJ295" s="89" t="s">
        <v>21</v>
      </c>
      <c r="BK295" s="156">
        <f>ROUND($I$295*$H$295,2)</f>
        <v>0</v>
      </c>
      <c r="BL295" s="89" t="s">
        <v>158</v>
      </c>
      <c r="BM295" s="89" t="s">
        <v>374</v>
      </c>
    </row>
    <row r="296" spans="2:65" s="6" customFormat="1" ht="27" customHeight="1" x14ac:dyDescent="0.3">
      <c r="B296" s="23"/>
      <c r="C296" s="24"/>
      <c r="D296" s="157" t="s">
        <v>159</v>
      </c>
      <c r="E296" s="24"/>
      <c r="F296" s="158" t="s">
        <v>795</v>
      </c>
      <c r="G296" s="24"/>
      <c r="H296" s="24"/>
      <c r="J296" s="24"/>
      <c r="K296" s="24"/>
      <c r="L296" s="43"/>
      <c r="M296" s="56"/>
      <c r="N296" s="24"/>
      <c r="O296" s="24"/>
      <c r="P296" s="24"/>
      <c r="Q296" s="24"/>
      <c r="R296" s="24"/>
      <c r="S296" s="24"/>
      <c r="T296" s="57"/>
      <c r="AT296" s="6" t="s">
        <v>159</v>
      </c>
      <c r="AU296" s="6" t="s">
        <v>80</v>
      </c>
    </row>
    <row r="297" spans="2:65" s="6" customFormat="1" ht="15.75" customHeight="1" x14ac:dyDescent="0.3">
      <c r="B297" s="159"/>
      <c r="C297" s="160"/>
      <c r="D297" s="161" t="s">
        <v>274</v>
      </c>
      <c r="E297" s="160"/>
      <c r="F297" s="162" t="s">
        <v>796</v>
      </c>
      <c r="G297" s="160"/>
      <c r="H297" s="163">
        <v>1.25</v>
      </c>
      <c r="J297" s="160"/>
      <c r="K297" s="160"/>
      <c r="L297" s="164"/>
      <c r="M297" s="165"/>
      <c r="N297" s="160"/>
      <c r="O297" s="160"/>
      <c r="P297" s="160"/>
      <c r="Q297" s="160"/>
      <c r="R297" s="160"/>
      <c r="S297" s="160"/>
      <c r="T297" s="166"/>
      <c r="AT297" s="167" t="s">
        <v>274</v>
      </c>
      <c r="AU297" s="167" t="s">
        <v>80</v>
      </c>
      <c r="AV297" s="167" t="s">
        <v>80</v>
      </c>
      <c r="AW297" s="167" t="s">
        <v>122</v>
      </c>
      <c r="AX297" s="167" t="s">
        <v>72</v>
      </c>
      <c r="AY297" s="167" t="s">
        <v>149</v>
      </c>
    </row>
    <row r="298" spans="2:65" s="6" customFormat="1" ht="15.75" customHeight="1" x14ac:dyDescent="0.3">
      <c r="B298" s="168"/>
      <c r="C298" s="169"/>
      <c r="D298" s="161" t="s">
        <v>274</v>
      </c>
      <c r="E298" s="169"/>
      <c r="F298" s="170" t="s">
        <v>276</v>
      </c>
      <c r="G298" s="169"/>
      <c r="H298" s="171">
        <v>1.25</v>
      </c>
      <c r="J298" s="169"/>
      <c r="K298" s="169"/>
      <c r="L298" s="172"/>
      <c r="M298" s="173"/>
      <c r="N298" s="169"/>
      <c r="O298" s="169"/>
      <c r="P298" s="169"/>
      <c r="Q298" s="169"/>
      <c r="R298" s="169"/>
      <c r="S298" s="169"/>
      <c r="T298" s="174"/>
      <c r="AT298" s="175" t="s">
        <v>274</v>
      </c>
      <c r="AU298" s="175" t="s">
        <v>80</v>
      </c>
      <c r="AV298" s="175" t="s">
        <v>158</v>
      </c>
      <c r="AW298" s="175" t="s">
        <v>122</v>
      </c>
      <c r="AX298" s="175" t="s">
        <v>21</v>
      </c>
      <c r="AY298" s="175" t="s">
        <v>149</v>
      </c>
    </row>
    <row r="299" spans="2:65" s="6" customFormat="1" ht="15.75" customHeight="1" x14ac:dyDescent="0.3">
      <c r="B299" s="23"/>
      <c r="C299" s="145" t="s">
        <v>414</v>
      </c>
      <c r="D299" s="145" t="s">
        <v>154</v>
      </c>
      <c r="E299" s="146" t="s">
        <v>797</v>
      </c>
      <c r="F299" s="147" t="s">
        <v>798</v>
      </c>
      <c r="G299" s="148" t="s">
        <v>559</v>
      </c>
      <c r="H299" s="149">
        <v>1.29</v>
      </c>
      <c r="I299" s="150"/>
      <c r="J299" s="151">
        <f>ROUND($I$299*$H$299,2)</f>
        <v>0</v>
      </c>
      <c r="K299" s="147" t="s">
        <v>560</v>
      </c>
      <c r="L299" s="43"/>
      <c r="M299" s="152"/>
      <c r="N299" s="153" t="s">
        <v>43</v>
      </c>
      <c r="O299" s="24"/>
      <c r="P299" s="154">
        <f>$O$299*$H$299</f>
        <v>0</v>
      </c>
      <c r="Q299" s="154">
        <v>0</v>
      </c>
      <c r="R299" s="154">
        <f>$Q$299*$H$299</f>
        <v>0</v>
      </c>
      <c r="S299" s="154">
        <v>0</v>
      </c>
      <c r="T299" s="155">
        <f>$S$299*$H$299</f>
        <v>0</v>
      </c>
      <c r="AR299" s="89" t="s">
        <v>158</v>
      </c>
      <c r="AT299" s="89" t="s">
        <v>154</v>
      </c>
      <c r="AU299" s="89" t="s">
        <v>80</v>
      </c>
      <c r="AY299" s="6" t="s">
        <v>149</v>
      </c>
      <c r="BE299" s="156">
        <f>IF($N$299="základní",$J$299,0)</f>
        <v>0</v>
      </c>
      <c r="BF299" s="156">
        <f>IF($N$299="snížená",$J$299,0)</f>
        <v>0</v>
      </c>
      <c r="BG299" s="156">
        <f>IF($N$299="zákl. přenesená",$J$299,0)</f>
        <v>0</v>
      </c>
      <c r="BH299" s="156">
        <f>IF($N$299="sníž. přenesená",$J$299,0)</f>
        <v>0</v>
      </c>
      <c r="BI299" s="156">
        <f>IF($N$299="nulová",$J$299,0)</f>
        <v>0</v>
      </c>
      <c r="BJ299" s="89" t="s">
        <v>21</v>
      </c>
      <c r="BK299" s="156">
        <f>ROUND($I$299*$H$299,2)</f>
        <v>0</v>
      </c>
      <c r="BL299" s="89" t="s">
        <v>158</v>
      </c>
      <c r="BM299" s="89" t="s">
        <v>377</v>
      </c>
    </row>
    <row r="300" spans="2:65" s="6" customFormat="1" ht="27" customHeight="1" x14ac:dyDescent="0.3">
      <c r="B300" s="23"/>
      <c r="C300" s="24"/>
      <c r="D300" s="157" t="s">
        <v>159</v>
      </c>
      <c r="E300" s="24"/>
      <c r="F300" s="158" t="s">
        <v>799</v>
      </c>
      <c r="G300" s="24"/>
      <c r="H300" s="24"/>
      <c r="J300" s="24"/>
      <c r="K300" s="24"/>
      <c r="L300" s="43"/>
      <c r="M300" s="56"/>
      <c r="N300" s="24"/>
      <c r="O300" s="24"/>
      <c r="P300" s="24"/>
      <c r="Q300" s="24"/>
      <c r="R300" s="24"/>
      <c r="S300" s="24"/>
      <c r="T300" s="57"/>
      <c r="AT300" s="6" t="s">
        <v>159</v>
      </c>
      <c r="AU300" s="6" t="s">
        <v>80</v>
      </c>
    </row>
    <row r="301" spans="2:65" s="6" customFormat="1" ht="15.75" customHeight="1" x14ac:dyDescent="0.3">
      <c r="B301" s="159"/>
      <c r="C301" s="160"/>
      <c r="D301" s="161" t="s">
        <v>274</v>
      </c>
      <c r="E301" s="160"/>
      <c r="F301" s="162" t="s">
        <v>800</v>
      </c>
      <c r="G301" s="160"/>
      <c r="H301" s="163">
        <v>1.29</v>
      </c>
      <c r="J301" s="160"/>
      <c r="K301" s="160"/>
      <c r="L301" s="164"/>
      <c r="M301" s="165"/>
      <c r="N301" s="160"/>
      <c r="O301" s="160"/>
      <c r="P301" s="160"/>
      <c r="Q301" s="160"/>
      <c r="R301" s="160"/>
      <c r="S301" s="160"/>
      <c r="T301" s="166"/>
      <c r="AT301" s="167" t="s">
        <v>274</v>
      </c>
      <c r="AU301" s="167" t="s">
        <v>80</v>
      </c>
      <c r="AV301" s="167" t="s">
        <v>80</v>
      </c>
      <c r="AW301" s="167" t="s">
        <v>122</v>
      </c>
      <c r="AX301" s="167" t="s">
        <v>72</v>
      </c>
      <c r="AY301" s="167" t="s">
        <v>149</v>
      </c>
    </row>
    <row r="302" spans="2:65" s="6" customFormat="1" ht="15.75" customHeight="1" x14ac:dyDescent="0.3">
      <c r="B302" s="168"/>
      <c r="C302" s="169"/>
      <c r="D302" s="161" t="s">
        <v>274</v>
      </c>
      <c r="E302" s="169"/>
      <c r="F302" s="170" t="s">
        <v>276</v>
      </c>
      <c r="G302" s="169"/>
      <c r="H302" s="171">
        <v>1.29</v>
      </c>
      <c r="J302" s="169"/>
      <c r="K302" s="169"/>
      <c r="L302" s="172"/>
      <c r="M302" s="173"/>
      <c r="N302" s="169"/>
      <c r="O302" s="169"/>
      <c r="P302" s="169"/>
      <c r="Q302" s="169"/>
      <c r="R302" s="169"/>
      <c r="S302" s="169"/>
      <c r="T302" s="174"/>
      <c r="AT302" s="175" t="s">
        <v>274</v>
      </c>
      <c r="AU302" s="175" t="s">
        <v>80</v>
      </c>
      <c r="AV302" s="175" t="s">
        <v>158</v>
      </c>
      <c r="AW302" s="175" t="s">
        <v>122</v>
      </c>
      <c r="AX302" s="175" t="s">
        <v>21</v>
      </c>
      <c r="AY302" s="175" t="s">
        <v>149</v>
      </c>
    </row>
    <row r="303" spans="2:65" s="6" customFormat="1" ht="15.75" customHeight="1" x14ac:dyDescent="0.3">
      <c r="B303" s="23"/>
      <c r="C303" s="145" t="s">
        <v>419</v>
      </c>
      <c r="D303" s="145" t="s">
        <v>154</v>
      </c>
      <c r="E303" s="146" t="s">
        <v>801</v>
      </c>
      <c r="F303" s="147" t="s">
        <v>802</v>
      </c>
      <c r="G303" s="148" t="s">
        <v>559</v>
      </c>
      <c r="H303" s="149">
        <v>1.7729999999999999</v>
      </c>
      <c r="I303" s="150"/>
      <c r="J303" s="151">
        <f>ROUND($I$303*$H$303,2)</f>
        <v>0</v>
      </c>
      <c r="K303" s="147" t="s">
        <v>560</v>
      </c>
      <c r="L303" s="43"/>
      <c r="M303" s="152"/>
      <c r="N303" s="153" t="s">
        <v>43</v>
      </c>
      <c r="O303" s="24"/>
      <c r="P303" s="154">
        <f>$O$303*$H$303</f>
        <v>0</v>
      </c>
      <c r="Q303" s="154">
        <v>0</v>
      </c>
      <c r="R303" s="154">
        <f>$Q$303*$H$303</f>
        <v>0</v>
      </c>
      <c r="S303" s="154">
        <v>0</v>
      </c>
      <c r="T303" s="155">
        <f>$S$303*$H$303</f>
        <v>0</v>
      </c>
      <c r="AR303" s="89" t="s">
        <v>158</v>
      </c>
      <c r="AT303" s="89" t="s">
        <v>154</v>
      </c>
      <c r="AU303" s="89" t="s">
        <v>80</v>
      </c>
      <c r="AY303" s="6" t="s">
        <v>149</v>
      </c>
      <c r="BE303" s="156">
        <f>IF($N$303="základní",$J$303,0)</f>
        <v>0</v>
      </c>
      <c r="BF303" s="156">
        <f>IF($N$303="snížená",$J$303,0)</f>
        <v>0</v>
      </c>
      <c r="BG303" s="156">
        <f>IF($N$303="zákl. přenesená",$J$303,0)</f>
        <v>0</v>
      </c>
      <c r="BH303" s="156">
        <f>IF($N$303="sníž. přenesená",$J$303,0)</f>
        <v>0</v>
      </c>
      <c r="BI303" s="156">
        <f>IF($N$303="nulová",$J$303,0)</f>
        <v>0</v>
      </c>
      <c r="BJ303" s="89" t="s">
        <v>21</v>
      </c>
      <c r="BK303" s="156">
        <f>ROUND($I$303*$H$303,2)</f>
        <v>0</v>
      </c>
      <c r="BL303" s="89" t="s">
        <v>158</v>
      </c>
      <c r="BM303" s="89" t="s">
        <v>380</v>
      </c>
    </row>
    <row r="304" spans="2:65" s="6" customFormat="1" ht="16.5" customHeight="1" x14ac:dyDescent="0.3">
      <c r="B304" s="23"/>
      <c r="C304" s="24"/>
      <c r="D304" s="157" t="s">
        <v>159</v>
      </c>
      <c r="E304" s="24"/>
      <c r="F304" s="158" t="s">
        <v>803</v>
      </c>
      <c r="G304" s="24"/>
      <c r="H304" s="24"/>
      <c r="J304" s="24"/>
      <c r="K304" s="24"/>
      <c r="L304" s="43"/>
      <c r="M304" s="56"/>
      <c r="N304" s="24"/>
      <c r="O304" s="24"/>
      <c r="P304" s="24"/>
      <c r="Q304" s="24"/>
      <c r="R304" s="24"/>
      <c r="S304" s="24"/>
      <c r="T304" s="57"/>
      <c r="AT304" s="6" t="s">
        <v>159</v>
      </c>
      <c r="AU304" s="6" t="s">
        <v>80</v>
      </c>
    </row>
    <row r="305" spans="2:65" s="6" customFormat="1" ht="15.75" customHeight="1" x14ac:dyDescent="0.3">
      <c r="B305" s="159"/>
      <c r="C305" s="160"/>
      <c r="D305" s="161" t="s">
        <v>274</v>
      </c>
      <c r="E305" s="160"/>
      <c r="F305" s="162" t="s">
        <v>804</v>
      </c>
      <c r="G305" s="160"/>
      <c r="H305" s="163">
        <v>1.7729999999999999</v>
      </c>
      <c r="J305" s="160"/>
      <c r="K305" s="160"/>
      <c r="L305" s="164"/>
      <c r="M305" s="165"/>
      <c r="N305" s="160"/>
      <c r="O305" s="160"/>
      <c r="P305" s="160"/>
      <c r="Q305" s="160"/>
      <c r="R305" s="160"/>
      <c r="S305" s="160"/>
      <c r="T305" s="166"/>
      <c r="AT305" s="167" t="s">
        <v>274</v>
      </c>
      <c r="AU305" s="167" t="s">
        <v>80</v>
      </c>
      <c r="AV305" s="167" t="s">
        <v>80</v>
      </c>
      <c r="AW305" s="167" t="s">
        <v>122</v>
      </c>
      <c r="AX305" s="167" t="s">
        <v>72</v>
      </c>
      <c r="AY305" s="167" t="s">
        <v>149</v>
      </c>
    </row>
    <row r="306" spans="2:65" s="6" customFormat="1" ht="15.75" customHeight="1" x14ac:dyDescent="0.3">
      <c r="B306" s="168"/>
      <c r="C306" s="169"/>
      <c r="D306" s="161" t="s">
        <v>274</v>
      </c>
      <c r="E306" s="169"/>
      <c r="F306" s="170" t="s">
        <v>276</v>
      </c>
      <c r="G306" s="169"/>
      <c r="H306" s="171">
        <v>1.7729999999999999</v>
      </c>
      <c r="J306" s="169"/>
      <c r="K306" s="169"/>
      <c r="L306" s="172"/>
      <c r="M306" s="173"/>
      <c r="N306" s="169"/>
      <c r="O306" s="169"/>
      <c r="P306" s="169"/>
      <c r="Q306" s="169"/>
      <c r="R306" s="169"/>
      <c r="S306" s="169"/>
      <c r="T306" s="174"/>
      <c r="AT306" s="175" t="s">
        <v>274</v>
      </c>
      <c r="AU306" s="175" t="s">
        <v>80</v>
      </c>
      <c r="AV306" s="175" t="s">
        <v>158</v>
      </c>
      <c r="AW306" s="175" t="s">
        <v>122</v>
      </c>
      <c r="AX306" s="175" t="s">
        <v>21</v>
      </c>
      <c r="AY306" s="175" t="s">
        <v>149</v>
      </c>
    </row>
    <row r="307" spans="2:65" s="6" customFormat="1" ht="15.75" customHeight="1" x14ac:dyDescent="0.3">
      <c r="B307" s="23"/>
      <c r="C307" s="145" t="s">
        <v>422</v>
      </c>
      <c r="D307" s="145" t="s">
        <v>154</v>
      </c>
      <c r="E307" s="146" t="s">
        <v>805</v>
      </c>
      <c r="F307" s="147" t="s">
        <v>806</v>
      </c>
      <c r="G307" s="148" t="s">
        <v>559</v>
      </c>
      <c r="H307" s="149">
        <v>3</v>
      </c>
      <c r="I307" s="150"/>
      <c r="J307" s="151">
        <f>ROUND($I$307*$H$307,2)</f>
        <v>0</v>
      </c>
      <c r="K307" s="147" t="s">
        <v>560</v>
      </c>
      <c r="L307" s="43"/>
      <c r="M307" s="152"/>
      <c r="N307" s="153" t="s">
        <v>43</v>
      </c>
      <c r="O307" s="24"/>
      <c r="P307" s="154">
        <f>$O$307*$H$307</f>
        <v>0</v>
      </c>
      <c r="Q307" s="154">
        <v>0</v>
      </c>
      <c r="R307" s="154">
        <f>$Q$307*$H$307</f>
        <v>0</v>
      </c>
      <c r="S307" s="154">
        <v>0</v>
      </c>
      <c r="T307" s="155">
        <f>$S$307*$H$307</f>
        <v>0</v>
      </c>
      <c r="AR307" s="89" t="s">
        <v>158</v>
      </c>
      <c r="AT307" s="89" t="s">
        <v>154</v>
      </c>
      <c r="AU307" s="89" t="s">
        <v>80</v>
      </c>
      <c r="AY307" s="6" t="s">
        <v>149</v>
      </c>
      <c r="BE307" s="156">
        <f>IF($N$307="základní",$J$307,0)</f>
        <v>0</v>
      </c>
      <c r="BF307" s="156">
        <f>IF($N$307="snížená",$J$307,0)</f>
        <v>0</v>
      </c>
      <c r="BG307" s="156">
        <f>IF($N$307="zákl. přenesená",$J$307,0)</f>
        <v>0</v>
      </c>
      <c r="BH307" s="156">
        <f>IF($N$307="sníž. přenesená",$J$307,0)</f>
        <v>0</v>
      </c>
      <c r="BI307" s="156">
        <f>IF($N$307="nulová",$J$307,0)</f>
        <v>0</v>
      </c>
      <c r="BJ307" s="89" t="s">
        <v>21</v>
      </c>
      <c r="BK307" s="156">
        <f>ROUND($I$307*$H$307,2)</f>
        <v>0</v>
      </c>
      <c r="BL307" s="89" t="s">
        <v>158</v>
      </c>
      <c r="BM307" s="89" t="s">
        <v>383</v>
      </c>
    </row>
    <row r="308" spans="2:65" s="6" customFormat="1" ht="27" customHeight="1" x14ac:dyDescent="0.3">
      <c r="B308" s="23"/>
      <c r="C308" s="24"/>
      <c r="D308" s="157" t="s">
        <v>159</v>
      </c>
      <c r="E308" s="24"/>
      <c r="F308" s="158" t="s">
        <v>807</v>
      </c>
      <c r="G308" s="24"/>
      <c r="H308" s="24"/>
      <c r="J308" s="24"/>
      <c r="K308" s="24"/>
      <c r="L308" s="43"/>
      <c r="M308" s="56"/>
      <c r="N308" s="24"/>
      <c r="O308" s="24"/>
      <c r="P308" s="24"/>
      <c r="Q308" s="24"/>
      <c r="R308" s="24"/>
      <c r="S308" s="24"/>
      <c r="T308" s="57"/>
      <c r="AT308" s="6" t="s">
        <v>159</v>
      </c>
      <c r="AU308" s="6" t="s">
        <v>80</v>
      </c>
    </row>
    <row r="309" spans="2:65" s="6" customFormat="1" ht="15.75" customHeight="1" x14ac:dyDescent="0.3">
      <c r="B309" s="159"/>
      <c r="C309" s="160"/>
      <c r="D309" s="161" t="s">
        <v>274</v>
      </c>
      <c r="E309" s="160"/>
      <c r="F309" s="162" t="s">
        <v>569</v>
      </c>
      <c r="G309" s="160"/>
      <c r="H309" s="163">
        <v>3</v>
      </c>
      <c r="J309" s="160"/>
      <c r="K309" s="160"/>
      <c r="L309" s="164"/>
      <c r="M309" s="165"/>
      <c r="N309" s="160"/>
      <c r="O309" s="160"/>
      <c r="P309" s="160"/>
      <c r="Q309" s="160"/>
      <c r="R309" s="160"/>
      <c r="S309" s="160"/>
      <c r="T309" s="166"/>
      <c r="AT309" s="167" t="s">
        <v>274</v>
      </c>
      <c r="AU309" s="167" t="s">
        <v>80</v>
      </c>
      <c r="AV309" s="167" t="s">
        <v>80</v>
      </c>
      <c r="AW309" s="167" t="s">
        <v>122</v>
      </c>
      <c r="AX309" s="167" t="s">
        <v>72</v>
      </c>
      <c r="AY309" s="167" t="s">
        <v>149</v>
      </c>
    </row>
    <row r="310" spans="2:65" s="6" customFormat="1" ht="15.75" customHeight="1" x14ac:dyDescent="0.3">
      <c r="B310" s="168"/>
      <c r="C310" s="169"/>
      <c r="D310" s="161" t="s">
        <v>274</v>
      </c>
      <c r="E310" s="169"/>
      <c r="F310" s="170" t="s">
        <v>276</v>
      </c>
      <c r="G310" s="169"/>
      <c r="H310" s="171">
        <v>3</v>
      </c>
      <c r="J310" s="169"/>
      <c r="K310" s="169"/>
      <c r="L310" s="172"/>
      <c r="M310" s="173"/>
      <c r="N310" s="169"/>
      <c r="O310" s="169"/>
      <c r="P310" s="169"/>
      <c r="Q310" s="169"/>
      <c r="R310" s="169"/>
      <c r="S310" s="169"/>
      <c r="T310" s="174"/>
      <c r="AT310" s="175" t="s">
        <v>274</v>
      </c>
      <c r="AU310" s="175" t="s">
        <v>80</v>
      </c>
      <c r="AV310" s="175" t="s">
        <v>158</v>
      </c>
      <c r="AW310" s="175" t="s">
        <v>122</v>
      </c>
      <c r="AX310" s="175" t="s">
        <v>21</v>
      </c>
      <c r="AY310" s="175" t="s">
        <v>149</v>
      </c>
    </row>
    <row r="311" spans="2:65" s="6" customFormat="1" ht="15.75" customHeight="1" x14ac:dyDescent="0.3">
      <c r="B311" s="23"/>
      <c r="C311" s="145" t="s">
        <v>425</v>
      </c>
      <c r="D311" s="145" t="s">
        <v>154</v>
      </c>
      <c r="E311" s="146" t="s">
        <v>808</v>
      </c>
      <c r="F311" s="147" t="s">
        <v>809</v>
      </c>
      <c r="G311" s="148" t="s">
        <v>157</v>
      </c>
      <c r="H311" s="149">
        <v>4</v>
      </c>
      <c r="I311" s="150"/>
      <c r="J311" s="151">
        <f>ROUND($I$311*$H$311,2)</f>
        <v>0</v>
      </c>
      <c r="K311" s="147" t="s">
        <v>560</v>
      </c>
      <c r="L311" s="43"/>
      <c r="M311" s="152"/>
      <c r="N311" s="153" t="s">
        <v>43</v>
      </c>
      <c r="O311" s="24"/>
      <c r="P311" s="154">
        <f>$O$311*$H$311</f>
        <v>0</v>
      </c>
      <c r="Q311" s="154">
        <v>0</v>
      </c>
      <c r="R311" s="154">
        <f>$Q$311*$H$311</f>
        <v>0</v>
      </c>
      <c r="S311" s="154">
        <v>0</v>
      </c>
      <c r="T311" s="155">
        <f>$S$311*$H$311</f>
        <v>0</v>
      </c>
      <c r="AR311" s="89" t="s">
        <v>158</v>
      </c>
      <c r="AT311" s="89" t="s">
        <v>154</v>
      </c>
      <c r="AU311" s="89" t="s">
        <v>80</v>
      </c>
      <c r="AY311" s="6" t="s">
        <v>149</v>
      </c>
      <c r="BE311" s="156">
        <f>IF($N$311="základní",$J$311,0)</f>
        <v>0</v>
      </c>
      <c r="BF311" s="156">
        <f>IF($N$311="snížená",$J$311,0)</f>
        <v>0</v>
      </c>
      <c r="BG311" s="156">
        <f>IF($N$311="zákl. přenesená",$J$311,0)</f>
        <v>0</v>
      </c>
      <c r="BH311" s="156">
        <f>IF($N$311="sníž. přenesená",$J$311,0)</f>
        <v>0</v>
      </c>
      <c r="BI311" s="156">
        <f>IF($N$311="nulová",$J$311,0)</f>
        <v>0</v>
      </c>
      <c r="BJ311" s="89" t="s">
        <v>21</v>
      </c>
      <c r="BK311" s="156">
        <f>ROUND($I$311*$H$311,2)</f>
        <v>0</v>
      </c>
      <c r="BL311" s="89" t="s">
        <v>158</v>
      </c>
      <c r="BM311" s="89" t="s">
        <v>386</v>
      </c>
    </row>
    <row r="312" spans="2:65" s="6" customFormat="1" ht="27" customHeight="1" x14ac:dyDescent="0.3">
      <c r="B312" s="23"/>
      <c r="C312" s="24"/>
      <c r="D312" s="157" t="s">
        <v>159</v>
      </c>
      <c r="E312" s="24"/>
      <c r="F312" s="158" t="s">
        <v>810</v>
      </c>
      <c r="G312" s="24"/>
      <c r="H312" s="24"/>
      <c r="J312" s="24"/>
      <c r="K312" s="24"/>
      <c r="L312" s="43"/>
      <c r="M312" s="56"/>
      <c r="N312" s="24"/>
      <c r="O312" s="24"/>
      <c r="P312" s="24"/>
      <c r="Q312" s="24"/>
      <c r="R312" s="24"/>
      <c r="S312" s="24"/>
      <c r="T312" s="57"/>
      <c r="AT312" s="6" t="s">
        <v>159</v>
      </c>
      <c r="AU312" s="6" t="s">
        <v>80</v>
      </c>
    </row>
    <row r="313" spans="2:65" s="6" customFormat="1" ht="15.75" customHeight="1" x14ac:dyDescent="0.3">
      <c r="B313" s="23"/>
      <c r="C313" s="145" t="s">
        <v>428</v>
      </c>
      <c r="D313" s="145" t="s">
        <v>154</v>
      </c>
      <c r="E313" s="146" t="s">
        <v>811</v>
      </c>
      <c r="F313" s="147" t="s">
        <v>812</v>
      </c>
      <c r="G313" s="148" t="s">
        <v>157</v>
      </c>
      <c r="H313" s="149">
        <v>2</v>
      </c>
      <c r="I313" s="150"/>
      <c r="J313" s="151">
        <f>ROUND($I$313*$H$313,2)</f>
        <v>0</v>
      </c>
      <c r="K313" s="147" t="s">
        <v>560</v>
      </c>
      <c r="L313" s="43"/>
      <c r="M313" s="152"/>
      <c r="N313" s="153" t="s">
        <v>43</v>
      </c>
      <c r="O313" s="24"/>
      <c r="P313" s="154">
        <f>$O$313*$H$313</f>
        <v>0</v>
      </c>
      <c r="Q313" s="154">
        <v>0</v>
      </c>
      <c r="R313" s="154">
        <f>$Q$313*$H$313</f>
        <v>0</v>
      </c>
      <c r="S313" s="154">
        <v>0</v>
      </c>
      <c r="T313" s="155">
        <f>$S$313*$H$313</f>
        <v>0</v>
      </c>
      <c r="AR313" s="89" t="s">
        <v>158</v>
      </c>
      <c r="AT313" s="89" t="s">
        <v>154</v>
      </c>
      <c r="AU313" s="89" t="s">
        <v>80</v>
      </c>
      <c r="AY313" s="6" t="s">
        <v>149</v>
      </c>
      <c r="BE313" s="156">
        <f>IF($N$313="základní",$J$313,0)</f>
        <v>0</v>
      </c>
      <c r="BF313" s="156">
        <f>IF($N$313="snížená",$J$313,0)</f>
        <v>0</v>
      </c>
      <c r="BG313" s="156">
        <f>IF($N$313="zákl. přenesená",$J$313,0)</f>
        <v>0</v>
      </c>
      <c r="BH313" s="156">
        <f>IF($N$313="sníž. přenesená",$J$313,0)</f>
        <v>0</v>
      </c>
      <c r="BI313" s="156">
        <f>IF($N$313="nulová",$J$313,0)</f>
        <v>0</v>
      </c>
      <c r="BJ313" s="89" t="s">
        <v>21</v>
      </c>
      <c r="BK313" s="156">
        <f>ROUND($I$313*$H$313,2)</f>
        <v>0</v>
      </c>
      <c r="BL313" s="89" t="s">
        <v>158</v>
      </c>
      <c r="BM313" s="89" t="s">
        <v>389</v>
      </c>
    </row>
    <row r="314" spans="2:65" s="6" customFormat="1" ht="27" customHeight="1" x14ac:dyDescent="0.3">
      <c r="B314" s="23"/>
      <c r="C314" s="24"/>
      <c r="D314" s="157" t="s">
        <v>159</v>
      </c>
      <c r="E314" s="24"/>
      <c r="F314" s="158" t="s">
        <v>813</v>
      </c>
      <c r="G314" s="24"/>
      <c r="H314" s="24"/>
      <c r="J314" s="24"/>
      <c r="K314" s="24"/>
      <c r="L314" s="43"/>
      <c r="M314" s="56"/>
      <c r="N314" s="24"/>
      <c r="O314" s="24"/>
      <c r="P314" s="24"/>
      <c r="Q314" s="24"/>
      <c r="R314" s="24"/>
      <c r="S314" s="24"/>
      <c r="T314" s="57"/>
      <c r="AT314" s="6" t="s">
        <v>159</v>
      </c>
      <c r="AU314" s="6" t="s">
        <v>80</v>
      </c>
    </row>
    <row r="315" spans="2:65" s="6" customFormat="1" ht="15.75" customHeight="1" x14ac:dyDescent="0.3">
      <c r="B315" s="23"/>
      <c r="C315" s="145" t="s">
        <v>431</v>
      </c>
      <c r="D315" s="145" t="s">
        <v>154</v>
      </c>
      <c r="E315" s="146" t="s">
        <v>814</v>
      </c>
      <c r="F315" s="147" t="s">
        <v>815</v>
      </c>
      <c r="G315" s="148" t="s">
        <v>572</v>
      </c>
      <c r="H315" s="149">
        <v>0.64500000000000002</v>
      </c>
      <c r="I315" s="150"/>
      <c r="J315" s="151">
        <f>ROUND($I$315*$H$315,2)</f>
        <v>0</v>
      </c>
      <c r="K315" s="147" t="s">
        <v>560</v>
      </c>
      <c r="L315" s="43"/>
      <c r="M315" s="152"/>
      <c r="N315" s="153" t="s">
        <v>43</v>
      </c>
      <c r="O315" s="24"/>
      <c r="P315" s="154">
        <f>$O$315*$H$315</f>
        <v>0</v>
      </c>
      <c r="Q315" s="154">
        <v>0</v>
      </c>
      <c r="R315" s="154">
        <f>$Q$315*$H$315</f>
        <v>0</v>
      </c>
      <c r="S315" s="154">
        <v>0</v>
      </c>
      <c r="T315" s="155">
        <f>$S$315*$H$315</f>
        <v>0</v>
      </c>
      <c r="AR315" s="89" t="s">
        <v>158</v>
      </c>
      <c r="AT315" s="89" t="s">
        <v>154</v>
      </c>
      <c r="AU315" s="89" t="s">
        <v>80</v>
      </c>
      <c r="AY315" s="6" t="s">
        <v>149</v>
      </c>
      <c r="BE315" s="156">
        <f>IF($N$315="základní",$J$315,0)</f>
        <v>0</v>
      </c>
      <c r="BF315" s="156">
        <f>IF($N$315="snížená",$J$315,0)</f>
        <v>0</v>
      </c>
      <c r="BG315" s="156">
        <f>IF($N$315="zákl. přenesená",$J$315,0)</f>
        <v>0</v>
      </c>
      <c r="BH315" s="156">
        <f>IF($N$315="sníž. přenesená",$J$315,0)</f>
        <v>0</v>
      </c>
      <c r="BI315" s="156">
        <f>IF($N$315="nulová",$J$315,0)</f>
        <v>0</v>
      </c>
      <c r="BJ315" s="89" t="s">
        <v>21</v>
      </c>
      <c r="BK315" s="156">
        <f>ROUND($I$315*$H$315,2)</f>
        <v>0</v>
      </c>
      <c r="BL315" s="89" t="s">
        <v>158</v>
      </c>
      <c r="BM315" s="89" t="s">
        <v>392</v>
      </c>
    </row>
    <row r="316" spans="2:65" s="6" customFormat="1" ht="27" customHeight="1" x14ac:dyDescent="0.3">
      <c r="B316" s="23"/>
      <c r="C316" s="24"/>
      <c r="D316" s="157" t="s">
        <v>159</v>
      </c>
      <c r="E316" s="24"/>
      <c r="F316" s="158" t="s">
        <v>816</v>
      </c>
      <c r="G316" s="24"/>
      <c r="H316" s="24"/>
      <c r="J316" s="24"/>
      <c r="K316" s="24"/>
      <c r="L316" s="43"/>
      <c r="M316" s="56"/>
      <c r="N316" s="24"/>
      <c r="O316" s="24"/>
      <c r="P316" s="24"/>
      <c r="Q316" s="24"/>
      <c r="R316" s="24"/>
      <c r="S316" s="24"/>
      <c r="T316" s="57"/>
      <c r="AT316" s="6" t="s">
        <v>159</v>
      </c>
      <c r="AU316" s="6" t="s">
        <v>80</v>
      </c>
    </row>
    <row r="317" spans="2:65" s="6" customFormat="1" ht="15.75" customHeight="1" x14ac:dyDescent="0.3">
      <c r="B317" s="159"/>
      <c r="C317" s="160"/>
      <c r="D317" s="161" t="s">
        <v>274</v>
      </c>
      <c r="E317" s="160"/>
      <c r="F317" s="162" t="s">
        <v>817</v>
      </c>
      <c r="G317" s="160"/>
      <c r="H317" s="163">
        <v>0.64500000000000002</v>
      </c>
      <c r="J317" s="160"/>
      <c r="K317" s="160"/>
      <c r="L317" s="164"/>
      <c r="M317" s="165"/>
      <c r="N317" s="160"/>
      <c r="O317" s="160"/>
      <c r="P317" s="160"/>
      <c r="Q317" s="160"/>
      <c r="R317" s="160"/>
      <c r="S317" s="160"/>
      <c r="T317" s="166"/>
      <c r="AT317" s="167" t="s">
        <v>274</v>
      </c>
      <c r="AU317" s="167" t="s">
        <v>80</v>
      </c>
      <c r="AV317" s="167" t="s">
        <v>80</v>
      </c>
      <c r="AW317" s="167" t="s">
        <v>122</v>
      </c>
      <c r="AX317" s="167" t="s">
        <v>72</v>
      </c>
      <c r="AY317" s="167" t="s">
        <v>149</v>
      </c>
    </row>
    <row r="318" spans="2:65" s="6" customFormat="1" ht="15.75" customHeight="1" x14ac:dyDescent="0.3">
      <c r="B318" s="168"/>
      <c r="C318" s="169"/>
      <c r="D318" s="161" t="s">
        <v>274</v>
      </c>
      <c r="E318" s="169"/>
      <c r="F318" s="170" t="s">
        <v>276</v>
      </c>
      <c r="G318" s="169"/>
      <c r="H318" s="171">
        <v>0.64500000000000002</v>
      </c>
      <c r="J318" s="169"/>
      <c r="K318" s="169"/>
      <c r="L318" s="172"/>
      <c r="M318" s="173"/>
      <c r="N318" s="169"/>
      <c r="O318" s="169"/>
      <c r="P318" s="169"/>
      <c r="Q318" s="169"/>
      <c r="R318" s="169"/>
      <c r="S318" s="169"/>
      <c r="T318" s="174"/>
      <c r="AT318" s="175" t="s">
        <v>274</v>
      </c>
      <c r="AU318" s="175" t="s">
        <v>80</v>
      </c>
      <c r="AV318" s="175" t="s">
        <v>158</v>
      </c>
      <c r="AW318" s="175" t="s">
        <v>122</v>
      </c>
      <c r="AX318" s="175" t="s">
        <v>21</v>
      </c>
      <c r="AY318" s="175" t="s">
        <v>149</v>
      </c>
    </row>
    <row r="319" spans="2:65" s="6" customFormat="1" ht="15.75" customHeight="1" x14ac:dyDescent="0.3">
      <c r="B319" s="23"/>
      <c r="C319" s="145" t="s">
        <v>434</v>
      </c>
      <c r="D319" s="145" t="s">
        <v>154</v>
      </c>
      <c r="E319" s="146" t="s">
        <v>818</v>
      </c>
      <c r="F319" s="147" t="s">
        <v>819</v>
      </c>
      <c r="G319" s="148" t="s">
        <v>272</v>
      </c>
      <c r="H319" s="149">
        <v>3</v>
      </c>
      <c r="I319" s="150"/>
      <c r="J319" s="151">
        <f>ROUND($I$319*$H$319,2)</f>
        <v>0</v>
      </c>
      <c r="K319" s="147" t="s">
        <v>560</v>
      </c>
      <c r="L319" s="43"/>
      <c r="M319" s="152"/>
      <c r="N319" s="153" t="s">
        <v>43</v>
      </c>
      <c r="O319" s="24"/>
      <c r="P319" s="154">
        <f>$O$319*$H$319</f>
        <v>0</v>
      </c>
      <c r="Q319" s="154">
        <v>0</v>
      </c>
      <c r="R319" s="154">
        <f>$Q$319*$H$319</f>
        <v>0</v>
      </c>
      <c r="S319" s="154">
        <v>0</v>
      </c>
      <c r="T319" s="155">
        <f>$S$319*$H$319</f>
        <v>0</v>
      </c>
      <c r="AR319" s="89" t="s">
        <v>158</v>
      </c>
      <c r="AT319" s="89" t="s">
        <v>154</v>
      </c>
      <c r="AU319" s="89" t="s">
        <v>80</v>
      </c>
      <c r="AY319" s="6" t="s">
        <v>149</v>
      </c>
      <c r="BE319" s="156">
        <f>IF($N$319="základní",$J$319,0)</f>
        <v>0</v>
      </c>
      <c r="BF319" s="156">
        <f>IF($N$319="snížená",$J$319,0)</f>
        <v>0</v>
      </c>
      <c r="BG319" s="156">
        <f>IF($N$319="zákl. přenesená",$J$319,0)</f>
        <v>0</v>
      </c>
      <c r="BH319" s="156">
        <f>IF($N$319="sníž. přenesená",$J$319,0)</f>
        <v>0</v>
      </c>
      <c r="BI319" s="156">
        <f>IF($N$319="nulová",$J$319,0)</f>
        <v>0</v>
      </c>
      <c r="BJ319" s="89" t="s">
        <v>21</v>
      </c>
      <c r="BK319" s="156">
        <f>ROUND($I$319*$H$319,2)</f>
        <v>0</v>
      </c>
      <c r="BL319" s="89" t="s">
        <v>158</v>
      </c>
      <c r="BM319" s="89" t="s">
        <v>395</v>
      </c>
    </row>
    <row r="320" spans="2:65" s="6" customFormat="1" ht="27" customHeight="1" x14ac:dyDescent="0.3">
      <c r="B320" s="23"/>
      <c r="C320" s="24"/>
      <c r="D320" s="157" t="s">
        <v>159</v>
      </c>
      <c r="E320" s="24"/>
      <c r="F320" s="158" t="s">
        <v>820</v>
      </c>
      <c r="G320" s="24"/>
      <c r="H320" s="24"/>
      <c r="J320" s="24"/>
      <c r="K320" s="24"/>
      <c r="L320" s="43"/>
      <c r="M320" s="56"/>
      <c r="N320" s="24"/>
      <c r="O320" s="24"/>
      <c r="P320" s="24"/>
      <c r="Q320" s="24"/>
      <c r="R320" s="24"/>
      <c r="S320" s="24"/>
      <c r="T320" s="57"/>
      <c r="AT320" s="6" t="s">
        <v>159</v>
      </c>
      <c r="AU320" s="6" t="s">
        <v>80</v>
      </c>
    </row>
    <row r="321" spans="2:65" s="6" customFormat="1" ht="15.75" customHeight="1" x14ac:dyDescent="0.3">
      <c r="B321" s="159"/>
      <c r="C321" s="160"/>
      <c r="D321" s="161" t="s">
        <v>274</v>
      </c>
      <c r="E321" s="160"/>
      <c r="F321" s="162" t="s">
        <v>569</v>
      </c>
      <c r="G321" s="160"/>
      <c r="H321" s="163">
        <v>3</v>
      </c>
      <c r="J321" s="160"/>
      <c r="K321" s="160"/>
      <c r="L321" s="164"/>
      <c r="M321" s="165"/>
      <c r="N321" s="160"/>
      <c r="O321" s="160"/>
      <c r="P321" s="160"/>
      <c r="Q321" s="160"/>
      <c r="R321" s="160"/>
      <c r="S321" s="160"/>
      <c r="T321" s="166"/>
      <c r="AT321" s="167" t="s">
        <v>274</v>
      </c>
      <c r="AU321" s="167" t="s">
        <v>80</v>
      </c>
      <c r="AV321" s="167" t="s">
        <v>80</v>
      </c>
      <c r="AW321" s="167" t="s">
        <v>122</v>
      </c>
      <c r="AX321" s="167" t="s">
        <v>72</v>
      </c>
      <c r="AY321" s="167" t="s">
        <v>149</v>
      </c>
    </row>
    <row r="322" spans="2:65" s="6" customFormat="1" ht="15.75" customHeight="1" x14ac:dyDescent="0.3">
      <c r="B322" s="168"/>
      <c r="C322" s="169"/>
      <c r="D322" s="161" t="s">
        <v>274</v>
      </c>
      <c r="E322" s="169"/>
      <c r="F322" s="170" t="s">
        <v>276</v>
      </c>
      <c r="G322" s="169"/>
      <c r="H322" s="171">
        <v>3</v>
      </c>
      <c r="J322" s="169"/>
      <c r="K322" s="169"/>
      <c r="L322" s="172"/>
      <c r="M322" s="173"/>
      <c r="N322" s="169"/>
      <c r="O322" s="169"/>
      <c r="P322" s="169"/>
      <c r="Q322" s="169"/>
      <c r="R322" s="169"/>
      <c r="S322" s="169"/>
      <c r="T322" s="174"/>
      <c r="AT322" s="175" t="s">
        <v>274</v>
      </c>
      <c r="AU322" s="175" t="s">
        <v>80</v>
      </c>
      <c r="AV322" s="175" t="s">
        <v>158</v>
      </c>
      <c r="AW322" s="175" t="s">
        <v>122</v>
      </c>
      <c r="AX322" s="175" t="s">
        <v>21</v>
      </c>
      <c r="AY322" s="175" t="s">
        <v>149</v>
      </c>
    </row>
    <row r="323" spans="2:65" s="6" customFormat="1" ht="15.75" customHeight="1" x14ac:dyDescent="0.3">
      <c r="B323" s="23"/>
      <c r="C323" s="145" t="s">
        <v>437</v>
      </c>
      <c r="D323" s="145" t="s">
        <v>154</v>
      </c>
      <c r="E323" s="146" t="s">
        <v>821</v>
      </c>
      <c r="F323" s="147" t="s">
        <v>822</v>
      </c>
      <c r="G323" s="148" t="s">
        <v>559</v>
      </c>
      <c r="H323" s="149">
        <v>28.518999999999998</v>
      </c>
      <c r="I323" s="150"/>
      <c r="J323" s="151">
        <f>ROUND($I$323*$H$323,2)</f>
        <v>0</v>
      </c>
      <c r="K323" s="147" t="s">
        <v>560</v>
      </c>
      <c r="L323" s="43"/>
      <c r="M323" s="152"/>
      <c r="N323" s="153" t="s">
        <v>43</v>
      </c>
      <c r="O323" s="24"/>
      <c r="P323" s="154">
        <f>$O$323*$H$323</f>
        <v>0</v>
      </c>
      <c r="Q323" s="154">
        <v>0</v>
      </c>
      <c r="R323" s="154">
        <f>$Q$323*$H$323</f>
        <v>0</v>
      </c>
      <c r="S323" s="154">
        <v>0</v>
      </c>
      <c r="T323" s="155">
        <f>$S$323*$H$323</f>
        <v>0</v>
      </c>
      <c r="AR323" s="89" t="s">
        <v>158</v>
      </c>
      <c r="AT323" s="89" t="s">
        <v>154</v>
      </c>
      <c r="AU323" s="89" t="s">
        <v>80</v>
      </c>
      <c r="AY323" s="6" t="s">
        <v>149</v>
      </c>
      <c r="BE323" s="156">
        <f>IF($N$323="základní",$J$323,0)</f>
        <v>0</v>
      </c>
      <c r="BF323" s="156">
        <f>IF($N$323="snížená",$J$323,0)</f>
        <v>0</v>
      </c>
      <c r="BG323" s="156">
        <f>IF($N$323="zákl. přenesená",$J$323,0)</f>
        <v>0</v>
      </c>
      <c r="BH323" s="156">
        <f>IF($N$323="sníž. přenesená",$J$323,0)</f>
        <v>0</v>
      </c>
      <c r="BI323" s="156">
        <f>IF($N$323="nulová",$J$323,0)</f>
        <v>0</v>
      </c>
      <c r="BJ323" s="89" t="s">
        <v>21</v>
      </c>
      <c r="BK323" s="156">
        <f>ROUND($I$323*$H$323,2)</f>
        <v>0</v>
      </c>
      <c r="BL323" s="89" t="s">
        <v>158</v>
      </c>
      <c r="BM323" s="89" t="s">
        <v>398</v>
      </c>
    </row>
    <row r="324" spans="2:65" s="6" customFormat="1" ht="16.5" customHeight="1" x14ac:dyDescent="0.3">
      <c r="B324" s="23"/>
      <c r="C324" s="24"/>
      <c r="D324" s="157" t="s">
        <v>159</v>
      </c>
      <c r="E324" s="24"/>
      <c r="F324" s="158" t="s">
        <v>823</v>
      </c>
      <c r="G324" s="24"/>
      <c r="H324" s="24"/>
      <c r="J324" s="24"/>
      <c r="K324" s="24"/>
      <c r="L324" s="43"/>
      <c r="M324" s="56"/>
      <c r="N324" s="24"/>
      <c r="O324" s="24"/>
      <c r="P324" s="24"/>
      <c r="Q324" s="24"/>
      <c r="R324" s="24"/>
      <c r="S324" s="24"/>
      <c r="T324" s="57"/>
      <c r="AT324" s="6" t="s">
        <v>159</v>
      </c>
      <c r="AU324" s="6" t="s">
        <v>80</v>
      </c>
    </row>
    <row r="325" spans="2:65" s="6" customFormat="1" ht="15.75" customHeight="1" x14ac:dyDescent="0.3">
      <c r="B325" s="159"/>
      <c r="C325" s="160"/>
      <c r="D325" s="161" t="s">
        <v>274</v>
      </c>
      <c r="E325" s="160"/>
      <c r="F325" s="162" t="s">
        <v>824</v>
      </c>
      <c r="G325" s="160"/>
      <c r="H325" s="163">
        <v>28.518999999999998</v>
      </c>
      <c r="J325" s="160"/>
      <c r="K325" s="160"/>
      <c r="L325" s="164"/>
      <c r="M325" s="165"/>
      <c r="N325" s="160"/>
      <c r="O325" s="160"/>
      <c r="P325" s="160"/>
      <c r="Q325" s="160"/>
      <c r="R325" s="160"/>
      <c r="S325" s="160"/>
      <c r="T325" s="166"/>
      <c r="AT325" s="167" t="s">
        <v>274</v>
      </c>
      <c r="AU325" s="167" t="s">
        <v>80</v>
      </c>
      <c r="AV325" s="167" t="s">
        <v>80</v>
      </c>
      <c r="AW325" s="167" t="s">
        <v>122</v>
      </c>
      <c r="AX325" s="167" t="s">
        <v>72</v>
      </c>
      <c r="AY325" s="167" t="s">
        <v>149</v>
      </c>
    </row>
    <row r="326" spans="2:65" s="6" customFormat="1" ht="15.75" customHeight="1" x14ac:dyDescent="0.3">
      <c r="B326" s="168"/>
      <c r="C326" s="169"/>
      <c r="D326" s="161" t="s">
        <v>274</v>
      </c>
      <c r="E326" s="169"/>
      <c r="F326" s="170" t="s">
        <v>276</v>
      </c>
      <c r="G326" s="169"/>
      <c r="H326" s="171">
        <v>28.518999999999998</v>
      </c>
      <c r="J326" s="169"/>
      <c r="K326" s="169"/>
      <c r="L326" s="172"/>
      <c r="M326" s="173"/>
      <c r="N326" s="169"/>
      <c r="O326" s="169"/>
      <c r="P326" s="169"/>
      <c r="Q326" s="169"/>
      <c r="R326" s="169"/>
      <c r="S326" s="169"/>
      <c r="T326" s="174"/>
      <c r="AT326" s="175" t="s">
        <v>274</v>
      </c>
      <c r="AU326" s="175" t="s">
        <v>80</v>
      </c>
      <c r="AV326" s="175" t="s">
        <v>158</v>
      </c>
      <c r="AW326" s="175" t="s">
        <v>122</v>
      </c>
      <c r="AX326" s="175" t="s">
        <v>21</v>
      </c>
      <c r="AY326" s="175" t="s">
        <v>149</v>
      </c>
    </row>
    <row r="327" spans="2:65" s="6" customFormat="1" ht="15.75" customHeight="1" x14ac:dyDescent="0.3">
      <c r="B327" s="23"/>
      <c r="C327" s="145" t="s">
        <v>825</v>
      </c>
      <c r="D327" s="145" t="s">
        <v>154</v>
      </c>
      <c r="E327" s="146" t="s">
        <v>826</v>
      </c>
      <c r="F327" s="147" t="s">
        <v>827</v>
      </c>
      <c r="G327" s="148" t="s">
        <v>559</v>
      </c>
      <c r="H327" s="149">
        <v>56.923000000000002</v>
      </c>
      <c r="I327" s="150"/>
      <c r="J327" s="151">
        <f>ROUND($I$327*$H$327,2)</f>
        <v>0</v>
      </c>
      <c r="K327" s="147" t="s">
        <v>560</v>
      </c>
      <c r="L327" s="43"/>
      <c r="M327" s="152"/>
      <c r="N327" s="153" t="s">
        <v>43</v>
      </c>
      <c r="O327" s="24"/>
      <c r="P327" s="154">
        <f>$O$327*$H$327</f>
        <v>0</v>
      </c>
      <c r="Q327" s="154">
        <v>0</v>
      </c>
      <c r="R327" s="154">
        <f>$Q$327*$H$327</f>
        <v>0</v>
      </c>
      <c r="S327" s="154">
        <v>0</v>
      </c>
      <c r="T327" s="155">
        <f>$S$327*$H$327</f>
        <v>0</v>
      </c>
      <c r="AR327" s="89" t="s">
        <v>158</v>
      </c>
      <c r="AT327" s="89" t="s">
        <v>154</v>
      </c>
      <c r="AU327" s="89" t="s">
        <v>80</v>
      </c>
      <c r="AY327" s="6" t="s">
        <v>149</v>
      </c>
      <c r="BE327" s="156">
        <f>IF($N$327="základní",$J$327,0)</f>
        <v>0</v>
      </c>
      <c r="BF327" s="156">
        <f>IF($N$327="snížená",$J$327,0)</f>
        <v>0</v>
      </c>
      <c r="BG327" s="156">
        <f>IF($N$327="zákl. přenesená",$J$327,0)</f>
        <v>0</v>
      </c>
      <c r="BH327" s="156">
        <f>IF($N$327="sníž. přenesená",$J$327,0)</f>
        <v>0</v>
      </c>
      <c r="BI327" s="156">
        <f>IF($N$327="nulová",$J$327,0)</f>
        <v>0</v>
      </c>
      <c r="BJ327" s="89" t="s">
        <v>21</v>
      </c>
      <c r="BK327" s="156">
        <f>ROUND($I$327*$H$327,2)</f>
        <v>0</v>
      </c>
      <c r="BL327" s="89" t="s">
        <v>158</v>
      </c>
      <c r="BM327" s="89" t="s">
        <v>401</v>
      </c>
    </row>
    <row r="328" spans="2:65" s="6" customFormat="1" ht="27" customHeight="1" x14ac:dyDescent="0.3">
      <c r="B328" s="23"/>
      <c r="C328" s="24"/>
      <c r="D328" s="157" t="s">
        <v>159</v>
      </c>
      <c r="E328" s="24"/>
      <c r="F328" s="158" t="s">
        <v>828</v>
      </c>
      <c r="G328" s="24"/>
      <c r="H328" s="24"/>
      <c r="J328" s="24"/>
      <c r="K328" s="24"/>
      <c r="L328" s="43"/>
      <c r="M328" s="56"/>
      <c r="N328" s="24"/>
      <c r="O328" s="24"/>
      <c r="P328" s="24"/>
      <c r="Q328" s="24"/>
      <c r="R328" s="24"/>
      <c r="S328" s="24"/>
      <c r="T328" s="57"/>
      <c r="AT328" s="6" t="s">
        <v>159</v>
      </c>
      <c r="AU328" s="6" t="s">
        <v>80</v>
      </c>
    </row>
    <row r="329" spans="2:65" s="6" customFormat="1" ht="15.75" customHeight="1" x14ac:dyDescent="0.3">
      <c r="B329" s="159"/>
      <c r="C329" s="160"/>
      <c r="D329" s="161" t="s">
        <v>274</v>
      </c>
      <c r="E329" s="160"/>
      <c r="F329" s="162" t="s">
        <v>829</v>
      </c>
      <c r="G329" s="160"/>
      <c r="H329" s="163">
        <v>56.923000000000002</v>
      </c>
      <c r="J329" s="160"/>
      <c r="K329" s="160"/>
      <c r="L329" s="164"/>
      <c r="M329" s="165"/>
      <c r="N329" s="160"/>
      <c r="O329" s="160"/>
      <c r="P329" s="160"/>
      <c r="Q329" s="160"/>
      <c r="R329" s="160"/>
      <c r="S329" s="160"/>
      <c r="T329" s="166"/>
      <c r="AT329" s="167" t="s">
        <v>274</v>
      </c>
      <c r="AU329" s="167" t="s">
        <v>80</v>
      </c>
      <c r="AV329" s="167" t="s">
        <v>80</v>
      </c>
      <c r="AW329" s="167" t="s">
        <v>122</v>
      </c>
      <c r="AX329" s="167" t="s">
        <v>72</v>
      </c>
      <c r="AY329" s="167" t="s">
        <v>149</v>
      </c>
    </row>
    <row r="330" spans="2:65" s="6" customFormat="1" ht="15.75" customHeight="1" x14ac:dyDescent="0.3">
      <c r="B330" s="168"/>
      <c r="C330" s="169"/>
      <c r="D330" s="161" t="s">
        <v>274</v>
      </c>
      <c r="E330" s="169"/>
      <c r="F330" s="170" t="s">
        <v>276</v>
      </c>
      <c r="G330" s="169"/>
      <c r="H330" s="171">
        <v>56.923000000000002</v>
      </c>
      <c r="J330" s="169"/>
      <c r="K330" s="169"/>
      <c r="L330" s="172"/>
      <c r="M330" s="173"/>
      <c r="N330" s="169"/>
      <c r="O330" s="169"/>
      <c r="P330" s="169"/>
      <c r="Q330" s="169"/>
      <c r="R330" s="169"/>
      <c r="S330" s="169"/>
      <c r="T330" s="174"/>
      <c r="AT330" s="175" t="s">
        <v>274</v>
      </c>
      <c r="AU330" s="175" t="s">
        <v>80</v>
      </c>
      <c r="AV330" s="175" t="s">
        <v>158</v>
      </c>
      <c r="AW330" s="175" t="s">
        <v>122</v>
      </c>
      <c r="AX330" s="175" t="s">
        <v>21</v>
      </c>
      <c r="AY330" s="175" t="s">
        <v>149</v>
      </c>
    </row>
    <row r="331" spans="2:65" s="6" customFormat="1" ht="15.75" customHeight="1" x14ac:dyDescent="0.3">
      <c r="B331" s="23"/>
      <c r="C331" s="145" t="s">
        <v>830</v>
      </c>
      <c r="D331" s="145" t="s">
        <v>154</v>
      </c>
      <c r="E331" s="146" t="s">
        <v>831</v>
      </c>
      <c r="F331" s="147" t="s">
        <v>832</v>
      </c>
      <c r="G331" s="148" t="s">
        <v>272</v>
      </c>
      <c r="H331" s="149">
        <v>3</v>
      </c>
      <c r="I331" s="150"/>
      <c r="J331" s="151">
        <f>ROUND($I$331*$H$331,2)</f>
        <v>0</v>
      </c>
      <c r="K331" s="147" t="s">
        <v>560</v>
      </c>
      <c r="L331" s="43"/>
      <c r="M331" s="152"/>
      <c r="N331" s="153" t="s">
        <v>43</v>
      </c>
      <c r="O331" s="24"/>
      <c r="P331" s="154">
        <f>$O$331*$H$331</f>
        <v>0</v>
      </c>
      <c r="Q331" s="154">
        <v>0</v>
      </c>
      <c r="R331" s="154">
        <f>$Q$331*$H$331</f>
        <v>0</v>
      </c>
      <c r="S331" s="154">
        <v>0</v>
      </c>
      <c r="T331" s="155">
        <f>$S$331*$H$331</f>
        <v>0</v>
      </c>
      <c r="AR331" s="89" t="s">
        <v>158</v>
      </c>
      <c r="AT331" s="89" t="s">
        <v>154</v>
      </c>
      <c r="AU331" s="89" t="s">
        <v>80</v>
      </c>
      <c r="AY331" s="6" t="s">
        <v>149</v>
      </c>
      <c r="BE331" s="156">
        <f>IF($N$331="základní",$J$331,0)</f>
        <v>0</v>
      </c>
      <c r="BF331" s="156">
        <f>IF($N$331="snížená",$J$331,0)</f>
        <v>0</v>
      </c>
      <c r="BG331" s="156">
        <f>IF($N$331="zákl. přenesená",$J$331,0)</f>
        <v>0</v>
      </c>
      <c r="BH331" s="156">
        <f>IF($N$331="sníž. přenesená",$J$331,0)</f>
        <v>0</v>
      </c>
      <c r="BI331" s="156">
        <f>IF($N$331="nulová",$J$331,0)</f>
        <v>0</v>
      </c>
      <c r="BJ331" s="89" t="s">
        <v>21</v>
      </c>
      <c r="BK331" s="156">
        <f>ROUND($I$331*$H$331,2)</f>
        <v>0</v>
      </c>
      <c r="BL331" s="89" t="s">
        <v>158</v>
      </c>
      <c r="BM331" s="89" t="s">
        <v>404</v>
      </c>
    </row>
    <row r="332" spans="2:65" s="6" customFormat="1" ht="38.25" customHeight="1" x14ac:dyDescent="0.3">
      <c r="B332" s="23"/>
      <c r="C332" s="24"/>
      <c r="D332" s="157" t="s">
        <v>159</v>
      </c>
      <c r="E332" s="24"/>
      <c r="F332" s="158" t="s">
        <v>833</v>
      </c>
      <c r="G332" s="24"/>
      <c r="H332" s="24"/>
      <c r="J332" s="24"/>
      <c r="K332" s="24"/>
      <c r="L332" s="43"/>
      <c r="M332" s="56"/>
      <c r="N332" s="24"/>
      <c r="O332" s="24"/>
      <c r="P332" s="24"/>
      <c r="Q332" s="24"/>
      <c r="R332" s="24"/>
      <c r="S332" s="24"/>
      <c r="T332" s="57"/>
      <c r="AT332" s="6" t="s">
        <v>159</v>
      </c>
      <c r="AU332" s="6" t="s">
        <v>80</v>
      </c>
    </row>
    <row r="333" spans="2:65" s="6" customFormat="1" ht="15.75" customHeight="1" x14ac:dyDescent="0.3">
      <c r="B333" s="159"/>
      <c r="C333" s="160"/>
      <c r="D333" s="161" t="s">
        <v>274</v>
      </c>
      <c r="E333" s="160"/>
      <c r="F333" s="162" t="s">
        <v>569</v>
      </c>
      <c r="G333" s="160"/>
      <c r="H333" s="163">
        <v>3</v>
      </c>
      <c r="J333" s="160"/>
      <c r="K333" s="160"/>
      <c r="L333" s="164"/>
      <c r="M333" s="165"/>
      <c r="N333" s="160"/>
      <c r="O333" s="160"/>
      <c r="P333" s="160"/>
      <c r="Q333" s="160"/>
      <c r="R333" s="160"/>
      <c r="S333" s="160"/>
      <c r="T333" s="166"/>
      <c r="AT333" s="167" t="s">
        <v>274</v>
      </c>
      <c r="AU333" s="167" t="s">
        <v>80</v>
      </c>
      <c r="AV333" s="167" t="s">
        <v>80</v>
      </c>
      <c r="AW333" s="167" t="s">
        <v>122</v>
      </c>
      <c r="AX333" s="167" t="s">
        <v>72</v>
      </c>
      <c r="AY333" s="167" t="s">
        <v>149</v>
      </c>
    </row>
    <row r="334" spans="2:65" s="6" customFormat="1" ht="15.75" customHeight="1" x14ac:dyDescent="0.3">
      <c r="B334" s="168"/>
      <c r="C334" s="169"/>
      <c r="D334" s="161" t="s">
        <v>274</v>
      </c>
      <c r="E334" s="169"/>
      <c r="F334" s="170" t="s">
        <v>276</v>
      </c>
      <c r="G334" s="169"/>
      <c r="H334" s="171">
        <v>3</v>
      </c>
      <c r="J334" s="169"/>
      <c r="K334" s="169"/>
      <c r="L334" s="172"/>
      <c r="M334" s="173"/>
      <c r="N334" s="169"/>
      <c r="O334" s="169"/>
      <c r="P334" s="169"/>
      <c r="Q334" s="169"/>
      <c r="R334" s="169"/>
      <c r="S334" s="169"/>
      <c r="T334" s="174"/>
      <c r="AT334" s="175" t="s">
        <v>274</v>
      </c>
      <c r="AU334" s="175" t="s">
        <v>80</v>
      </c>
      <c r="AV334" s="175" t="s">
        <v>158</v>
      </c>
      <c r="AW334" s="175" t="s">
        <v>122</v>
      </c>
      <c r="AX334" s="175" t="s">
        <v>21</v>
      </c>
      <c r="AY334" s="175" t="s">
        <v>149</v>
      </c>
    </row>
    <row r="335" spans="2:65" s="6" customFormat="1" ht="15.75" customHeight="1" x14ac:dyDescent="0.3">
      <c r="B335" s="23"/>
      <c r="C335" s="145" t="s">
        <v>834</v>
      </c>
      <c r="D335" s="145" t="s">
        <v>154</v>
      </c>
      <c r="E335" s="146" t="s">
        <v>835</v>
      </c>
      <c r="F335" s="147" t="s">
        <v>836</v>
      </c>
      <c r="G335" s="148" t="s">
        <v>559</v>
      </c>
      <c r="H335" s="149">
        <v>8.5559999999999992</v>
      </c>
      <c r="I335" s="150"/>
      <c r="J335" s="151">
        <f>ROUND($I$335*$H$335,2)</f>
        <v>0</v>
      </c>
      <c r="K335" s="147" t="s">
        <v>560</v>
      </c>
      <c r="L335" s="43"/>
      <c r="M335" s="152"/>
      <c r="N335" s="153" t="s">
        <v>43</v>
      </c>
      <c r="O335" s="24"/>
      <c r="P335" s="154">
        <f>$O$335*$H$335</f>
        <v>0</v>
      </c>
      <c r="Q335" s="154">
        <v>0</v>
      </c>
      <c r="R335" s="154">
        <f>$Q$335*$H$335</f>
        <v>0</v>
      </c>
      <c r="S335" s="154">
        <v>0</v>
      </c>
      <c r="T335" s="155">
        <f>$S$335*$H$335</f>
        <v>0</v>
      </c>
      <c r="AR335" s="89" t="s">
        <v>158</v>
      </c>
      <c r="AT335" s="89" t="s">
        <v>154</v>
      </c>
      <c r="AU335" s="89" t="s">
        <v>80</v>
      </c>
      <c r="AY335" s="6" t="s">
        <v>149</v>
      </c>
      <c r="BE335" s="156">
        <f>IF($N$335="základní",$J$335,0)</f>
        <v>0</v>
      </c>
      <c r="BF335" s="156">
        <f>IF($N$335="snížená",$J$335,0)</f>
        <v>0</v>
      </c>
      <c r="BG335" s="156">
        <f>IF($N$335="zákl. přenesená",$J$335,0)</f>
        <v>0</v>
      </c>
      <c r="BH335" s="156">
        <f>IF($N$335="sníž. přenesená",$J$335,0)</f>
        <v>0</v>
      </c>
      <c r="BI335" s="156">
        <f>IF($N$335="nulová",$J$335,0)</f>
        <v>0</v>
      </c>
      <c r="BJ335" s="89" t="s">
        <v>21</v>
      </c>
      <c r="BK335" s="156">
        <f>ROUND($I$335*$H$335,2)</f>
        <v>0</v>
      </c>
      <c r="BL335" s="89" t="s">
        <v>158</v>
      </c>
      <c r="BM335" s="89" t="s">
        <v>407</v>
      </c>
    </row>
    <row r="336" spans="2:65" s="6" customFormat="1" ht="16.5" customHeight="1" x14ac:dyDescent="0.3">
      <c r="B336" s="23"/>
      <c r="C336" s="24"/>
      <c r="D336" s="157" t="s">
        <v>159</v>
      </c>
      <c r="E336" s="24"/>
      <c r="F336" s="158" t="s">
        <v>837</v>
      </c>
      <c r="G336" s="24"/>
      <c r="H336" s="24"/>
      <c r="J336" s="24"/>
      <c r="K336" s="24"/>
      <c r="L336" s="43"/>
      <c r="M336" s="56"/>
      <c r="N336" s="24"/>
      <c r="O336" s="24"/>
      <c r="P336" s="24"/>
      <c r="Q336" s="24"/>
      <c r="R336" s="24"/>
      <c r="S336" s="24"/>
      <c r="T336" s="57"/>
      <c r="AT336" s="6" t="s">
        <v>159</v>
      </c>
      <c r="AU336" s="6" t="s">
        <v>80</v>
      </c>
    </row>
    <row r="337" spans="2:65" s="6" customFormat="1" ht="15.75" customHeight="1" x14ac:dyDescent="0.3">
      <c r="B337" s="23"/>
      <c r="C337" s="145" t="s">
        <v>838</v>
      </c>
      <c r="D337" s="145" t="s">
        <v>154</v>
      </c>
      <c r="E337" s="146" t="s">
        <v>839</v>
      </c>
      <c r="F337" s="147" t="s">
        <v>840</v>
      </c>
      <c r="G337" s="148" t="s">
        <v>559</v>
      </c>
      <c r="H337" s="149">
        <v>8.5559999999999992</v>
      </c>
      <c r="I337" s="150"/>
      <c r="J337" s="151">
        <f>ROUND($I$337*$H$337,2)</f>
        <v>0</v>
      </c>
      <c r="K337" s="147" t="s">
        <v>560</v>
      </c>
      <c r="L337" s="43"/>
      <c r="M337" s="152"/>
      <c r="N337" s="153" t="s">
        <v>43</v>
      </c>
      <c r="O337" s="24"/>
      <c r="P337" s="154">
        <f>$O$337*$H$337</f>
        <v>0</v>
      </c>
      <c r="Q337" s="154">
        <v>0</v>
      </c>
      <c r="R337" s="154">
        <f>$Q$337*$H$337</f>
        <v>0</v>
      </c>
      <c r="S337" s="154">
        <v>0</v>
      </c>
      <c r="T337" s="155">
        <f>$S$337*$H$337</f>
        <v>0</v>
      </c>
      <c r="AR337" s="89" t="s">
        <v>158</v>
      </c>
      <c r="AT337" s="89" t="s">
        <v>154</v>
      </c>
      <c r="AU337" s="89" t="s">
        <v>80</v>
      </c>
      <c r="AY337" s="6" t="s">
        <v>149</v>
      </c>
      <c r="BE337" s="156">
        <f>IF($N$337="základní",$J$337,0)</f>
        <v>0</v>
      </c>
      <c r="BF337" s="156">
        <f>IF($N$337="snížená",$J$337,0)</f>
        <v>0</v>
      </c>
      <c r="BG337" s="156">
        <f>IF($N$337="zákl. přenesená",$J$337,0)</f>
        <v>0</v>
      </c>
      <c r="BH337" s="156">
        <f>IF($N$337="sníž. přenesená",$J$337,0)</f>
        <v>0</v>
      </c>
      <c r="BI337" s="156">
        <f>IF($N$337="nulová",$J$337,0)</f>
        <v>0</v>
      </c>
      <c r="BJ337" s="89" t="s">
        <v>21</v>
      </c>
      <c r="BK337" s="156">
        <f>ROUND($I$337*$H$337,2)</f>
        <v>0</v>
      </c>
      <c r="BL337" s="89" t="s">
        <v>158</v>
      </c>
      <c r="BM337" s="89" t="s">
        <v>411</v>
      </c>
    </row>
    <row r="338" spans="2:65" s="6" customFormat="1" ht="16.5" customHeight="1" x14ac:dyDescent="0.3">
      <c r="B338" s="23"/>
      <c r="C338" s="24"/>
      <c r="D338" s="157" t="s">
        <v>159</v>
      </c>
      <c r="E338" s="24"/>
      <c r="F338" s="158" t="s">
        <v>841</v>
      </c>
      <c r="G338" s="24"/>
      <c r="H338" s="24"/>
      <c r="J338" s="24"/>
      <c r="K338" s="24"/>
      <c r="L338" s="43"/>
      <c r="M338" s="56"/>
      <c r="N338" s="24"/>
      <c r="O338" s="24"/>
      <c r="P338" s="24"/>
      <c r="Q338" s="24"/>
      <c r="R338" s="24"/>
      <c r="S338" s="24"/>
      <c r="T338" s="57"/>
      <c r="AT338" s="6" t="s">
        <v>159</v>
      </c>
      <c r="AU338" s="6" t="s">
        <v>80</v>
      </c>
    </row>
    <row r="339" spans="2:65" s="132" customFormat="1" ht="30.75" customHeight="1" x14ac:dyDescent="0.3">
      <c r="B339" s="133"/>
      <c r="C339" s="134"/>
      <c r="D339" s="134" t="s">
        <v>71</v>
      </c>
      <c r="E339" s="143" t="s">
        <v>842</v>
      </c>
      <c r="F339" s="143" t="s">
        <v>843</v>
      </c>
      <c r="G339" s="134"/>
      <c r="H339" s="134"/>
      <c r="J339" s="144">
        <f>$BK$339</f>
        <v>0</v>
      </c>
      <c r="K339" s="134"/>
      <c r="L339" s="137"/>
      <c r="M339" s="138"/>
      <c r="N339" s="134"/>
      <c r="O339" s="134"/>
      <c r="P339" s="139">
        <f>SUM($P$340:$P$347)</f>
        <v>0</v>
      </c>
      <c r="Q339" s="134"/>
      <c r="R339" s="139">
        <f>SUM($R$340:$R$347)</f>
        <v>0</v>
      </c>
      <c r="S339" s="134"/>
      <c r="T339" s="140">
        <f>SUM($T$340:$T$347)</f>
        <v>0</v>
      </c>
      <c r="AR339" s="141" t="s">
        <v>21</v>
      </c>
      <c r="AT339" s="141" t="s">
        <v>71</v>
      </c>
      <c r="AU339" s="141" t="s">
        <v>21</v>
      </c>
      <c r="AY339" s="141" t="s">
        <v>149</v>
      </c>
      <c r="BK339" s="142">
        <f>SUM($BK$340:$BK$347)</f>
        <v>0</v>
      </c>
    </row>
    <row r="340" spans="2:65" s="6" customFormat="1" ht="15.75" customHeight="1" x14ac:dyDescent="0.3">
      <c r="B340" s="23"/>
      <c r="C340" s="145" t="s">
        <v>844</v>
      </c>
      <c r="D340" s="145" t="s">
        <v>154</v>
      </c>
      <c r="E340" s="146" t="s">
        <v>845</v>
      </c>
      <c r="F340" s="147" t="s">
        <v>846</v>
      </c>
      <c r="G340" s="148" t="s">
        <v>649</v>
      </c>
      <c r="H340" s="149">
        <v>15.452</v>
      </c>
      <c r="I340" s="150"/>
      <c r="J340" s="151">
        <f>ROUND($I$340*$H$340,2)</f>
        <v>0</v>
      </c>
      <c r="K340" s="147" t="s">
        <v>560</v>
      </c>
      <c r="L340" s="43"/>
      <c r="M340" s="152"/>
      <c r="N340" s="153" t="s">
        <v>43</v>
      </c>
      <c r="O340" s="24"/>
      <c r="P340" s="154">
        <f>$O$340*$H$340</f>
        <v>0</v>
      </c>
      <c r="Q340" s="154">
        <v>0</v>
      </c>
      <c r="R340" s="154">
        <f>$Q$340*$H$340</f>
        <v>0</v>
      </c>
      <c r="S340" s="154">
        <v>0</v>
      </c>
      <c r="T340" s="155">
        <f>$S$340*$H$340</f>
        <v>0</v>
      </c>
      <c r="AR340" s="89" t="s">
        <v>158</v>
      </c>
      <c r="AT340" s="89" t="s">
        <v>154</v>
      </c>
      <c r="AU340" s="89" t="s">
        <v>80</v>
      </c>
      <c r="AY340" s="6" t="s">
        <v>149</v>
      </c>
      <c r="BE340" s="156">
        <f>IF($N$340="základní",$J$340,0)</f>
        <v>0</v>
      </c>
      <c r="BF340" s="156">
        <f>IF($N$340="snížená",$J$340,0)</f>
        <v>0</v>
      </c>
      <c r="BG340" s="156">
        <f>IF($N$340="zákl. přenesená",$J$340,0)</f>
        <v>0</v>
      </c>
      <c r="BH340" s="156">
        <f>IF($N$340="sníž. přenesená",$J$340,0)</f>
        <v>0</v>
      </c>
      <c r="BI340" s="156">
        <f>IF($N$340="nulová",$J$340,0)</f>
        <v>0</v>
      </c>
      <c r="BJ340" s="89" t="s">
        <v>21</v>
      </c>
      <c r="BK340" s="156">
        <f>ROUND($I$340*$H$340,2)</f>
        <v>0</v>
      </c>
      <c r="BL340" s="89" t="s">
        <v>158</v>
      </c>
      <c r="BM340" s="89" t="s">
        <v>414</v>
      </c>
    </row>
    <row r="341" spans="2:65" s="6" customFormat="1" ht="27" customHeight="1" x14ac:dyDescent="0.3">
      <c r="B341" s="23"/>
      <c r="C341" s="24"/>
      <c r="D341" s="157" t="s">
        <v>159</v>
      </c>
      <c r="E341" s="24"/>
      <c r="F341" s="158" t="s">
        <v>847</v>
      </c>
      <c r="G341" s="24"/>
      <c r="H341" s="24"/>
      <c r="J341" s="24"/>
      <c r="K341" s="24"/>
      <c r="L341" s="43"/>
      <c r="M341" s="56"/>
      <c r="N341" s="24"/>
      <c r="O341" s="24"/>
      <c r="P341" s="24"/>
      <c r="Q341" s="24"/>
      <c r="R341" s="24"/>
      <c r="S341" s="24"/>
      <c r="T341" s="57"/>
      <c r="AT341" s="6" t="s">
        <v>159</v>
      </c>
      <c r="AU341" s="6" t="s">
        <v>80</v>
      </c>
    </row>
    <row r="342" spans="2:65" s="6" customFormat="1" ht="15.75" customHeight="1" x14ac:dyDescent="0.3">
      <c r="B342" s="23"/>
      <c r="C342" s="145" t="s">
        <v>848</v>
      </c>
      <c r="D342" s="145" t="s">
        <v>154</v>
      </c>
      <c r="E342" s="146" t="s">
        <v>849</v>
      </c>
      <c r="F342" s="147" t="s">
        <v>850</v>
      </c>
      <c r="G342" s="148" t="s">
        <v>649</v>
      </c>
      <c r="H342" s="149">
        <v>15.452</v>
      </c>
      <c r="I342" s="150"/>
      <c r="J342" s="151">
        <f>ROUND($I$342*$H$342,2)</f>
        <v>0</v>
      </c>
      <c r="K342" s="147" t="s">
        <v>560</v>
      </c>
      <c r="L342" s="43"/>
      <c r="M342" s="152"/>
      <c r="N342" s="153" t="s">
        <v>43</v>
      </c>
      <c r="O342" s="24"/>
      <c r="P342" s="154">
        <f>$O$342*$H$342</f>
        <v>0</v>
      </c>
      <c r="Q342" s="154">
        <v>0</v>
      </c>
      <c r="R342" s="154">
        <f>$Q$342*$H$342</f>
        <v>0</v>
      </c>
      <c r="S342" s="154">
        <v>0</v>
      </c>
      <c r="T342" s="155">
        <f>$S$342*$H$342</f>
        <v>0</v>
      </c>
      <c r="AR342" s="89" t="s">
        <v>158</v>
      </c>
      <c r="AT342" s="89" t="s">
        <v>154</v>
      </c>
      <c r="AU342" s="89" t="s">
        <v>80</v>
      </c>
      <c r="AY342" s="6" t="s">
        <v>149</v>
      </c>
      <c r="BE342" s="156">
        <f>IF($N$342="základní",$J$342,0)</f>
        <v>0</v>
      </c>
      <c r="BF342" s="156">
        <f>IF($N$342="snížená",$J$342,0)</f>
        <v>0</v>
      </c>
      <c r="BG342" s="156">
        <f>IF($N$342="zákl. přenesená",$J$342,0)</f>
        <v>0</v>
      </c>
      <c r="BH342" s="156">
        <f>IF($N$342="sníž. přenesená",$J$342,0)</f>
        <v>0</v>
      </c>
      <c r="BI342" s="156">
        <f>IF($N$342="nulová",$J$342,0)</f>
        <v>0</v>
      </c>
      <c r="BJ342" s="89" t="s">
        <v>21</v>
      </c>
      <c r="BK342" s="156">
        <f>ROUND($I$342*$H$342,2)</f>
        <v>0</v>
      </c>
      <c r="BL342" s="89" t="s">
        <v>158</v>
      </c>
      <c r="BM342" s="89" t="s">
        <v>419</v>
      </c>
    </row>
    <row r="343" spans="2:65" s="6" customFormat="1" ht="16.5" customHeight="1" x14ac:dyDescent="0.3">
      <c r="B343" s="23"/>
      <c r="C343" s="24"/>
      <c r="D343" s="157" t="s">
        <v>159</v>
      </c>
      <c r="E343" s="24"/>
      <c r="F343" s="158" t="s">
        <v>851</v>
      </c>
      <c r="G343" s="24"/>
      <c r="H343" s="24"/>
      <c r="J343" s="24"/>
      <c r="K343" s="24"/>
      <c r="L343" s="43"/>
      <c r="M343" s="56"/>
      <c r="N343" s="24"/>
      <c r="O343" s="24"/>
      <c r="P343" s="24"/>
      <c r="Q343" s="24"/>
      <c r="R343" s="24"/>
      <c r="S343" s="24"/>
      <c r="T343" s="57"/>
      <c r="AT343" s="6" t="s">
        <v>159</v>
      </c>
      <c r="AU343" s="6" t="s">
        <v>80</v>
      </c>
    </row>
    <row r="344" spans="2:65" s="6" customFormat="1" ht="15.75" customHeight="1" x14ac:dyDescent="0.3">
      <c r="B344" s="23"/>
      <c r="C344" s="145" t="s">
        <v>852</v>
      </c>
      <c r="D344" s="145" t="s">
        <v>154</v>
      </c>
      <c r="E344" s="146" t="s">
        <v>853</v>
      </c>
      <c r="F344" s="147" t="s">
        <v>854</v>
      </c>
      <c r="G344" s="148" t="s">
        <v>649</v>
      </c>
      <c r="H344" s="149">
        <v>139.06800000000001</v>
      </c>
      <c r="I344" s="150"/>
      <c r="J344" s="151">
        <f>ROUND($I$344*$H$344,2)</f>
        <v>0</v>
      </c>
      <c r="K344" s="147" t="s">
        <v>560</v>
      </c>
      <c r="L344" s="43"/>
      <c r="M344" s="152"/>
      <c r="N344" s="153" t="s">
        <v>43</v>
      </c>
      <c r="O344" s="24"/>
      <c r="P344" s="154">
        <f>$O$344*$H$344</f>
        <v>0</v>
      </c>
      <c r="Q344" s="154">
        <v>0</v>
      </c>
      <c r="R344" s="154">
        <f>$Q$344*$H$344</f>
        <v>0</v>
      </c>
      <c r="S344" s="154">
        <v>0</v>
      </c>
      <c r="T344" s="155">
        <f>$S$344*$H$344</f>
        <v>0</v>
      </c>
      <c r="AR344" s="89" t="s">
        <v>158</v>
      </c>
      <c r="AT344" s="89" t="s">
        <v>154</v>
      </c>
      <c r="AU344" s="89" t="s">
        <v>80</v>
      </c>
      <c r="AY344" s="6" t="s">
        <v>149</v>
      </c>
      <c r="BE344" s="156">
        <f>IF($N$344="základní",$J$344,0)</f>
        <v>0</v>
      </c>
      <c r="BF344" s="156">
        <f>IF($N$344="snížená",$J$344,0)</f>
        <v>0</v>
      </c>
      <c r="BG344" s="156">
        <f>IF($N$344="zákl. přenesená",$J$344,0)</f>
        <v>0</v>
      </c>
      <c r="BH344" s="156">
        <f>IF($N$344="sníž. přenesená",$J$344,0)</f>
        <v>0</v>
      </c>
      <c r="BI344" s="156">
        <f>IF($N$344="nulová",$J$344,0)</f>
        <v>0</v>
      </c>
      <c r="BJ344" s="89" t="s">
        <v>21</v>
      </c>
      <c r="BK344" s="156">
        <f>ROUND($I$344*$H$344,2)</f>
        <v>0</v>
      </c>
      <c r="BL344" s="89" t="s">
        <v>158</v>
      </c>
      <c r="BM344" s="89" t="s">
        <v>422</v>
      </c>
    </row>
    <row r="345" spans="2:65" s="6" customFormat="1" ht="27" customHeight="1" x14ac:dyDescent="0.3">
      <c r="B345" s="23"/>
      <c r="C345" s="24"/>
      <c r="D345" s="157" t="s">
        <v>159</v>
      </c>
      <c r="E345" s="24"/>
      <c r="F345" s="158" t="s">
        <v>855</v>
      </c>
      <c r="G345" s="24"/>
      <c r="H345" s="24"/>
      <c r="J345" s="24"/>
      <c r="K345" s="24"/>
      <c r="L345" s="43"/>
      <c r="M345" s="56"/>
      <c r="N345" s="24"/>
      <c r="O345" s="24"/>
      <c r="P345" s="24"/>
      <c r="Q345" s="24"/>
      <c r="R345" s="24"/>
      <c r="S345" s="24"/>
      <c r="T345" s="57"/>
      <c r="AT345" s="6" t="s">
        <v>159</v>
      </c>
      <c r="AU345" s="6" t="s">
        <v>80</v>
      </c>
    </row>
    <row r="346" spans="2:65" s="6" customFormat="1" ht="15.75" customHeight="1" x14ac:dyDescent="0.3">
      <c r="B346" s="23"/>
      <c r="C346" s="145" t="s">
        <v>856</v>
      </c>
      <c r="D346" s="145" t="s">
        <v>154</v>
      </c>
      <c r="E346" s="146" t="s">
        <v>857</v>
      </c>
      <c r="F346" s="147" t="s">
        <v>858</v>
      </c>
      <c r="G346" s="148" t="s">
        <v>649</v>
      </c>
      <c r="H346" s="149">
        <v>15.452</v>
      </c>
      <c r="I346" s="150"/>
      <c r="J346" s="151">
        <f>ROUND($I$346*$H$346,2)</f>
        <v>0</v>
      </c>
      <c r="K346" s="147" t="s">
        <v>560</v>
      </c>
      <c r="L346" s="43"/>
      <c r="M346" s="152"/>
      <c r="N346" s="153" t="s">
        <v>43</v>
      </c>
      <c r="O346" s="24"/>
      <c r="P346" s="154">
        <f>$O$346*$H$346</f>
        <v>0</v>
      </c>
      <c r="Q346" s="154">
        <v>0</v>
      </c>
      <c r="R346" s="154">
        <f>$Q$346*$H$346</f>
        <v>0</v>
      </c>
      <c r="S346" s="154">
        <v>0</v>
      </c>
      <c r="T346" s="155">
        <f>$S$346*$H$346</f>
        <v>0</v>
      </c>
      <c r="AR346" s="89" t="s">
        <v>158</v>
      </c>
      <c r="AT346" s="89" t="s">
        <v>154</v>
      </c>
      <c r="AU346" s="89" t="s">
        <v>80</v>
      </c>
      <c r="AY346" s="6" t="s">
        <v>149</v>
      </c>
      <c r="BE346" s="156">
        <f>IF($N$346="základní",$J$346,0)</f>
        <v>0</v>
      </c>
      <c r="BF346" s="156">
        <f>IF($N$346="snížená",$J$346,0)</f>
        <v>0</v>
      </c>
      <c r="BG346" s="156">
        <f>IF($N$346="zákl. přenesená",$J$346,0)</f>
        <v>0</v>
      </c>
      <c r="BH346" s="156">
        <f>IF($N$346="sníž. přenesená",$J$346,0)</f>
        <v>0</v>
      </c>
      <c r="BI346" s="156">
        <f>IF($N$346="nulová",$J$346,0)</f>
        <v>0</v>
      </c>
      <c r="BJ346" s="89" t="s">
        <v>21</v>
      </c>
      <c r="BK346" s="156">
        <f>ROUND($I$346*$H$346,2)</f>
        <v>0</v>
      </c>
      <c r="BL346" s="89" t="s">
        <v>158</v>
      </c>
      <c r="BM346" s="89" t="s">
        <v>425</v>
      </c>
    </row>
    <row r="347" spans="2:65" s="6" customFormat="1" ht="16.5" customHeight="1" x14ac:dyDescent="0.3">
      <c r="B347" s="23"/>
      <c r="C347" s="24"/>
      <c r="D347" s="157" t="s">
        <v>159</v>
      </c>
      <c r="E347" s="24"/>
      <c r="F347" s="158" t="s">
        <v>859</v>
      </c>
      <c r="G347" s="24"/>
      <c r="H347" s="24"/>
      <c r="J347" s="24"/>
      <c r="K347" s="24"/>
      <c r="L347" s="43"/>
      <c r="M347" s="56"/>
      <c r="N347" s="24"/>
      <c r="O347" s="24"/>
      <c r="P347" s="24"/>
      <c r="Q347" s="24"/>
      <c r="R347" s="24"/>
      <c r="S347" s="24"/>
      <c r="T347" s="57"/>
      <c r="AT347" s="6" t="s">
        <v>159</v>
      </c>
      <c r="AU347" s="6" t="s">
        <v>80</v>
      </c>
    </row>
    <row r="348" spans="2:65" s="132" customFormat="1" ht="30.75" customHeight="1" x14ac:dyDescent="0.3">
      <c r="B348" s="133"/>
      <c r="C348" s="134"/>
      <c r="D348" s="134" t="s">
        <v>71</v>
      </c>
      <c r="E348" s="143" t="s">
        <v>860</v>
      </c>
      <c r="F348" s="143" t="s">
        <v>861</v>
      </c>
      <c r="G348" s="134"/>
      <c r="H348" s="134"/>
      <c r="J348" s="144">
        <f>$BK$348</f>
        <v>0</v>
      </c>
      <c r="K348" s="134"/>
      <c r="L348" s="137"/>
      <c r="M348" s="138"/>
      <c r="N348" s="134"/>
      <c r="O348" s="134"/>
      <c r="P348" s="139">
        <f>SUM($P$349:$P$350)</f>
        <v>0</v>
      </c>
      <c r="Q348" s="134"/>
      <c r="R348" s="139">
        <f>SUM($R$349:$R$350)</f>
        <v>0</v>
      </c>
      <c r="S348" s="134"/>
      <c r="T348" s="140">
        <f>SUM($T$349:$T$350)</f>
        <v>0</v>
      </c>
      <c r="AR348" s="141" t="s">
        <v>21</v>
      </c>
      <c r="AT348" s="141" t="s">
        <v>71</v>
      </c>
      <c r="AU348" s="141" t="s">
        <v>21</v>
      </c>
      <c r="AY348" s="141" t="s">
        <v>149</v>
      </c>
      <c r="BK348" s="142">
        <f>SUM($BK$349:$BK$350)</f>
        <v>0</v>
      </c>
    </row>
    <row r="349" spans="2:65" s="6" customFormat="1" ht="15.75" customHeight="1" x14ac:dyDescent="0.3">
      <c r="B349" s="23"/>
      <c r="C349" s="145" t="s">
        <v>862</v>
      </c>
      <c r="D349" s="145" t="s">
        <v>154</v>
      </c>
      <c r="E349" s="146" t="s">
        <v>863</v>
      </c>
      <c r="F349" s="147" t="s">
        <v>864</v>
      </c>
      <c r="G349" s="148" t="s">
        <v>649</v>
      </c>
      <c r="H349" s="149">
        <v>83.198999999999998</v>
      </c>
      <c r="I349" s="150"/>
      <c r="J349" s="151">
        <f>ROUND($I$349*$H$349,2)</f>
        <v>0</v>
      </c>
      <c r="K349" s="147" t="s">
        <v>560</v>
      </c>
      <c r="L349" s="43"/>
      <c r="M349" s="152"/>
      <c r="N349" s="153" t="s">
        <v>43</v>
      </c>
      <c r="O349" s="24"/>
      <c r="P349" s="154">
        <f>$O$349*$H$349</f>
        <v>0</v>
      </c>
      <c r="Q349" s="154">
        <v>0</v>
      </c>
      <c r="R349" s="154">
        <f>$Q$349*$H$349</f>
        <v>0</v>
      </c>
      <c r="S349" s="154">
        <v>0</v>
      </c>
      <c r="T349" s="155">
        <f>$S$349*$H$349</f>
        <v>0</v>
      </c>
      <c r="AR349" s="89" t="s">
        <v>158</v>
      </c>
      <c r="AT349" s="89" t="s">
        <v>154</v>
      </c>
      <c r="AU349" s="89" t="s">
        <v>80</v>
      </c>
      <c r="AY349" s="6" t="s">
        <v>149</v>
      </c>
      <c r="BE349" s="156">
        <f>IF($N$349="základní",$J$349,0)</f>
        <v>0</v>
      </c>
      <c r="BF349" s="156">
        <f>IF($N$349="snížená",$J$349,0)</f>
        <v>0</v>
      </c>
      <c r="BG349" s="156">
        <f>IF($N$349="zákl. přenesená",$J$349,0)</f>
        <v>0</v>
      </c>
      <c r="BH349" s="156">
        <f>IF($N$349="sníž. přenesená",$J$349,0)</f>
        <v>0</v>
      </c>
      <c r="BI349" s="156">
        <f>IF($N$349="nulová",$J$349,0)</f>
        <v>0</v>
      </c>
      <c r="BJ349" s="89" t="s">
        <v>21</v>
      </c>
      <c r="BK349" s="156">
        <f>ROUND($I$349*$H$349,2)</f>
        <v>0</v>
      </c>
      <c r="BL349" s="89" t="s">
        <v>158</v>
      </c>
      <c r="BM349" s="89" t="s">
        <v>428</v>
      </c>
    </row>
    <row r="350" spans="2:65" s="6" customFormat="1" ht="27" customHeight="1" x14ac:dyDescent="0.3">
      <c r="B350" s="23"/>
      <c r="C350" s="24"/>
      <c r="D350" s="157" t="s">
        <v>159</v>
      </c>
      <c r="E350" s="24"/>
      <c r="F350" s="158" t="s">
        <v>865</v>
      </c>
      <c r="G350" s="24"/>
      <c r="H350" s="24"/>
      <c r="J350" s="24"/>
      <c r="K350" s="24"/>
      <c r="L350" s="43"/>
      <c r="M350" s="56"/>
      <c r="N350" s="24"/>
      <c r="O350" s="24"/>
      <c r="P350" s="24"/>
      <c r="Q350" s="24"/>
      <c r="R350" s="24"/>
      <c r="S350" s="24"/>
      <c r="T350" s="57"/>
      <c r="AT350" s="6" t="s">
        <v>159</v>
      </c>
      <c r="AU350" s="6" t="s">
        <v>80</v>
      </c>
    </row>
    <row r="351" spans="2:65" s="132" customFormat="1" ht="30.75" customHeight="1" x14ac:dyDescent="0.3">
      <c r="B351" s="133"/>
      <c r="C351" s="134"/>
      <c r="D351" s="134" t="s">
        <v>71</v>
      </c>
      <c r="E351" s="143" t="s">
        <v>866</v>
      </c>
      <c r="F351" s="143" t="s">
        <v>867</v>
      </c>
      <c r="G351" s="134"/>
      <c r="H351" s="134"/>
      <c r="J351" s="144">
        <f>$BK$351</f>
        <v>0</v>
      </c>
      <c r="K351" s="134"/>
      <c r="L351" s="137"/>
      <c r="M351" s="138"/>
      <c r="N351" s="134"/>
      <c r="O351" s="134"/>
      <c r="P351" s="139">
        <v>0</v>
      </c>
      <c r="Q351" s="134"/>
      <c r="R351" s="139">
        <v>0</v>
      </c>
      <c r="S351" s="134"/>
      <c r="T351" s="140">
        <v>0</v>
      </c>
      <c r="AR351" s="141" t="s">
        <v>21</v>
      </c>
      <c r="AT351" s="141" t="s">
        <v>71</v>
      </c>
      <c r="AU351" s="141" t="s">
        <v>21</v>
      </c>
      <c r="AY351" s="141" t="s">
        <v>149</v>
      </c>
      <c r="BK351" s="142">
        <v>0</v>
      </c>
    </row>
    <row r="352" spans="2:65" s="132" customFormat="1" ht="21" customHeight="1" x14ac:dyDescent="0.3">
      <c r="B352" s="133"/>
      <c r="C352" s="134"/>
      <c r="D352" s="134" t="s">
        <v>71</v>
      </c>
      <c r="E352" s="143" t="s">
        <v>868</v>
      </c>
      <c r="F352" s="143" t="s">
        <v>869</v>
      </c>
      <c r="G352" s="134"/>
      <c r="H352" s="134"/>
      <c r="J352" s="144">
        <f>$BK$352</f>
        <v>0</v>
      </c>
      <c r="K352" s="134"/>
      <c r="L352" s="137"/>
      <c r="M352" s="138"/>
      <c r="N352" s="134"/>
      <c r="O352" s="134"/>
      <c r="P352" s="139">
        <f>SUM($P$353:$P$358)</f>
        <v>0</v>
      </c>
      <c r="Q352" s="134"/>
      <c r="R352" s="139">
        <f>SUM($R$353:$R$358)</f>
        <v>0</v>
      </c>
      <c r="S352" s="134"/>
      <c r="T352" s="140">
        <f>SUM($T$353:$T$358)</f>
        <v>0</v>
      </c>
      <c r="AR352" s="141" t="s">
        <v>21</v>
      </c>
      <c r="AT352" s="141" t="s">
        <v>71</v>
      </c>
      <c r="AU352" s="141" t="s">
        <v>21</v>
      </c>
      <c r="AY352" s="141" t="s">
        <v>149</v>
      </c>
      <c r="BK352" s="142">
        <f>SUM($BK$353:$BK$358)</f>
        <v>0</v>
      </c>
    </row>
    <row r="353" spans="2:65" s="6" customFormat="1" ht="15.75" customHeight="1" x14ac:dyDescent="0.3">
      <c r="B353" s="23"/>
      <c r="C353" s="145" t="s">
        <v>870</v>
      </c>
      <c r="D353" s="145" t="s">
        <v>154</v>
      </c>
      <c r="E353" s="146" t="s">
        <v>871</v>
      </c>
      <c r="F353" s="147" t="s">
        <v>872</v>
      </c>
      <c r="G353" s="148" t="s">
        <v>559</v>
      </c>
      <c r="H353" s="149">
        <v>3.6779999999999999</v>
      </c>
      <c r="I353" s="150"/>
      <c r="J353" s="151">
        <f>ROUND($I$353*$H$353,2)</f>
        <v>0</v>
      </c>
      <c r="K353" s="147" t="s">
        <v>560</v>
      </c>
      <c r="L353" s="43"/>
      <c r="M353" s="152"/>
      <c r="N353" s="153" t="s">
        <v>43</v>
      </c>
      <c r="O353" s="24"/>
      <c r="P353" s="154">
        <f>$O$353*$H$353</f>
        <v>0</v>
      </c>
      <c r="Q353" s="154">
        <v>0</v>
      </c>
      <c r="R353" s="154">
        <f>$Q$353*$H$353</f>
        <v>0</v>
      </c>
      <c r="S353" s="154">
        <v>0</v>
      </c>
      <c r="T353" s="155">
        <f>$S$353*$H$353</f>
        <v>0</v>
      </c>
      <c r="AR353" s="89" t="s">
        <v>158</v>
      </c>
      <c r="AT353" s="89" t="s">
        <v>154</v>
      </c>
      <c r="AU353" s="89" t="s">
        <v>80</v>
      </c>
      <c r="AY353" s="6" t="s">
        <v>149</v>
      </c>
      <c r="BE353" s="156">
        <f>IF($N$353="základní",$J$353,0)</f>
        <v>0</v>
      </c>
      <c r="BF353" s="156">
        <f>IF($N$353="snížená",$J$353,0)</f>
        <v>0</v>
      </c>
      <c r="BG353" s="156">
        <f>IF($N$353="zákl. přenesená",$J$353,0)</f>
        <v>0</v>
      </c>
      <c r="BH353" s="156">
        <f>IF($N$353="sníž. přenesená",$J$353,0)</f>
        <v>0</v>
      </c>
      <c r="BI353" s="156">
        <f>IF($N$353="nulová",$J$353,0)</f>
        <v>0</v>
      </c>
      <c r="BJ353" s="89" t="s">
        <v>21</v>
      </c>
      <c r="BK353" s="156">
        <f>ROUND($I$353*$H$353,2)</f>
        <v>0</v>
      </c>
      <c r="BL353" s="89" t="s">
        <v>158</v>
      </c>
      <c r="BM353" s="89" t="s">
        <v>431</v>
      </c>
    </row>
    <row r="354" spans="2:65" s="6" customFormat="1" ht="16.5" customHeight="1" x14ac:dyDescent="0.3">
      <c r="B354" s="23"/>
      <c r="C354" s="24"/>
      <c r="D354" s="157" t="s">
        <v>159</v>
      </c>
      <c r="E354" s="24"/>
      <c r="F354" s="158" t="s">
        <v>873</v>
      </c>
      <c r="G354" s="24"/>
      <c r="H354" s="24"/>
      <c r="J354" s="24"/>
      <c r="K354" s="24"/>
      <c r="L354" s="43"/>
      <c r="M354" s="56"/>
      <c r="N354" s="24"/>
      <c r="O354" s="24"/>
      <c r="P354" s="24"/>
      <c r="Q354" s="24"/>
      <c r="R354" s="24"/>
      <c r="S354" s="24"/>
      <c r="T354" s="57"/>
      <c r="AT354" s="6" t="s">
        <v>159</v>
      </c>
      <c r="AU354" s="6" t="s">
        <v>80</v>
      </c>
    </row>
    <row r="355" spans="2:65" s="6" customFormat="1" ht="15.75" customHeight="1" x14ac:dyDescent="0.3">
      <c r="B355" s="159"/>
      <c r="C355" s="160"/>
      <c r="D355" s="161" t="s">
        <v>274</v>
      </c>
      <c r="E355" s="160"/>
      <c r="F355" s="162" t="s">
        <v>874</v>
      </c>
      <c r="G355" s="160"/>
      <c r="H355" s="163">
        <v>3.6779999999999999</v>
      </c>
      <c r="J355" s="160"/>
      <c r="K355" s="160"/>
      <c r="L355" s="164"/>
      <c r="M355" s="165"/>
      <c r="N355" s="160"/>
      <c r="O355" s="160"/>
      <c r="P355" s="160"/>
      <c r="Q355" s="160"/>
      <c r="R355" s="160"/>
      <c r="S355" s="160"/>
      <c r="T355" s="166"/>
      <c r="AT355" s="167" t="s">
        <v>274</v>
      </c>
      <c r="AU355" s="167" t="s">
        <v>80</v>
      </c>
      <c r="AV355" s="167" t="s">
        <v>80</v>
      </c>
      <c r="AW355" s="167" t="s">
        <v>122</v>
      </c>
      <c r="AX355" s="167" t="s">
        <v>72</v>
      </c>
      <c r="AY355" s="167" t="s">
        <v>149</v>
      </c>
    </row>
    <row r="356" spans="2:65" s="6" customFormat="1" ht="15.75" customHeight="1" x14ac:dyDescent="0.3">
      <c r="B356" s="168"/>
      <c r="C356" s="169"/>
      <c r="D356" s="161" t="s">
        <v>274</v>
      </c>
      <c r="E356" s="169"/>
      <c r="F356" s="170" t="s">
        <v>276</v>
      </c>
      <c r="G356" s="169"/>
      <c r="H356" s="171">
        <v>3.6779999999999999</v>
      </c>
      <c r="J356" s="169"/>
      <c r="K356" s="169"/>
      <c r="L356" s="172"/>
      <c r="M356" s="173"/>
      <c r="N356" s="169"/>
      <c r="O356" s="169"/>
      <c r="P356" s="169"/>
      <c r="Q356" s="169"/>
      <c r="R356" s="169"/>
      <c r="S356" s="169"/>
      <c r="T356" s="174"/>
      <c r="AT356" s="175" t="s">
        <v>274</v>
      </c>
      <c r="AU356" s="175" t="s">
        <v>80</v>
      </c>
      <c r="AV356" s="175" t="s">
        <v>158</v>
      </c>
      <c r="AW356" s="175" t="s">
        <v>122</v>
      </c>
      <c r="AX356" s="175" t="s">
        <v>21</v>
      </c>
      <c r="AY356" s="175" t="s">
        <v>149</v>
      </c>
    </row>
    <row r="357" spans="2:65" s="6" customFormat="1" ht="15.75" customHeight="1" x14ac:dyDescent="0.3">
      <c r="B357" s="23"/>
      <c r="C357" s="145" t="s">
        <v>875</v>
      </c>
      <c r="D357" s="145" t="s">
        <v>154</v>
      </c>
      <c r="E357" s="146" t="s">
        <v>876</v>
      </c>
      <c r="F357" s="147" t="s">
        <v>877</v>
      </c>
      <c r="G357" s="148" t="s">
        <v>649</v>
      </c>
      <c r="H357" s="149">
        <v>1.2999999999999999E-2</v>
      </c>
      <c r="I357" s="150"/>
      <c r="J357" s="151">
        <f>ROUND($I$357*$H$357,2)</f>
        <v>0</v>
      </c>
      <c r="K357" s="147" t="s">
        <v>560</v>
      </c>
      <c r="L357" s="43"/>
      <c r="M357" s="152"/>
      <c r="N357" s="153" t="s">
        <v>43</v>
      </c>
      <c r="O357" s="24"/>
      <c r="P357" s="154">
        <f>$O$357*$H$357</f>
        <v>0</v>
      </c>
      <c r="Q357" s="154">
        <v>0</v>
      </c>
      <c r="R357" s="154">
        <f>$Q$357*$H$357</f>
        <v>0</v>
      </c>
      <c r="S357" s="154">
        <v>0</v>
      </c>
      <c r="T357" s="155">
        <f>$S$357*$H$357</f>
        <v>0</v>
      </c>
      <c r="AR357" s="89" t="s">
        <v>158</v>
      </c>
      <c r="AT357" s="89" t="s">
        <v>154</v>
      </c>
      <c r="AU357" s="89" t="s">
        <v>80</v>
      </c>
      <c r="AY357" s="6" t="s">
        <v>149</v>
      </c>
      <c r="BE357" s="156">
        <f>IF($N$357="základní",$J$357,0)</f>
        <v>0</v>
      </c>
      <c r="BF357" s="156">
        <f>IF($N$357="snížená",$J$357,0)</f>
        <v>0</v>
      </c>
      <c r="BG357" s="156">
        <f>IF($N$357="zákl. přenesená",$J$357,0)</f>
        <v>0</v>
      </c>
      <c r="BH357" s="156">
        <f>IF($N$357="sníž. přenesená",$J$357,0)</f>
        <v>0</v>
      </c>
      <c r="BI357" s="156">
        <f>IF($N$357="nulová",$J$357,0)</f>
        <v>0</v>
      </c>
      <c r="BJ357" s="89" t="s">
        <v>21</v>
      </c>
      <c r="BK357" s="156">
        <f>ROUND($I$357*$H$357,2)</f>
        <v>0</v>
      </c>
      <c r="BL357" s="89" t="s">
        <v>158</v>
      </c>
      <c r="BM357" s="89" t="s">
        <v>434</v>
      </c>
    </row>
    <row r="358" spans="2:65" s="6" customFormat="1" ht="27" customHeight="1" x14ac:dyDescent="0.3">
      <c r="B358" s="23"/>
      <c r="C358" s="24"/>
      <c r="D358" s="157" t="s">
        <v>159</v>
      </c>
      <c r="E358" s="24"/>
      <c r="F358" s="158" t="s">
        <v>878</v>
      </c>
      <c r="G358" s="24"/>
      <c r="H358" s="24"/>
      <c r="J358" s="24"/>
      <c r="K358" s="24"/>
      <c r="L358" s="43"/>
      <c r="M358" s="56"/>
      <c r="N358" s="24"/>
      <c r="O358" s="24"/>
      <c r="P358" s="24"/>
      <c r="Q358" s="24"/>
      <c r="R358" s="24"/>
      <c r="S358" s="24"/>
      <c r="T358" s="57"/>
      <c r="AT358" s="6" t="s">
        <v>159</v>
      </c>
      <c r="AU358" s="6" t="s">
        <v>80</v>
      </c>
    </row>
    <row r="359" spans="2:65" s="132" customFormat="1" ht="30.75" customHeight="1" x14ac:dyDescent="0.3">
      <c r="B359" s="133"/>
      <c r="C359" s="134"/>
      <c r="D359" s="134" t="s">
        <v>71</v>
      </c>
      <c r="E359" s="143" t="s">
        <v>879</v>
      </c>
      <c r="F359" s="143" t="s">
        <v>880</v>
      </c>
      <c r="G359" s="134"/>
      <c r="H359" s="134"/>
      <c r="J359" s="144">
        <f>$BK$359</f>
        <v>0</v>
      </c>
      <c r="K359" s="134"/>
      <c r="L359" s="137"/>
      <c r="M359" s="138"/>
      <c r="N359" s="134"/>
      <c r="O359" s="134"/>
      <c r="P359" s="139">
        <f>SUM($P$360:$P$365)</f>
        <v>0</v>
      </c>
      <c r="Q359" s="134"/>
      <c r="R359" s="139">
        <f>SUM($R$360:$R$365)</f>
        <v>0</v>
      </c>
      <c r="S359" s="134"/>
      <c r="T359" s="140">
        <f>SUM($T$360:$T$365)</f>
        <v>0</v>
      </c>
      <c r="AR359" s="141" t="s">
        <v>21</v>
      </c>
      <c r="AT359" s="141" t="s">
        <v>71</v>
      </c>
      <c r="AU359" s="141" t="s">
        <v>21</v>
      </c>
      <c r="AY359" s="141" t="s">
        <v>149</v>
      </c>
      <c r="BK359" s="142">
        <f>SUM($BK$360:$BK$365)</f>
        <v>0</v>
      </c>
    </row>
    <row r="360" spans="2:65" s="6" customFormat="1" ht="15.75" customHeight="1" x14ac:dyDescent="0.3">
      <c r="B360" s="23"/>
      <c r="C360" s="145" t="s">
        <v>881</v>
      </c>
      <c r="D360" s="145" t="s">
        <v>154</v>
      </c>
      <c r="E360" s="146" t="s">
        <v>882</v>
      </c>
      <c r="F360" s="147" t="s">
        <v>883</v>
      </c>
      <c r="G360" s="148" t="s">
        <v>884</v>
      </c>
      <c r="H360" s="149">
        <v>1</v>
      </c>
      <c r="I360" s="150"/>
      <c r="J360" s="151">
        <f>ROUND($I$360*$H$360,2)</f>
        <v>0</v>
      </c>
      <c r="K360" s="147" t="s">
        <v>560</v>
      </c>
      <c r="L360" s="43"/>
      <c r="M360" s="152"/>
      <c r="N360" s="153" t="s">
        <v>43</v>
      </c>
      <c r="O360" s="24"/>
      <c r="P360" s="154">
        <f>$O$360*$H$360</f>
        <v>0</v>
      </c>
      <c r="Q360" s="154">
        <v>0</v>
      </c>
      <c r="R360" s="154">
        <f>$Q$360*$H$360</f>
        <v>0</v>
      </c>
      <c r="S360" s="154">
        <v>0</v>
      </c>
      <c r="T360" s="155">
        <f>$S$360*$H$360</f>
        <v>0</v>
      </c>
      <c r="AR360" s="89" t="s">
        <v>158</v>
      </c>
      <c r="AT360" s="89" t="s">
        <v>154</v>
      </c>
      <c r="AU360" s="89" t="s">
        <v>80</v>
      </c>
      <c r="AY360" s="6" t="s">
        <v>149</v>
      </c>
      <c r="BE360" s="156">
        <f>IF($N$360="základní",$J$360,0)</f>
        <v>0</v>
      </c>
      <c r="BF360" s="156">
        <f>IF($N$360="snížená",$J$360,0)</f>
        <v>0</v>
      </c>
      <c r="BG360" s="156">
        <f>IF($N$360="zákl. přenesená",$J$360,0)</f>
        <v>0</v>
      </c>
      <c r="BH360" s="156">
        <f>IF($N$360="sníž. přenesená",$J$360,0)</f>
        <v>0</v>
      </c>
      <c r="BI360" s="156">
        <f>IF($N$360="nulová",$J$360,0)</f>
        <v>0</v>
      </c>
      <c r="BJ360" s="89" t="s">
        <v>21</v>
      </c>
      <c r="BK360" s="156">
        <f>ROUND($I$360*$H$360,2)</f>
        <v>0</v>
      </c>
      <c r="BL360" s="89" t="s">
        <v>158</v>
      </c>
      <c r="BM360" s="89" t="s">
        <v>437</v>
      </c>
    </row>
    <row r="361" spans="2:65" s="6" customFormat="1" ht="16.5" customHeight="1" x14ac:dyDescent="0.3">
      <c r="B361" s="23"/>
      <c r="C361" s="24"/>
      <c r="D361" s="157" t="s">
        <v>159</v>
      </c>
      <c r="E361" s="24"/>
      <c r="F361" s="158" t="s">
        <v>885</v>
      </c>
      <c r="G361" s="24"/>
      <c r="H361" s="24"/>
      <c r="J361" s="24"/>
      <c r="K361" s="24"/>
      <c r="L361" s="43"/>
      <c r="M361" s="56"/>
      <c r="N361" s="24"/>
      <c r="O361" s="24"/>
      <c r="P361" s="24"/>
      <c r="Q361" s="24"/>
      <c r="R361" s="24"/>
      <c r="S361" s="24"/>
      <c r="T361" s="57"/>
      <c r="AT361" s="6" t="s">
        <v>159</v>
      </c>
      <c r="AU361" s="6" t="s">
        <v>80</v>
      </c>
    </row>
    <row r="362" spans="2:65" s="6" customFormat="1" ht="15.75" customHeight="1" x14ac:dyDescent="0.3">
      <c r="B362" s="23"/>
      <c r="C362" s="145" t="s">
        <v>886</v>
      </c>
      <c r="D362" s="145" t="s">
        <v>154</v>
      </c>
      <c r="E362" s="146" t="s">
        <v>887</v>
      </c>
      <c r="F362" s="147" t="s">
        <v>888</v>
      </c>
      <c r="G362" s="148" t="s">
        <v>884</v>
      </c>
      <c r="H362" s="149">
        <v>1</v>
      </c>
      <c r="I362" s="150"/>
      <c r="J362" s="151">
        <f>ROUND($I$362*$H$362,2)</f>
        <v>0</v>
      </c>
      <c r="K362" s="147" t="s">
        <v>560</v>
      </c>
      <c r="L362" s="43"/>
      <c r="M362" s="152"/>
      <c r="N362" s="153" t="s">
        <v>43</v>
      </c>
      <c r="O362" s="24"/>
      <c r="P362" s="154">
        <f>$O$362*$H$362</f>
        <v>0</v>
      </c>
      <c r="Q362" s="154">
        <v>0</v>
      </c>
      <c r="R362" s="154">
        <f>$Q$362*$H$362</f>
        <v>0</v>
      </c>
      <c r="S362" s="154">
        <v>0</v>
      </c>
      <c r="T362" s="155">
        <f>$S$362*$H$362</f>
        <v>0</v>
      </c>
      <c r="AR362" s="89" t="s">
        <v>158</v>
      </c>
      <c r="AT362" s="89" t="s">
        <v>154</v>
      </c>
      <c r="AU362" s="89" t="s">
        <v>80</v>
      </c>
      <c r="AY362" s="6" t="s">
        <v>149</v>
      </c>
      <c r="BE362" s="156">
        <f>IF($N$362="základní",$J$362,0)</f>
        <v>0</v>
      </c>
      <c r="BF362" s="156">
        <f>IF($N$362="snížená",$J$362,0)</f>
        <v>0</v>
      </c>
      <c r="BG362" s="156">
        <f>IF($N$362="zákl. přenesená",$J$362,0)</f>
        <v>0</v>
      </c>
      <c r="BH362" s="156">
        <f>IF($N$362="sníž. přenesená",$J$362,0)</f>
        <v>0</v>
      </c>
      <c r="BI362" s="156">
        <f>IF($N$362="nulová",$J$362,0)</f>
        <v>0</v>
      </c>
      <c r="BJ362" s="89" t="s">
        <v>21</v>
      </c>
      <c r="BK362" s="156">
        <f>ROUND($I$362*$H$362,2)</f>
        <v>0</v>
      </c>
      <c r="BL362" s="89" t="s">
        <v>158</v>
      </c>
      <c r="BM362" s="89" t="s">
        <v>825</v>
      </c>
    </row>
    <row r="363" spans="2:65" s="6" customFormat="1" ht="16.5" customHeight="1" x14ac:dyDescent="0.3">
      <c r="B363" s="23"/>
      <c r="C363" s="24"/>
      <c r="D363" s="157" t="s">
        <v>159</v>
      </c>
      <c r="E363" s="24"/>
      <c r="F363" s="158" t="s">
        <v>889</v>
      </c>
      <c r="G363" s="24"/>
      <c r="H363" s="24"/>
      <c r="J363" s="24"/>
      <c r="K363" s="24"/>
      <c r="L363" s="43"/>
      <c r="M363" s="56"/>
      <c r="N363" s="24"/>
      <c r="O363" s="24"/>
      <c r="P363" s="24"/>
      <c r="Q363" s="24"/>
      <c r="R363" s="24"/>
      <c r="S363" s="24"/>
      <c r="T363" s="57"/>
      <c r="AT363" s="6" t="s">
        <v>159</v>
      </c>
      <c r="AU363" s="6" t="s">
        <v>80</v>
      </c>
    </row>
    <row r="364" spans="2:65" s="6" customFormat="1" ht="15.75" customHeight="1" x14ac:dyDescent="0.3">
      <c r="B364" s="23"/>
      <c r="C364" s="145" t="s">
        <v>27</v>
      </c>
      <c r="D364" s="145" t="s">
        <v>154</v>
      </c>
      <c r="E364" s="146" t="s">
        <v>890</v>
      </c>
      <c r="F364" s="147" t="s">
        <v>891</v>
      </c>
      <c r="G364" s="148" t="s">
        <v>157</v>
      </c>
      <c r="H364" s="149">
        <v>1</v>
      </c>
      <c r="I364" s="150"/>
      <c r="J364" s="151">
        <f>ROUND($I$364*$H$364,2)</f>
        <v>0</v>
      </c>
      <c r="K364" s="147" t="s">
        <v>560</v>
      </c>
      <c r="L364" s="43"/>
      <c r="M364" s="152"/>
      <c r="N364" s="153" t="s">
        <v>43</v>
      </c>
      <c r="O364" s="24"/>
      <c r="P364" s="154">
        <f>$O$364*$H$364</f>
        <v>0</v>
      </c>
      <c r="Q364" s="154">
        <v>0</v>
      </c>
      <c r="R364" s="154">
        <f>$Q$364*$H$364</f>
        <v>0</v>
      </c>
      <c r="S364" s="154">
        <v>0</v>
      </c>
      <c r="T364" s="155">
        <f>$S$364*$H$364</f>
        <v>0</v>
      </c>
      <c r="AR364" s="89" t="s">
        <v>158</v>
      </c>
      <c r="AT364" s="89" t="s">
        <v>154</v>
      </c>
      <c r="AU364" s="89" t="s">
        <v>80</v>
      </c>
      <c r="AY364" s="6" t="s">
        <v>149</v>
      </c>
      <c r="BE364" s="156">
        <f>IF($N$364="základní",$J$364,0)</f>
        <v>0</v>
      </c>
      <c r="BF364" s="156">
        <f>IF($N$364="snížená",$J$364,0)</f>
        <v>0</v>
      </c>
      <c r="BG364" s="156">
        <f>IF($N$364="zákl. přenesená",$J$364,0)</f>
        <v>0</v>
      </c>
      <c r="BH364" s="156">
        <f>IF($N$364="sníž. přenesená",$J$364,0)</f>
        <v>0</v>
      </c>
      <c r="BI364" s="156">
        <f>IF($N$364="nulová",$J$364,0)</f>
        <v>0</v>
      </c>
      <c r="BJ364" s="89" t="s">
        <v>21</v>
      </c>
      <c r="BK364" s="156">
        <f>ROUND($I$364*$H$364,2)</f>
        <v>0</v>
      </c>
      <c r="BL364" s="89" t="s">
        <v>158</v>
      </c>
      <c r="BM364" s="89" t="s">
        <v>830</v>
      </c>
    </row>
    <row r="365" spans="2:65" s="6" customFormat="1" ht="16.5" customHeight="1" x14ac:dyDescent="0.3">
      <c r="B365" s="23"/>
      <c r="C365" s="24"/>
      <c r="D365" s="157" t="s">
        <v>159</v>
      </c>
      <c r="E365" s="24"/>
      <c r="F365" s="158" t="s">
        <v>892</v>
      </c>
      <c r="G365" s="24"/>
      <c r="H365" s="24"/>
      <c r="J365" s="24"/>
      <c r="K365" s="24"/>
      <c r="L365" s="43"/>
      <c r="M365" s="56"/>
      <c r="N365" s="24"/>
      <c r="O365" s="24"/>
      <c r="P365" s="24"/>
      <c r="Q365" s="24"/>
      <c r="R365" s="24"/>
      <c r="S365" s="24"/>
      <c r="T365" s="57"/>
      <c r="AT365" s="6" t="s">
        <v>159</v>
      </c>
      <c r="AU365" s="6" t="s">
        <v>80</v>
      </c>
    </row>
    <row r="366" spans="2:65" s="132" customFormat="1" ht="30.75" customHeight="1" x14ac:dyDescent="0.3">
      <c r="B366" s="133"/>
      <c r="C366" s="134"/>
      <c r="D366" s="134" t="s">
        <v>71</v>
      </c>
      <c r="E366" s="143" t="s">
        <v>893</v>
      </c>
      <c r="F366" s="143" t="s">
        <v>894</v>
      </c>
      <c r="G366" s="134"/>
      <c r="H366" s="134"/>
      <c r="J366" s="144">
        <f>$BK$366</f>
        <v>0</v>
      </c>
      <c r="K366" s="134"/>
      <c r="L366" s="137"/>
      <c r="M366" s="138"/>
      <c r="N366" s="134"/>
      <c r="O366" s="134"/>
      <c r="P366" s="139">
        <f>SUM($P$367:$P$376)</f>
        <v>0</v>
      </c>
      <c r="Q366" s="134"/>
      <c r="R366" s="139">
        <f>SUM($R$367:$R$376)</f>
        <v>0</v>
      </c>
      <c r="S366" s="134"/>
      <c r="T366" s="140">
        <f>SUM($T$367:$T$376)</f>
        <v>0</v>
      </c>
      <c r="AR366" s="141" t="s">
        <v>21</v>
      </c>
      <c r="AT366" s="141" t="s">
        <v>71</v>
      </c>
      <c r="AU366" s="141" t="s">
        <v>21</v>
      </c>
      <c r="AY366" s="141" t="s">
        <v>149</v>
      </c>
      <c r="BK366" s="142">
        <f>SUM($BK$367:$BK$376)</f>
        <v>0</v>
      </c>
    </row>
    <row r="367" spans="2:65" s="6" customFormat="1" ht="15.75" customHeight="1" x14ac:dyDescent="0.3">
      <c r="B367" s="23"/>
      <c r="C367" s="145" t="s">
        <v>895</v>
      </c>
      <c r="D367" s="145" t="s">
        <v>154</v>
      </c>
      <c r="E367" s="146" t="s">
        <v>896</v>
      </c>
      <c r="F367" s="147" t="s">
        <v>897</v>
      </c>
      <c r="G367" s="148" t="s">
        <v>157</v>
      </c>
      <c r="H367" s="149">
        <v>1</v>
      </c>
      <c r="I367" s="150"/>
      <c r="J367" s="151">
        <f>ROUND($I$367*$H$367,2)</f>
        <v>0</v>
      </c>
      <c r="K367" s="147" t="s">
        <v>560</v>
      </c>
      <c r="L367" s="43"/>
      <c r="M367" s="152"/>
      <c r="N367" s="153" t="s">
        <v>43</v>
      </c>
      <c r="O367" s="24"/>
      <c r="P367" s="154">
        <f>$O$367*$H$367</f>
        <v>0</v>
      </c>
      <c r="Q367" s="154">
        <v>0</v>
      </c>
      <c r="R367" s="154">
        <f>$Q$367*$H$367</f>
        <v>0</v>
      </c>
      <c r="S367" s="154">
        <v>0</v>
      </c>
      <c r="T367" s="155">
        <f>$S$367*$H$367</f>
        <v>0</v>
      </c>
      <c r="AR367" s="89" t="s">
        <v>158</v>
      </c>
      <c r="AT367" s="89" t="s">
        <v>154</v>
      </c>
      <c r="AU367" s="89" t="s">
        <v>80</v>
      </c>
      <c r="AY367" s="6" t="s">
        <v>149</v>
      </c>
      <c r="BE367" s="156">
        <f>IF($N$367="základní",$J$367,0)</f>
        <v>0</v>
      </c>
      <c r="BF367" s="156">
        <f>IF($N$367="snížená",$J$367,0)</f>
        <v>0</v>
      </c>
      <c r="BG367" s="156">
        <f>IF($N$367="zákl. přenesená",$J$367,0)</f>
        <v>0</v>
      </c>
      <c r="BH367" s="156">
        <f>IF($N$367="sníž. přenesená",$J$367,0)</f>
        <v>0</v>
      </c>
      <c r="BI367" s="156">
        <f>IF($N$367="nulová",$J$367,0)</f>
        <v>0</v>
      </c>
      <c r="BJ367" s="89" t="s">
        <v>21</v>
      </c>
      <c r="BK367" s="156">
        <f>ROUND($I$367*$H$367,2)</f>
        <v>0</v>
      </c>
      <c r="BL367" s="89" t="s">
        <v>158</v>
      </c>
      <c r="BM367" s="89" t="s">
        <v>834</v>
      </c>
    </row>
    <row r="368" spans="2:65" s="6" customFormat="1" ht="27" customHeight="1" x14ac:dyDescent="0.3">
      <c r="B368" s="23"/>
      <c r="C368" s="24"/>
      <c r="D368" s="157" t="s">
        <v>159</v>
      </c>
      <c r="E368" s="24"/>
      <c r="F368" s="158" t="s">
        <v>898</v>
      </c>
      <c r="G368" s="24"/>
      <c r="H368" s="24"/>
      <c r="J368" s="24"/>
      <c r="K368" s="24"/>
      <c r="L368" s="43"/>
      <c r="M368" s="56"/>
      <c r="N368" s="24"/>
      <c r="O368" s="24"/>
      <c r="P368" s="24"/>
      <c r="Q368" s="24"/>
      <c r="R368" s="24"/>
      <c r="S368" s="24"/>
      <c r="T368" s="57"/>
      <c r="AT368" s="6" t="s">
        <v>159</v>
      </c>
      <c r="AU368" s="6" t="s">
        <v>80</v>
      </c>
    </row>
    <row r="369" spans="2:65" s="6" customFormat="1" ht="15.75" customHeight="1" x14ac:dyDescent="0.3">
      <c r="B369" s="23"/>
      <c r="C369" s="145" t="s">
        <v>899</v>
      </c>
      <c r="D369" s="145" t="s">
        <v>154</v>
      </c>
      <c r="E369" s="146" t="s">
        <v>900</v>
      </c>
      <c r="F369" s="147" t="s">
        <v>901</v>
      </c>
      <c r="G369" s="148" t="s">
        <v>157</v>
      </c>
      <c r="H369" s="149">
        <v>2</v>
      </c>
      <c r="I369" s="150"/>
      <c r="J369" s="151">
        <f>ROUND($I$369*$H$369,2)</f>
        <v>0</v>
      </c>
      <c r="K369" s="147" t="s">
        <v>560</v>
      </c>
      <c r="L369" s="43"/>
      <c r="M369" s="152"/>
      <c r="N369" s="153" t="s">
        <v>43</v>
      </c>
      <c r="O369" s="24"/>
      <c r="P369" s="154">
        <f>$O$369*$H$369</f>
        <v>0</v>
      </c>
      <c r="Q369" s="154">
        <v>0</v>
      </c>
      <c r="R369" s="154">
        <f>$Q$369*$H$369</f>
        <v>0</v>
      </c>
      <c r="S369" s="154">
        <v>0</v>
      </c>
      <c r="T369" s="155">
        <f>$S$369*$H$369</f>
        <v>0</v>
      </c>
      <c r="AR369" s="89" t="s">
        <v>158</v>
      </c>
      <c r="AT369" s="89" t="s">
        <v>154</v>
      </c>
      <c r="AU369" s="89" t="s">
        <v>80</v>
      </c>
      <c r="AY369" s="6" t="s">
        <v>149</v>
      </c>
      <c r="BE369" s="156">
        <f>IF($N$369="základní",$J$369,0)</f>
        <v>0</v>
      </c>
      <c r="BF369" s="156">
        <f>IF($N$369="snížená",$J$369,0)</f>
        <v>0</v>
      </c>
      <c r="BG369" s="156">
        <f>IF($N$369="zákl. přenesená",$J$369,0)</f>
        <v>0</v>
      </c>
      <c r="BH369" s="156">
        <f>IF($N$369="sníž. přenesená",$J$369,0)</f>
        <v>0</v>
      </c>
      <c r="BI369" s="156">
        <f>IF($N$369="nulová",$J$369,0)</f>
        <v>0</v>
      </c>
      <c r="BJ369" s="89" t="s">
        <v>21</v>
      </c>
      <c r="BK369" s="156">
        <f>ROUND($I$369*$H$369,2)</f>
        <v>0</v>
      </c>
      <c r="BL369" s="89" t="s">
        <v>158</v>
      </c>
      <c r="BM369" s="89" t="s">
        <v>838</v>
      </c>
    </row>
    <row r="370" spans="2:65" s="6" customFormat="1" ht="85.5" customHeight="1" x14ac:dyDescent="0.3">
      <c r="B370" s="23"/>
      <c r="C370" s="24"/>
      <c r="D370" s="157" t="s">
        <v>159</v>
      </c>
      <c r="E370" s="24"/>
      <c r="F370" s="158" t="s">
        <v>902</v>
      </c>
      <c r="G370" s="24"/>
      <c r="H370" s="24"/>
      <c r="J370" s="24"/>
      <c r="K370" s="24"/>
      <c r="L370" s="43"/>
      <c r="M370" s="56"/>
      <c r="N370" s="24"/>
      <c r="O370" s="24"/>
      <c r="P370" s="24"/>
      <c r="Q370" s="24"/>
      <c r="R370" s="24"/>
      <c r="S370" s="24"/>
      <c r="T370" s="57"/>
      <c r="AT370" s="6" t="s">
        <v>159</v>
      </c>
      <c r="AU370" s="6" t="s">
        <v>80</v>
      </c>
    </row>
    <row r="371" spans="2:65" s="6" customFormat="1" ht="15.75" customHeight="1" x14ac:dyDescent="0.3">
      <c r="B371" s="23"/>
      <c r="C371" s="145" t="s">
        <v>903</v>
      </c>
      <c r="D371" s="145" t="s">
        <v>154</v>
      </c>
      <c r="E371" s="146" t="s">
        <v>904</v>
      </c>
      <c r="F371" s="147" t="s">
        <v>905</v>
      </c>
      <c r="G371" s="148" t="s">
        <v>157</v>
      </c>
      <c r="H371" s="149">
        <v>2</v>
      </c>
      <c r="I371" s="150"/>
      <c r="J371" s="151">
        <f>ROUND($I$371*$H$371,2)</f>
        <v>0</v>
      </c>
      <c r="K371" s="147" t="s">
        <v>560</v>
      </c>
      <c r="L371" s="43"/>
      <c r="M371" s="152"/>
      <c r="N371" s="153" t="s">
        <v>43</v>
      </c>
      <c r="O371" s="24"/>
      <c r="P371" s="154">
        <f>$O$371*$H$371</f>
        <v>0</v>
      </c>
      <c r="Q371" s="154">
        <v>0</v>
      </c>
      <c r="R371" s="154">
        <f>$Q$371*$H$371</f>
        <v>0</v>
      </c>
      <c r="S371" s="154">
        <v>0</v>
      </c>
      <c r="T371" s="155">
        <f>$S$371*$H$371</f>
        <v>0</v>
      </c>
      <c r="AR371" s="89" t="s">
        <v>158</v>
      </c>
      <c r="AT371" s="89" t="s">
        <v>154</v>
      </c>
      <c r="AU371" s="89" t="s">
        <v>80</v>
      </c>
      <c r="AY371" s="6" t="s">
        <v>149</v>
      </c>
      <c r="BE371" s="156">
        <f>IF($N$371="základní",$J$371,0)</f>
        <v>0</v>
      </c>
      <c r="BF371" s="156">
        <f>IF($N$371="snížená",$J$371,0)</f>
        <v>0</v>
      </c>
      <c r="BG371" s="156">
        <f>IF($N$371="zákl. přenesená",$J$371,0)</f>
        <v>0</v>
      </c>
      <c r="BH371" s="156">
        <f>IF($N$371="sníž. přenesená",$J$371,0)</f>
        <v>0</v>
      </c>
      <c r="BI371" s="156">
        <f>IF($N$371="nulová",$J$371,0)</f>
        <v>0</v>
      </c>
      <c r="BJ371" s="89" t="s">
        <v>21</v>
      </c>
      <c r="BK371" s="156">
        <f>ROUND($I$371*$H$371,2)</f>
        <v>0</v>
      </c>
      <c r="BL371" s="89" t="s">
        <v>158</v>
      </c>
      <c r="BM371" s="89" t="s">
        <v>844</v>
      </c>
    </row>
    <row r="372" spans="2:65" s="6" customFormat="1" ht="27" customHeight="1" x14ac:dyDescent="0.3">
      <c r="B372" s="23"/>
      <c r="C372" s="24"/>
      <c r="D372" s="157" t="s">
        <v>159</v>
      </c>
      <c r="E372" s="24"/>
      <c r="F372" s="158" t="s">
        <v>906</v>
      </c>
      <c r="G372" s="24"/>
      <c r="H372" s="24"/>
      <c r="J372" s="24"/>
      <c r="K372" s="24"/>
      <c r="L372" s="43"/>
      <c r="M372" s="56"/>
      <c r="N372" s="24"/>
      <c r="O372" s="24"/>
      <c r="P372" s="24"/>
      <c r="Q372" s="24"/>
      <c r="R372" s="24"/>
      <c r="S372" s="24"/>
      <c r="T372" s="57"/>
      <c r="AT372" s="6" t="s">
        <v>159</v>
      </c>
      <c r="AU372" s="6" t="s">
        <v>80</v>
      </c>
    </row>
    <row r="373" spans="2:65" s="6" customFormat="1" ht="15.75" customHeight="1" x14ac:dyDescent="0.3">
      <c r="B373" s="23"/>
      <c r="C373" s="145" t="s">
        <v>907</v>
      </c>
      <c r="D373" s="145" t="s">
        <v>154</v>
      </c>
      <c r="E373" s="146" t="s">
        <v>908</v>
      </c>
      <c r="F373" s="147" t="s">
        <v>909</v>
      </c>
      <c r="G373" s="148" t="s">
        <v>157</v>
      </c>
      <c r="H373" s="149">
        <v>3</v>
      </c>
      <c r="I373" s="150"/>
      <c r="J373" s="151">
        <f>ROUND($I$373*$H$373,2)</f>
        <v>0</v>
      </c>
      <c r="K373" s="147" t="s">
        <v>560</v>
      </c>
      <c r="L373" s="43"/>
      <c r="M373" s="152"/>
      <c r="N373" s="153" t="s">
        <v>43</v>
      </c>
      <c r="O373" s="24"/>
      <c r="P373" s="154">
        <f>$O$373*$H$373</f>
        <v>0</v>
      </c>
      <c r="Q373" s="154">
        <v>0</v>
      </c>
      <c r="R373" s="154">
        <f>$Q$373*$H$373</f>
        <v>0</v>
      </c>
      <c r="S373" s="154">
        <v>0</v>
      </c>
      <c r="T373" s="155">
        <f>$S$373*$H$373</f>
        <v>0</v>
      </c>
      <c r="AR373" s="89" t="s">
        <v>158</v>
      </c>
      <c r="AT373" s="89" t="s">
        <v>154</v>
      </c>
      <c r="AU373" s="89" t="s">
        <v>80</v>
      </c>
      <c r="AY373" s="6" t="s">
        <v>149</v>
      </c>
      <c r="BE373" s="156">
        <f>IF($N$373="základní",$J$373,0)</f>
        <v>0</v>
      </c>
      <c r="BF373" s="156">
        <f>IF($N$373="snížená",$J$373,0)</f>
        <v>0</v>
      </c>
      <c r="BG373" s="156">
        <f>IF($N$373="zákl. přenesená",$J$373,0)</f>
        <v>0</v>
      </c>
      <c r="BH373" s="156">
        <f>IF($N$373="sníž. přenesená",$J$373,0)</f>
        <v>0</v>
      </c>
      <c r="BI373" s="156">
        <f>IF($N$373="nulová",$J$373,0)</f>
        <v>0</v>
      </c>
      <c r="BJ373" s="89" t="s">
        <v>21</v>
      </c>
      <c r="BK373" s="156">
        <f>ROUND($I$373*$H$373,2)</f>
        <v>0</v>
      </c>
      <c r="BL373" s="89" t="s">
        <v>158</v>
      </c>
      <c r="BM373" s="89" t="s">
        <v>848</v>
      </c>
    </row>
    <row r="374" spans="2:65" s="6" customFormat="1" ht="27" customHeight="1" x14ac:dyDescent="0.3">
      <c r="B374" s="23"/>
      <c r="C374" s="24"/>
      <c r="D374" s="157" t="s">
        <v>159</v>
      </c>
      <c r="E374" s="24"/>
      <c r="F374" s="158" t="s">
        <v>910</v>
      </c>
      <c r="G374" s="24"/>
      <c r="H374" s="24"/>
      <c r="J374" s="24"/>
      <c r="K374" s="24"/>
      <c r="L374" s="43"/>
      <c r="M374" s="56"/>
      <c r="N374" s="24"/>
      <c r="O374" s="24"/>
      <c r="P374" s="24"/>
      <c r="Q374" s="24"/>
      <c r="R374" s="24"/>
      <c r="S374" s="24"/>
      <c r="T374" s="57"/>
      <c r="AT374" s="6" t="s">
        <v>159</v>
      </c>
      <c r="AU374" s="6" t="s">
        <v>80</v>
      </c>
    </row>
    <row r="375" spans="2:65" s="6" customFormat="1" ht="15.75" customHeight="1" x14ac:dyDescent="0.3">
      <c r="B375" s="23"/>
      <c r="C375" s="145" t="s">
        <v>911</v>
      </c>
      <c r="D375" s="145" t="s">
        <v>154</v>
      </c>
      <c r="E375" s="146" t="s">
        <v>912</v>
      </c>
      <c r="F375" s="147" t="s">
        <v>913</v>
      </c>
      <c r="G375" s="148" t="s">
        <v>649</v>
      </c>
      <c r="H375" s="149">
        <v>0.25</v>
      </c>
      <c r="I375" s="150"/>
      <c r="J375" s="151">
        <f>ROUND($I$375*$H$375,2)</f>
        <v>0</v>
      </c>
      <c r="K375" s="147" t="s">
        <v>560</v>
      </c>
      <c r="L375" s="43"/>
      <c r="M375" s="152"/>
      <c r="N375" s="153" t="s">
        <v>43</v>
      </c>
      <c r="O375" s="24"/>
      <c r="P375" s="154">
        <f>$O$375*$H$375</f>
        <v>0</v>
      </c>
      <c r="Q375" s="154">
        <v>0</v>
      </c>
      <c r="R375" s="154">
        <f>$Q$375*$H$375</f>
        <v>0</v>
      </c>
      <c r="S375" s="154">
        <v>0</v>
      </c>
      <c r="T375" s="155">
        <f>$S$375*$H$375</f>
        <v>0</v>
      </c>
      <c r="AR375" s="89" t="s">
        <v>158</v>
      </c>
      <c r="AT375" s="89" t="s">
        <v>154</v>
      </c>
      <c r="AU375" s="89" t="s">
        <v>80</v>
      </c>
      <c r="AY375" s="6" t="s">
        <v>149</v>
      </c>
      <c r="BE375" s="156">
        <f>IF($N$375="základní",$J$375,0)</f>
        <v>0</v>
      </c>
      <c r="BF375" s="156">
        <f>IF($N$375="snížená",$J$375,0)</f>
        <v>0</v>
      </c>
      <c r="BG375" s="156">
        <f>IF($N$375="zákl. přenesená",$J$375,0)</f>
        <v>0</v>
      </c>
      <c r="BH375" s="156">
        <f>IF($N$375="sníž. přenesená",$J$375,0)</f>
        <v>0</v>
      </c>
      <c r="BI375" s="156">
        <f>IF($N$375="nulová",$J$375,0)</f>
        <v>0</v>
      </c>
      <c r="BJ375" s="89" t="s">
        <v>21</v>
      </c>
      <c r="BK375" s="156">
        <f>ROUND($I$375*$H$375,2)</f>
        <v>0</v>
      </c>
      <c r="BL375" s="89" t="s">
        <v>158</v>
      </c>
      <c r="BM375" s="89" t="s">
        <v>852</v>
      </c>
    </row>
    <row r="376" spans="2:65" s="6" customFormat="1" ht="27" customHeight="1" x14ac:dyDescent="0.3">
      <c r="B376" s="23"/>
      <c r="C376" s="24"/>
      <c r="D376" s="157" t="s">
        <v>159</v>
      </c>
      <c r="E376" s="24"/>
      <c r="F376" s="158" t="s">
        <v>914</v>
      </c>
      <c r="G376" s="24"/>
      <c r="H376" s="24"/>
      <c r="J376" s="24"/>
      <c r="K376" s="24"/>
      <c r="L376" s="43"/>
      <c r="M376" s="56"/>
      <c r="N376" s="24"/>
      <c r="O376" s="24"/>
      <c r="P376" s="24"/>
      <c r="Q376" s="24"/>
      <c r="R376" s="24"/>
      <c r="S376" s="24"/>
      <c r="T376" s="57"/>
      <c r="AT376" s="6" t="s">
        <v>159</v>
      </c>
      <c r="AU376" s="6" t="s">
        <v>80</v>
      </c>
    </row>
    <row r="377" spans="2:65" s="132" customFormat="1" ht="30.75" customHeight="1" x14ac:dyDescent="0.3">
      <c r="B377" s="133"/>
      <c r="C377" s="134"/>
      <c r="D377" s="134" t="s">
        <v>71</v>
      </c>
      <c r="E377" s="143" t="s">
        <v>915</v>
      </c>
      <c r="F377" s="143" t="s">
        <v>916</v>
      </c>
      <c r="G377" s="134"/>
      <c r="H377" s="134"/>
      <c r="J377" s="144">
        <f>$BK$377</f>
        <v>0</v>
      </c>
      <c r="K377" s="134"/>
      <c r="L377" s="137"/>
      <c r="M377" s="138"/>
      <c r="N377" s="134"/>
      <c r="O377" s="134"/>
      <c r="P377" s="139">
        <f>SUM($P$378:$P$381)</f>
        <v>0</v>
      </c>
      <c r="Q377" s="134"/>
      <c r="R377" s="139">
        <f>SUM($R$378:$R$381)</f>
        <v>0</v>
      </c>
      <c r="S377" s="134"/>
      <c r="T377" s="140">
        <f>SUM($T$378:$T$381)</f>
        <v>0</v>
      </c>
      <c r="AR377" s="141" t="s">
        <v>21</v>
      </c>
      <c r="AT377" s="141" t="s">
        <v>71</v>
      </c>
      <c r="AU377" s="141" t="s">
        <v>21</v>
      </c>
      <c r="AY377" s="141" t="s">
        <v>149</v>
      </c>
      <c r="BK377" s="142">
        <f>SUM($BK$378:$BK$381)</f>
        <v>0</v>
      </c>
    </row>
    <row r="378" spans="2:65" s="6" customFormat="1" ht="15.75" customHeight="1" x14ac:dyDescent="0.3">
      <c r="B378" s="23"/>
      <c r="C378" s="145" t="s">
        <v>917</v>
      </c>
      <c r="D378" s="145" t="s">
        <v>154</v>
      </c>
      <c r="E378" s="146" t="s">
        <v>918</v>
      </c>
      <c r="F378" s="147" t="s">
        <v>919</v>
      </c>
      <c r="G378" s="148" t="s">
        <v>559</v>
      </c>
      <c r="H378" s="149">
        <v>28.518999999999998</v>
      </c>
      <c r="I378" s="150"/>
      <c r="J378" s="151">
        <f>ROUND($I$378*$H$378,2)</f>
        <v>0</v>
      </c>
      <c r="K378" s="147" t="s">
        <v>560</v>
      </c>
      <c r="L378" s="43"/>
      <c r="M378" s="152"/>
      <c r="N378" s="153" t="s">
        <v>43</v>
      </c>
      <c r="O378" s="24"/>
      <c r="P378" s="154">
        <f>$O$378*$H$378</f>
        <v>0</v>
      </c>
      <c r="Q378" s="154">
        <v>0</v>
      </c>
      <c r="R378" s="154">
        <f>$Q$378*$H$378</f>
        <v>0</v>
      </c>
      <c r="S378" s="154">
        <v>0</v>
      </c>
      <c r="T378" s="155">
        <f>$S$378*$H$378</f>
        <v>0</v>
      </c>
      <c r="AR378" s="89" t="s">
        <v>158</v>
      </c>
      <c r="AT378" s="89" t="s">
        <v>154</v>
      </c>
      <c r="AU378" s="89" t="s">
        <v>80</v>
      </c>
      <c r="AY378" s="6" t="s">
        <v>149</v>
      </c>
      <c r="BE378" s="156">
        <f>IF($N$378="základní",$J$378,0)</f>
        <v>0</v>
      </c>
      <c r="BF378" s="156">
        <f>IF($N$378="snížená",$J$378,0)</f>
        <v>0</v>
      </c>
      <c r="BG378" s="156">
        <f>IF($N$378="zákl. přenesená",$J$378,0)</f>
        <v>0</v>
      </c>
      <c r="BH378" s="156">
        <f>IF($N$378="sníž. přenesená",$J$378,0)</f>
        <v>0</v>
      </c>
      <c r="BI378" s="156">
        <f>IF($N$378="nulová",$J$378,0)</f>
        <v>0</v>
      </c>
      <c r="BJ378" s="89" t="s">
        <v>21</v>
      </c>
      <c r="BK378" s="156">
        <f>ROUND($I$378*$H$378,2)</f>
        <v>0</v>
      </c>
      <c r="BL378" s="89" t="s">
        <v>158</v>
      </c>
      <c r="BM378" s="89" t="s">
        <v>856</v>
      </c>
    </row>
    <row r="379" spans="2:65" s="6" customFormat="1" ht="16.5" customHeight="1" x14ac:dyDescent="0.3">
      <c r="B379" s="23"/>
      <c r="C379" s="24"/>
      <c r="D379" s="157" t="s">
        <v>159</v>
      </c>
      <c r="E379" s="24"/>
      <c r="F379" s="158" t="s">
        <v>920</v>
      </c>
      <c r="G379" s="24"/>
      <c r="H379" s="24"/>
      <c r="J379" s="24"/>
      <c r="K379" s="24"/>
      <c r="L379" s="43"/>
      <c r="M379" s="56"/>
      <c r="N379" s="24"/>
      <c r="O379" s="24"/>
      <c r="P379" s="24"/>
      <c r="Q379" s="24"/>
      <c r="R379" s="24"/>
      <c r="S379" s="24"/>
      <c r="T379" s="57"/>
      <c r="AT379" s="6" t="s">
        <v>159</v>
      </c>
      <c r="AU379" s="6" t="s">
        <v>80</v>
      </c>
    </row>
    <row r="380" spans="2:65" s="6" customFormat="1" ht="15.75" customHeight="1" x14ac:dyDescent="0.3">
      <c r="B380" s="23"/>
      <c r="C380" s="145" t="s">
        <v>921</v>
      </c>
      <c r="D380" s="145" t="s">
        <v>154</v>
      </c>
      <c r="E380" s="146" t="s">
        <v>922</v>
      </c>
      <c r="F380" s="147" t="s">
        <v>923</v>
      </c>
      <c r="G380" s="148" t="s">
        <v>649</v>
      </c>
      <c r="H380" s="149">
        <v>3.2000000000000001E-2</v>
      </c>
      <c r="I380" s="150"/>
      <c r="J380" s="151">
        <f>ROUND($I$380*$H$380,2)</f>
        <v>0</v>
      </c>
      <c r="K380" s="147" t="s">
        <v>560</v>
      </c>
      <c r="L380" s="43"/>
      <c r="M380" s="152"/>
      <c r="N380" s="153" t="s">
        <v>43</v>
      </c>
      <c r="O380" s="24"/>
      <c r="P380" s="154">
        <f>$O$380*$H$380</f>
        <v>0</v>
      </c>
      <c r="Q380" s="154">
        <v>0</v>
      </c>
      <c r="R380" s="154">
        <f>$Q$380*$H$380</f>
        <v>0</v>
      </c>
      <c r="S380" s="154">
        <v>0</v>
      </c>
      <c r="T380" s="155">
        <f>$S$380*$H$380</f>
        <v>0</v>
      </c>
      <c r="AR380" s="89" t="s">
        <v>158</v>
      </c>
      <c r="AT380" s="89" t="s">
        <v>154</v>
      </c>
      <c r="AU380" s="89" t="s">
        <v>80</v>
      </c>
      <c r="AY380" s="6" t="s">
        <v>149</v>
      </c>
      <c r="BE380" s="156">
        <f>IF($N$380="základní",$J$380,0)</f>
        <v>0</v>
      </c>
      <c r="BF380" s="156">
        <f>IF($N$380="snížená",$J$380,0)</f>
        <v>0</v>
      </c>
      <c r="BG380" s="156">
        <f>IF($N$380="zákl. přenesená",$J$380,0)</f>
        <v>0</v>
      </c>
      <c r="BH380" s="156">
        <f>IF($N$380="sníž. přenesená",$J$380,0)</f>
        <v>0</v>
      </c>
      <c r="BI380" s="156">
        <f>IF($N$380="nulová",$J$380,0)</f>
        <v>0</v>
      </c>
      <c r="BJ380" s="89" t="s">
        <v>21</v>
      </c>
      <c r="BK380" s="156">
        <f>ROUND($I$380*$H$380,2)</f>
        <v>0</v>
      </c>
      <c r="BL380" s="89" t="s">
        <v>158</v>
      </c>
      <c r="BM380" s="89" t="s">
        <v>862</v>
      </c>
    </row>
    <row r="381" spans="2:65" s="6" customFormat="1" ht="27" customHeight="1" x14ac:dyDescent="0.3">
      <c r="B381" s="23"/>
      <c r="C381" s="24"/>
      <c r="D381" s="157" t="s">
        <v>159</v>
      </c>
      <c r="E381" s="24"/>
      <c r="F381" s="158" t="s">
        <v>924</v>
      </c>
      <c r="G381" s="24"/>
      <c r="H381" s="24"/>
      <c r="J381" s="24"/>
      <c r="K381" s="24"/>
      <c r="L381" s="43"/>
      <c r="M381" s="56"/>
      <c r="N381" s="24"/>
      <c r="O381" s="24"/>
      <c r="P381" s="24"/>
      <c r="Q381" s="24"/>
      <c r="R381" s="24"/>
      <c r="S381" s="24"/>
      <c r="T381" s="57"/>
      <c r="AT381" s="6" t="s">
        <v>159</v>
      </c>
      <c r="AU381" s="6" t="s">
        <v>80</v>
      </c>
    </row>
    <row r="382" spans="2:65" s="132" customFormat="1" ht="30.75" customHeight="1" x14ac:dyDescent="0.3">
      <c r="B382" s="133"/>
      <c r="C382" s="134"/>
      <c r="D382" s="134" t="s">
        <v>71</v>
      </c>
      <c r="E382" s="143" t="s">
        <v>925</v>
      </c>
      <c r="F382" s="143" t="s">
        <v>926</v>
      </c>
      <c r="G382" s="134"/>
      <c r="H382" s="134"/>
      <c r="J382" s="144">
        <f>$BK$382</f>
        <v>0</v>
      </c>
      <c r="K382" s="134"/>
      <c r="L382" s="137"/>
      <c r="M382" s="138"/>
      <c r="N382" s="134"/>
      <c r="O382" s="134"/>
      <c r="P382" s="139">
        <f>SUM($P$383:$P$391)</f>
        <v>0</v>
      </c>
      <c r="Q382" s="134"/>
      <c r="R382" s="139">
        <f>SUM($R$383:$R$391)</f>
        <v>0</v>
      </c>
      <c r="S382" s="134"/>
      <c r="T382" s="140">
        <f>SUM($T$383:$T$391)</f>
        <v>0</v>
      </c>
      <c r="AR382" s="141" t="s">
        <v>21</v>
      </c>
      <c r="AT382" s="141" t="s">
        <v>71</v>
      </c>
      <c r="AU382" s="141" t="s">
        <v>21</v>
      </c>
      <c r="AY382" s="141" t="s">
        <v>149</v>
      </c>
      <c r="BK382" s="142">
        <f>SUM($BK$383:$BK$391)</f>
        <v>0</v>
      </c>
    </row>
    <row r="383" spans="2:65" s="6" customFormat="1" ht="15.75" customHeight="1" x14ac:dyDescent="0.3">
      <c r="B383" s="23"/>
      <c r="C383" s="145" t="s">
        <v>927</v>
      </c>
      <c r="D383" s="145" t="s">
        <v>154</v>
      </c>
      <c r="E383" s="146" t="s">
        <v>928</v>
      </c>
      <c r="F383" s="147" t="s">
        <v>929</v>
      </c>
      <c r="G383" s="148" t="s">
        <v>559</v>
      </c>
      <c r="H383" s="149">
        <v>15.346</v>
      </c>
      <c r="I383" s="150"/>
      <c r="J383" s="151">
        <f>ROUND($I$383*$H$383,2)</f>
        <v>0</v>
      </c>
      <c r="K383" s="147" t="s">
        <v>560</v>
      </c>
      <c r="L383" s="43"/>
      <c r="M383" s="152"/>
      <c r="N383" s="153" t="s">
        <v>43</v>
      </c>
      <c r="O383" s="24"/>
      <c r="P383" s="154">
        <f>$O$383*$H$383</f>
        <v>0</v>
      </c>
      <c r="Q383" s="154">
        <v>0</v>
      </c>
      <c r="R383" s="154">
        <f>$Q$383*$H$383</f>
        <v>0</v>
      </c>
      <c r="S383" s="154">
        <v>0</v>
      </c>
      <c r="T383" s="155">
        <f>$S$383*$H$383</f>
        <v>0</v>
      </c>
      <c r="AR383" s="89" t="s">
        <v>158</v>
      </c>
      <c r="AT383" s="89" t="s">
        <v>154</v>
      </c>
      <c r="AU383" s="89" t="s">
        <v>80</v>
      </c>
      <c r="AY383" s="6" t="s">
        <v>149</v>
      </c>
      <c r="BE383" s="156">
        <f>IF($N$383="základní",$J$383,0)</f>
        <v>0</v>
      </c>
      <c r="BF383" s="156">
        <f>IF($N$383="snížená",$J$383,0)</f>
        <v>0</v>
      </c>
      <c r="BG383" s="156">
        <f>IF($N$383="zákl. přenesená",$J$383,0)</f>
        <v>0</v>
      </c>
      <c r="BH383" s="156">
        <f>IF($N$383="sníž. přenesená",$J$383,0)</f>
        <v>0</v>
      </c>
      <c r="BI383" s="156">
        <f>IF($N$383="nulová",$J$383,0)</f>
        <v>0</v>
      </c>
      <c r="BJ383" s="89" t="s">
        <v>21</v>
      </c>
      <c r="BK383" s="156">
        <f>ROUND($I$383*$H$383,2)</f>
        <v>0</v>
      </c>
      <c r="BL383" s="89" t="s">
        <v>158</v>
      </c>
      <c r="BM383" s="89" t="s">
        <v>870</v>
      </c>
    </row>
    <row r="384" spans="2:65" s="6" customFormat="1" ht="27" customHeight="1" x14ac:dyDescent="0.3">
      <c r="B384" s="23"/>
      <c r="C384" s="24"/>
      <c r="D384" s="157" t="s">
        <v>159</v>
      </c>
      <c r="E384" s="24"/>
      <c r="F384" s="158" t="s">
        <v>930</v>
      </c>
      <c r="G384" s="24"/>
      <c r="H384" s="24"/>
      <c r="J384" s="24"/>
      <c r="K384" s="24"/>
      <c r="L384" s="43"/>
      <c r="M384" s="56"/>
      <c r="N384" s="24"/>
      <c r="O384" s="24"/>
      <c r="P384" s="24"/>
      <c r="Q384" s="24"/>
      <c r="R384" s="24"/>
      <c r="S384" s="24"/>
      <c r="T384" s="57"/>
      <c r="AT384" s="6" t="s">
        <v>159</v>
      </c>
      <c r="AU384" s="6" t="s">
        <v>80</v>
      </c>
    </row>
    <row r="385" spans="2:65" s="6" customFormat="1" ht="15.75" customHeight="1" x14ac:dyDescent="0.3">
      <c r="B385" s="159"/>
      <c r="C385" s="160"/>
      <c r="D385" s="161" t="s">
        <v>274</v>
      </c>
      <c r="E385" s="160"/>
      <c r="F385" s="162" t="s">
        <v>931</v>
      </c>
      <c r="G385" s="160"/>
      <c r="H385" s="163">
        <v>12.214</v>
      </c>
      <c r="J385" s="160"/>
      <c r="K385" s="160"/>
      <c r="L385" s="164"/>
      <c r="M385" s="165"/>
      <c r="N385" s="160"/>
      <c r="O385" s="160"/>
      <c r="P385" s="160"/>
      <c r="Q385" s="160"/>
      <c r="R385" s="160"/>
      <c r="S385" s="160"/>
      <c r="T385" s="166"/>
      <c r="AT385" s="167" t="s">
        <v>274</v>
      </c>
      <c r="AU385" s="167" t="s">
        <v>80</v>
      </c>
      <c r="AV385" s="167" t="s">
        <v>80</v>
      </c>
      <c r="AW385" s="167" t="s">
        <v>122</v>
      </c>
      <c r="AX385" s="167" t="s">
        <v>72</v>
      </c>
      <c r="AY385" s="167" t="s">
        <v>149</v>
      </c>
    </row>
    <row r="386" spans="2:65" s="6" customFormat="1" ht="15.75" customHeight="1" x14ac:dyDescent="0.3">
      <c r="B386" s="159"/>
      <c r="C386" s="160"/>
      <c r="D386" s="161" t="s">
        <v>274</v>
      </c>
      <c r="E386" s="160"/>
      <c r="F386" s="162" t="s">
        <v>932</v>
      </c>
      <c r="G386" s="160"/>
      <c r="H386" s="163">
        <v>0.995</v>
      </c>
      <c r="J386" s="160"/>
      <c r="K386" s="160"/>
      <c r="L386" s="164"/>
      <c r="M386" s="165"/>
      <c r="N386" s="160"/>
      <c r="O386" s="160"/>
      <c r="P386" s="160"/>
      <c r="Q386" s="160"/>
      <c r="R386" s="160"/>
      <c r="S386" s="160"/>
      <c r="T386" s="166"/>
      <c r="AT386" s="167" t="s">
        <v>274</v>
      </c>
      <c r="AU386" s="167" t="s">
        <v>80</v>
      </c>
      <c r="AV386" s="167" t="s">
        <v>80</v>
      </c>
      <c r="AW386" s="167" t="s">
        <v>122</v>
      </c>
      <c r="AX386" s="167" t="s">
        <v>72</v>
      </c>
      <c r="AY386" s="167" t="s">
        <v>149</v>
      </c>
    </row>
    <row r="387" spans="2:65" s="6" customFormat="1" ht="15.75" customHeight="1" x14ac:dyDescent="0.3">
      <c r="B387" s="159"/>
      <c r="C387" s="160"/>
      <c r="D387" s="161" t="s">
        <v>274</v>
      </c>
      <c r="E387" s="160"/>
      <c r="F387" s="162" t="s">
        <v>933</v>
      </c>
      <c r="G387" s="160"/>
      <c r="H387" s="163">
        <v>1.016</v>
      </c>
      <c r="J387" s="160"/>
      <c r="K387" s="160"/>
      <c r="L387" s="164"/>
      <c r="M387" s="165"/>
      <c r="N387" s="160"/>
      <c r="O387" s="160"/>
      <c r="P387" s="160"/>
      <c r="Q387" s="160"/>
      <c r="R387" s="160"/>
      <c r="S387" s="160"/>
      <c r="T387" s="166"/>
      <c r="AT387" s="167" t="s">
        <v>274</v>
      </c>
      <c r="AU387" s="167" t="s">
        <v>80</v>
      </c>
      <c r="AV387" s="167" t="s">
        <v>80</v>
      </c>
      <c r="AW387" s="167" t="s">
        <v>122</v>
      </c>
      <c r="AX387" s="167" t="s">
        <v>72</v>
      </c>
      <c r="AY387" s="167" t="s">
        <v>149</v>
      </c>
    </row>
    <row r="388" spans="2:65" s="6" customFormat="1" ht="15.75" customHeight="1" x14ac:dyDescent="0.3">
      <c r="B388" s="159"/>
      <c r="C388" s="160"/>
      <c r="D388" s="161" t="s">
        <v>274</v>
      </c>
      <c r="E388" s="160"/>
      <c r="F388" s="162" t="s">
        <v>934</v>
      </c>
      <c r="G388" s="160"/>
      <c r="H388" s="163">
        <v>1.121</v>
      </c>
      <c r="J388" s="160"/>
      <c r="K388" s="160"/>
      <c r="L388" s="164"/>
      <c r="M388" s="165"/>
      <c r="N388" s="160"/>
      <c r="O388" s="160"/>
      <c r="P388" s="160"/>
      <c r="Q388" s="160"/>
      <c r="R388" s="160"/>
      <c r="S388" s="160"/>
      <c r="T388" s="166"/>
      <c r="AT388" s="167" t="s">
        <v>274</v>
      </c>
      <c r="AU388" s="167" t="s">
        <v>80</v>
      </c>
      <c r="AV388" s="167" t="s">
        <v>80</v>
      </c>
      <c r="AW388" s="167" t="s">
        <v>122</v>
      </c>
      <c r="AX388" s="167" t="s">
        <v>72</v>
      </c>
      <c r="AY388" s="167" t="s">
        <v>149</v>
      </c>
    </row>
    <row r="389" spans="2:65" s="6" customFormat="1" ht="15.75" customHeight="1" x14ac:dyDescent="0.3">
      <c r="B389" s="168"/>
      <c r="C389" s="169"/>
      <c r="D389" s="161" t="s">
        <v>274</v>
      </c>
      <c r="E389" s="169"/>
      <c r="F389" s="170" t="s">
        <v>276</v>
      </c>
      <c r="G389" s="169"/>
      <c r="H389" s="171">
        <v>15.346</v>
      </c>
      <c r="J389" s="169"/>
      <c r="K389" s="169"/>
      <c r="L389" s="172"/>
      <c r="M389" s="173"/>
      <c r="N389" s="169"/>
      <c r="O389" s="169"/>
      <c r="P389" s="169"/>
      <c r="Q389" s="169"/>
      <c r="R389" s="169"/>
      <c r="S389" s="169"/>
      <c r="T389" s="174"/>
      <c r="AT389" s="175" t="s">
        <v>274</v>
      </c>
      <c r="AU389" s="175" t="s">
        <v>80</v>
      </c>
      <c r="AV389" s="175" t="s">
        <v>158</v>
      </c>
      <c r="AW389" s="175" t="s">
        <v>122</v>
      </c>
      <c r="AX389" s="175" t="s">
        <v>21</v>
      </c>
      <c r="AY389" s="175" t="s">
        <v>149</v>
      </c>
    </row>
    <row r="390" spans="2:65" s="6" customFormat="1" ht="15.75" customHeight="1" x14ac:dyDescent="0.3">
      <c r="B390" s="23"/>
      <c r="C390" s="145" t="s">
        <v>935</v>
      </c>
      <c r="D390" s="145" t="s">
        <v>154</v>
      </c>
      <c r="E390" s="146" t="s">
        <v>936</v>
      </c>
      <c r="F390" s="147" t="s">
        <v>937</v>
      </c>
      <c r="G390" s="148" t="s">
        <v>559</v>
      </c>
      <c r="H390" s="149">
        <v>15.346</v>
      </c>
      <c r="I390" s="150"/>
      <c r="J390" s="151">
        <f>ROUND($I$390*$H$390,2)</f>
        <v>0</v>
      </c>
      <c r="K390" s="147" t="s">
        <v>560</v>
      </c>
      <c r="L390" s="43"/>
      <c r="M390" s="152"/>
      <c r="N390" s="153" t="s">
        <v>43</v>
      </c>
      <c r="O390" s="24"/>
      <c r="P390" s="154">
        <f>$O$390*$H$390</f>
        <v>0</v>
      </c>
      <c r="Q390" s="154">
        <v>0</v>
      </c>
      <c r="R390" s="154">
        <f>$Q$390*$H$390</f>
        <v>0</v>
      </c>
      <c r="S390" s="154">
        <v>0</v>
      </c>
      <c r="T390" s="155">
        <f>$S$390*$H$390</f>
        <v>0</v>
      </c>
      <c r="AR390" s="89" t="s">
        <v>158</v>
      </c>
      <c r="AT390" s="89" t="s">
        <v>154</v>
      </c>
      <c r="AU390" s="89" t="s">
        <v>80</v>
      </c>
      <c r="AY390" s="6" t="s">
        <v>149</v>
      </c>
      <c r="BE390" s="156">
        <f>IF($N$390="základní",$J$390,0)</f>
        <v>0</v>
      </c>
      <c r="BF390" s="156">
        <f>IF($N$390="snížená",$J$390,0)</f>
        <v>0</v>
      </c>
      <c r="BG390" s="156">
        <f>IF($N$390="zákl. přenesená",$J$390,0)</f>
        <v>0</v>
      </c>
      <c r="BH390" s="156">
        <f>IF($N$390="sníž. přenesená",$J$390,0)</f>
        <v>0</v>
      </c>
      <c r="BI390" s="156">
        <f>IF($N$390="nulová",$J$390,0)</f>
        <v>0</v>
      </c>
      <c r="BJ390" s="89" t="s">
        <v>21</v>
      </c>
      <c r="BK390" s="156">
        <f>ROUND($I$390*$H$390,2)</f>
        <v>0</v>
      </c>
      <c r="BL390" s="89" t="s">
        <v>158</v>
      </c>
      <c r="BM390" s="89" t="s">
        <v>875</v>
      </c>
    </row>
    <row r="391" spans="2:65" s="6" customFormat="1" ht="16.5" customHeight="1" x14ac:dyDescent="0.3">
      <c r="B391" s="23"/>
      <c r="C391" s="24"/>
      <c r="D391" s="157" t="s">
        <v>159</v>
      </c>
      <c r="E391" s="24"/>
      <c r="F391" s="158" t="s">
        <v>938</v>
      </c>
      <c r="G391" s="24"/>
      <c r="H391" s="24"/>
      <c r="J391" s="24"/>
      <c r="K391" s="24"/>
      <c r="L391" s="43"/>
      <c r="M391" s="56"/>
      <c r="N391" s="24"/>
      <c r="O391" s="24"/>
      <c r="P391" s="24"/>
      <c r="Q391" s="24"/>
      <c r="R391" s="24"/>
      <c r="S391" s="24"/>
      <c r="T391" s="57"/>
      <c r="AT391" s="6" t="s">
        <v>159</v>
      </c>
      <c r="AU391" s="6" t="s">
        <v>80</v>
      </c>
    </row>
    <row r="392" spans="2:65" s="132" customFormat="1" ht="30.75" customHeight="1" x14ac:dyDescent="0.3">
      <c r="B392" s="133"/>
      <c r="C392" s="134"/>
      <c r="D392" s="134" t="s">
        <v>71</v>
      </c>
      <c r="E392" s="143" t="s">
        <v>939</v>
      </c>
      <c r="F392" s="143" t="s">
        <v>940</v>
      </c>
      <c r="G392" s="134"/>
      <c r="H392" s="134"/>
      <c r="J392" s="144">
        <f>$BK$392</f>
        <v>0</v>
      </c>
      <c r="K392" s="134"/>
      <c r="L392" s="137"/>
      <c r="M392" s="138"/>
      <c r="N392" s="134"/>
      <c r="O392" s="134"/>
      <c r="P392" s="139">
        <f>SUM($P$393:$P$396)</f>
        <v>0</v>
      </c>
      <c r="Q392" s="134"/>
      <c r="R392" s="139">
        <f>SUM($R$393:$R$396)</f>
        <v>0</v>
      </c>
      <c r="S392" s="134"/>
      <c r="T392" s="140">
        <f>SUM($T$393:$T$396)</f>
        <v>0</v>
      </c>
      <c r="AR392" s="141" t="s">
        <v>21</v>
      </c>
      <c r="AT392" s="141" t="s">
        <v>71</v>
      </c>
      <c r="AU392" s="141" t="s">
        <v>21</v>
      </c>
      <c r="AY392" s="141" t="s">
        <v>149</v>
      </c>
      <c r="BK392" s="142">
        <f>SUM($BK$393:$BK$396)</f>
        <v>0</v>
      </c>
    </row>
    <row r="393" spans="2:65" s="6" customFormat="1" ht="15.75" customHeight="1" x14ac:dyDescent="0.3">
      <c r="B393" s="23"/>
      <c r="C393" s="145" t="s">
        <v>941</v>
      </c>
      <c r="D393" s="145" t="s">
        <v>154</v>
      </c>
      <c r="E393" s="146" t="s">
        <v>942</v>
      </c>
      <c r="F393" s="147" t="s">
        <v>943</v>
      </c>
      <c r="G393" s="148" t="s">
        <v>559</v>
      </c>
      <c r="H393" s="149">
        <v>42.720999999999997</v>
      </c>
      <c r="I393" s="150"/>
      <c r="J393" s="151">
        <f>ROUND($I$393*$H$393,2)</f>
        <v>0</v>
      </c>
      <c r="K393" s="147" t="s">
        <v>560</v>
      </c>
      <c r="L393" s="43"/>
      <c r="M393" s="152"/>
      <c r="N393" s="153" t="s">
        <v>43</v>
      </c>
      <c r="O393" s="24"/>
      <c r="P393" s="154">
        <f>$O$393*$H$393</f>
        <v>0</v>
      </c>
      <c r="Q393" s="154">
        <v>0</v>
      </c>
      <c r="R393" s="154">
        <f>$Q$393*$H$393</f>
        <v>0</v>
      </c>
      <c r="S393" s="154">
        <v>0</v>
      </c>
      <c r="T393" s="155">
        <f>$S$393*$H$393</f>
        <v>0</v>
      </c>
      <c r="AR393" s="89" t="s">
        <v>158</v>
      </c>
      <c r="AT393" s="89" t="s">
        <v>154</v>
      </c>
      <c r="AU393" s="89" t="s">
        <v>80</v>
      </c>
      <c r="AY393" s="6" t="s">
        <v>149</v>
      </c>
      <c r="BE393" s="156">
        <f>IF($N$393="základní",$J$393,0)</f>
        <v>0</v>
      </c>
      <c r="BF393" s="156">
        <f>IF($N$393="snížená",$J$393,0)</f>
        <v>0</v>
      </c>
      <c r="BG393" s="156">
        <f>IF($N$393="zákl. přenesená",$J$393,0)</f>
        <v>0</v>
      </c>
      <c r="BH393" s="156">
        <f>IF($N$393="sníž. přenesená",$J$393,0)</f>
        <v>0</v>
      </c>
      <c r="BI393" s="156">
        <f>IF($N$393="nulová",$J$393,0)</f>
        <v>0</v>
      </c>
      <c r="BJ393" s="89" t="s">
        <v>21</v>
      </c>
      <c r="BK393" s="156">
        <f>ROUND($I$393*$H$393,2)</f>
        <v>0</v>
      </c>
      <c r="BL393" s="89" t="s">
        <v>158</v>
      </c>
      <c r="BM393" s="89" t="s">
        <v>881</v>
      </c>
    </row>
    <row r="394" spans="2:65" s="6" customFormat="1" ht="16.5" customHeight="1" x14ac:dyDescent="0.3">
      <c r="B394" s="23"/>
      <c r="C394" s="24"/>
      <c r="D394" s="157" t="s">
        <v>159</v>
      </c>
      <c r="E394" s="24"/>
      <c r="F394" s="158" t="s">
        <v>944</v>
      </c>
      <c r="G394" s="24"/>
      <c r="H394" s="24"/>
      <c r="J394" s="24"/>
      <c r="K394" s="24"/>
      <c r="L394" s="43"/>
      <c r="M394" s="56"/>
      <c r="N394" s="24"/>
      <c r="O394" s="24"/>
      <c r="P394" s="24"/>
      <c r="Q394" s="24"/>
      <c r="R394" s="24"/>
      <c r="S394" s="24"/>
      <c r="T394" s="57"/>
      <c r="AT394" s="6" t="s">
        <v>159</v>
      </c>
      <c r="AU394" s="6" t="s">
        <v>80</v>
      </c>
    </row>
    <row r="395" spans="2:65" s="6" customFormat="1" ht="15.75" customHeight="1" x14ac:dyDescent="0.3">
      <c r="B395" s="23"/>
      <c r="C395" s="145" t="s">
        <v>945</v>
      </c>
      <c r="D395" s="145" t="s">
        <v>154</v>
      </c>
      <c r="E395" s="146" t="s">
        <v>946</v>
      </c>
      <c r="F395" s="147" t="s">
        <v>947</v>
      </c>
      <c r="G395" s="148" t="s">
        <v>559</v>
      </c>
      <c r="H395" s="149">
        <v>96.494</v>
      </c>
      <c r="I395" s="150"/>
      <c r="J395" s="151">
        <f>ROUND($I$395*$H$395,2)</f>
        <v>0</v>
      </c>
      <c r="K395" s="147" t="s">
        <v>560</v>
      </c>
      <c r="L395" s="43"/>
      <c r="M395" s="152"/>
      <c r="N395" s="153" t="s">
        <v>43</v>
      </c>
      <c r="O395" s="24"/>
      <c r="P395" s="154">
        <f>$O$395*$H$395</f>
        <v>0</v>
      </c>
      <c r="Q395" s="154">
        <v>0</v>
      </c>
      <c r="R395" s="154">
        <f>$Q$395*$H$395</f>
        <v>0</v>
      </c>
      <c r="S395" s="154">
        <v>0</v>
      </c>
      <c r="T395" s="155">
        <f>$S$395*$H$395</f>
        <v>0</v>
      </c>
      <c r="AR395" s="89" t="s">
        <v>158</v>
      </c>
      <c r="AT395" s="89" t="s">
        <v>154</v>
      </c>
      <c r="AU395" s="89" t="s">
        <v>80</v>
      </c>
      <c r="AY395" s="6" t="s">
        <v>149</v>
      </c>
      <c r="BE395" s="156">
        <f>IF($N$395="základní",$J$395,0)</f>
        <v>0</v>
      </c>
      <c r="BF395" s="156">
        <f>IF($N$395="snížená",$J$395,0)</f>
        <v>0</v>
      </c>
      <c r="BG395" s="156">
        <f>IF($N$395="zákl. přenesená",$J$395,0)</f>
        <v>0</v>
      </c>
      <c r="BH395" s="156">
        <f>IF($N$395="sníž. přenesená",$J$395,0)</f>
        <v>0</v>
      </c>
      <c r="BI395" s="156">
        <f>IF($N$395="nulová",$J$395,0)</f>
        <v>0</v>
      </c>
      <c r="BJ395" s="89" t="s">
        <v>21</v>
      </c>
      <c r="BK395" s="156">
        <f>ROUND($I$395*$H$395,2)</f>
        <v>0</v>
      </c>
      <c r="BL395" s="89" t="s">
        <v>158</v>
      </c>
      <c r="BM395" s="89" t="s">
        <v>886</v>
      </c>
    </row>
    <row r="396" spans="2:65" s="6" customFormat="1" ht="27" customHeight="1" x14ac:dyDescent="0.3">
      <c r="B396" s="23"/>
      <c r="C396" s="24"/>
      <c r="D396" s="157" t="s">
        <v>159</v>
      </c>
      <c r="E396" s="24"/>
      <c r="F396" s="158" t="s">
        <v>948</v>
      </c>
      <c r="G396" s="24"/>
      <c r="H396" s="24"/>
      <c r="J396" s="24"/>
      <c r="K396" s="24"/>
      <c r="L396" s="43"/>
      <c r="M396" s="56"/>
      <c r="N396" s="24"/>
      <c r="O396" s="24"/>
      <c r="P396" s="24"/>
      <c r="Q396" s="24"/>
      <c r="R396" s="24"/>
      <c r="S396" s="24"/>
      <c r="T396" s="57"/>
      <c r="AT396" s="6" t="s">
        <v>159</v>
      </c>
      <c r="AU396" s="6" t="s">
        <v>80</v>
      </c>
    </row>
    <row r="397" spans="2:65" s="132" customFormat="1" ht="30.75" customHeight="1" x14ac:dyDescent="0.3">
      <c r="B397" s="133"/>
      <c r="C397" s="134"/>
      <c r="D397" s="134" t="s">
        <v>71</v>
      </c>
      <c r="E397" s="143" t="s">
        <v>949</v>
      </c>
      <c r="F397" s="143" t="s">
        <v>950</v>
      </c>
      <c r="G397" s="134"/>
      <c r="H397" s="134"/>
      <c r="J397" s="144">
        <f>$BK$397</f>
        <v>0</v>
      </c>
      <c r="K397" s="134"/>
      <c r="L397" s="137"/>
      <c r="M397" s="138"/>
      <c r="N397" s="134"/>
      <c r="O397" s="134"/>
      <c r="P397" s="139">
        <v>0</v>
      </c>
      <c r="Q397" s="134"/>
      <c r="R397" s="139">
        <v>0</v>
      </c>
      <c r="S397" s="134"/>
      <c r="T397" s="140">
        <v>0</v>
      </c>
      <c r="AR397" s="141" t="s">
        <v>21</v>
      </c>
      <c r="AT397" s="141" t="s">
        <v>71</v>
      </c>
      <c r="AU397" s="141" t="s">
        <v>21</v>
      </c>
      <c r="AY397" s="141" t="s">
        <v>149</v>
      </c>
      <c r="BK397" s="142">
        <v>0</v>
      </c>
    </row>
    <row r="398" spans="2:65" s="132" customFormat="1" ht="21" customHeight="1" x14ac:dyDescent="0.3">
      <c r="B398" s="133"/>
      <c r="C398" s="134"/>
      <c r="D398" s="134" t="s">
        <v>71</v>
      </c>
      <c r="E398" s="143" t="s">
        <v>951</v>
      </c>
      <c r="F398" s="143" t="s">
        <v>952</v>
      </c>
      <c r="G398" s="134"/>
      <c r="H398" s="134"/>
      <c r="J398" s="144">
        <f>$BK$398</f>
        <v>0</v>
      </c>
      <c r="K398" s="134"/>
      <c r="L398" s="137"/>
      <c r="M398" s="138"/>
      <c r="N398" s="134"/>
      <c r="O398" s="134"/>
      <c r="P398" s="139">
        <f>SUM($P$399:$P$400)</f>
        <v>0</v>
      </c>
      <c r="Q398" s="134"/>
      <c r="R398" s="139">
        <f>SUM($R$399:$R$400)</f>
        <v>0</v>
      </c>
      <c r="S398" s="134"/>
      <c r="T398" s="140">
        <f>SUM($T$399:$T$400)</f>
        <v>0</v>
      </c>
      <c r="AR398" s="141" t="s">
        <v>21</v>
      </c>
      <c r="AT398" s="141" t="s">
        <v>71</v>
      </c>
      <c r="AU398" s="141" t="s">
        <v>21</v>
      </c>
      <c r="AY398" s="141" t="s">
        <v>149</v>
      </c>
      <c r="BK398" s="142">
        <f>SUM($BK$399:$BK$400)</f>
        <v>0</v>
      </c>
    </row>
    <row r="399" spans="2:65" s="6" customFormat="1" ht="15.75" customHeight="1" x14ac:dyDescent="0.3">
      <c r="B399" s="23"/>
      <c r="C399" s="145" t="s">
        <v>953</v>
      </c>
      <c r="D399" s="145" t="s">
        <v>154</v>
      </c>
      <c r="E399" s="146" t="s">
        <v>954</v>
      </c>
      <c r="F399" s="147" t="s">
        <v>421</v>
      </c>
      <c r="G399" s="148" t="s">
        <v>955</v>
      </c>
      <c r="H399" s="149">
        <v>1</v>
      </c>
      <c r="I399" s="150"/>
      <c r="J399" s="151">
        <f>ROUND($I$399*$H$399,2)</f>
        <v>0</v>
      </c>
      <c r="K399" s="147" t="s">
        <v>560</v>
      </c>
      <c r="L399" s="43"/>
      <c r="M399" s="152"/>
      <c r="N399" s="153" t="s">
        <v>43</v>
      </c>
      <c r="O399" s="24"/>
      <c r="P399" s="154">
        <f>$O$399*$H$399</f>
        <v>0</v>
      </c>
      <c r="Q399" s="154">
        <v>0</v>
      </c>
      <c r="R399" s="154">
        <f>$Q$399*$H$399</f>
        <v>0</v>
      </c>
      <c r="S399" s="154">
        <v>0</v>
      </c>
      <c r="T399" s="155">
        <f>$S$399*$H$399</f>
        <v>0</v>
      </c>
      <c r="AR399" s="89" t="s">
        <v>158</v>
      </c>
      <c r="AT399" s="89" t="s">
        <v>154</v>
      </c>
      <c r="AU399" s="89" t="s">
        <v>80</v>
      </c>
      <c r="AY399" s="6" t="s">
        <v>149</v>
      </c>
      <c r="BE399" s="156">
        <f>IF($N$399="základní",$J$399,0)</f>
        <v>0</v>
      </c>
      <c r="BF399" s="156">
        <f>IF($N$399="snížená",$J$399,0)</f>
        <v>0</v>
      </c>
      <c r="BG399" s="156">
        <f>IF($N$399="zákl. přenesená",$J$399,0)</f>
        <v>0</v>
      </c>
      <c r="BH399" s="156">
        <f>IF($N$399="sníž. přenesená",$J$399,0)</f>
        <v>0</v>
      </c>
      <c r="BI399" s="156">
        <f>IF($N$399="nulová",$J$399,0)</f>
        <v>0</v>
      </c>
      <c r="BJ399" s="89" t="s">
        <v>21</v>
      </c>
      <c r="BK399" s="156">
        <f>ROUND($I$399*$H$399,2)</f>
        <v>0</v>
      </c>
      <c r="BL399" s="89" t="s">
        <v>158</v>
      </c>
      <c r="BM399" s="89" t="s">
        <v>27</v>
      </c>
    </row>
    <row r="400" spans="2:65" s="6" customFormat="1" ht="27" customHeight="1" x14ac:dyDescent="0.3">
      <c r="B400" s="23"/>
      <c r="C400" s="24"/>
      <c r="D400" s="157" t="s">
        <v>159</v>
      </c>
      <c r="E400" s="24"/>
      <c r="F400" s="158" t="s">
        <v>956</v>
      </c>
      <c r="G400" s="24"/>
      <c r="H400" s="24"/>
      <c r="J400" s="24"/>
      <c r="K400" s="24"/>
      <c r="L400" s="43"/>
      <c r="M400" s="176"/>
      <c r="N400" s="177"/>
      <c r="O400" s="177"/>
      <c r="P400" s="177"/>
      <c r="Q400" s="177"/>
      <c r="R400" s="177"/>
      <c r="S400" s="177"/>
      <c r="T400" s="178"/>
      <c r="AT400" s="6" t="s">
        <v>159</v>
      </c>
      <c r="AU400" s="6" t="s">
        <v>80</v>
      </c>
    </row>
    <row r="401" spans="2:12" s="6" customFormat="1" ht="7.5" customHeight="1" x14ac:dyDescent="0.3">
      <c r="B401" s="38"/>
      <c r="C401" s="39"/>
      <c r="D401" s="39"/>
      <c r="E401" s="39"/>
      <c r="F401" s="39"/>
      <c r="G401" s="39"/>
      <c r="H401" s="39"/>
      <c r="I401" s="101"/>
      <c r="J401" s="39"/>
      <c r="K401" s="39"/>
      <c r="L401" s="43"/>
    </row>
    <row r="402" spans="2:12" s="2" customFormat="1" ht="14.25" customHeight="1" x14ac:dyDescent="0.3"/>
  </sheetData>
  <sheetProtection password="CC35" sheet="1" objects="1" scenarios="1" formatColumns="0" formatRows="0" sort="0" autoFilter="0"/>
  <autoFilter ref="C94:K94"/>
  <mergeCells count="9">
    <mergeCell ref="E87:H87"/>
    <mergeCell ref="G1:H1"/>
    <mergeCell ref="L2:V2"/>
    <mergeCell ref="E7:H7"/>
    <mergeCell ref="E9:H9"/>
    <mergeCell ref="E24:H24"/>
    <mergeCell ref="E45:H45"/>
    <mergeCell ref="E47:H47"/>
    <mergeCell ref="E85:H85"/>
  </mergeCells>
  <hyperlinks>
    <hyperlink ref="F1:G1" location="C2" tooltip="Krycí list soupisu" display="1) Krycí list soupisu"/>
    <hyperlink ref="G1:H1" location="C54" tooltip="Rekapitulace" display="2) Rekapitulace"/>
    <hyperlink ref="J1" location="C94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90"/>
      <c r="C1" s="190"/>
      <c r="D1" s="189" t="s">
        <v>1</v>
      </c>
      <c r="E1" s="190"/>
      <c r="F1" s="191" t="s">
        <v>2014</v>
      </c>
      <c r="G1" s="314" t="s">
        <v>2015</v>
      </c>
      <c r="H1" s="314"/>
      <c r="I1" s="190"/>
      <c r="J1" s="191" t="s">
        <v>2016</v>
      </c>
      <c r="K1" s="189" t="s">
        <v>114</v>
      </c>
      <c r="L1" s="191" t="s">
        <v>2017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7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" t="s">
        <v>89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80</v>
      </c>
    </row>
    <row r="4" spans="1:256" s="2" customFormat="1" ht="37.5" customHeight="1" x14ac:dyDescent="0.3">
      <c r="B4" s="10"/>
      <c r="C4" s="11"/>
      <c r="D4" s="12" t="s">
        <v>115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5" t="str">
        <f>'Rekapitulace stavby'!$K$6</f>
        <v>Boletice - Polná - ekologizace kotelny</v>
      </c>
      <c r="F7" s="307"/>
      <c r="G7" s="307"/>
      <c r="H7" s="307"/>
      <c r="J7" s="11"/>
      <c r="K7" s="13"/>
    </row>
    <row r="8" spans="1:256" s="6" customFormat="1" ht="15.75" customHeight="1" x14ac:dyDescent="0.3">
      <c r="B8" s="23"/>
      <c r="C8" s="24"/>
      <c r="D8" s="19" t="s">
        <v>116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2" t="s">
        <v>957</v>
      </c>
      <c r="F9" s="295"/>
      <c r="G9" s="295"/>
      <c r="H9" s="295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35</v>
      </c>
      <c r="G12" s="24"/>
      <c r="H12" s="24"/>
      <c r="I12" s="88" t="s">
        <v>24</v>
      </c>
      <c r="J12" s="52" t="str">
        <f>'Rekapitulace stavby'!$AN$8</f>
        <v>27.04.2016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>AS-PO, příspěvková organizace</v>
      </c>
      <c r="F15" s="24"/>
      <c r="G15" s="24"/>
      <c r="H15" s="24"/>
      <c r="I15" s="88" t="s">
        <v>31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32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31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34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31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37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0"/>
      <c r="F24" s="316"/>
      <c r="G24" s="316"/>
      <c r="H24" s="316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38</v>
      </c>
      <c r="E27" s="24"/>
      <c r="F27" s="24"/>
      <c r="G27" s="24"/>
      <c r="H27" s="24"/>
      <c r="J27" s="67">
        <f>ROUND($J$85,2)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40</v>
      </c>
      <c r="G29" s="24"/>
      <c r="H29" s="24"/>
      <c r="I29" s="95" t="s">
        <v>39</v>
      </c>
      <c r="J29" s="28" t="s">
        <v>41</v>
      </c>
      <c r="K29" s="27"/>
    </row>
    <row r="30" spans="2:11" s="6" customFormat="1" ht="15" customHeight="1" x14ac:dyDescent="0.3">
      <c r="B30" s="23"/>
      <c r="C30" s="24"/>
      <c r="D30" s="30" t="s">
        <v>42</v>
      </c>
      <c r="E30" s="30" t="s">
        <v>43</v>
      </c>
      <c r="F30" s="96">
        <f>ROUND(SUM($BE$85:$BE$298),2)</f>
        <v>0</v>
      </c>
      <c r="G30" s="24"/>
      <c r="H30" s="24"/>
      <c r="I30" s="97">
        <v>0.21</v>
      </c>
      <c r="J30" s="96">
        <f>ROUND(ROUND((SUM($BE$85:$BE$298)),2)*$I$30,2)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44</v>
      </c>
      <c r="F31" s="96">
        <f>ROUND(SUM($BF$85:$BF$298),2)</f>
        <v>0</v>
      </c>
      <c r="G31" s="24"/>
      <c r="H31" s="24"/>
      <c r="I31" s="97">
        <v>0.15</v>
      </c>
      <c r="J31" s="96">
        <f>ROUND(ROUND((SUM($BF$85:$BF$298)),2)*$I$31,2)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45</v>
      </c>
      <c r="F32" s="96">
        <f>ROUND(SUM($BG$85:$BG$298),2)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46</v>
      </c>
      <c r="F33" s="96">
        <f>ROUND(SUM($BH$85:$BH$298),2)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47</v>
      </c>
      <c r="F34" s="96">
        <f>ROUND(SUM($BI$85:$BI$298),2)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48</v>
      </c>
      <c r="E36" s="34"/>
      <c r="F36" s="34"/>
      <c r="G36" s="98" t="s">
        <v>49</v>
      </c>
      <c r="H36" s="35" t="s">
        <v>50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5" t="str">
        <f>$E$7</f>
        <v>Boletice - Polná - ekologizace kotelny</v>
      </c>
      <c r="F45" s="295"/>
      <c r="G45" s="295"/>
      <c r="H45" s="295"/>
      <c r="J45" s="24"/>
      <c r="K45" s="27"/>
    </row>
    <row r="46" spans="2:11" s="6" customFormat="1" ht="15" customHeight="1" x14ac:dyDescent="0.3">
      <c r="B46" s="23"/>
      <c r="C46" s="19" t="s">
        <v>116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2" t="str">
        <f>$E$9</f>
        <v>SO 02 MAR - SO 02 El Zakazka</v>
      </c>
      <c r="F47" s="295"/>
      <c r="G47" s="295"/>
      <c r="H47" s="295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27.04.2016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AS-PO, příspěvková organizace</v>
      </c>
      <c r="G51" s="24"/>
      <c r="H51" s="24"/>
      <c r="I51" s="88" t="s">
        <v>34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32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119</v>
      </c>
      <c r="D54" s="32"/>
      <c r="E54" s="32"/>
      <c r="F54" s="32"/>
      <c r="G54" s="32"/>
      <c r="H54" s="32"/>
      <c r="I54" s="106"/>
      <c r="J54" s="107" t="s">
        <v>120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121</v>
      </c>
      <c r="D56" s="24"/>
      <c r="E56" s="24"/>
      <c r="F56" s="24"/>
      <c r="G56" s="24"/>
      <c r="H56" s="24"/>
      <c r="J56" s="67">
        <f>$J$85</f>
        <v>0</v>
      </c>
      <c r="K56" s="27"/>
      <c r="AU56" s="6" t="s">
        <v>122</v>
      </c>
    </row>
    <row r="57" spans="2:47" s="73" customFormat="1" ht="25.5" customHeight="1" x14ac:dyDescent="0.3">
      <c r="B57" s="108"/>
      <c r="C57" s="109"/>
      <c r="D57" s="110" t="s">
        <v>958</v>
      </c>
      <c r="E57" s="110"/>
      <c r="F57" s="110"/>
      <c r="G57" s="110"/>
      <c r="H57" s="110"/>
      <c r="I57" s="111"/>
      <c r="J57" s="112">
        <f>$J$86</f>
        <v>0</v>
      </c>
      <c r="K57" s="113"/>
    </row>
    <row r="58" spans="2:47" s="114" customFormat="1" ht="21" customHeight="1" x14ac:dyDescent="0.3">
      <c r="B58" s="115"/>
      <c r="C58" s="116"/>
      <c r="D58" s="117" t="s">
        <v>959</v>
      </c>
      <c r="E58" s="117"/>
      <c r="F58" s="117"/>
      <c r="G58" s="117"/>
      <c r="H58" s="117"/>
      <c r="I58" s="118"/>
      <c r="J58" s="119">
        <f>$J$87</f>
        <v>0</v>
      </c>
      <c r="K58" s="120"/>
    </row>
    <row r="59" spans="2:47" s="114" customFormat="1" ht="21" customHeight="1" x14ac:dyDescent="0.3">
      <c r="B59" s="115"/>
      <c r="C59" s="116"/>
      <c r="D59" s="117" t="s">
        <v>960</v>
      </c>
      <c r="E59" s="117"/>
      <c r="F59" s="117"/>
      <c r="G59" s="117"/>
      <c r="H59" s="117"/>
      <c r="I59" s="118"/>
      <c r="J59" s="119">
        <f>$J$134</f>
        <v>0</v>
      </c>
      <c r="K59" s="120"/>
    </row>
    <row r="60" spans="2:47" s="114" customFormat="1" ht="21" customHeight="1" x14ac:dyDescent="0.3">
      <c r="B60" s="115"/>
      <c r="C60" s="116"/>
      <c r="D60" s="117" t="s">
        <v>961</v>
      </c>
      <c r="E60" s="117"/>
      <c r="F60" s="117"/>
      <c r="G60" s="117"/>
      <c r="H60" s="117"/>
      <c r="I60" s="118"/>
      <c r="J60" s="119">
        <f>$J$143</f>
        <v>0</v>
      </c>
      <c r="K60" s="120"/>
    </row>
    <row r="61" spans="2:47" s="114" customFormat="1" ht="21" customHeight="1" x14ac:dyDescent="0.3">
      <c r="B61" s="115"/>
      <c r="C61" s="116"/>
      <c r="D61" s="117" t="s">
        <v>962</v>
      </c>
      <c r="E61" s="117"/>
      <c r="F61" s="117"/>
      <c r="G61" s="117"/>
      <c r="H61" s="117"/>
      <c r="I61" s="118"/>
      <c r="J61" s="119">
        <f>$J$148</f>
        <v>0</v>
      </c>
      <c r="K61" s="120"/>
    </row>
    <row r="62" spans="2:47" s="114" customFormat="1" ht="21" customHeight="1" x14ac:dyDescent="0.3">
      <c r="B62" s="115"/>
      <c r="C62" s="116"/>
      <c r="D62" s="117" t="s">
        <v>963</v>
      </c>
      <c r="E62" s="117"/>
      <c r="F62" s="117"/>
      <c r="G62" s="117"/>
      <c r="H62" s="117"/>
      <c r="I62" s="118"/>
      <c r="J62" s="119">
        <f>$J$167</f>
        <v>0</v>
      </c>
      <c r="K62" s="120"/>
    </row>
    <row r="63" spans="2:47" s="114" customFormat="1" ht="21" customHeight="1" x14ac:dyDescent="0.3">
      <c r="B63" s="115"/>
      <c r="C63" s="116"/>
      <c r="D63" s="117" t="s">
        <v>964</v>
      </c>
      <c r="E63" s="117"/>
      <c r="F63" s="117"/>
      <c r="G63" s="117"/>
      <c r="H63" s="117"/>
      <c r="I63" s="118"/>
      <c r="J63" s="119">
        <f>$J$206</f>
        <v>0</v>
      </c>
      <c r="K63" s="120"/>
    </row>
    <row r="64" spans="2:47" s="114" customFormat="1" ht="21" customHeight="1" x14ac:dyDescent="0.3">
      <c r="B64" s="115"/>
      <c r="C64" s="116"/>
      <c r="D64" s="117" t="s">
        <v>965</v>
      </c>
      <c r="E64" s="117"/>
      <c r="F64" s="117"/>
      <c r="G64" s="117"/>
      <c r="H64" s="117"/>
      <c r="I64" s="118"/>
      <c r="J64" s="119">
        <f>$J$229</f>
        <v>0</v>
      </c>
      <c r="K64" s="120"/>
    </row>
    <row r="65" spans="2:12" s="114" customFormat="1" ht="21" customHeight="1" x14ac:dyDescent="0.3">
      <c r="B65" s="115"/>
      <c r="C65" s="116"/>
      <c r="D65" s="117" t="s">
        <v>966</v>
      </c>
      <c r="E65" s="117"/>
      <c r="F65" s="117"/>
      <c r="G65" s="117"/>
      <c r="H65" s="117"/>
      <c r="I65" s="118"/>
      <c r="J65" s="119">
        <f>$J$284</f>
        <v>0</v>
      </c>
      <c r="K65" s="120"/>
    </row>
    <row r="66" spans="2:12" s="6" customFormat="1" ht="22.5" customHeight="1" x14ac:dyDescent="0.3">
      <c r="B66" s="23"/>
      <c r="C66" s="24"/>
      <c r="D66" s="24"/>
      <c r="E66" s="24"/>
      <c r="F66" s="24"/>
      <c r="G66" s="24"/>
      <c r="H66" s="24"/>
      <c r="J66" s="24"/>
      <c r="K66" s="27"/>
    </row>
    <row r="67" spans="2:12" s="6" customFormat="1" ht="7.5" customHeight="1" x14ac:dyDescent="0.3">
      <c r="B67" s="38"/>
      <c r="C67" s="39"/>
      <c r="D67" s="39"/>
      <c r="E67" s="39"/>
      <c r="F67" s="39"/>
      <c r="G67" s="39"/>
      <c r="H67" s="39"/>
      <c r="I67" s="101"/>
      <c r="J67" s="39"/>
      <c r="K67" s="40"/>
    </row>
    <row r="71" spans="2:12" s="6" customFormat="1" ht="7.5" customHeight="1" x14ac:dyDescent="0.3">
      <c r="B71" s="41"/>
      <c r="C71" s="42"/>
      <c r="D71" s="42"/>
      <c r="E71" s="42"/>
      <c r="F71" s="42"/>
      <c r="G71" s="42"/>
      <c r="H71" s="42"/>
      <c r="I71" s="103"/>
      <c r="J71" s="42"/>
      <c r="K71" s="42"/>
      <c r="L71" s="43"/>
    </row>
    <row r="72" spans="2:12" s="6" customFormat="1" ht="37.5" customHeight="1" x14ac:dyDescent="0.3">
      <c r="B72" s="23"/>
      <c r="C72" s="12" t="s">
        <v>133</v>
      </c>
      <c r="D72" s="24"/>
      <c r="E72" s="24"/>
      <c r="F72" s="24"/>
      <c r="G72" s="24"/>
      <c r="H72" s="24"/>
      <c r="J72" s="24"/>
      <c r="K72" s="24"/>
      <c r="L72" s="43"/>
    </row>
    <row r="73" spans="2:12" s="6" customFormat="1" ht="7.5" customHeight="1" x14ac:dyDescent="0.3">
      <c r="B73" s="23"/>
      <c r="C73" s="24"/>
      <c r="D73" s="24"/>
      <c r="E73" s="24"/>
      <c r="F73" s="24"/>
      <c r="G73" s="24"/>
      <c r="H73" s="24"/>
      <c r="J73" s="24"/>
      <c r="K73" s="24"/>
      <c r="L73" s="43"/>
    </row>
    <row r="74" spans="2:12" s="6" customFormat="1" ht="15" customHeight="1" x14ac:dyDescent="0.3">
      <c r="B74" s="23"/>
      <c r="C74" s="19" t="s">
        <v>16</v>
      </c>
      <c r="D74" s="24"/>
      <c r="E74" s="24"/>
      <c r="F74" s="24"/>
      <c r="G74" s="24"/>
      <c r="H74" s="24"/>
      <c r="J74" s="24"/>
      <c r="K74" s="24"/>
      <c r="L74" s="43"/>
    </row>
    <row r="75" spans="2:12" s="6" customFormat="1" ht="16.5" customHeight="1" x14ac:dyDescent="0.3">
      <c r="B75" s="23"/>
      <c r="C75" s="24"/>
      <c r="D75" s="24"/>
      <c r="E75" s="315" t="str">
        <f>$E$7</f>
        <v>Boletice - Polná - ekologizace kotelny</v>
      </c>
      <c r="F75" s="295"/>
      <c r="G75" s="295"/>
      <c r="H75" s="295"/>
      <c r="J75" s="24"/>
      <c r="K75" s="24"/>
      <c r="L75" s="43"/>
    </row>
    <row r="76" spans="2:12" s="6" customFormat="1" ht="15" customHeight="1" x14ac:dyDescent="0.3">
      <c r="B76" s="23"/>
      <c r="C76" s="19" t="s">
        <v>116</v>
      </c>
      <c r="D76" s="24"/>
      <c r="E76" s="24"/>
      <c r="F76" s="24"/>
      <c r="G76" s="24"/>
      <c r="H76" s="24"/>
      <c r="J76" s="24"/>
      <c r="K76" s="24"/>
      <c r="L76" s="43"/>
    </row>
    <row r="77" spans="2:12" s="6" customFormat="1" ht="19.5" customHeight="1" x14ac:dyDescent="0.3">
      <c r="B77" s="23"/>
      <c r="C77" s="24"/>
      <c r="D77" s="24"/>
      <c r="E77" s="292" t="str">
        <f>$E$9</f>
        <v>SO 02 MAR - SO 02 El Zakazka</v>
      </c>
      <c r="F77" s="295"/>
      <c r="G77" s="295"/>
      <c r="H77" s="295"/>
      <c r="J77" s="24"/>
      <c r="K77" s="24"/>
      <c r="L77" s="43"/>
    </row>
    <row r="78" spans="2:12" s="6" customFormat="1" ht="7.5" customHeight="1" x14ac:dyDescent="0.3">
      <c r="B78" s="23"/>
      <c r="C78" s="24"/>
      <c r="D78" s="24"/>
      <c r="E78" s="24"/>
      <c r="F78" s="24"/>
      <c r="G78" s="24"/>
      <c r="H78" s="24"/>
      <c r="J78" s="24"/>
      <c r="K78" s="24"/>
      <c r="L78" s="43"/>
    </row>
    <row r="79" spans="2:12" s="6" customFormat="1" ht="18.75" customHeight="1" x14ac:dyDescent="0.3">
      <c r="B79" s="23"/>
      <c r="C79" s="19" t="s">
        <v>22</v>
      </c>
      <c r="D79" s="24"/>
      <c r="E79" s="24"/>
      <c r="F79" s="17" t="str">
        <f>$F$12</f>
        <v xml:space="preserve"> </v>
      </c>
      <c r="G79" s="24"/>
      <c r="H79" s="24"/>
      <c r="I79" s="88" t="s">
        <v>24</v>
      </c>
      <c r="J79" s="52" t="str">
        <f>IF($J$12="","",$J$12)</f>
        <v>27.04.2016</v>
      </c>
      <c r="K79" s="24"/>
      <c r="L79" s="43"/>
    </row>
    <row r="80" spans="2:12" s="6" customFormat="1" ht="7.5" customHeight="1" x14ac:dyDescent="0.3">
      <c r="B80" s="23"/>
      <c r="C80" s="24"/>
      <c r="D80" s="24"/>
      <c r="E80" s="24"/>
      <c r="F80" s="24"/>
      <c r="G80" s="24"/>
      <c r="H80" s="24"/>
      <c r="J80" s="24"/>
      <c r="K80" s="24"/>
      <c r="L80" s="43"/>
    </row>
    <row r="81" spans="2:65" s="6" customFormat="1" ht="15.75" customHeight="1" x14ac:dyDescent="0.3">
      <c r="B81" s="23"/>
      <c r="C81" s="19" t="s">
        <v>28</v>
      </c>
      <c r="D81" s="24"/>
      <c r="E81" s="24"/>
      <c r="F81" s="17" t="str">
        <f>$E$15</f>
        <v>AS-PO, příspěvková organizace</v>
      </c>
      <c r="G81" s="24"/>
      <c r="H81" s="24"/>
      <c r="I81" s="88" t="s">
        <v>34</v>
      </c>
      <c r="J81" s="17" t="str">
        <f>$E$21</f>
        <v xml:space="preserve"> </v>
      </c>
      <c r="K81" s="24"/>
      <c r="L81" s="43"/>
    </row>
    <row r="82" spans="2:65" s="6" customFormat="1" ht="15" customHeight="1" x14ac:dyDescent="0.3">
      <c r="B82" s="23"/>
      <c r="C82" s="19" t="s">
        <v>32</v>
      </c>
      <c r="D82" s="24"/>
      <c r="E82" s="24"/>
      <c r="F82" s="17" t="str">
        <f>IF($E$18="","",$E$18)</f>
        <v/>
      </c>
      <c r="G82" s="24"/>
      <c r="H82" s="24"/>
      <c r="J82" s="24"/>
      <c r="K82" s="24"/>
      <c r="L82" s="43"/>
    </row>
    <row r="83" spans="2:65" s="6" customFormat="1" ht="11.25" customHeight="1" x14ac:dyDescent="0.3">
      <c r="B83" s="23"/>
      <c r="C83" s="24"/>
      <c r="D83" s="24"/>
      <c r="E83" s="24"/>
      <c r="F83" s="24"/>
      <c r="G83" s="24"/>
      <c r="H83" s="24"/>
      <c r="J83" s="24"/>
      <c r="K83" s="24"/>
      <c r="L83" s="43"/>
    </row>
    <row r="84" spans="2:65" s="121" customFormat="1" ht="30" customHeight="1" x14ac:dyDescent="0.3">
      <c r="B84" s="122"/>
      <c r="C84" s="123" t="s">
        <v>134</v>
      </c>
      <c r="D84" s="124" t="s">
        <v>57</v>
      </c>
      <c r="E84" s="124" t="s">
        <v>53</v>
      </c>
      <c r="F84" s="124" t="s">
        <v>135</v>
      </c>
      <c r="G84" s="124" t="s">
        <v>136</v>
      </c>
      <c r="H84" s="124" t="s">
        <v>137</v>
      </c>
      <c r="I84" s="125" t="s">
        <v>138</v>
      </c>
      <c r="J84" s="124" t="s">
        <v>139</v>
      </c>
      <c r="K84" s="126" t="s">
        <v>140</v>
      </c>
      <c r="L84" s="127"/>
      <c r="M84" s="59" t="s">
        <v>141</v>
      </c>
      <c r="N84" s="60" t="s">
        <v>42</v>
      </c>
      <c r="O84" s="60" t="s">
        <v>142</v>
      </c>
      <c r="P84" s="60" t="s">
        <v>143</v>
      </c>
      <c r="Q84" s="60" t="s">
        <v>144</v>
      </c>
      <c r="R84" s="60" t="s">
        <v>145</v>
      </c>
      <c r="S84" s="60" t="s">
        <v>146</v>
      </c>
      <c r="T84" s="61" t="s">
        <v>147</v>
      </c>
    </row>
    <row r="85" spans="2:65" s="6" customFormat="1" ht="30" customHeight="1" x14ac:dyDescent="0.35">
      <c r="B85" s="23"/>
      <c r="C85" s="66" t="s">
        <v>121</v>
      </c>
      <c r="D85" s="24"/>
      <c r="E85" s="24"/>
      <c r="F85" s="24"/>
      <c r="G85" s="24"/>
      <c r="H85" s="24"/>
      <c r="J85" s="128">
        <f>$BK$85</f>
        <v>0</v>
      </c>
      <c r="K85" s="24"/>
      <c r="L85" s="43"/>
      <c r="M85" s="63"/>
      <c r="N85" s="64"/>
      <c r="O85" s="64"/>
      <c r="P85" s="129">
        <f>$P$86</f>
        <v>0</v>
      </c>
      <c r="Q85" s="64"/>
      <c r="R85" s="129">
        <f>$R$86</f>
        <v>0</v>
      </c>
      <c r="S85" s="64"/>
      <c r="T85" s="130">
        <f>$T$86</f>
        <v>0</v>
      </c>
      <c r="AT85" s="6" t="s">
        <v>71</v>
      </c>
      <c r="AU85" s="6" t="s">
        <v>122</v>
      </c>
      <c r="BK85" s="131">
        <f>$BK$86</f>
        <v>0</v>
      </c>
    </row>
    <row r="86" spans="2:65" s="132" customFormat="1" ht="37.5" customHeight="1" x14ac:dyDescent="0.35">
      <c r="B86" s="133"/>
      <c r="C86" s="134"/>
      <c r="D86" s="134" t="s">
        <v>71</v>
      </c>
      <c r="E86" s="135" t="s">
        <v>148</v>
      </c>
      <c r="F86" s="135" t="s">
        <v>967</v>
      </c>
      <c r="G86" s="134"/>
      <c r="H86" s="134"/>
      <c r="J86" s="136">
        <f>$BK$86</f>
        <v>0</v>
      </c>
      <c r="K86" s="134"/>
      <c r="L86" s="137"/>
      <c r="M86" s="138"/>
      <c r="N86" s="134"/>
      <c r="O86" s="134"/>
      <c r="P86" s="139">
        <f>$P$87+$P$134+$P$143+$P$148+$P$167+$P$206+$P$229+$P$284</f>
        <v>0</v>
      </c>
      <c r="Q86" s="134"/>
      <c r="R86" s="139">
        <f>$R$87+$R$134+$R$143+$R$148+$R$167+$R$206+$R$229+$R$284</f>
        <v>0</v>
      </c>
      <c r="S86" s="134"/>
      <c r="T86" s="140">
        <f>$T$87+$T$134+$T$143+$T$148+$T$167+$T$206+$T$229+$T$284</f>
        <v>0</v>
      </c>
      <c r="AR86" s="141" t="s">
        <v>21</v>
      </c>
      <c r="AT86" s="141" t="s">
        <v>71</v>
      </c>
      <c r="AU86" s="141" t="s">
        <v>72</v>
      </c>
      <c r="AY86" s="141" t="s">
        <v>149</v>
      </c>
      <c r="BK86" s="142">
        <f>$BK$87+$BK$134+$BK$143+$BK$148+$BK$167+$BK$206+$BK$229+$BK$284</f>
        <v>0</v>
      </c>
    </row>
    <row r="87" spans="2:65" s="132" customFormat="1" ht="21" customHeight="1" x14ac:dyDescent="0.3">
      <c r="B87" s="133"/>
      <c r="C87" s="134"/>
      <c r="D87" s="134" t="s">
        <v>71</v>
      </c>
      <c r="E87" s="143" t="s">
        <v>150</v>
      </c>
      <c r="F87" s="143" t="s">
        <v>153</v>
      </c>
      <c r="G87" s="134"/>
      <c r="H87" s="134"/>
      <c r="J87" s="144">
        <f>$BK$87</f>
        <v>0</v>
      </c>
      <c r="K87" s="134"/>
      <c r="L87" s="137"/>
      <c r="M87" s="138"/>
      <c r="N87" s="134"/>
      <c r="O87" s="134"/>
      <c r="P87" s="139">
        <f>SUM($P$88:$P$133)</f>
        <v>0</v>
      </c>
      <c r="Q87" s="134"/>
      <c r="R87" s="139">
        <f>SUM($R$88:$R$133)</f>
        <v>0</v>
      </c>
      <c r="S87" s="134"/>
      <c r="T87" s="140">
        <f>SUM($T$88:$T$133)</f>
        <v>0</v>
      </c>
      <c r="AR87" s="141" t="s">
        <v>21</v>
      </c>
      <c r="AT87" s="141" t="s">
        <v>71</v>
      </c>
      <c r="AU87" s="141" t="s">
        <v>21</v>
      </c>
      <c r="AY87" s="141" t="s">
        <v>149</v>
      </c>
      <c r="BK87" s="142">
        <f>SUM($BK$88:$BK$133)</f>
        <v>0</v>
      </c>
    </row>
    <row r="88" spans="2:65" s="6" customFormat="1" ht="27" customHeight="1" x14ac:dyDescent="0.3">
      <c r="B88" s="23"/>
      <c r="C88" s="145" t="s">
        <v>21</v>
      </c>
      <c r="D88" s="145" t="s">
        <v>154</v>
      </c>
      <c r="E88" s="146" t="s">
        <v>155</v>
      </c>
      <c r="F88" s="147" t="s">
        <v>156</v>
      </c>
      <c r="G88" s="148" t="s">
        <v>157</v>
      </c>
      <c r="H88" s="149">
        <v>2</v>
      </c>
      <c r="I88" s="150"/>
      <c r="J88" s="151">
        <f>ROUND($I$88*$H$88,2)</f>
        <v>0</v>
      </c>
      <c r="K88" s="147"/>
      <c r="L88" s="43"/>
      <c r="M88" s="152"/>
      <c r="N88" s="153" t="s">
        <v>43</v>
      </c>
      <c r="O88" s="24"/>
      <c r="P88" s="154">
        <f>$O$88*$H$88</f>
        <v>0</v>
      </c>
      <c r="Q88" s="154">
        <v>0</v>
      </c>
      <c r="R88" s="154">
        <f>$Q$88*$H$88</f>
        <v>0</v>
      </c>
      <c r="S88" s="154">
        <v>0</v>
      </c>
      <c r="T88" s="155">
        <f>$S$88*$H$88</f>
        <v>0</v>
      </c>
      <c r="AR88" s="89" t="s">
        <v>158</v>
      </c>
      <c r="AT88" s="89" t="s">
        <v>154</v>
      </c>
      <c r="AU88" s="89" t="s">
        <v>80</v>
      </c>
      <c r="AY88" s="6" t="s">
        <v>149</v>
      </c>
      <c r="BE88" s="156">
        <f>IF($N$88="základní",$J$88,0)</f>
        <v>0</v>
      </c>
      <c r="BF88" s="156">
        <f>IF($N$88="snížená",$J$88,0)</f>
        <v>0</v>
      </c>
      <c r="BG88" s="156">
        <f>IF($N$88="zákl. přenesená",$J$88,0)</f>
        <v>0</v>
      </c>
      <c r="BH88" s="156">
        <f>IF($N$88="sníž. přenesená",$J$88,0)</f>
        <v>0</v>
      </c>
      <c r="BI88" s="156">
        <f>IF($N$88="nulová",$J$88,0)</f>
        <v>0</v>
      </c>
      <c r="BJ88" s="89" t="s">
        <v>21</v>
      </c>
      <c r="BK88" s="156">
        <f>ROUND($I$88*$H$88,2)</f>
        <v>0</v>
      </c>
      <c r="BL88" s="89" t="s">
        <v>158</v>
      </c>
      <c r="BM88" s="89" t="s">
        <v>21</v>
      </c>
    </row>
    <row r="89" spans="2:65" s="6" customFormat="1" ht="27" customHeight="1" x14ac:dyDescent="0.3">
      <c r="B89" s="23"/>
      <c r="C89" s="24"/>
      <c r="D89" s="157" t="s">
        <v>159</v>
      </c>
      <c r="E89" s="24"/>
      <c r="F89" s="158" t="s">
        <v>156</v>
      </c>
      <c r="G89" s="24"/>
      <c r="H89" s="24"/>
      <c r="J89" s="24"/>
      <c r="K89" s="24"/>
      <c r="L89" s="43"/>
      <c r="M89" s="56"/>
      <c r="N89" s="24"/>
      <c r="O89" s="24"/>
      <c r="P89" s="24"/>
      <c r="Q89" s="24"/>
      <c r="R89" s="24"/>
      <c r="S89" s="24"/>
      <c r="T89" s="57"/>
      <c r="AT89" s="6" t="s">
        <v>159</v>
      </c>
      <c r="AU89" s="6" t="s">
        <v>80</v>
      </c>
    </row>
    <row r="90" spans="2:65" s="6" customFormat="1" ht="39" customHeight="1" x14ac:dyDescent="0.3">
      <c r="B90" s="23"/>
      <c r="C90" s="145" t="s">
        <v>80</v>
      </c>
      <c r="D90" s="145" t="s">
        <v>154</v>
      </c>
      <c r="E90" s="146" t="s">
        <v>160</v>
      </c>
      <c r="F90" s="147" t="s">
        <v>161</v>
      </c>
      <c r="G90" s="148" t="s">
        <v>157</v>
      </c>
      <c r="H90" s="149">
        <v>5</v>
      </c>
      <c r="I90" s="150"/>
      <c r="J90" s="151">
        <f>ROUND($I$90*$H$90,2)</f>
        <v>0</v>
      </c>
      <c r="K90" s="147"/>
      <c r="L90" s="43"/>
      <c r="M90" s="152"/>
      <c r="N90" s="153" t="s">
        <v>43</v>
      </c>
      <c r="O90" s="24"/>
      <c r="P90" s="154">
        <f>$O$90*$H$90</f>
        <v>0</v>
      </c>
      <c r="Q90" s="154">
        <v>0</v>
      </c>
      <c r="R90" s="154">
        <f>$Q$90*$H$90</f>
        <v>0</v>
      </c>
      <c r="S90" s="154">
        <v>0</v>
      </c>
      <c r="T90" s="155">
        <f>$S$90*$H$90</f>
        <v>0</v>
      </c>
      <c r="AR90" s="89" t="s">
        <v>158</v>
      </c>
      <c r="AT90" s="89" t="s">
        <v>154</v>
      </c>
      <c r="AU90" s="89" t="s">
        <v>80</v>
      </c>
      <c r="AY90" s="6" t="s">
        <v>149</v>
      </c>
      <c r="BE90" s="156">
        <f>IF($N$90="základní",$J$90,0)</f>
        <v>0</v>
      </c>
      <c r="BF90" s="156">
        <f>IF($N$90="snížená",$J$90,0)</f>
        <v>0</v>
      </c>
      <c r="BG90" s="156">
        <f>IF($N$90="zákl. přenesená",$J$90,0)</f>
        <v>0</v>
      </c>
      <c r="BH90" s="156">
        <f>IF($N$90="sníž. přenesená",$J$90,0)</f>
        <v>0</v>
      </c>
      <c r="BI90" s="156">
        <f>IF($N$90="nulová",$J$90,0)</f>
        <v>0</v>
      </c>
      <c r="BJ90" s="89" t="s">
        <v>21</v>
      </c>
      <c r="BK90" s="156">
        <f>ROUND($I$90*$H$90,2)</f>
        <v>0</v>
      </c>
      <c r="BL90" s="89" t="s">
        <v>158</v>
      </c>
      <c r="BM90" s="89" t="s">
        <v>80</v>
      </c>
    </row>
    <row r="91" spans="2:65" s="6" customFormat="1" ht="27" customHeight="1" x14ac:dyDescent="0.3">
      <c r="B91" s="23"/>
      <c r="C91" s="24"/>
      <c r="D91" s="157" t="s">
        <v>159</v>
      </c>
      <c r="E91" s="24"/>
      <c r="F91" s="158" t="s">
        <v>161</v>
      </c>
      <c r="G91" s="24"/>
      <c r="H91" s="24"/>
      <c r="J91" s="24"/>
      <c r="K91" s="24"/>
      <c r="L91" s="43"/>
      <c r="M91" s="56"/>
      <c r="N91" s="24"/>
      <c r="O91" s="24"/>
      <c r="P91" s="24"/>
      <c r="Q91" s="24"/>
      <c r="R91" s="24"/>
      <c r="S91" s="24"/>
      <c r="T91" s="57"/>
      <c r="AT91" s="6" t="s">
        <v>159</v>
      </c>
      <c r="AU91" s="6" t="s">
        <v>80</v>
      </c>
    </row>
    <row r="92" spans="2:65" s="6" customFormat="1" ht="39" customHeight="1" x14ac:dyDescent="0.3">
      <c r="B92" s="23"/>
      <c r="C92" s="145" t="s">
        <v>162</v>
      </c>
      <c r="D92" s="145" t="s">
        <v>154</v>
      </c>
      <c r="E92" s="146" t="s">
        <v>163</v>
      </c>
      <c r="F92" s="147" t="s">
        <v>164</v>
      </c>
      <c r="G92" s="148" t="s">
        <v>157</v>
      </c>
      <c r="H92" s="149">
        <v>4</v>
      </c>
      <c r="I92" s="150"/>
      <c r="J92" s="151">
        <f>ROUND($I$92*$H$92,2)</f>
        <v>0</v>
      </c>
      <c r="K92" s="147"/>
      <c r="L92" s="43"/>
      <c r="M92" s="152"/>
      <c r="N92" s="153" t="s">
        <v>43</v>
      </c>
      <c r="O92" s="24"/>
      <c r="P92" s="154">
        <f>$O$92*$H$92</f>
        <v>0</v>
      </c>
      <c r="Q92" s="154">
        <v>0</v>
      </c>
      <c r="R92" s="154">
        <f>$Q$92*$H$92</f>
        <v>0</v>
      </c>
      <c r="S92" s="154">
        <v>0</v>
      </c>
      <c r="T92" s="155">
        <f>$S$92*$H$92</f>
        <v>0</v>
      </c>
      <c r="AR92" s="89" t="s">
        <v>158</v>
      </c>
      <c r="AT92" s="89" t="s">
        <v>154</v>
      </c>
      <c r="AU92" s="89" t="s">
        <v>80</v>
      </c>
      <c r="AY92" s="6" t="s">
        <v>149</v>
      </c>
      <c r="BE92" s="156">
        <f>IF($N$92="základní",$J$92,0)</f>
        <v>0</v>
      </c>
      <c r="BF92" s="156">
        <f>IF($N$92="snížená",$J$92,0)</f>
        <v>0</v>
      </c>
      <c r="BG92" s="156">
        <f>IF($N$92="zákl. přenesená",$J$92,0)</f>
        <v>0</v>
      </c>
      <c r="BH92" s="156">
        <f>IF($N$92="sníž. přenesená",$J$92,0)</f>
        <v>0</v>
      </c>
      <c r="BI92" s="156">
        <f>IF($N$92="nulová",$J$92,0)</f>
        <v>0</v>
      </c>
      <c r="BJ92" s="89" t="s">
        <v>21</v>
      </c>
      <c r="BK92" s="156">
        <f>ROUND($I$92*$H$92,2)</f>
        <v>0</v>
      </c>
      <c r="BL92" s="89" t="s">
        <v>158</v>
      </c>
      <c r="BM92" s="89" t="s">
        <v>162</v>
      </c>
    </row>
    <row r="93" spans="2:65" s="6" customFormat="1" ht="38.25" customHeight="1" x14ac:dyDescent="0.3">
      <c r="B93" s="23"/>
      <c r="C93" s="24"/>
      <c r="D93" s="157" t="s">
        <v>159</v>
      </c>
      <c r="E93" s="24"/>
      <c r="F93" s="158" t="s">
        <v>165</v>
      </c>
      <c r="G93" s="24"/>
      <c r="H93" s="24"/>
      <c r="J93" s="24"/>
      <c r="K93" s="24"/>
      <c r="L93" s="43"/>
      <c r="M93" s="56"/>
      <c r="N93" s="24"/>
      <c r="O93" s="24"/>
      <c r="P93" s="24"/>
      <c r="Q93" s="24"/>
      <c r="R93" s="24"/>
      <c r="S93" s="24"/>
      <c r="T93" s="57"/>
      <c r="AT93" s="6" t="s">
        <v>159</v>
      </c>
      <c r="AU93" s="6" t="s">
        <v>80</v>
      </c>
    </row>
    <row r="94" spans="2:65" s="6" customFormat="1" ht="27" customHeight="1" x14ac:dyDescent="0.3">
      <c r="B94" s="23"/>
      <c r="C94" s="145" t="s">
        <v>158</v>
      </c>
      <c r="D94" s="145" t="s">
        <v>154</v>
      </c>
      <c r="E94" s="146" t="s">
        <v>166</v>
      </c>
      <c r="F94" s="147" t="s">
        <v>167</v>
      </c>
      <c r="G94" s="148" t="s">
        <v>157</v>
      </c>
      <c r="H94" s="149">
        <v>1</v>
      </c>
      <c r="I94" s="150"/>
      <c r="J94" s="151">
        <f>ROUND($I$94*$H$94,2)</f>
        <v>0</v>
      </c>
      <c r="K94" s="147"/>
      <c r="L94" s="43"/>
      <c r="M94" s="152"/>
      <c r="N94" s="153" t="s">
        <v>43</v>
      </c>
      <c r="O94" s="24"/>
      <c r="P94" s="154">
        <f>$O$94*$H$94</f>
        <v>0</v>
      </c>
      <c r="Q94" s="154">
        <v>0</v>
      </c>
      <c r="R94" s="154">
        <f>$Q$94*$H$94</f>
        <v>0</v>
      </c>
      <c r="S94" s="154">
        <v>0</v>
      </c>
      <c r="T94" s="155">
        <f>$S$94*$H$94</f>
        <v>0</v>
      </c>
      <c r="AR94" s="89" t="s">
        <v>158</v>
      </c>
      <c r="AT94" s="89" t="s">
        <v>154</v>
      </c>
      <c r="AU94" s="89" t="s">
        <v>80</v>
      </c>
      <c r="AY94" s="6" t="s">
        <v>149</v>
      </c>
      <c r="BE94" s="156">
        <f>IF($N$94="základní",$J$94,0)</f>
        <v>0</v>
      </c>
      <c r="BF94" s="156">
        <f>IF($N$94="snížená",$J$94,0)</f>
        <v>0</v>
      </c>
      <c r="BG94" s="156">
        <f>IF($N$94="zákl. přenesená",$J$94,0)</f>
        <v>0</v>
      </c>
      <c r="BH94" s="156">
        <f>IF($N$94="sníž. přenesená",$J$94,0)</f>
        <v>0</v>
      </c>
      <c r="BI94" s="156">
        <f>IF($N$94="nulová",$J$94,0)</f>
        <v>0</v>
      </c>
      <c r="BJ94" s="89" t="s">
        <v>21</v>
      </c>
      <c r="BK94" s="156">
        <f>ROUND($I$94*$H$94,2)</f>
        <v>0</v>
      </c>
      <c r="BL94" s="89" t="s">
        <v>158</v>
      </c>
      <c r="BM94" s="89" t="s">
        <v>158</v>
      </c>
    </row>
    <row r="95" spans="2:65" s="6" customFormat="1" ht="27" customHeight="1" x14ac:dyDescent="0.3">
      <c r="B95" s="23"/>
      <c r="C95" s="24"/>
      <c r="D95" s="157" t="s">
        <v>159</v>
      </c>
      <c r="E95" s="24"/>
      <c r="F95" s="158" t="s">
        <v>167</v>
      </c>
      <c r="G95" s="24"/>
      <c r="H95" s="24"/>
      <c r="J95" s="24"/>
      <c r="K95" s="24"/>
      <c r="L95" s="43"/>
      <c r="M95" s="56"/>
      <c r="N95" s="24"/>
      <c r="O95" s="24"/>
      <c r="P95" s="24"/>
      <c r="Q95" s="24"/>
      <c r="R95" s="24"/>
      <c r="S95" s="24"/>
      <c r="T95" s="57"/>
      <c r="AT95" s="6" t="s">
        <v>159</v>
      </c>
      <c r="AU95" s="6" t="s">
        <v>80</v>
      </c>
    </row>
    <row r="96" spans="2:65" s="6" customFormat="1" ht="15.75" customHeight="1" x14ac:dyDescent="0.3">
      <c r="B96" s="23"/>
      <c r="C96" s="145" t="s">
        <v>168</v>
      </c>
      <c r="D96" s="145" t="s">
        <v>154</v>
      </c>
      <c r="E96" s="146" t="s">
        <v>169</v>
      </c>
      <c r="F96" s="147" t="s">
        <v>170</v>
      </c>
      <c r="G96" s="148" t="s">
        <v>157</v>
      </c>
      <c r="H96" s="149">
        <v>1</v>
      </c>
      <c r="I96" s="150"/>
      <c r="J96" s="151">
        <f>ROUND($I$96*$H$96,2)</f>
        <v>0</v>
      </c>
      <c r="K96" s="147"/>
      <c r="L96" s="43"/>
      <c r="M96" s="152"/>
      <c r="N96" s="153" t="s">
        <v>43</v>
      </c>
      <c r="O96" s="24"/>
      <c r="P96" s="154">
        <f>$O$96*$H$96</f>
        <v>0</v>
      </c>
      <c r="Q96" s="154">
        <v>0</v>
      </c>
      <c r="R96" s="154">
        <f>$Q$96*$H$96</f>
        <v>0</v>
      </c>
      <c r="S96" s="154">
        <v>0</v>
      </c>
      <c r="T96" s="155">
        <f>$S$96*$H$96</f>
        <v>0</v>
      </c>
      <c r="AR96" s="89" t="s">
        <v>158</v>
      </c>
      <c r="AT96" s="89" t="s">
        <v>154</v>
      </c>
      <c r="AU96" s="89" t="s">
        <v>80</v>
      </c>
      <c r="AY96" s="6" t="s">
        <v>149</v>
      </c>
      <c r="BE96" s="156">
        <f>IF($N$96="základní",$J$96,0)</f>
        <v>0</v>
      </c>
      <c r="BF96" s="156">
        <f>IF($N$96="snížená",$J$96,0)</f>
        <v>0</v>
      </c>
      <c r="BG96" s="156">
        <f>IF($N$96="zákl. přenesená",$J$96,0)</f>
        <v>0</v>
      </c>
      <c r="BH96" s="156">
        <f>IF($N$96="sníž. přenesená",$J$96,0)</f>
        <v>0</v>
      </c>
      <c r="BI96" s="156">
        <f>IF($N$96="nulová",$J$96,0)</f>
        <v>0</v>
      </c>
      <c r="BJ96" s="89" t="s">
        <v>21</v>
      </c>
      <c r="BK96" s="156">
        <f>ROUND($I$96*$H$96,2)</f>
        <v>0</v>
      </c>
      <c r="BL96" s="89" t="s">
        <v>158</v>
      </c>
      <c r="BM96" s="89" t="s">
        <v>168</v>
      </c>
    </row>
    <row r="97" spans="2:65" s="6" customFormat="1" ht="16.5" customHeight="1" x14ac:dyDescent="0.3">
      <c r="B97" s="23"/>
      <c r="C97" s="24"/>
      <c r="D97" s="157" t="s">
        <v>159</v>
      </c>
      <c r="E97" s="24"/>
      <c r="F97" s="158" t="s">
        <v>170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159</v>
      </c>
      <c r="AU97" s="6" t="s">
        <v>80</v>
      </c>
    </row>
    <row r="98" spans="2:65" s="6" customFormat="1" ht="15.75" customHeight="1" x14ac:dyDescent="0.3">
      <c r="B98" s="23"/>
      <c r="C98" s="145" t="s">
        <v>171</v>
      </c>
      <c r="D98" s="145" t="s">
        <v>154</v>
      </c>
      <c r="E98" s="146" t="s">
        <v>172</v>
      </c>
      <c r="F98" s="147" t="s">
        <v>173</v>
      </c>
      <c r="G98" s="148" t="s">
        <v>157</v>
      </c>
      <c r="H98" s="149">
        <v>1</v>
      </c>
      <c r="I98" s="150"/>
      <c r="J98" s="151">
        <f>ROUND($I$98*$H$98,2)</f>
        <v>0</v>
      </c>
      <c r="K98" s="147"/>
      <c r="L98" s="43"/>
      <c r="M98" s="152"/>
      <c r="N98" s="153" t="s">
        <v>43</v>
      </c>
      <c r="O98" s="24"/>
      <c r="P98" s="154">
        <f>$O$98*$H$98</f>
        <v>0</v>
      </c>
      <c r="Q98" s="154">
        <v>0</v>
      </c>
      <c r="R98" s="154">
        <f>$Q$98*$H$98</f>
        <v>0</v>
      </c>
      <c r="S98" s="154">
        <v>0</v>
      </c>
      <c r="T98" s="155">
        <f>$S$98*$H$98</f>
        <v>0</v>
      </c>
      <c r="AR98" s="89" t="s">
        <v>158</v>
      </c>
      <c r="AT98" s="89" t="s">
        <v>154</v>
      </c>
      <c r="AU98" s="89" t="s">
        <v>80</v>
      </c>
      <c r="AY98" s="6" t="s">
        <v>149</v>
      </c>
      <c r="BE98" s="156">
        <f>IF($N$98="základní",$J$98,0)</f>
        <v>0</v>
      </c>
      <c r="BF98" s="156">
        <f>IF($N$98="snížená",$J$98,0)</f>
        <v>0</v>
      </c>
      <c r="BG98" s="156">
        <f>IF($N$98="zákl. přenesená",$J$98,0)</f>
        <v>0</v>
      </c>
      <c r="BH98" s="156">
        <f>IF($N$98="sníž. přenesená",$J$98,0)</f>
        <v>0</v>
      </c>
      <c r="BI98" s="156">
        <f>IF($N$98="nulová",$J$98,0)</f>
        <v>0</v>
      </c>
      <c r="BJ98" s="89" t="s">
        <v>21</v>
      </c>
      <c r="BK98" s="156">
        <f>ROUND($I$98*$H$98,2)</f>
        <v>0</v>
      </c>
      <c r="BL98" s="89" t="s">
        <v>158</v>
      </c>
      <c r="BM98" s="89" t="s">
        <v>171</v>
      </c>
    </row>
    <row r="99" spans="2:65" s="6" customFormat="1" ht="16.5" customHeight="1" x14ac:dyDescent="0.3">
      <c r="B99" s="23"/>
      <c r="C99" s="24"/>
      <c r="D99" s="157" t="s">
        <v>159</v>
      </c>
      <c r="E99" s="24"/>
      <c r="F99" s="158" t="s">
        <v>173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159</v>
      </c>
      <c r="AU99" s="6" t="s">
        <v>80</v>
      </c>
    </row>
    <row r="100" spans="2:65" s="6" customFormat="1" ht="15.75" customHeight="1" x14ac:dyDescent="0.3">
      <c r="B100" s="23"/>
      <c r="C100" s="145" t="s">
        <v>174</v>
      </c>
      <c r="D100" s="145" t="s">
        <v>154</v>
      </c>
      <c r="E100" s="146" t="s">
        <v>175</v>
      </c>
      <c r="F100" s="147" t="s">
        <v>176</v>
      </c>
      <c r="G100" s="148" t="s">
        <v>157</v>
      </c>
      <c r="H100" s="149">
        <v>1</v>
      </c>
      <c r="I100" s="150"/>
      <c r="J100" s="151">
        <f>ROUND($I$100*$H$100,2)</f>
        <v>0</v>
      </c>
      <c r="K100" s="147"/>
      <c r="L100" s="43"/>
      <c r="M100" s="152"/>
      <c r="N100" s="153" t="s">
        <v>43</v>
      </c>
      <c r="O100" s="24"/>
      <c r="P100" s="154">
        <f>$O$100*$H$100</f>
        <v>0</v>
      </c>
      <c r="Q100" s="154">
        <v>0</v>
      </c>
      <c r="R100" s="154">
        <f>$Q$100*$H$100</f>
        <v>0</v>
      </c>
      <c r="S100" s="154">
        <v>0</v>
      </c>
      <c r="T100" s="155">
        <f>$S$100*$H$100</f>
        <v>0</v>
      </c>
      <c r="AR100" s="89" t="s">
        <v>158</v>
      </c>
      <c r="AT100" s="89" t="s">
        <v>154</v>
      </c>
      <c r="AU100" s="89" t="s">
        <v>80</v>
      </c>
      <c r="AY100" s="6" t="s">
        <v>149</v>
      </c>
      <c r="BE100" s="156">
        <f>IF($N$100="základní",$J$100,0)</f>
        <v>0</v>
      </c>
      <c r="BF100" s="156">
        <f>IF($N$100="snížená",$J$100,0)</f>
        <v>0</v>
      </c>
      <c r="BG100" s="156">
        <f>IF($N$100="zákl. přenesená",$J$100,0)</f>
        <v>0</v>
      </c>
      <c r="BH100" s="156">
        <f>IF($N$100="sníž. přenesená",$J$100,0)</f>
        <v>0</v>
      </c>
      <c r="BI100" s="156">
        <f>IF($N$100="nulová",$J$100,0)</f>
        <v>0</v>
      </c>
      <c r="BJ100" s="89" t="s">
        <v>21</v>
      </c>
      <c r="BK100" s="156">
        <f>ROUND($I$100*$H$100,2)</f>
        <v>0</v>
      </c>
      <c r="BL100" s="89" t="s">
        <v>158</v>
      </c>
      <c r="BM100" s="89" t="s">
        <v>174</v>
      </c>
    </row>
    <row r="101" spans="2:65" s="6" customFormat="1" ht="16.5" customHeight="1" x14ac:dyDescent="0.3">
      <c r="B101" s="23"/>
      <c r="C101" s="24"/>
      <c r="D101" s="157" t="s">
        <v>159</v>
      </c>
      <c r="E101" s="24"/>
      <c r="F101" s="158" t="s">
        <v>176</v>
      </c>
      <c r="G101" s="24"/>
      <c r="H101" s="24"/>
      <c r="J101" s="24"/>
      <c r="K101" s="24"/>
      <c r="L101" s="43"/>
      <c r="M101" s="56"/>
      <c r="N101" s="24"/>
      <c r="O101" s="24"/>
      <c r="P101" s="24"/>
      <c r="Q101" s="24"/>
      <c r="R101" s="24"/>
      <c r="S101" s="24"/>
      <c r="T101" s="57"/>
      <c r="AT101" s="6" t="s">
        <v>159</v>
      </c>
      <c r="AU101" s="6" t="s">
        <v>80</v>
      </c>
    </row>
    <row r="102" spans="2:65" s="6" customFormat="1" ht="27" customHeight="1" x14ac:dyDescent="0.3">
      <c r="B102" s="23"/>
      <c r="C102" s="145" t="s">
        <v>177</v>
      </c>
      <c r="D102" s="145" t="s">
        <v>154</v>
      </c>
      <c r="E102" s="146" t="s">
        <v>178</v>
      </c>
      <c r="F102" s="147" t="s">
        <v>179</v>
      </c>
      <c r="G102" s="148" t="s">
        <v>157</v>
      </c>
      <c r="H102" s="149">
        <v>2</v>
      </c>
      <c r="I102" s="150"/>
      <c r="J102" s="151">
        <f>ROUND($I$102*$H$102,2)</f>
        <v>0</v>
      </c>
      <c r="K102" s="147"/>
      <c r="L102" s="43"/>
      <c r="M102" s="152"/>
      <c r="N102" s="153" t="s">
        <v>43</v>
      </c>
      <c r="O102" s="24"/>
      <c r="P102" s="154">
        <f>$O$102*$H$102</f>
        <v>0</v>
      </c>
      <c r="Q102" s="154">
        <v>0</v>
      </c>
      <c r="R102" s="154">
        <f>$Q$102*$H$102</f>
        <v>0</v>
      </c>
      <c r="S102" s="154">
        <v>0</v>
      </c>
      <c r="T102" s="155">
        <f>$S$102*$H$102</f>
        <v>0</v>
      </c>
      <c r="AR102" s="89" t="s">
        <v>158</v>
      </c>
      <c r="AT102" s="89" t="s">
        <v>154</v>
      </c>
      <c r="AU102" s="89" t="s">
        <v>80</v>
      </c>
      <c r="AY102" s="6" t="s">
        <v>149</v>
      </c>
      <c r="BE102" s="156">
        <f>IF($N$102="základní",$J$102,0)</f>
        <v>0</v>
      </c>
      <c r="BF102" s="156">
        <f>IF($N$102="snížená",$J$102,0)</f>
        <v>0</v>
      </c>
      <c r="BG102" s="156">
        <f>IF($N$102="zákl. přenesená",$J$102,0)</f>
        <v>0</v>
      </c>
      <c r="BH102" s="156">
        <f>IF($N$102="sníž. přenesená",$J$102,0)</f>
        <v>0</v>
      </c>
      <c r="BI102" s="156">
        <f>IF($N$102="nulová",$J$102,0)</f>
        <v>0</v>
      </c>
      <c r="BJ102" s="89" t="s">
        <v>21</v>
      </c>
      <c r="BK102" s="156">
        <f>ROUND($I$102*$H$102,2)</f>
        <v>0</v>
      </c>
      <c r="BL102" s="89" t="s">
        <v>158</v>
      </c>
      <c r="BM102" s="89" t="s">
        <v>177</v>
      </c>
    </row>
    <row r="103" spans="2:65" s="6" customFormat="1" ht="27" customHeight="1" x14ac:dyDescent="0.3">
      <c r="B103" s="23"/>
      <c r="C103" s="24"/>
      <c r="D103" s="157" t="s">
        <v>159</v>
      </c>
      <c r="E103" s="24"/>
      <c r="F103" s="158" t="s">
        <v>179</v>
      </c>
      <c r="G103" s="24"/>
      <c r="H103" s="24"/>
      <c r="J103" s="24"/>
      <c r="K103" s="24"/>
      <c r="L103" s="43"/>
      <c r="M103" s="56"/>
      <c r="N103" s="24"/>
      <c r="O103" s="24"/>
      <c r="P103" s="24"/>
      <c r="Q103" s="24"/>
      <c r="R103" s="24"/>
      <c r="S103" s="24"/>
      <c r="T103" s="57"/>
      <c r="AT103" s="6" t="s">
        <v>159</v>
      </c>
      <c r="AU103" s="6" t="s">
        <v>80</v>
      </c>
    </row>
    <row r="104" spans="2:65" s="6" customFormat="1" ht="15.75" customHeight="1" x14ac:dyDescent="0.3">
      <c r="B104" s="23"/>
      <c r="C104" s="145" t="s">
        <v>180</v>
      </c>
      <c r="D104" s="145" t="s">
        <v>154</v>
      </c>
      <c r="E104" s="146" t="s">
        <v>181</v>
      </c>
      <c r="F104" s="147" t="s">
        <v>182</v>
      </c>
      <c r="G104" s="148" t="s">
        <v>157</v>
      </c>
      <c r="H104" s="149">
        <v>1</v>
      </c>
      <c r="I104" s="150"/>
      <c r="J104" s="151">
        <f>ROUND($I$104*$H$104,2)</f>
        <v>0</v>
      </c>
      <c r="K104" s="147"/>
      <c r="L104" s="43"/>
      <c r="M104" s="152"/>
      <c r="N104" s="153" t="s">
        <v>43</v>
      </c>
      <c r="O104" s="24"/>
      <c r="P104" s="154">
        <f>$O$104*$H$104</f>
        <v>0</v>
      </c>
      <c r="Q104" s="154">
        <v>0</v>
      </c>
      <c r="R104" s="154">
        <f>$Q$104*$H$104</f>
        <v>0</v>
      </c>
      <c r="S104" s="154">
        <v>0</v>
      </c>
      <c r="T104" s="155">
        <f>$S$104*$H$104</f>
        <v>0</v>
      </c>
      <c r="AR104" s="89" t="s">
        <v>158</v>
      </c>
      <c r="AT104" s="89" t="s">
        <v>154</v>
      </c>
      <c r="AU104" s="89" t="s">
        <v>80</v>
      </c>
      <c r="AY104" s="6" t="s">
        <v>149</v>
      </c>
      <c r="BE104" s="156">
        <f>IF($N$104="základní",$J$104,0)</f>
        <v>0</v>
      </c>
      <c r="BF104" s="156">
        <f>IF($N$104="snížená",$J$104,0)</f>
        <v>0</v>
      </c>
      <c r="BG104" s="156">
        <f>IF($N$104="zákl. přenesená",$J$104,0)</f>
        <v>0</v>
      </c>
      <c r="BH104" s="156">
        <f>IF($N$104="sníž. přenesená",$J$104,0)</f>
        <v>0</v>
      </c>
      <c r="BI104" s="156">
        <f>IF($N$104="nulová",$J$104,0)</f>
        <v>0</v>
      </c>
      <c r="BJ104" s="89" t="s">
        <v>21</v>
      </c>
      <c r="BK104" s="156">
        <f>ROUND($I$104*$H$104,2)</f>
        <v>0</v>
      </c>
      <c r="BL104" s="89" t="s">
        <v>158</v>
      </c>
      <c r="BM104" s="89" t="s">
        <v>180</v>
      </c>
    </row>
    <row r="105" spans="2:65" s="6" customFormat="1" ht="16.5" customHeight="1" x14ac:dyDescent="0.3">
      <c r="B105" s="23"/>
      <c r="C105" s="24"/>
      <c r="D105" s="157" t="s">
        <v>159</v>
      </c>
      <c r="E105" s="24"/>
      <c r="F105" s="158" t="s">
        <v>182</v>
      </c>
      <c r="G105" s="24"/>
      <c r="H105" s="24"/>
      <c r="J105" s="24"/>
      <c r="K105" s="24"/>
      <c r="L105" s="43"/>
      <c r="M105" s="56"/>
      <c r="N105" s="24"/>
      <c r="O105" s="24"/>
      <c r="P105" s="24"/>
      <c r="Q105" s="24"/>
      <c r="R105" s="24"/>
      <c r="S105" s="24"/>
      <c r="T105" s="57"/>
      <c r="AT105" s="6" t="s">
        <v>159</v>
      </c>
      <c r="AU105" s="6" t="s">
        <v>80</v>
      </c>
    </row>
    <row r="106" spans="2:65" s="6" customFormat="1" ht="27" customHeight="1" x14ac:dyDescent="0.3">
      <c r="B106" s="23"/>
      <c r="C106" s="145" t="s">
        <v>26</v>
      </c>
      <c r="D106" s="145" t="s">
        <v>154</v>
      </c>
      <c r="E106" s="146" t="s">
        <v>183</v>
      </c>
      <c r="F106" s="147" t="s">
        <v>184</v>
      </c>
      <c r="G106" s="148" t="s">
        <v>157</v>
      </c>
      <c r="H106" s="149">
        <v>1</v>
      </c>
      <c r="I106" s="150"/>
      <c r="J106" s="151">
        <f>ROUND($I$106*$H$106,2)</f>
        <v>0</v>
      </c>
      <c r="K106" s="147"/>
      <c r="L106" s="43"/>
      <c r="M106" s="152"/>
      <c r="N106" s="153" t="s">
        <v>43</v>
      </c>
      <c r="O106" s="24"/>
      <c r="P106" s="154">
        <f>$O$106*$H$106</f>
        <v>0</v>
      </c>
      <c r="Q106" s="154">
        <v>0</v>
      </c>
      <c r="R106" s="154">
        <f>$Q$106*$H$106</f>
        <v>0</v>
      </c>
      <c r="S106" s="154">
        <v>0</v>
      </c>
      <c r="T106" s="155">
        <f>$S$106*$H$106</f>
        <v>0</v>
      </c>
      <c r="AR106" s="89" t="s">
        <v>158</v>
      </c>
      <c r="AT106" s="89" t="s">
        <v>154</v>
      </c>
      <c r="AU106" s="89" t="s">
        <v>80</v>
      </c>
      <c r="AY106" s="6" t="s">
        <v>149</v>
      </c>
      <c r="BE106" s="156">
        <f>IF($N$106="základní",$J$106,0)</f>
        <v>0</v>
      </c>
      <c r="BF106" s="156">
        <f>IF($N$106="snížená",$J$106,0)</f>
        <v>0</v>
      </c>
      <c r="BG106" s="156">
        <f>IF($N$106="zákl. přenesená",$J$106,0)</f>
        <v>0</v>
      </c>
      <c r="BH106" s="156">
        <f>IF($N$106="sníž. přenesená",$J$106,0)</f>
        <v>0</v>
      </c>
      <c r="BI106" s="156">
        <f>IF($N$106="nulová",$J$106,0)</f>
        <v>0</v>
      </c>
      <c r="BJ106" s="89" t="s">
        <v>21</v>
      </c>
      <c r="BK106" s="156">
        <f>ROUND($I$106*$H$106,2)</f>
        <v>0</v>
      </c>
      <c r="BL106" s="89" t="s">
        <v>158</v>
      </c>
      <c r="BM106" s="89" t="s">
        <v>26</v>
      </c>
    </row>
    <row r="107" spans="2:65" s="6" customFormat="1" ht="16.5" customHeight="1" x14ac:dyDescent="0.3">
      <c r="B107" s="23"/>
      <c r="C107" s="24"/>
      <c r="D107" s="157" t="s">
        <v>159</v>
      </c>
      <c r="E107" s="24"/>
      <c r="F107" s="158" t="s">
        <v>184</v>
      </c>
      <c r="G107" s="24"/>
      <c r="H107" s="24"/>
      <c r="J107" s="24"/>
      <c r="K107" s="24"/>
      <c r="L107" s="43"/>
      <c r="M107" s="56"/>
      <c r="N107" s="24"/>
      <c r="O107" s="24"/>
      <c r="P107" s="24"/>
      <c r="Q107" s="24"/>
      <c r="R107" s="24"/>
      <c r="S107" s="24"/>
      <c r="T107" s="57"/>
      <c r="AT107" s="6" t="s">
        <v>159</v>
      </c>
      <c r="AU107" s="6" t="s">
        <v>80</v>
      </c>
    </row>
    <row r="108" spans="2:65" s="6" customFormat="1" ht="39" customHeight="1" x14ac:dyDescent="0.3">
      <c r="B108" s="23"/>
      <c r="C108" s="145" t="s">
        <v>185</v>
      </c>
      <c r="D108" s="145" t="s">
        <v>154</v>
      </c>
      <c r="E108" s="146" t="s">
        <v>186</v>
      </c>
      <c r="F108" s="147" t="s">
        <v>968</v>
      </c>
      <c r="G108" s="148" t="s">
        <v>157</v>
      </c>
      <c r="H108" s="149">
        <v>2</v>
      </c>
      <c r="I108" s="150"/>
      <c r="J108" s="151">
        <f>ROUND($I$108*$H$108,2)</f>
        <v>0</v>
      </c>
      <c r="K108" s="147"/>
      <c r="L108" s="43"/>
      <c r="M108" s="152"/>
      <c r="N108" s="153" t="s">
        <v>43</v>
      </c>
      <c r="O108" s="24"/>
      <c r="P108" s="154">
        <f>$O$108*$H$108</f>
        <v>0</v>
      </c>
      <c r="Q108" s="154">
        <v>0</v>
      </c>
      <c r="R108" s="154">
        <f>$Q$108*$H$108</f>
        <v>0</v>
      </c>
      <c r="S108" s="154">
        <v>0</v>
      </c>
      <c r="T108" s="155">
        <f>$S$108*$H$108</f>
        <v>0</v>
      </c>
      <c r="AR108" s="89" t="s">
        <v>158</v>
      </c>
      <c r="AT108" s="89" t="s">
        <v>154</v>
      </c>
      <c r="AU108" s="89" t="s">
        <v>80</v>
      </c>
      <c r="AY108" s="6" t="s">
        <v>149</v>
      </c>
      <c r="BE108" s="156">
        <f>IF($N$108="základní",$J$108,0)</f>
        <v>0</v>
      </c>
      <c r="BF108" s="156">
        <f>IF($N$108="snížená",$J$108,0)</f>
        <v>0</v>
      </c>
      <c r="BG108" s="156">
        <f>IF($N$108="zákl. přenesená",$J$108,0)</f>
        <v>0</v>
      </c>
      <c r="BH108" s="156">
        <f>IF($N$108="sníž. přenesená",$J$108,0)</f>
        <v>0</v>
      </c>
      <c r="BI108" s="156">
        <f>IF($N$108="nulová",$J$108,0)</f>
        <v>0</v>
      </c>
      <c r="BJ108" s="89" t="s">
        <v>21</v>
      </c>
      <c r="BK108" s="156">
        <f>ROUND($I$108*$H$108,2)</f>
        <v>0</v>
      </c>
      <c r="BL108" s="89" t="s">
        <v>158</v>
      </c>
      <c r="BM108" s="89" t="s">
        <v>185</v>
      </c>
    </row>
    <row r="109" spans="2:65" s="6" customFormat="1" ht="38.25" customHeight="1" x14ac:dyDescent="0.3">
      <c r="B109" s="23"/>
      <c r="C109" s="24"/>
      <c r="D109" s="157" t="s">
        <v>159</v>
      </c>
      <c r="E109" s="24"/>
      <c r="F109" s="158" t="s">
        <v>968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159</v>
      </c>
      <c r="AU109" s="6" t="s">
        <v>80</v>
      </c>
    </row>
    <row r="110" spans="2:65" s="6" customFormat="1" ht="39" customHeight="1" x14ac:dyDescent="0.3">
      <c r="B110" s="23"/>
      <c r="C110" s="145" t="s">
        <v>188</v>
      </c>
      <c r="D110" s="145" t="s">
        <v>154</v>
      </c>
      <c r="E110" s="146" t="s">
        <v>189</v>
      </c>
      <c r="F110" s="147" t="s">
        <v>969</v>
      </c>
      <c r="G110" s="148" t="s">
        <v>157</v>
      </c>
      <c r="H110" s="149">
        <v>3</v>
      </c>
      <c r="I110" s="150"/>
      <c r="J110" s="151">
        <f>ROUND($I$110*$H$110,2)</f>
        <v>0</v>
      </c>
      <c r="K110" s="147"/>
      <c r="L110" s="43"/>
      <c r="M110" s="152"/>
      <c r="N110" s="153" t="s">
        <v>43</v>
      </c>
      <c r="O110" s="24"/>
      <c r="P110" s="154">
        <f>$O$110*$H$110</f>
        <v>0</v>
      </c>
      <c r="Q110" s="154">
        <v>0</v>
      </c>
      <c r="R110" s="154">
        <f>$Q$110*$H$110</f>
        <v>0</v>
      </c>
      <c r="S110" s="154">
        <v>0</v>
      </c>
      <c r="T110" s="155">
        <f>$S$110*$H$110</f>
        <v>0</v>
      </c>
      <c r="AR110" s="89" t="s">
        <v>158</v>
      </c>
      <c r="AT110" s="89" t="s">
        <v>154</v>
      </c>
      <c r="AU110" s="89" t="s">
        <v>80</v>
      </c>
      <c r="AY110" s="6" t="s">
        <v>149</v>
      </c>
      <c r="BE110" s="156">
        <f>IF($N$110="základní",$J$110,0)</f>
        <v>0</v>
      </c>
      <c r="BF110" s="156">
        <f>IF($N$110="snížená",$J$110,0)</f>
        <v>0</v>
      </c>
      <c r="BG110" s="156">
        <f>IF($N$110="zákl. přenesená",$J$110,0)</f>
        <v>0</v>
      </c>
      <c r="BH110" s="156">
        <f>IF($N$110="sníž. přenesená",$J$110,0)</f>
        <v>0</v>
      </c>
      <c r="BI110" s="156">
        <f>IF($N$110="nulová",$J$110,0)</f>
        <v>0</v>
      </c>
      <c r="BJ110" s="89" t="s">
        <v>21</v>
      </c>
      <c r="BK110" s="156">
        <f>ROUND($I$110*$H$110,2)</f>
        <v>0</v>
      </c>
      <c r="BL110" s="89" t="s">
        <v>158</v>
      </c>
      <c r="BM110" s="89" t="s">
        <v>188</v>
      </c>
    </row>
    <row r="111" spans="2:65" s="6" customFormat="1" ht="38.25" customHeight="1" x14ac:dyDescent="0.3">
      <c r="B111" s="23"/>
      <c r="C111" s="24"/>
      <c r="D111" s="157" t="s">
        <v>159</v>
      </c>
      <c r="E111" s="24"/>
      <c r="F111" s="158" t="s">
        <v>969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159</v>
      </c>
      <c r="AU111" s="6" t="s">
        <v>80</v>
      </c>
    </row>
    <row r="112" spans="2:65" s="6" customFormat="1" ht="27" customHeight="1" x14ac:dyDescent="0.3">
      <c r="B112" s="23"/>
      <c r="C112" s="145" t="s">
        <v>191</v>
      </c>
      <c r="D112" s="145" t="s">
        <v>154</v>
      </c>
      <c r="E112" s="146" t="s">
        <v>192</v>
      </c>
      <c r="F112" s="147" t="s">
        <v>970</v>
      </c>
      <c r="G112" s="148" t="s">
        <v>157</v>
      </c>
      <c r="H112" s="149">
        <v>2</v>
      </c>
      <c r="I112" s="150"/>
      <c r="J112" s="151">
        <f>ROUND($I$112*$H$112,2)</f>
        <v>0</v>
      </c>
      <c r="K112" s="147"/>
      <c r="L112" s="43"/>
      <c r="M112" s="152"/>
      <c r="N112" s="153" t="s">
        <v>43</v>
      </c>
      <c r="O112" s="24"/>
      <c r="P112" s="154">
        <f>$O$112*$H$112</f>
        <v>0</v>
      </c>
      <c r="Q112" s="154">
        <v>0</v>
      </c>
      <c r="R112" s="154">
        <f>$Q$112*$H$112</f>
        <v>0</v>
      </c>
      <c r="S112" s="154">
        <v>0</v>
      </c>
      <c r="T112" s="155">
        <f>$S$112*$H$112</f>
        <v>0</v>
      </c>
      <c r="AR112" s="89" t="s">
        <v>158</v>
      </c>
      <c r="AT112" s="89" t="s">
        <v>154</v>
      </c>
      <c r="AU112" s="89" t="s">
        <v>80</v>
      </c>
      <c r="AY112" s="6" t="s">
        <v>149</v>
      </c>
      <c r="BE112" s="156">
        <f>IF($N$112="základní",$J$112,0)</f>
        <v>0</v>
      </c>
      <c r="BF112" s="156">
        <f>IF($N$112="snížená",$J$112,0)</f>
        <v>0</v>
      </c>
      <c r="BG112" s="156">
        <f>IF($N$112="zákl. přenesená",$J$112,0)</f>
        <v>0</v>
      </c>
      <c r="BH112" s="156">
        <f>IF($N$112="sníž. přenesená",$J$112,0)</f>
        <v>0</v>
      </c>
      <c r="BI112" s="156">
        <f>IF($N$112="nulová",$J$112,0)</f>
        <v>0</v>
      </c>
      <c r="BJ112" s="89" t="s">
        <v>21</v>
      </c>
      <c r="BK112" s="156">
        <f>ROUND($I$112*$H$112,2)</f>
        <v>0</v>
      </c>
      <c r="BL112" s="89" t="s">
        <v>158</v>
      </c>
      <c r="BM112" s="89" t="s">
        <v>191</v>
      </c>
    </row>
    <row r="113" spans="2:65" s="6" customFormat="1" ht="16.5" customHeight="1" x14ac:dyDescent="0.3">
      <c r="B113" s="23"/>
      <c r="C113" s="24"/>
      <c r="D113" s="157" t="s">
        <v>159</v>
      </c>
      <c r="E113" s="24"/>
      <c r="F113" s="158" t="s">
        <v>970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159</v>
      </c>
      <c r="AU113" s="6" t="s">
        <v>80</v>
      </c>
    </row>
    <row r="114" spans="2:65" s="6" customFormat="1" ht="27" customHeight="1" x14ac:dyDescent="0.3">
      <c r="B114" s="23"/>
      <c r="C114" s="145" t="s">
        <v>194</v>
      </c>
      <c r="D114" s="145" t="s">
        <v>154</v>
      </c>
      <c r="E114" s="146" t="s">
        <v>195</v>
      </c>
      <c r="F114" s="147" t="s">
        <v>196</v>
      </c>
      <c r="G114" s="148" t="s">
        <v>157</v>
      </c>
      <c r="H114" s="149">
        <v>1</v>
      </c>
      <c r="I114" s="150"/>
      <c r="J114" s="151">
        <f>ROUND($I$114*$H$114,2)</f>
        <v>0</v>
      </c>
      <c r="K114" s="147"/>
      <c r="L114" s="43"/>
      <c r="M114" s="152"/>
      <c r="N114" s="153" t="s">
        <v>43</v>
      </c>
      <c r="O114" s="24"/>
      <c r="P114" s="154">
        <f>$O$114*$H$114</f>
        <v>0</v>
      </c>
      <c r="Q114" s="154">
        <v>0</v>
      </c>
      <c r="R114" s="154">
        <f>$Q$114*$H$114</f>
        <v>0</v>
      </c>
      <c r="S114" s="154">
        <v>0</v>
      </c>
      <c r="T114" s="155">
        <f>$S$114*$H$114</f>
        <v>0</v>
      </c>
      <c r="AR114" s="89" t="s">
        <v>158</v>
      </c>
      <c r="AT114" s="89" t="s">
        <v>154</v>
      </c>
      <c r="AU114" s="89" t="s">
        <v>80</v>
      </c>
      <c r="AY114" s="6" t="s">
        <v>149</v>
      </c>
      <c r="BE114" s="156">
        <f>IF($N$114="základní",$J$114,0)</f>
        <v>0</v>
      </c>
      <c r="BF114" s="156">
        <f>IF($N$114="snížená",$J$114,0)</f>
        <v>0</v>
      </c>
      <c r="BG114" s="156">
        <f>IF($N$114="zákl. přenesená",$J$114,0)</f>
        <v>0</v>
      </c>
      <c r="BH114" s="156">
        <f>IF($N$114="sníž. přenesená",$J$114,0)</f>
        <v>0</v>
      </c>
      <c r="BI114" s="156">
        <f>IF($N$114="nulová",$J$114,0)</f>
        <v>0</v>
      </c>
      <c r="BJ114" s="89" t="s">
        <v>21</v>
      </c>
      <c r="BK114" s="156">
        <f>ROUND($I$114*$H$114,2)</f>
        <v>0</v>
      </c>
      <c r="BL114" s="89" t="s">
        <v>158</v>
      </c>
      <c r="BM114" s="89" t="s">
        <v>194</v>
      </c>
    </row>
    <row r="115" spans="2:65" s="6" customFormat="1" ht="16.5" customHeight="1" x14ac:dyDescent="0.3">
      <c r="B115" s="23"/>
      <c r="C115" s="24"/>
      <c r="D115" s="157" t="s">
        <v>159</v>
      </c>
      <c r="E115" s="24"/>
      <c r="F115" s="158" t="s">
        <v>196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159</v>
      </c>
      <c r="AU115" s="6" t="s">
        <v>80</v>
      </c>
    </row>
    <row r="116" spans="2:65" s="6" customFormat="1" ht="15.75" customHeight="1" x14ac:dyDescent="0.3">
      <c r="B116" s="23"/>
      <c r="C116" s="145" t="s">
        <v>8</v>
      </c>
      <c r="D116" s="145" t="s">
        <v>154</v>
      </c>
      <c r="E116" s="146" t="s">
        <v>197</v>
      </c>
      <c r="F116" s="147" t="s">
        <v>198</v>
      </c>
      <c r="G116" s="148" t="s">
        <v>157</v>
      </c>
      <c r="H116" s="149">
        <v>1</v>
      </c>
      <c r="I116" s="150"/>
      <c r="J116" s="151">
        <f>ROUND($I$116*$H$116,2)</f>
        <v>0</v>
      </c>
      <c r="K116" s="147"/>
      <c r="L116" s="43"/>
      <c r="M116" s="152"/>
      <c r="N116" s="153" t="s">
        <v>43</v>
      </c>
      <c r="O116" s="24"/>
      <c r="P116" s="154">
        <f>$O$116*$H$116</f>
        <v>0</v>
      </c>
      <c r="Q116" s="154">
        <v>0</v>
      </c>
      <c r="R116" s="154">
        <f>$Q$116*$H$116</f>
        <v>0</v>
      </c>
      <c r="S116" s="154">
        <v>0</v>
      </c>
      <c r="T116" s="155">
        <f>$S$116*$H$116</f>
        <v>0</v>
      </c>
      <c r="AR116" s="89" t="s">
        <v>158</v>
      </c>
      <c r="AT116" s="89" t="s">
        <v>154</v>
      </c>
      <c r="AU116" s="89" t="s">
        <v>80</v>
      </c>
      <c r="AY116" s="6" t="s">
        <v>149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21</v>
      </c>
      <c r="BK116" s="156">
        <f>ROUND($I$116*$H$116,2)</f>
        <v>0</v>
      </c>
      <c r="BL116" s="89" t="s">
        <v>158</v>
      </c>
      <c r="BM116" s="89" t="s">
        <v>8</v>
      </c>
    </row>
    <row r="117" spans="2:65" s="6" customFormat="1" ht="16.5" customHeight="1" x14ac:dyDescent="0.3">
      <c r="B117" s="23"/>
      <c r="C117" s="24"/>
      <c r="D117" s="157" t="s">
        <v>159</v>
      </c>
      <c r="E117" s="24"/>
      <c r="F117" s="158" t="s">
        <v>198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159</v>
      </c>
      <c r="AU117" s="6" t="s">
        <v>80</v>
      </c>
    </row>
    <row r="118" spans="2:65" s="6" customFormat="1" ht="15.75" customHeight="1" x14ac:dyDescent="0.3">
      <c r="B118" s="23"/>
      <c r="C118" s="145" t="s">
        <v>72</v>
      </c>
      <c r="D118" s="145" t="s">
        <v>154</v>
      </c>
      <c r="E118" s="146" t="s">
        <v>202</v>
      </c>
      <c r="F118" s="147" t="s">
        <v>200</v>
      </c>
      <c r="G118" s="148" t="s">
        <v>157</v>
      </c>
      <c r="H118" s="149">
        <v>1</v>
      </c>
      <c r="I118" s="150"/>
      <c r="J118" s="151">
        <f>ROUND($I$118*$H$118,2)</f>
        <v>0</v>
      </c>
      <c r="K118" s="147"/>
      <c r="L118" s="43"/>
      <c r="M118" s="152"/>
      <c r="N118" s="153" t="s">
        <v>43</v>
      </c>
      <c r="O118" s="24"/>
      <c r="P118" s="154">
        <f>$O$118*$H$118</f>
        <v>0</v>
      </c>
      <c r="Q118" s="154">
        <v>0</v>
      </c>
      <c r="R118" s="154">
        <f>$Q$118*$H$118</f>
        <v>0</v>
      </c>
      <c r="S118" s="154">
        <v>0</v>
      </c>
      <c r="T118" s="155">
        <f>$S$118*$H$118</f>
        <v>0</v>
      </c>
      <c r="AR118" s="89" t="s">
        <v>158</v>
      </c>
      <c r="AT118" s="89" t="s">
        <v>154</v>
      </c>
      <c r="AU118" s="89" t="s">
        <v>80</v>
      </c>
      <c r="AY118" s="6" t="s">
        <v>149</v>
      </c>
      <c r="BE118" s="156">
        <f>IF($N$118="základní",$J$118,0)</f>
        <v>0</v>
      </c>
      <c r="BF118" s="156">
        <f>IF($N$118="snížená",$J$118,0)</f>
        <v>0</v>
      </c>
      <c r="BG118" s="156">
        <f>IF($N$118="zákl. přenesená",$J$118,0)</f>
        <v>0</v>
      </c>
      <c r="BH118" s="156">
        <f>IF($N$118="sníž. přenesená",$J$118,0)</f>
        <v>0</v>
      </c>
      <c r="BI118" s="156">
        <f>IF($N$118="nulová",$J$118,0)</f>
        <v>0</v>
      </c>
      <c r="BJ118" s="89" t="s">
        <v>21</v>
      </c>
      <c r="BK118" s="156">
        <f>ROUND($I$118*$H$118,2)</f>
        <v>0</v>
      </c>
      <c r="BL118" s="89" t="s">
        <v>158</v>
      </c>
      <c r="BM118" s="89" t="s">
        <v>201</v>
      </c>
    </row>
    <row r="119" spans="2:65" s="6" customFormat="1" ht="16.5" customHeight="1" x14ac:dyDescent="0.3">
      <c r="B119" s="23"/>
      <c r="C119" s="24"/>
      <c r="D119" s="157" t="s">
        <v>159</v>
      </c>
      <c r="E119" s="24"/>
      <c r="F119" s="158" t="s">
        <v>200</v>
      </c>
      <c r="G119" s="24"/>
      <c r="H119" s="24"/>
      <c r="J119" s="24"/>
      <c r="K119" s="24"/>
      <c r="L119" s="43"/>
      <c r="M119" s="56"/>
      <c r="N119" s="24"/>
      <c r="O119" s="24"/>
      <c r="P119" s="24"/>
      <c r="Q119" s="24"/>
      <c r="R119" s="24"/>
      <c r="S119" s="24"/>
      <c r="T119" s="57"/>
      <c r="AT119" s="6" t="s">
        <v>159</v>
      </c>
      <c r="AU119" s="6" t="s">
        <v>80</v>
      </c>
    </row>
    <row r="120" spans="2:65" s="6" customFormat="1" ht="27" customHeight="1" x14ac:dyDescent="0.3">
      <c r="B120" s="23"/>
      <c r="C120" s="145" t="s">
        <v>201</v>
      </c>
      <c r="D120" s="145" t="s">
        <v>154</v>
      </c>
      <c r="E120" s="146" t="s">
        <v>205</v>
      </c>
      <c r="F120" s="147" t="s">
        <v>971</v>
      </c>
      <c r="G120" s="148" t="s">
        <v>157</v>
      </c>
      <c r="H120" s="149">
        <v>2</v>
      </c>
      <c r="I120" s="150"/>
      <c r="J120" s="151">
        <f>ROUND($I$120*$H$120,2)</f>
        <v>0</v>
      </c>
      <c r="K120" s="147"/>
      <c r="L120" s="43"/>
      <c r="M120" s="152"/>
      <c r="N120" s="153" t="s">
        <v>43</v>
      </c>
      <c r="O120" s="24"/>
      <c r="P120" s="154">
        <f>$O$120*$H$120</f>
        <v>0</v>
      </c>
      <c r="Q120" s="154">
        <v>0</v>
      </c>
      <c r="R120" s="154">
        <f>$Q$120*$H$120</f>
        <v>0</v>
      </c>
      <c r="S120" s="154">
        <v>0</v>
      </c>
      <c r="T120" s="155">
        <f>$S$120*$H$120</f>
        <v>0</v>
      </c>
      <c r="AR120" s="89" t="s">
        <v>158</v>
      </c>
      <c r="AT120" s="89" t="s">
        <v>154</v>
      </c>
      <c r="AU120" s="89" t="s">
        <v>80</v>
      </c>
      <c r="AY120" s="6" t="s">
        <v>149</v>
      </c>
      <c r="BE120" s="156">
        <f>IF($N$120="základní",$J$120,0)</f>
        <v>0</v>
      </c>
      <c r="BF120" s="156">
        <f>IF($N$120="snížená",$J$120,0)</f>
        <v>0</v>
      </c>
      <c r="BG120" s="156">
        <f>IF($N$120="zákl. přenesená",$J$120,0)</f>
        <v>0</v>
      </c>
      <c r="BH120" s="156">
        <f>IF($N$120="sníž. přenesená",$J$120,0)</f>
        <v>0</v>
      </c>
      <c r="BI120" s="156">
        <f>IF($N$120="nulová",$J$120,0)</f>
        <v>0</v>
      </c>
      <c r="BJ120" s="89" t="s">
        <v>21</v>
      </c>
      <c r="BK120" s="156">
        <f>ROUND($I$120*$H$120,2)</f>
        <v>0</v>
      </c>
      <c r="BL120" s="89" t="s">
        <v>158</v>
      </c>
      <c r="BM120" s="89" t="s">
        <v>204</v>
      </c>
    </row>
    <row r="121" spans="2:65" s="6" customFormat="1" ht="27" customHeight="1" x14ac:dyDescent="0.3">
      <c r="B121" s="23"/>
      <c r="C121" s="24"/>
      <c r="D121" s="157" t="s">
        <v>159</v>
      </c>
      <c r="E121" s="24"/>
      <c r="F121" s="158" t="s">
        <v>971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159</v>
      </c>
      <c r="AU121" s="6" t="s">
        <v>80</v>
      </c>
    </row>
    <row r="122" spans="2:65" s="6" customFormat="1" ht="27" customHeight="1" x14ac:dyDescent="0.3">
      <c r="B122" s="23"/>
      <c r="C122" s="145" t="s">
        <v>204</v>
      </c>
      <c r="D122" s="145" t="s">
        <v>154</v>
      </c>
      <c r="E122" s="146" t="s">
        <v>527</v>
      </c>
      <c r="F122" s="147" t="s">
        <v>206</v>
      </c>
      <c r="G122" s="148" t="s">
        <v>157</v>
      </c>
      <c r="H122" s="149">
        <v>1</v>
      </c>
      <c r="I122" s="150"/>
      <c r="J122" s="151">
        <f>ROUND($I$122*$H$122,2)</f>
        <v>0</v>
      </c>
      <c r="K122" s="147"/>
      <c r="L122" s="43"/>
      <c r="M122" s="152"/>
      <c r="N122" s="153" t="s">
        <v>43</v>
      </c>
      <c r="O122" s="24"/>
      <c r="P122" s="154">
        <f>$O$122*$H$122</f>
        <v>0</v>
      </c>
      <c r="Q122" s="154">
        <v>0</v>
      </c>
      <c r="R122" s="154">
        <f>$Q$122*$H$122</f>
        <v>0</v>
      </c>
      <c r="S122" s="154">
        <v>0</v>
      </c>
      <c r="T122" s="155">
        <f>$S$122*$H$122</f>
        <v>0</v>
      </c>
      <c r="AR122" s="89" t="s">
        <v>158</v>
      </c>
      <c r="AT122" s="89" t="s">
        <v>154</v>
      </c>
      <c r="AU122" s="89" t="s">
        <v>80</v>
      </c>
      <c r="AY122" s="6" t="s">
        <v>149</v>
      </c>
      <c r="BE122" s="156">
        <f>IF($N$122="základní",$J$122,0)</f>
        <v>0</v>
      </c>
      <c r="BF122" s="156">
        <f>IF($N$122="snížená",$J$122,0)</f>
        <v>0</v>
      </c>
      <c r="BG122" s="156">
        <f>IF($N$122="zákl. přenesená",$J$122,0)</f>
        <v>0</v>
      </c>
      <c r="BH122" s="156">
        <f>IF($N$122="sníž. přenesená",$J$122,0)</f>
        <v>0</v>
      </c>
      <c r="BI122" s="156">
        <f>IF($N$122="nulová",$J$122,0)</f>
        <v>0</v>
      </c>
      <c r="BJ122" s="89" t="s">
        <v>21</v>
      </c>
      <c r="BK122" s="156">
        <f>ROUND($I$122*$H$122,2)</f>
        <v>0</v>
      </c>
      <c r="BL122" s="89" t="s">
        <v>158</v>
      </c>
      <c r="BM122" s="89" t="s">
        <v>207</v>
      </c>
    </row>
    <row r="123" spans="2:65" s="6" customFormat="1" ht="27" customHeight="1" x14ac:dyDescent="0.3">
      <c r="B123" s="23"/>
      <c r="C123" s="24"/>
      <c r="D123" s="157" t="s">
        <v>159</v>
      </c>
      <c r="E123" s="24"/>
      <c r="F123" s="158" t="s">
        <v>206</v>
      </c>
      <c r="G123" s="24"/>
      <c r="H123" s="24"/>
      <c r="J123" s="24"/>
      <c r="K123" s="24"/>
      <c r="L123" s="43"/>
      <c r="M123" s="56"/>
      <c r="N123" s="24"/>
      <c r="O123" s="24"/>
      <c r="P123" s="24"/>
      <c r="Q123" s="24"/>
      <c r="R123" s="24"/>
      <c r="S123" s="24"/>
      <c r="T123" s="57"/>
      <c r="AT123" s="6" t="s">
        <v>159</v>
      </c>
      <c r="AU123" s="6" t="s">
        <v>80</v>
      </c>
    </row>
    <row r="124" spans="2:65" s="6" customFormat="1" ht="27" customHeight="1" x14ac:dyDescent="0.3">
      <c r="B124" s="23"/>
      <c r="C124" s="145" t="s">
        <v>207</v>
      </c>
      <c r="D124" s="145" t="s">
        <v>154</v>
      </c>
      <c r="E124" s="146" t="s">
        <v>530</v>
      </c>
      <c r="F124" s="147" t="s">
        <v>972</v>
      </c>
      <c r="G124" s="148" t="s">
        <v>157</v>
      </c>
      <c r="H124" s="149">
        <v>1</v>
      </c>
      <c r="I124" s="150"/>
      <c r="J124" s="151">
        <f>ROUND($I$124*$H$124,2)</f>
        <v>0</v>
      </c>
      <c r="K124" s="147"/>
      <c r="L124" s="43"/>
      <c r="M124" s="152"/>
      <c r="N124" s="153" t="s">
        <v>43</v>
      </c>
      <c r="O124" s="24"/>
      <c r="P124" s="154">
        <f>$O$124*$H$124</f>
        <v>0</v>
      </c>
      <c r="Q124" s="154">
        <v>0</v>
      </c>
      <c r="R124" s="154">
        <f>$Q$124*$H$124</f>
        <v>0</v>
      </c>
      <c r="S124" s="154">
        <v>0</v>
      </c>
      <c r="T124" s="155">
        <f>$S$124*$H$124</f>
        <v>0</v>
      </c>
      <c r="AR124" s="89" t="s">
        <v>158</v>
      </c>
      <c r="AT124" s="89" t="s">
        <v>154</v>
      </c>
      <c r="AU124" s="89" t="s">
        <v>80</v>
      </c>
      <c r="AY124" s="6" t="s">
        <v>149</v>
      </c>
      <c r="BE124" s="156">
        <f>IF($N$124="základní",$J$124,0)</f>
        <v>0</v>
      </c>
      <c r="BF124" s="156">
        <f>IF($N$124="snížená",$J$124,0)</f>
        <v>0</v>
      </c>
      <c r="BG124" s="156">
        <f>IF($N$124="zákl. přenesená",$J$124,0)</f>
        <v>0</v>
      </c>
      <c r="BH124" s="156">
        <f>IF($N$124="sníž. přenesená",$J$124,0)</f>
        <v>0</v>
      </c>
      <c r="BI124" s="156">
        <f>IF($N$124="nulová",$J$124,0)</f>
        <v>0</v>
      </c>
      <c r="BJ124" s="89" t="s">
        <v>21</v>
      </c>
      <c r="BK124" s="156">
        <f>ROUND($I$124*$H$124,2)</f>
        <v>0</v>
      </c>
      <c r="BL124" s="89" t="s">
        <v>158</v>
      </c>
      <c r="BM124" s="89" t="s">
        <v>210</v>
      </c>
    </row>
    <row r="125" spans="2:65" s="6" customFormat="1" ht="27" customHeight="1" x14ac:dyDescent="0.3">
      <c r="B125" s="23"/>
      <c r="C125" s="24"/>
      <c r="D125" s="157" t="s">
        <v>159</v>
      </c>
      <c r="E125" s="24"/>
      <c r="F125" s="158" t="s">
        <v>972</v>
      </c>
      <c r="G125" s="24"/>
      <c r="H125" s="24"/>
      <c r="J125" s="24"/>
      <c r="K125" s="24"/>
      <c r="L125" s="43"/>
      <c r="M125" s="56"/>
      <c r="N125" s="24"/>
      <c r="O125" s="24"/>
      <c r="P125" s="24"/>
      <c r="Q125" s="24"/>
      <c r="R125" s="24"/>
      <c r="S125" s="24"/>
      <c r="T125" s="57"/>
      <c r="AT125" s="6" t="s">
        <v>159</v>
      </c>
      <c r="AU125" s="6" t="s">
        <v>80</v>
      </c>
    </row>
    <row r="126" spans="2:65" s="6" customFormat="1" ht="27" customHeight="1" x14ac:dyDescent="0.3">
      <c r="B126" s="23"/>
      <c r="C126" s="145" t="s">
        <v>210</v>
      </c>
      <c r="D126" s="145" t="s">
        <v>154</v>
      </c>
      <c r="E126" s="146" t="s">
        <v>532</v>
      </c>
      <c r="F126" s="147" t="s">
        <v>973</v>
      </c>
      <c r="G126" s="148" t="s">
        <v>157</v>
      </c>
      <c r="H126" s="149">
        <v>2</v>
      </c>
      <c r="I126" s="150"/>
      <c r="J126" s="151">
        <f>ROUND($I$126*$H$126,2)</f>
        <v>0</v>
      </c>
      <c r="K126" s="147"/>
      <c r="L126" s="43"/>
      <c r="M126" s="152"/>
      <c r="N126" s="153" t="s">
        <v>43</v>
      </c>
      <c r="O126" s="24"/>
      <c r="P126" s="154">
        <f>$O$126*$H$126</f>
        <v>0</v>
      </c>
      <c r="Q126" s="154">
        <v>0</v>
      </c>
      <c r="R126" s="154">
        <f>$Q$126*$H$126</f>
        <v>0</v>
      </c>
      <c r="S126" s="154">
        <v>0</v>
      </c>
      <c r="T126" s="155">
        <f>$S$126*$H$126</f>
        <v>0</v>
      </c>
      <c r="AR126" s="89" t="s">
        <v>158</v>
      </c>
      <c r="AT126" s="89" t="s">
        <v>154</v>
      </c>
      <c r="AU126" s="89" t="s">
        <v>80</v>
      </c>
      <c r="AY126" s="6" t="s">
        <v>149</v>
      </c>
      <c r="BE126" s="156">
        <f>IF($N$126="základní",$J$126,0)</f>
        <v>0</v>
      </c>
      <c r="BF126" s="156">
        <f>IF($N$126="snížená",$J$126,0)</f>
        <v>0</v>
      </c>
      <c r="BG126" s="156">
        <f>IF($N$126="zákl. přenesená",$J$126,0)</f>
        <v>0</v>
      </c>
      <c r="BH126" s="156">
        <f>IF($N$126="sníž. přenesená",$J$126,0)</f>
        <v>0</v>
      </c>
      <c r="BI126" s="156">
        <f>IF($N$126="nulová",$J$126,0)</f>
        <v>0</v>
      </c>
      <c r="BJ126" s="89" t="s">
        <v>21</v>
      </c>
      <c r="BK126" s="156">
        <f>ROUND($I$126*$H$126,2)</f>
        <v>0</v>
      </c>
      <c r="BL126" s="89" t="s">
        <v>158</v>
      </c>
      <c r="BM126" s="89" t="s">
        <v>213</v>
      </c>
    </row>
    <row r="127" spans="2:65" s="6" customFormat="1" ht="27" customHeight="1" x14ac:dyDescent="0.3">
      <c r="B127" s="23"/>
      <c r="C127" s="24"/>
      <c r="D127" s="157" t="s">
        <v>159</v>
      </c>
      <c r="E127" s="24"/>
      <c r="F127" s="158" t="s">
        <v>973</v>
      </c>
      <c r="G127" s="24"/>
      <c r="H127" s="24"/>
      <c r="J127" s="24"/>
      <c r="K127" s="24"/>
      <c r="L127" s="43"/>
      <c r="M127" s="56"/>
      <c r="N127" s="24"/>
      <c r="O127" s="24"/>
      <c r="P127" s="24"/>
      <c r="Q127" s="24"/>
      <c r="R127" s="24"/>
      <c r="S127" s="24"/>
      <c r="T127" s="57"/>
      <c r="AT127" s="6" t="s">
        <v>159</v>
      </c>
      <c r="AU127" s="6" t="s">
        <v>80</v>
      </c>
    </row>
    <row r="128" spans="2:65" s="6" customFormat="1" ht="15.75" customHeight="1" x14ac:dyDescent="0.3">
      <c r="B128" s="23"/>
      <c r="C128" s="145" t="s">
        <v>213</v>
      </c>
      <c r="D128" s="145" t="s">
        <v>154</v>
      </c>
      <c r="E128" s="146" t="s">
        <v>974</v>
      </c>
      <c r="F128" s="147" t="s">
        <v>209</v>
      </c>
      <c r="G128" s="148" t="s">
        <v>157</v>
      </c>
      <c r="H128" s="149">
        <v>1</v>
      </c>
      <c r="I128" s="150"/>
      <c r="J128" s="151">
        <f>ROUND($I$128*$H$128,2)</f>
        <v>0</v>
      </c>
      <c r="K128" s="147"/>
      <c r="L128" s="43"/>
      <c r="M128" s="152"/>
      <c r="N128" s="153" t="s">
        <v>43</v>
      </c>
      <c r="O128" s="24"/>
      <c r="P128" s="154">
        <f>$O$128*$H$128</f>
        <v>0</v>
      </c>
      <c r="Q128" s="154">
        <v>0</v>
      </c>
      <c r="R128" s="154">
        <f>$Q$128*$H$128</f>
        <v>0</v>
      </c>
      <c r="S128" s="154">
        <v>0</v>
      </c>
      <c r="T128" s="155">
        <f>$S$128*$H$128</f>
        <v>0</v>
      </c>
      <c r="AR128" s="89" t="s">
        <v>158</v>
      </c>
      <c r="AT128" s="89" t="s">
        <v>154</v>
      </c>
      <c r="AU128" s="89" t="s">
        <v>80</v>
      </c>
      <c r="AY128" s="6" t="s">
        <v>149</v>
      </c>
      <c r="BE128" s="156">
        <f>IF($N$128="základní",$J$128,0)</f>
        <v>0</v>
      </c>
      <c r="BF128" s="156">
        <f>IF($N$128="snížená",$J$128,0)</f>
        <v>0</v>
      </c>
      <c r="BG128" s="156">
        <f>IF($N$128="zákl. přenesená",$J$128,0)</f>
        <v>0</v>
      </c>
      <c r="BH128" s="156">
        <f>IF($N$128="sníž. přenesená",$J$128,0)</f>
        <v>0</v>
      </c>
      <c r="BI128" s="156">
        <f>IF($N$128="nulová",$J$128,0)</f>
        <v>0</v>
      </c>
      <c r="BJ128" s="89" t="s">
        <v>21</v>
      </c>
      <c r="BK128" s="156">
        <f>ROUND($I$128*$H$128,2)</f>
        <v>0</v>
      </c>
      <c r="BL128" s="89" t="s">
        <v>158</v>
      </c>
      <c r="BM128" s="89" t="s">
        <v>7</v>
      </c>
    </row>
    <row r="129" spans="2:65" s="6" customFormat="1" ht="16.5" customHeight="1" x14ac:dyDescent="0.3">
      <c r="B129" s="23"/>
      <c r="C129" s="24"/>
      <c r="D129" s="157" t="s">
        <v>159</v>
      </c>
      <c r="E129" s="24"/>
      <c r="F129" s="158" t="s">
        <v>209</v>
      </c>
      <c r="G129" s="24"/>
      <c r="H129" s="24"/>
      <c r="J129" s="24"/>
      <c r="K129" s="24"/>
      <c r="L129" s="43"/>
      <c r="M129" s="56"/>
      <c r="N129" s="24"/>
      <c r="O129" s="24"/>
      <c r="P129" s="24"/>
      <c r="Q129" s="24"/>
      <c r="R129" s="24"/>
      <c r="S129" s="24"/>
      <c r="T129" s="57"/>
      <c r="AT129" s="6" t="s">
        <v>159</v>
      </c>
      <c r="AU129" s="6" t="s">
        <v>80</v>
      </c>
    </row>
    <row r="130" spans="2:65" s="6" customFormat="1" ht="15.75" customHeight="1" x14ac:dyDescent="0.3">
      <c r="B130" s="23"/>
      <c r="C130" s="145" t="s">
        <v>7</v>
      </c>
      <c r="D130" s="145" t="s">
        <v>154</v>
      </c>
      <c r="E130" s="146" t="s">
        <v>975</v>
      </c>
      <c r="F130" s="147" t="s">
        <v>215</v>
      </c>
      <c r="G130" s="148" t="s">
        <v>157</v>
      </c>
      <c r="H130" s="149">
        <v>1</v>
      </c>
      <c r="I130" s="150"/>
      <c r="J130" s="151">
        <f>ROUND($I$130*$H$130,2)</f>
        <v>0</v>
      </c>
      <c r="K130" s="147"/>
      <c r="L130" s="43"/>
      <c r="M130" s="152"/>
      <c r="N130" s="153" t="s">
        <v>43</v>
      </c>
      <c r="O130" s="24"/>
      <c r="P130" s="154">
        <f>$O$130*$H$130</f>
        <v>0</v>
      </c>
      <c r="Q130" s="154">
        <v>0</v>
      </c>
      <c r="R130" s="154">
        <f>$Q$130*$H$130</f>
        <v>0</v>
      </c>
      <c r="S130" s="154">
        <v>0</v>
      </c>
      <c r="T130" s="155">
        <f>$S$130*$H$130</f>
        <v>0</v>
      </c>
      <c r="AR130" s="89" t="s">
        <v>158</v>
      </c>
      <c r="AT130" s="89" t="s">
        <v>154</v>
      </c>
      <c r="AU130" s="89" t="s">
        <v>80</v>
      </c>
      <c r="AY130" s="6" t="s">
        <v>149</v>
      </c>
      <c r="BE130" s="156">
        <f>IF($N$130="základní",$J$130,0)</f>
        <v>0</v>
      </c>
      <c r="BF130" s="156">
        <f>IF($N$130="snížená",$J$130,0)</f>
        <v>0</v>
      </c>
      <c r="BG130" s="156">
        <f>IF($N$130="zákl. přenesená",$J$130,0)</f>
        <v>0</v>
      </c>
      <c r="BH130" s="156">
        <f>IF($N$130="sníž. přenesená",$J$130,0)</f>
        <v>0</v>
      </c>
      <c r="BI130" s="156">
        <f>IF($N$130="nulová",$J$130,0)</f>
        <v>0</v>
      </c>
      <c r="BJ130" s="89" t="s">
        <v>21</v>
      </c>
      <c r="BK130" s="156">
        <f>ROUND($I$130*$H$130,2)</f>
        <v>0</v>
      </c>
      <c r="BL130" s="89" t="s">
        <v>158</v>
      </c>
      <c r="BM130" s="89" t="s">
        <v>218</v>
      </c>
    </row>
    <row r="131" spans="2:65" s="6" customFormat="1" ht="16.5" customHeight="1" x14ac:dyDescent="0.3">
      <c r="B131" s="23"/>
      <c r="C131" s="24"/>
      <c r="D131" s="157" t="s">
        <v>159</v>
      </c>
      <c r="E131" s="24"/>
      <c r="F131" s="158" t="s">
        <v>215</v>
      </c>
      <c r="G131" s="24"/>
      <c r="H131" s="24"/>
      <c r="J131" s="24"/>
      <c r="K131" s="24"/>
      <c r="L131" s="43"/>
      <c r="M131" s="56"/>
      <c r="N131" s="24"/>
      <c r="O131" s="24"/>
      <c r="P131" s="24"/>
      <c r="Q131" s="24"/>
      <c r="R131" s="24"/>
      <c r="S131" s="24"/>
      <c r="T131" s="57"/>
      <c r="AT131" s="6" t="s">
        <v>159</v>
      </c>
      <c r="AU131" s="6" t="s">
        <v>80</v>
      </c>
    </row>
    <row r="132" spans="2:65" s="6" customFormat="1" ht="15.75" customHeight="1" x14ac:dyDescent="0.3">
      <c r="B132" s="23"/>
      <c r="C132" s="145" t="s">
        <v>218</v>
      </c>
      <c r="D132" s="145" t="s">
        <v>154</v>
      </c>
      <c r="E132" s="146" t="s">
        <v>976</v>
      </c>
      <c r="F132" s="147" t="s">
        <v>217</v>
      </c>
      <c r="G132" s="148" t="s">
        <v>157</v>
      </c>
      <c r="H132" s="149">
        <v>32</v>
      </c>
      <c r="I132" s="150"/>
      <c r="J132" s="151">
        <f>ROUND($I$132*$H$132,2)</f>
        <v>0</v>
      </c>
      <c r="K132" s="147"/>
      <c r="L132" s="43"/>
      <c r="M132" s="152"/>
      <c r="N132" s="153" t="s">
        <v>43</v>
      </c>
      <c r="O132" s="24"/>
      <c r="P132" s="154">
        <f>$O$132*$H$132</f>
        <v>0</v>
      </c>
      <c r="Q132" s="154">
        <v>0</v>
      </c>
      <c r="R132" s="154">
        <f>$Q$132*$H$132</f>
        <v>0</v>
      </c>
      <c r="S132" s="154">
        <v>0</v>
      </c>
      <c r="T132" s="155">
        <f>$S$132*$H$132</f>
        <v>0</v>
      </c>
      <c r="AR132" s="89" t="s">
        <v>158</v>
      </c>
      <c r="AT132" s="89" t="s">
        <v>154</v>
      </c>
      <c r="AU132" s="89" t="s">
        <v>80</v>
      </c>
      <c r="AY132" s="6" t="s">
        <v>149</v>
      </c>
      <c r="BE132" s="156">
        <f>IF($N$132="základní",$J$132,0)</f>
        <v>0</v>
      </c>
      <c r="BF132" s="156">
        <f>IF($N$132="snížená",$J$132,0)</f>
        <v>0</v>
      </c>
      <c r="BG132" s="156">
        <f>IF($N$132="zákl. přenesená",$J$132,0)</f>
        <v>0</v>
      </c>
      <c r="BH132" s="156">
        <f>IF($N$132="sníž. přenesená",$J$132,0)</f>
        <v>0</v>
      </c>
      <c r="BI132" s="156">
        <f>IF($N$132="nulová",$J$132,0)</f>
        <v>0</v>
      </c>
      <c r="BJ132" s="89" t="s">
        <v>21</v>
      </c>
      <c r="BK132" s="156">
        <f>ROUND($I$132*$H$132,2)</f>
        <v>0</v>
      </c>
      <c r="BL132" s="89" t="s">
        <v>158</v>
      </c>
      <c r="BM132" s="89" t="s">
        <v>223</v>
      </c>
    </row>
    <row r="133" spans="2:65" s="6" customFormat="1" ht="16.5" customHeight="1" x14ac:dyDescent="0.3">
      <c r="B133" s="23"/>
      <c r="C133" s="24"/>
      <c r="D133" s="157" t="s">
        <v>159</v>
      </c>
      <c r="E133" s="24"/>
      <c r="F133" s="158" t="s">
        <v>217</v>
      </c>
      <c r="G133" s="24"/>
      <c r="H133" s="24"/>
      <c r="J133" s="24"/>
      <c r="K133" s="24"/>
      <c r="L133" s="43"/>
      <c r="M133" s="56"/>
      <c r="N133" s="24"/>
      <c r="O133" s="24"/>
      <c r="P133" s="24"/>
      <c r="Q133" s="24"/>
      <c r="R133" s="24"/>
      <c r="S133" s="24"/>
      <c r="T133" s="57"/>
      <c r="AT133" s="6" t="s">
        <v>159</v>
      </c>
      <c r="AU133" s="6" t="s">
        <v>80</v>
      </c>
    </row>
    <row r="134" spans="2:65" s="132" customFormat="1" ht="30.75" customHeight="1" x14ac:dyDescent="0.3">
      <c r="B134" s="133"/>
      <c r="C134" s="134"/>
      <c r="D134" s="134" t="s">
        <v>71</v>
      </c>
      <c r="E134" s="143" t="s">
        <v>152</v>
      </c>
      <c r="F134" s="143" t="s">
        <v>220</v>
      </c>
      <c r="G134" s="134"/>
      <c r="H134" s="134"/>
      <c r="J134" s="144">
        <f>$BK$134</f>
        <v>0</v>
      </c>
      <c r="K134" s="134"/>
      <c r="L134" s="137"/>
      <c r="M134" s="138"/>
      <c r="N134" s="134"/>
      <c r="O134" s="134"/>
      <c r="P134" s="139">
        <f>SUM($P$135:$P$142)</f>
        <v>0</v>
      </c>
      <c r="Q134" s="134"/>
      <c r="R134" s="139">
        <f>SUM($R$135:$R$142)</f>
        <v>0</v>
      </c>
      <c r="S134" s="134"/>
      <c r="T134" s="140">
        <f>SUM($T$135:$T$142)</f>
        <v>0</v>
      </c>
      <c r="AR134" s="141" t="s">
        <v>21</v>
      </c>
      <c r="AT134" s="141" t="s">
        <v>71</v>
      </c>
      <c r="AU134" s="141" t="s">
        <v>21</v>
      </c>
      <c r="AY134" s="141" t="s">
        <v>149</v>
      </c>
      <c r="BK134" s="142">
        <f>SUM($BK$135:$BK$142)</f>
        <v>0</v>
      </c>
    </row>
    <row r="135" spans="2:65" s="6" customFormat="1" ht="39" customHeight="1" x14ac:dyDescent="0.3">
      <c r="B135" s="23"/>
      <c r="C135" s="145" t="s">
        <v>21</v>
      </c>
      <c r="D135" s="145" t="s">
        <v>154</v>
      </c>
      <c r="E135" s="146" t="s">
        <v>221</v>
      </c>
      <c r="F135" s="147" t="s">
        <v>977</v>
      </c>
      <c r="G135" s="148" t="s">
        <v>157</v>
      </c>
      <c r="H135" s="149">
        <v>1</v>
      </c>
      <c r="I135" s="150"/>
      <c r="J135" s="151">
        <f>ROUND($I$135*$H$135,2)</f>
        <v>0</v>
      </c>
      <c r="K135" s="147"/>
      <c r="L135" s="43"/>
      <c r="M135" s="152"/>
      <c r="N135" s="153" t="s">
        <v>43</v>
      </c>
      <c r="O135" s="24"/>
      <c r="P135" s="154">
        <f>$O$135*$H$135</f>
        <v>0</v>
      </c>
      <c r="Q135" s="154">
        <v>0</v>
      </c>
      <c r="R135" s="154">
        <f>$Q$135*$H$135</f>
        <v>0</v>
      </c>
      <c r="S135" s="154">
        <v>0</v>
      </c>
      <c r="T135" s="155">
        <f>$S$135*$H$135</f>
        <v>0</v>
      </c>
      <c r="AR135" s="89" t="s">
        <v>158</v>
      </c>
      <c r="AT135" s="89" t="s">
        <v>154</v>
      </c>
      <c r="AU135" s="89" t="s">
        <v>80</v>
      </c>
      <c r="AY135" s="6" t="s">
        <v>149</v>
      </c>
      <c r="BE135" s="156">
        <f>IF($N$135="základní",$J$135,0)</f>
        <v>0</v>
      </c>
      <c r="BF135" s="156">
        <f>IF($N$135="snížená",$J$135,0)</f>
        <v>0</v>
      </c>
      <c r="BG135" s="156">
        <f>IF($N$135="zákl. přenesená",$J$135,0)</f>
        <v>0</v>
      </c>
      <c r="BH135" s="156">
        <f>IF($N$135="sníž. přenesená",$J$135,0)</f>
        <v>0</v>
      </c>
      <c r="BI135" s="156">
        <f>IF($N$135="nulová",$J$135,0)</f>
        <v>0</v>
      </c>
      <c r="BJ135" s="89" t="s">
        <v>21</v>
      </c>
      <c r="BK135" s="156">
        <f>ROUND($I$135*$H$135,2)</f>
        <v>0</v>
      </c>
      <c r="BL135" s="89" t="s">
        <v>158</v>
      </c>
      <c r="BM135" s="89" t="s">
        <v>227</v>
      </c>
    </row>
    <row r="136" spans="2:65" s="6" customFormat="1" ht="38.25" customHeight="1" x14ac:dyDescent="0.3">
      <c r="B136" s="23"/>
      <c r="C136" s="24"/>
      <c r="D136" s="157" t="s">
        <v>159</v>
      </c>
      <c r="E136" s="24"/>
      <c r="F136" s="158" t="s">
        <v>977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159</v>
      </c>
      <c r="AU136" s="6" t="s">
        <v>80</v>
      </c>
    </row>
    <row r="137" spans="2:65" s="6" customFormat="1" ht="15.75" customHeight="1" x14ac:dyDescent="0.3">
      <c r="B137" s="23"/>
      <c r="C137" s="145" t="s">
        <v>80</v>
      </c>
      <c r="D137" s="145" t="s">
        <v>154</v>
      </c>
      <c r="E137" s="146" t="s">
        <v>224</v>
      </c>
      <c r="F137" s="147" t="s">
        <v>225</v>
      </c>
      <c r="G137" s="148" t="s">
        <v>226</v>
      </c>
      <c r="H137" s="149">
        <v>77</v>
      </c>
      <c r="I137" s="150"/>
      <c r="J137" s="151">
        <f>ROUND($I$137*$H$137,2)</f>
        <v>0</v>
      </c>
      <c r="K137" s="147"/>
      <c r="L137" s="43"/>
      <c r="M137" s="152"/>
      <c r="N137" s="153" t="s">
        <v>43</v>
      </c>
      <c r="O137" s="24"/>
      <c r="P137" s="154">
        <f>$O$137*$H$137</f>
        <v>0</v>
      </c>
      <c r="Q137" s="154">
        <v>0</v>
      </c>
      <c r="R137" s="154">
        <f>$Q$137*$H$137</f>
        <v>0</v>
      </c>
      <c r="S137" s="154">
        <v>0</v>
      </c>
      <c r="T137" s="155">
        <f>$S$137*$H$137</f>
        <v>0</v>
      </c>
      <c r="AR137" s="89" t="s">
        <v>158</v>
      </c>
      <c r="AT137" s="89" t="s">
        <v>154</v>
      </c>
      <c r="AU137" s="89" t="s">
        <v>80</v>
      </c>
      <c r="AY137" s="6" t="s">
        <v>149</v>
      </c>
      <c r="BE137" s="156">
        <f>IF($N$137="základní",$J$137,0)</f>
        <v>0</v>
      </c>
      <c r="BF137" s="156">
        <f>IF($N$137="snížená",$J$137,0)</f>
        <v>0</v>
      </c>
      <c r="BG137" s="156">
        <f>IF($N$137="zákl. přenesená",$J$137,0)</f>
        <v>0</v>
      </c>
      <c r="BH137" s="156">
        <f>IF($N$137="sníž. přenesená",$J$137,0)</f>
        <v>0</v>
      </c>
      <c r="BI137" s="156">
        <f>IF($N$137="nulová",$J$137,0)</f>
        <v>0</v>
      </c>
      <c r="BJ137" s="89" t="s">
        <v>21</v>
      </c>
      <c r="BK137" s="156">
        <f>ROUND($I$137*$H$137,2)</f>
        <v>0</v>
      </c>
      <c r="BL137" s="89" t="s">
        <v>158</v>
      </c>
      <c r="BM137" s="89" t="s">
        <v>230</v>
      </c>
    </row>
    <row r="138" spans="2:65" s="6" customFormat="1" ht="16.5" customHeight="1" x14ac:dyDescent="0.3">
      <c r="B138" s="23"/>
      <c r="C138" s="24"/>
      <c r="D138" s="157" t="s">
        <v>159</v>
      </c>
      <c r="E138" s="24"/>
      <c r="F138" s="158" t="s">
        <v>225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159</v>
      </c>
      <c r="AU138" s="6" t="s">
        <v>80</v>
      </c>
    </row>
    <row r="139" spans="2:65" s="6" customFormat="1" ht="15.75" customHeight="1" x14ac:dyDescent="0.3">
      <c r="B139" s="23"/>
      <c r="C139" s="145" t="s">
        <v>162</v>
      </c>
      <c r="D139" s="145" t="s">
        <v>154</v>
      </c>
      <c r="E139" s="146" t="s">
        <v>228</v>
      </c>
      <c r="F139" s="147" t="s">
        <v>229</v>
      </c>
      <c r="G139" s="148" t="s">
        <v>157</v>
      </c>
      <c r="H139" s="149">
        <v>1</v>
      </c>
      <c r="I139" s="150"/>
      <c r="J139" s="151">
        <f>ROUND($I$139*$H$139,2)</f>
        <v>0</v>
      </c>
      <c r="K139" s="147"/>
      <c r="L139" s="43"/>
      <c r="M139" s="152"/>
      <c r="N139" s="153" t="s">
        <v>43</v>
      </c>
      <c r="O139" s="24"/>
      <c r="P139" s="154">
        <f>$O$139*$H$139</f>
        <v>0</v>
      </c>
      <c r="Q139" s="154">
        <v>0</v>
      </c>
      <c r="R139" s="154">
        <f>$Q$139*$H$139</f>
        <v>0</v>
      </c>
      <c r="S139" s="154">
        <v>0</v>
      </c>
      <c r="T139" s="155">
        <f>$S$139*$H$139</f>
        <v>0</v>
      </c>
      <c r="AR139" s="89" t="s">
        <v>158</v>
      </c>
      <c r="AT139" s="89" t="s">
        <v>154</v>
      </c>
      <c r="AU139" s="89" t="s">
        <v>80</v>
      </c>
      <c r="AY139" s="6" t="s">
        <v>149</v>
      </c>
      <c r="BE139" s="156">
        <f>IF($N$139="základní",$J$139,0)</f>
        <v>0</v>
      </c>
      <c r="BF139" s="156">
        <f>IF($N$139="snížená",$J$139,0)</f>
        <v>0</v>
      </c>
      <c r="BG139" s="156">
        <f>IF($N$139="zákl. přenesená",$J$139,0)</f>
        <v>0</v>
      </c>
      <c r="BH139" s="156">
        <f>IF($N$139="sníž. přenesená",$J$139,0)</f>
        <v>0</v>
      </c>
      <c r="BI139" s="156">
        <f>IF($N$139="nulová",$J$139,0)</f>
        <v>0</v>
      </c>
      <c r="BJ139" s="89" t="s">
        <v>21</v>
      </c>
      <c r="BK139" s="156">
        <f>ROUND($I$139*$H$139,2)</f>
        <v>0</v>
      </c>
      <c r="BL139" s="89" t="s">
        <v>158</v>
      </c>
      <c r="BM139" s="89" t="s">
        <v>235</v>
      </c>
    </row>
    <row r="140" spans="2:65" s="6" customFormat="1" ht="16.5" customHeight="1" x14ac:dyDescent="0.3">
      <c r="B140" s="23"/>
      <c r="C140" s="24"/>
      <c r="D140" s="157" t="s">
        <v>159</v>
      </c>
      <c r="E140" s="24"/>
      <c r="F140" s="158" t="s">
        <v>229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159</v>
      </c>
      <c r="AU140" s="6" t="s">
        <v>80</v>
      </c>
    </row>
    <row r="141" spans="2:65" s="6" customFormat="1" ht="15.75" customHeight="1" x14ac:dyDescent="0.3">
      <c r="B141" s="23"/>
      <c r="C141" s="145" t="s">
        <v>158</v>
      </c>
      <c r="D141" s="145" t="s">
        <v>154</v>
      </c>
      <c r="E141" s="146" t="s">
        <v>978</v>
      </c>
      <c r="F141" s="147" t="s">
        <v>979</v>
      </c>
      <c r="G141" s="148" t="s">
        <v>157</v>
      </c>
      <c r="H141" s="149">
        <v>1</v>
      </c>
      <c r="I141" s="150"/>
      <c r="J141" s="151">
        <f>ROUND($I$141*$H$141,2)</f>
        <v>0</v>
      </c>
      <c r="K141" s="147"/>
      <c r="L141" s="43"/>
      <c r="M141" s="152"/>
      <c r="N141" s="153" t="s">
        <v>43</v>
      </c>
      <c r="O141" s="24"/>
      <c r="P141" s="154">
        <f>$O$141*$H$141</f>
        <v>0</v>
      </c>
      <c r="Q141" s="154">
        <v>0</v>
      </c>
      <c r="R141" s="154">
        <f>$Q$141*$H$141</f>
        <v>0</v>
      </c>
      <c r="S141" s="154">
        <v>0</v>
      </c>
      <c r="T141" s="155">
        <f>$S$141*$H$141</f>
        <v>0</v>
      </c>
      <c r="AR141" s="89" t="s">
        <v>158</v>
      </c>
      <c r="AT141" s="89" t="s">
        <v>154</v>
      </c>
      <c r="AU141" s="89" t="s">
        <v>80</v>
      </c>
      <c r="AY141" s="6" t="s">
        <v>149</v>
      </c>
      <c r="BE141" s="156">
        <f>IF($N$141="základní",$J$141,0)</f>
        <v>0</v>
      </c>
      <c r="BF141" s="156">
        <f>IF($N$141="snížená",$J$141,0)</f>
        <v>0</v>
      </c>
      <c r="BG141" s="156">
        <f>IF($N$141="zákl. přenesená",$J$141,0)</f>
        <v>0</v>
      </c>
      <c r="BH141" s="156">
        <f>IF($N$141="sníž. přenesená",$J$141,0)</f>
        <v>0</v>
      </c>
      <c r="BI141" s="156">
        <f>IF($N$141="nulová",$J$141,0)</f>
        <v>0</v>
      </c>
      <c r="BJ141" s="89" t="s">
        <v>21</v>
      </c>
      <c r="BK141" s="156">
        <f>ROUND($I$141*$H$141,2)</f>
        <v>0</v>
      </c>
      <c r="BL141" s="89" t="s">
        <v>158</v>
      </c>
      <c r="BM141" s="89" t="s">
        <v>238</v>
      </c>
    </row>
    <row r="142" spans="2:65" s="6" customFormat="1" ht="16.5" customHeight="1" x14ac:dyDescent="0.3">
      <c r="B142" s="23"/>
      <c r="C142" s="24"/>
      <c r="D142" s="157" t="s">
        <v>159</v>
      </c>
      <c r="E142" s="24"/>
      <c r="F142" s="158" t="s">
        <v>979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159</v>
      </c>
      <c r="AU142" s="6" t="s">
        <v>80</v>
      </c>
    </row>
    <row r="143" spans="2:65" s="132" customFormat="1" ht="30.75" customHeight="1" x14ac:dyDescent="0.3">
      <c r="B143" s="133"/>
      <c r="C143" s="134"/>
      <c r="D143" s="134" t="s">
        <v>71</v>
      </c>
      <c r="E143" s="143" t="s">
        <v>219</v>
      </c>
      <c r="F143" s="143" t="s">
        <v>232</v>
      </c>
      <c r="G143" s="134"/>
      <c r="H143" s="134"/>
      <c r="J143" s="144">
        <f>$BK$143</f>
        <v>0</v>
      </c>
      <c r="K143" s="134"/>
      <c r="L143" s="137"/>
      <c r="M143" s="138"/>
      <c r="N143" s="134"/>
      <c r="O143" s="134"/>
      <c r="P143" s="139">
        <f>SUM($P$144:$P$147)</f>
        <v>0</v>
      </c>
      <c r="Q143" s="134"/>
      <c r="R143" s="139">
        <f>SUM($R$144:$R$147)</f>
        <v>0</v>
      </c>
      <c r="S143" s="134"/>
      <c r="T143" s="140">
        <f>SUM($T$144:$T$147)</f>
        <v>0</v>
      </c>
      <c r="AR143" s="141" t="s">
        <v>21</v>
      </c>
      <c r="AT143" s="141" t="s">
        <v>71</v>
      </c>
      <c r="AU143" s="141" t="s">
        <v>21</v>
      </c>
      <c r="AY143" s="141" t="s">
        <v>149</v>
      </c>
      <c r="BK143" s="142">
        <f>SUM($BK$144:$BK$147)</f>
        <v>0</v>
      </c>
    </row>
    <row r="144" spans="2:65" s="6" customFormat="1" ht="27" customHeight="1" x14ac:dyDescent="0.3">
      <c r="B144" s="23"/>
      <c r="C144" s="145" t="s">
        <v>21</v>
      </c>
      <c r="D144" s="145" t="s">
        <v>154</v>
      </c>
      <c r="E144" s="146" t="s">
        <v>233</v>
      </c>
      <c r="F144" s="147" t="s">
        <v>234</v>
      </c>
      <c r="G144" s="148" t="s">
        <v>157</v>
      </c>
      <c r="H144" s="149">
        <v>1</v>
      </c>
      <c r="I144" s="150"/>
      <c r="J144" s="151">
        <f>ROUND($I$144*$H$144,2)</f>
        <v>0</v>
      </c>
      <c r="K144" s="147"/>
      <c r="L144" s="43"/>
      <c r="M144" s="152"/>
      <c r="N144" s="153" t="s">
        <v>43</v>
      </c>
      <c r="O144" s="24"/>
      <c r="P144" s="154">
        <f>$O$144*$H$144</f>
        <v>0</v>
      </c>
      <c r="Q144" s="154">
        <v>0</v>
      </c>
      <c r="R144" s="154">
        <f>$Q$144*$H$144</f>
        <v>0</v>
      </c>
      <c r="S144" s="154">
        <v>0</v>
      </c>
      <c r="T144" s="155">
        <f>$S$144*$H$144</f>
        <v>0</v>
      </c>
      <c r="AR144" s="89" t="s">
        <v>158</v>
      </c>
      <c r="AT144" s="89" t="s">
        <v>154</v>
      </c>
      <c r="AU144" s="89" t="s">
        <v>80</v>
      </c>
      <c r="AY144" s="6" t="s">
        <v>149</v>
      </c>
      <c r="BE144" s="156">
        <f>IF($N$144="základní",$J$144,0)</f>
        <v>0</v>
      </c>
      <c r="BF144" s="156">
        <f>IF($N$144="snížená",$J$144,0)</f>
        <v>0</v>
      </c>
      <c r="BG144" s="156">
        <f>IF($N$144="zákl. přenesená",$J$144,0)</f>
        <v>0</v>
      </c>
      <c r="BH144" s="156">
        <f>IF($N$144="sníž. přenesená",$J$144,0)</f>
        <v>0</v>
      </c>
      <c r="BI144" s="156">
        <f>IF($N$144="nulová",$J$144,0)</f>
        <v>0</v>
      </c>
      <c r="BJ144" s="89" t="s">
        <v>21</v>
      </c>
      <c r="BK144" s="156">
        <f>ROUND($I$144*$H$144,2)</f>
        <v>0</v>
      </c>
      <c r="BL144" s="89" t="s">
        <v>158</v>
      </c>
      <c r="BM144" s="89" t="s">
        <v>243</v>
      </c>
    </row>
    <row r="145" spans="2:65" s="6" customFormat="1" ht="16.5" customHeight="1" x14ac:dyDescent="0.3">
      <c r="B145" s="23"/>
      <c r="C145" s="24"/>
      <c r="D145" s="157" t="s">
        <v>159</v>
      </c>
      <c r="E145" s="24"/>
      <c r="F145" s="158" t="s">
        <v>234</v>
      </c>
      <c r="G145" s="24"/>
      <c r="H145" s="24"/>
      <c r="J145" s="24"/>
      <c r="K145" s="24"/>
      <c r="L145" s="43"/>
      <c r="M145" s="56"/>
      <c r="N145" s="24"/>
      <c r="O145" s="24"/>
      <c r="P145" s="24"/>
      <c r="Q145" s="24"/>
      <c r="R145" s="24"/>
      <c r="S145" s="24"/>
      <c r="T145" s="57"/>
      <c r="AT145" s="6" t="s">
        <v>159</v>
      </c>
      <c r="AU145" s="6" t="s">
        <v>80</v>
      </c>
    </row>
    <row r="146" spans="2:65" s="6" customFormat="1" ht="15.75" customHeight="1" x14ac:dyDescent="0.3">
      <c r="B146" s="23"/>
      <c r="C146" s="145" t="s">
        <v>80</v>
      </c>
      <c r="D146" s="145" t="s">
        <v>154</v>
      </c>
      <c r="E146" s="146" t="s">
        <v>236</v>
      </c>
      <c r="F146" s="147" t="s">
        <v>237</v>
      </c>
      <c r="G146" s="148" t="s">
        <v>157</v>
      </c>
      <c r="H146" s="149">
        <v>1</v>
      </c>
      <c r="I146" s="150"/>
      <c r="J146" s="151">
        <f>ROUND($I$146*$H$146,2)</f>
        <v>0</v>
      </c>
      <c r="K146" s="147"/>
      <c r="L146" s="43"/>
      <c r="M146" s="152"/>
      <c r="N146" s="153" t="s">
        <v>43</v>
      </c>
      <c r="O146" s="24"/>
      <c r="P146" s="154">
        <f>$O$146*$H$146</f>
        <v>0</v>
      </c>
      <c r="Q146" s="154">
        <v>0</v>
      </c>
      <c r="R146" s="154">
        <f>$Q$146*$H$146</f>
        <v>0</v>
      </c>
      <c r="S146" s="154">
        <v>0</v>
      </c>
      <c r="T146" s="155">
        <f>$S$146*$H$146</f>
        <v>0</v>
      </c>
      <c r="AR146" s="89" t="s">
        <v>158</v>
      </c>
      <c r="AT146" s="89" t="s">
        <v>154</v>
      </c>
      <c r="AU146" s="89" t="s">
        <v>80</v>
      </c>
      <c r="AY146" s="6" t="s">
        <v>149</v>
      </c>
      <c r="BE146" s="156">
        <f>IF($N$146="základní",$J$146,0)</f>
        <v>0</v>
      </c>
      <c r="BF146" s="156">
        <f>IF($N$146="snížená",$J$146,0)</f>
        <v>0</v>
      </c>
      <c r="BG146" s="156">
        <f>IF($N$146="zákl. přenesená",$J$146,0)</f>
        <v>0</v>
      </c>
      <c r="BH146" s="156">
        <f>IF($N$146="sníž. přenesená",$J$146,0)</f>
        <v>0</v>
      </c>
      <c r="BI146" s="156">
        <f>IF($N$146="nulová",$J$146,0)</f>
        <v>0</v>
      </c>
      <c r="BJ146" s="89" t="s">
        <v>21</v>
      </c>
      <c r="BK146" s="156">
        <f>ROUND($I$146*$H$146,2)</f>
        <v>0</v>
      </c>
      <c r="BL146" s="89" t="s">
        <v>158</v>
      </c>
      <c r="BM146" s="89" t="s">
        <v>246</v>
      </c>
    </row>
    <row r="147" spans="2:65" s="6" customFormat="1" ht="16.5" customHeight="1" x14ac:dyDescent="0.3">
      <c r="B147" s="23"/>
      <c r="C147" s="24"/>
      <c r="D147" s="157" t="s">
        <v>159</v>
      </c>
      <c r="E147" s="24"/>
      <c r="F147" s="158" t="s">
        <v>237</v>
      </c>
      <c r="G147" s="24"/>
      <c r="H147" s="24"/>
      <c r="J147" s="24"/>
      <c r="K147" s="24"/>
      <c r="L147" s="43"/>
      <c r="M147" s="56"/>
      <c r="N147" s="24"/>
      <c r="O147" s="24"/>
      <c r="P147" s="24"/>
      <c r="Q147" s="24"/>
      <c r="R147" s="24"/>
      <c r="S147" s="24"/>
      <c r="T147" s="57"/>
      <c r="AT147" s="6" t="s">
        <v>159</v>
      </c>
      <c r="AU147" s="6" t="s">
        <v>80</v>
      </c>
    </row>
    <row r="148" spans="2:65" s="132" customFormat="1" ht="30.75" customHeight="1" x14ac:dyDescent="0.3">
      <c r="B148" s="133"/>
      <c r="C148" s="134"/>
      <c r="D148" s="134" t="s">
        <v>71</v>
      </c>
      <c r="E148" s="143" t="s">
        <v>231</v>
      </c>
      <c r="F148" s="143" t="s">
        <v>240</v>
      </c>
      <c r="G148" s="134"/>
      <c r="H148" s="134"/>
      <c r="J148" s="144">
        <f>$BK$148</f>
        <v>0</v>
      </c>
      <c r="K148" s="134"/>
      <c r="L148" s="137"/>
      <c r="M148" s="138"/>
      <c r="N148" s="134"/>
      <c r="O148" s="134"/>
      <c r="P148" s="139">
        <f>SUM($P$149:$P$166)</f>
        <v>0</v>
      </c>
      <c r="Q148" s="134"/>
      <c r="R148" s="139">
        <f>SUM($R$149:$R$166)</f>
        <v>0</v>
      </c>
      <c r="S148" s="134"/>
      <c r="T148" s="140">
        <f>SUM($T$149:$T$166)</f>
        <v>0</v>
      </c>
      <c r="AR148" s="141" t="s">
        <v>21</v>
      </c>
      <c r="AT148" s="141" t="s">
        <v>71</v>
      </c>
      <c r="AU148" s="141" t="s">
        <v>21</v>
      </c>
      <c r="AY148" s="141" t="s">
        <v>149</v>
      </c>
      <c r="BK148" s="142">
        <f>SUM($BK$149:$BK$166)</f>
        <v>0</v>
      </c>
    </row>
    <row r="149" spans="2:65" s="6" customFormat="1" ht="15.75" customHeight="1" x14ac:dyDescent="0.3">
      <c r="B149" s="23"/>
      <c r="C149" s="145" t="s">
        <v>21</v>
      </c>
      <c r="D149" s="145" t="s">
        <v>154</v>
      </c>
      <c r="E149" s="146" t="s">
        <v>241</v>
      </c>
      <c r="F149" s="147" t="s">
        <v>242</v>
      </c>
      <c r="G149" s="148" t="s">
        <v>157</v>
      </c>
      <c r="H149" s="149">
        <v>2</v>
      </c>
      <c r="I149" s="150"/>
      <c r="J149" s="151">
        <f>ROUND($I$149*$H$149,2)</f>
        <v>0</v>
      </c>
      <c r="K149" s="147"/>
      <c r="L149" s="43"/>
      <c r="M149" s="152"/>
      <c r="N149" s="153" t="s">
        <v>43</v>
      </c>
      <c r="O149" s="24"/>
      <c r="P149" s="154">
        <f>$O$149*$H$149</f>
        <v>0</v>
      </c>
      <c r="Q149" s="154">
        <v>0</v>
      </c>
      <c r="R149" s="154">
        <f>$Q$149*$H$149</f>
        <v>0</v>
      </c>
      <c r="S149" s="154">
        <v>0</v>
      </c>
      <c r="T149" s="155">
        <f>$S$149*$H$149</f>
        <v>0</v>
      </c>
      <c r="AR149" s="89" t="s">
        <v>158</v>
      </c>
      <c r="AT149" s="89" t="s">
        <v>154</v>
      </c>
      <c r="AU149" s="89" t="s">
        <v>80</v>
      </c>
      <c r="AY149" s="6" t="s">
        <v>149</v>
      </c>
      <c r="BE149" s="156">
        <f>IF($N$149="základní",$J$149,0)</f>
        <v>0</v>
      </c>
      <c r="BF149" s="156">
        <f>IF($N$149="snížená",$J$149,0)</f>
        <v>0</v>
      </c>
      <c r="BG149" s="156">
        <f>IF($N$149="zákl. přenesená",$J$149,0)</f>
        <v>0</v>
      </c>
      <c r="BH149" s="156">
        <f>IF($N$149="sníž. přenesená",$J$149,0)</f>
        <v>0</v>
      </c>
      <c r="BI149" s="156">
        <f>IF($N$149="nulová",$J$149,0)</f>
        <v>0</v>
      </c>
      <c r="BJ149" s="89" t="s">
        <v>21</v>
      </c>
      <c r="BK149" s="156">
        <f>ROUND($I$149*$H$149,2)</f>
        <v>0</v>
      </c>
      <c r="BL149" s="89" t="s">
        <v>158</v>
      </c>
      <c r="BM149" s="89" t="s">
        <v>249</v>
      </c>
    </row>
    <row r="150" spans="2:65" s="6" customFormat="1" ht="16.5" customHeight="1" x14ac:dyDescent="0.3">
      <c r="B150" s="23"/>
      <c r="C150" s="24"/>
      <c r="D150" s="157" t="s">
        <v>159</v>
      </c>
      <c r="E150" s="24"/>
      <c r="F150" s="158" t="s">
        <v>242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159</v>
      </c>
      <c r="AU150" s="6" t="s">
        <v>80</v>
      </c>
    </row>
    <row r="151" spans="2:65" s="6" customFormat="1" ht="15.75" customHeight="1" x14ac:dyDescent="0.3">
      <c r="B151" s="23"/>
      <c r="C151" s="145" t="s">
        <v>80</v>
      </c>
      <c r="D151" s="145" t="s">
        <v>154</v>
      </c>
      <c r="E151" s="146" t="s">
        <v>244</v>
      </c>
      <c r="F151" s="147" t="s">
        <v>245</v>
      </c>
      <c r="G151" s="148" t="s">
        <v>157</v>
      </c>
      <c r="H151" s="149">
        <v>3</v>
      </c>
      <c r="I151" s="150"/>
      <c r="J151" s="151">
        <f>ROUND($I$151*$H$151,2)</f>
        <v>0</v>
      </c>
      <c r="K151" s="147"/>
      <c r="L151" s="43"/>
      <c r="M151" s="152"/>
      <c r="N151" s="153" t="s">
        <v>43</v>
      </c>
      <c r="O151" s="24"/>
      <c r="P151" s="154">
        <f>$O$151*$H$151</f>
        <v>0</v>
      </c>
      <c r="Q151" s="154">
        <v>0</v>
      </c>
      <c r="R151" s="154">
        <f>$Q$151*$H$151</f>
        <v>0</v>
      </c>
      <c r="S151" s="154">
        <v>0</v>
      </c>
      <c r="T151" s="155">
        <f>$S$151*$H$151</f>
        <v>0</v>
      </c>
      <c r="AR151" s="89" t="s">
        <v>158</v>
      </c>
      <c r="AT151" s="89" t="s">
        <v>154</v>
      </c>
      <c r="AU151" s="89" t="s">
        <v>80</v>
      </c>
      <c r="AY151" s="6" t="s">
        <v>149</v>
      </c>
      <c r="BE151" s="156">
        <f>IF($N$151="základní",$J$151,0)</f>
        <v>0</v>
      </c>
      <c r="BF151" s="156">
        <f>IF($N$151="snížená",$J$151,0)</f>
        <v>0</v>
      </c>
      <c r="BG151" s="156">
        <f>IF($N$151="zákl. přenesená",$J$151,0)</f>
        <v>0</v>
      </c>
      <c r="BH151" s="156">
        <f>IF($N$151="sníž. přenesená",$J$151,0)</f>
        <v>0</v>
      </c>
      <c r="BI151" s="156">
        <f>IF($N$151="nulová",$J$151,0)</f>
        <v>0</v>
      </c>
      <c r="BJ151" s="89" t="s">
        <v>21</v>
      </c>
      <c r="BK151" s="156">
        <f>ROUND($I$151*$H$151,2)</f>
        <v>0</v>
      </c>
      <c r="BL151" s="89" t="s">
        <v>158</v>
      </c>
      <c r="BM151" s="89" t="s">
        <v>252</v>
      </c>
    </row>
    <row r="152" spans="2:65" s="6" customFormat="1" ht="16.5" customHeight="1" x14ac:dyDescent="0.3">
      <c r="B152" s="23"/>
      <c r="C152" s="24"/>
      <c r="D152" s="157" t="s">
        <v>159</v>
      </c>
      <c r="E152" s="24"/>
      <c r="F152" s="158" t="s">
        <v>245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159</v>
      </c>
      <c r="AU152" s="6" t="s">
        <v>80</v>
      </c>
    </row>
    <row r="153" spans="2:65" s="6" customFormat="1" ht="15.75" customHeight="1" x14ac:dyDescent="0.3">
      <c r="B153" s="23"/>
      <c r="C153" s="145" t="s">
        <v>162</v>
      </c>
      <c r="D153" s="145" t="s">
        <v>154</v>
      </c>
      <c r="E153" s="146" t="s">
        <v>247</v>
      </c>
      <c r="F153" s="147" t="s">
        <v>248</v>
      </c>
      <c r="G153" s="148" t="s">
        <v>157</v>
      </c>
      <c r="H153" s="149">
        <v>6</v>
      </c>
      <c r="I153" s="150"/>
      <c r="J153" s="151">
        <f>ROUND($I$153*$H$153,2)</f>
        <v>0</v>
      </c>
      <c r="K153" s="147"/>
      <c r="L153" s="43"/>
      <c r="M153" s="152"/>
      <c r="N153" s="153" t="s">
        <v>43</v>
      </c>
      <c r="O153" s="24"/>
      <c r="P153" s="154">
        <f>$O$153*$H$153</f>
        <v>0</v>
      </c>
      <c r="Q153" s="154">
        <v>0</v>
      </c>
      <c r="R153" s="154">
        <f>$Q$153*$H$153</f>
        <v>0</v>
      </c>
      <c r="S153" s="154">
        <v>0</v>
      </c>
      <c r="T153" s="155">
        <f>$S$153*$H$153</f>
        <v>0</v>
      </c>
      <c r="AR153" s="89" t="s">
        <v>158</v>
      </c>
      <c r="AT153" s="89" t="s">
        <v>154</v>
      </c>
      <c r="AU153" s="89" t="s">
        <v>80</v>
      </c>
      <c r="AY153" s="6" t="s">
        <v>149</v>
      </c>
      <c r="BE153" s="156">
        <f>IF($N$153="základní",$J$153,0)</f>
        <v>0</v>
      </c>
      <c r="BF153" s="156">
        <f>IF($N$153="snížená",$J$153,0)</f>
        <v>0</v>
      </c>
      <c r="BG153" s="156">
        <f>IF($N$153="zákl. přenesená",$J$153,0)</f>
        <v>0</v>
      </c>
      <c r="BH153" s="156">
        <f>IF($N$153="sníž. přenesená",$J$153,0)</f>
        <v>0</v>
      </c>
      <c r="BI153" s="156">
        <f>IF($N$153="nulová",$J$153,0)</f>
        <v>0</v>
      </c>
      <c r="BJ153" s="89" t="s">
        <v>21</v>
      </c>
      <c r="BK153" s="156">
        <f>ROUND($I$153*$H$153,2)</f>
        <v>0</v>
      </c>
      <c r="BL153" s="89" t="s">
        <v>158</v>
      </c>
      <c r="BM153" s="89" t="s">
        <v>255</v>
      </c>
    </row>
    <row r="154" spans="2:65" s="6" customFormat="1" ht="16.5" customHeight="1" x14ac:dyDescent="0.3">
      <c r="B154" s="23"/>
      <c r="C154" s="24"/>
      <c r="D154" s="157" t="s">
        <v>159</v>
      </c>
      <c r="E154" s="24"/>
      <c r="F154" s="158" t="s">
        <v>248</v>
      </c>
      <c r="G154" s="24"/>
      <c r="H154" s="24"/>
      <c r="J154" s="24"/>
      <c r="K154" s="24"/>
      <c r="L154" s="43"/>
      <c r="M154" s="56"/>
      <c r="N154" s="24"/>
      <c r="O154" s="24"/>
      <c r="P154" s="24"/>
      <c r="Q154" s="24"/>
      <c r="R154" s="24"/>
      <c r="S154" s="24"/>
      <c r="T154" s="57"/>
      <c r="AT154" s="6" t="s">
        <v>159</v>
      </c>
      <c r="AU154" s="6" t="s">
        <v>80</v>
      </c>
    </row>
    <row r="155" spans="2:65" s="6" customFormat="1" ht="15.75" customHeight="1" x14ac:dyDescent="0.3">
      <c r="B155" s="23"/>
      <c r="C155" s="145" t="s">
        <v>158</v>
      </c>
      <c r="D155" s="145" t="s">
        <v>154</v>
      </c>
      <c r="E155" s="146" t="s">
        <v>250</v>
      </c>
      <c r="F155" s="147" t="s">
        <v>251</v>
      </c>
      <c r="G155" s="148" t="s">
        <v>157</v>
      </c>
      <c r="H155" s="149">
        <v>1</v>
      </c>
      <c r="I155" s="150"/>
      <c r="J155" s="151">
        <f>ROUND($I$155*$H$155,2)</f>
        <v>0</v>
      </c>
      <c r="K155" s="147"/>
      <c r="L155" s="43"/>
      <c r="M155" s="152"/>
      <c r="N155" s="153" t="s">
        <v>43</v>
      </c>
      <c r="O155" s="24"/>
      <c r="P155" s="154">
        <f>$O$155*$H$155</f>
        <v>0</v>
      </c>
      <c r="Q155" s="154">
        <v>0</v>
      </c>
      <c r="R155" s="154">
        <f>$Q$155*$H$155</f>
        <v>0</v>
      </c>
      <c r="S155" s="154">
        <v>0</v>
      </c>
      <c r="T155" s="155">
        <f>$S$155*$H$155</f>
        <v>0</v>
      </c>
      <c r="AR155" s="89" t="s">
        <v>158</v>
      </c>
      <c r="AT155" s="89" t="s">
        <v>154</v>
      </c>
      <c r="AU155" s="89" t="s">
        <v>80</v>
      </c>
      <c r="AY155" s="6" t="s">
        <v>149</v>
      </c>
      <c r="BE155" s="156">
        <f>IF($N$155="základní",$J$155,0)</f>
        <v>0</v>
      </c>
      <c r="BF155" s="156">
        <f>IF($N$155="snížená",$J$155,0)</f>
        <v>0</v>
      </c>
      <c r="BG155" s="156">
        <f>IF($N$155="zákl. přenesená",$J$155,0)</f>
        <v>0</v>
      </c>
      <c r="BH155" s="156">
        <f>IF($N$155="sníž. přenesená",$J$155,0)</f>
        <v>0</v>
      </c>
      <c r="BI155" s="156">
        <f>IF($N$155="nulová",$J$155,0)</f>
        <v>0</v>
      </c>
      <c r="BJ155" s="89" t="s">
        <v>21</v>
      </c>
      <c r="BK155" s="156">
        <f>ROUND($I$155*$H$155,2)</f>
        <v>0</v>
      </c>
      <c r="BL155" s="89" t="s">
        <v>158</v>
      </c>
      <c r="BM155" s="89" t="s">
        <v>258</v>
      </c>
    </row>
    <row r="156" spans="2:65" s="6" customFormat="1" ht="16.5" customHeight="1" x14ac:dyDescent="0.3">
      <c r="B156" s="23"/>
      <c r="C156" s="24"/>
      <c r="D156" s="157" t="s">
        <v>159</v>
      </c>
      <c r="E156" s="24"/>
      <c r="F156" s="158" t="s">
        <v>251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159</v>
      </c>
      <c r="AU156" s="6" t="s">
        <v>80</v>
      </c>
    </row>
    <row r="157" spans="2:65" s="6" customFormat="1" ht="15.75" customHeight="1" x14ac:dyDescent="0.3">
      <c r="B157" s="23"/>
      <c r="C157" s="145" t="s">
        <v>168</v>
      </c>
      <c r="D157" s="145" t="s">
        <v>154</v>
      </c>
      <c r="E157" s="146" t="s">
        <v>253</v>
      </c>
      <c r="F157" s="147" t="s">
        <v>254</v>
      </c>
      <c r="G157" s="148" t="s">
        <v>157</v>
      </c>
      <c r="H157" s="149">
        <v>2</v>
      </c>
      <c r="I157" s="150"/>
      <c r="J157" s="151">
        <f>ROUND($I$157*$H$157,2)</f>
        <v>0</v>
      </c>
      <c r="K157" s="147"/>
      <c r="L157" s="43"/>
      <c r="M157" s="152"/>
      <c r="N157" s="153" t="s">
        <v>43</v>
      </c>
      <c r="O157" s="24"/>
      <c r="P157" s="154">
        <f>$O$157*$H$157</f>
        <v>0</v>
      </c>
      <c r="Q157" s="154">
        <v>0</v>
      </c>
      <c r="R157" s="154">
        <f>$Q$157*$H$157</f>
        <v>0</v>
      </c>
      <c r="S157" s="154">
        <v>0</v>
      </c>
      <c r="T157" s="155">
        <f>$S$157*$H$157</f>
        <v>0</v>
      </c>
      <c r="AR157" s="89" t="s">
        <v>158</v>
      </c>
      <c r="AT157" s="89" t="s">
        <v>154</v>
      </c>
      <c r="AU157" s="89" t="s">
        <v>80</v>
      </c>
      <c r="AY157" s="6" t="s">
        <v>149</v>
      </c>
      <c r="BE157" s="156">
        <f>IF($N$157="základní",$J$157,0)</f>
        <v>0</v>
      </c>
      <c r="BF157" s="156">
        <f>IF($N$157="snížená",$J$157,0)</f>
        <v>0</v>
      </c>
      <c r="BG157" s="156">
        <f>IF($N$157="zákl. přenesená",$J$157,0)</f>
        <v>0</v>
      </c>
      <c r="BH157" s="156">
        <f>IF($N$157="sníž. přenesená",$J$157,0)</f>
        <v>0</v>
      </c>
      <c r="BI157" s="156">
        <f>IF($N$157="nulová",$J$157,0)</f>
        <v>0</v>
      </c>
      <c r="BJ157" s="89" t="s">
        <v>21</v>
      </c>
      <c r="BK157" s="156">
        <f>ROUND($I$157*$H$157,2)</f>
        <v>0</v>
      </c>
      <c r="BL157" s="89" t="s">
        <v>158</v>
      </c>
      <c r="BM157" s="89" t="s">
        <v>260</v>
      </c>
    </row>
    <row r="158" spans="2:65" s="6" customFormat="1" ht="16.5" customHeight="1" x14ac:dyDescent="0.3">
      <c r="B158" s="23"/>
      <c r="C158" s="24"/>
      <c r="D158" s="157" t="s">
        <v>159</v>
      </c>
      <c r="E158" s="24"/>
      <c r="F158" s="158" t="s">
        <v>254</v>
      </c>
      <c r="G158" s="24"/>
      <c r="H158" s="24"/>
      <c r="J158" s="24"/>
      <c r="K158" s="24"/>
      <c r="L158" s="43"/>
      <c r="M158" s="56"/>
      <c r="N158" s="24"/>
      <c r="O158" s="24"/>
      <c r="P158" s="24"/>
      <c r="Q158" s="24"/>
      <c r="R158" s="24"/>
      <c r="S158" s="24"/>
      <c r="T158" s="57"/>
      <c r="AT158" s="6" t="s">
        <v>159</v>
      </c>
      <c r="AU158" s="6" t="s">
        <v>80</v>
      </c>
    </row>
    <row r="159" spans="2:65" s="6" customFormat="1" ht="15.75" customHeight="1" x14ac:dyDescent="0.3">
      <c r="B159" s="23"/>
      <c r="C159" s="145" t="s">
        <v>171</v>
      </c>
      <c r="D159" s="145" t="s">
        <v>154</v>
      </c>
      <c r="E159" s="146" t="s">
        <v>256</v>
      </c>
      <c r="F159" s="147" t="s">
        <v>257</v>
      </c>
      <c r="G159" s="148" t="s">
        <v>157</v>
      </c>
      <c r="H159" s="149">
        <v>1</v>
      </c>
      <c r="I159" s="150"/>
      <c r="J159" s="151">
        <f>ROUND($I$159*$H$159,2)</f>
        <v>0</v>
      </c>
      <c r="K159" s="147"/>
      <c r="L159" s="43"/>
      <c r="M159" s="152"/>
      <c r="N159" s="153" t="s">
        <v>43</v>
      </c>
      <c r="O159" s="24"/>
      <c r="P159" s="154">
        <f>$O$159*$H$159</f>
        <v>0</v>
      </c>
      <c r="Q159" s="154">
        <v>0</v>
      </c>
      <c r="R159" s="154">
        <f>$Q$159*$H$159</f>
        <v>0</v>
      </c>
      <c r="S159" s="154">
        <v>0</v>
      </c>
      <c r="T159" s="155">
        <f>$S$159*$H$159</f>
        <v>0</v>
      </c>
      <c r="AR159" s="89" t="s">
        <v>158</v>
      </c>
      <c r="AT159" s="89" t="s">
        <v>154</v>
      </c>
      <c r="AU159" s="89" t="s">
        <v>80</v>
      </c>
      <c r="AY159" s="6" t="s">
        <v>149</v>
      </c>
      <c r="BE159" s="156">
        <f>IF($N$159="základní",$J$159,0)</f>
        <v>0</v>
      </c>
      <c r="BF159" s="156">
        <f>IF($N$159="snížená",$J$159,0)</f>
        <v>0</v>
      </c>
      <c r="BG159" s="156">
        <f>IF($N$159="zákl. přenesená",$J$159,0)</f>
        <v>0</v>
      </c>
      <c r="BH159" s="156">
        <f>IF($N$159="sníž. přenesená",$J$159,0)</f>
        <v>0</v>
      </c>
      <c r="BI159" s="156">
        <f>IF($N$159="nulová",$J$159,0)</f>
        <v>0</v>
      </c>
      <c r="BJ159" s="89" t="s">
        <v>21</v>
      </c>
      <c r="BK159" s="156">
        <f>ROUND($I$159*$H$159,2)</f>
        <v>0</v>
      </c>
      <c r="BL159" s="89" t="s">
        <v>158</v>
      </c>
      <c r="BM159" s="89" t="s">
        <v>263</v>
      </c>
    </row>
    <row r="160" spans="2:65" s="6" customFormat="1" ht="16.5" customHeight="1" x14ac:dyDescent="0.3">
      <c r="B160" s="23"/>
      <c r="C160" s="24"/>
      <c r="D160" s="157" t="s">
        <v>159</v>
      </c>
      <c r="E160" s="24"/>
      <c r="F160" s="158" t="s">
        <v>257</v>
      </c>
      <c r="G160" s="24"/>
      <c r="H160" s="24"/>
      <c r="J160" s="24"/>
      <c r="K160" s="24"/>
      <c r="L160" s="43"/>
      <c r="M160" s="56"/>
      <c r="N160" s="24"/>
      <c r="O160" s="24"/>
      <c r="P160" s="24"/>
      <c r="Q160" s="24"/>
      <c r="R160" s="24"/>
      <c r="S160" s="24"/>
      <c r="T160" s="57"/>
      <c r="AT160" s="6" t="s">
        <v>159</v>
      </c>
      <c r="AU160" s="6" t="s">
        <v>80</v>
      </c>
    </row>
    <row r="161" spans="2:65" s="6" customFormat="1" ht="15.75" customHeight="1" x14ac:dyDescent="0.3">
      <c r="B161" s="23"/>
      <c r="C161" s="145" t="s">
        <v>174</v>
      </c>
      <c r="D161" s="145" t="s">
        <v>154</v>
      </c>
      <c r="E161" s="146" t="s">
        <v>259</v>
      </c>
      <c r="F161" s="147" t="s">
        <v>217</v>
      </c>
      <c r="G161" s="148" t="s">
        <v>157</v>
      </c>
      <c r="H161" s="149">
        <v>8</v>
      </c>
      <c r="I161" s="150"/>
      <c r="J161" s="151">
        <f>ROUND($I$161*$H$161,2)</f>
        <v>0</v>
      </c>
      <c r="K161" s="147"/>
      <c r="L161" s="43"/>
      <c r="M161" s="152"/>
      <c r="N161" s="153" t="s">
        <v>43</v>
      </c>
      <c r="O161" s="24"/>
      <c r="P161" s="154">
        <f>$O$161*$H$161</f>
        <v>0</v>
      </c>
      <c r="Q161" s="154">
        <v>0</v>
      </c>
      <c r="R161" s="154">
        <f>$Q$161*$H$161</f>
        <v>0</v>
      </c>
      <c r="S161" s="154">
        <v>0</v>
      </c>
      <c r="T161" s="155">
        <f>$S$161*$H$161</f>
        <v>0</v>
      </c>
      <c r="AR161" s="89" t="s">
        <v>158</v>
      </c>
      <c r="AT161" s="89" t="s">
        <v>154</v>
      </c>
      <c r="AU161" s="89" t="s">
        <v>80</v>
      </c>
      <c r="AY161" s="6" t="s">
        <v>149</v>
      </c>
      <c r="BE161" s="156">
        <f>IF($N$161="základní",$J$161,0)</f>
        <v>0</v>
      </c>
      <c r="BF161" s="156">
        <f>IF($N$161="snížená",$J$161,0)</f>
        <v>0</v>
      </c>
      <c r="BG161" s="156">
        <f>IF($N$161="zákl. přenesená",$J$161,0)</f>
        <v>0</v>
      </c>
      <c r="BH161" s="156">
        <f>IF($N$161="sníž. přenesená",$J$161,0)</f>
        <v>0</v>
      </c>
      <c r="BI161" s="156">
        <f>IF($N$161="nulová",$J$161,0)</f>
        <v>0</v>
      </c>
      <c r="BJ161" s="89" t="s">
        <v>21</v>
      </c>
      <c r="BK161" s="156">
        <f>ROUND($I$161*$H$161,2)</f>
        <v>0</v>
      </c>
      <c r="BL161" s="89" t="s">
        <v>158</v>
      </c>
      <c r="BM161" s="89" t="s">
        <v>267</v>
      </c>
    </row>
    <row r="162" spans="2:65" s="6" customFormat="1" ht="16.5" customHeight="1" x14ac:dyDescent="0.3">
      <c r="B162" s="23"/>
      <c r="C162" s="24"/>
      <c r="D162" s="157" t="s">
        <v>159</v>
      </c>
      <c r="E162" s="24"/>
      <c r="F162" s="158" t="s">
        <v>217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159</v>
      </c>
      <c r="AU162" s="6" t="s">
        <v>80</v>
      </c>
    </row>
    <row r="163" spans="2:65" s="6" customFormat="1" ht="15.75" customHeight="1" x14ac:dyDescent="0.3">
      <c r="B163" s="23"/>
      <c r="C163" s="145" t="s">
        <v>177</v>
      </c>
      <c r="D163" s="145" t="s">
        <v>154</v>
      </c>
      <c r="E163" s="146" t="s">
        <v>261</v>
      </c>
      <c r="F163" s="147" t="s">
        <v>262</v>
      </c>
      <c r="G163" s="148" t="s">
        <v>157</v>
      </c>
      <c r="H163" s="149">
        <v>1</v>
      </c>
      <c r="I163" s="150"/>
      <c r="J163" s="151">
        <f>ROUND($I$163*$H$163,2)</f>
        <v>0</v>
      </c>
      <c r="K163" s="147"/>
      <c r="L163" s="43"/>
      <c r="M163" s="152"/>
      <c r="N163" s="153" t="s">
        <v>43</v>
      </c>
      <c r="O163" s="24"/>
      <c r="P163" s="154">
        <f>$O$163*$H$163</f>
        <v>0</v>
      </c>
      <c r="Q163" s="154">
        <v>0</v>
      </c>
      <c r="R163" s="154">
        <f>$Q$163*$H$163</f>
        <v>0</v>
      </c>
      <c r="S163" s="154">
        <v>0</v>
      </c>
      <c r="T163" s="155">
        <f>$S$163*$H$163</f>
        <v>0</v>
      </c>
      <c r="AR163" s="89" t="s">
        <v>158</v>
      </c>
      <c r="AT163" s="89" t="s">
        <v>154</v>
      </c>
      <c r="AU163" s="89" t="s">
        <v>80</v>
      </c>
      <c r="AY163" s="6" t="s">
        <v>149</v>
      </c>
      <c r="BE163" s="156">
        <f>IF($N$163="základní",$J$163,0)</f>
        <v>0</v>
      </c>
      <c r="BF163" s="156">
        <f>IF($N$163="snížená",$J$163,0)</f>
        <v>0</v>
      </c>
      <c r="BG163" s="156">
        <f>IF($N$163="zákl. přenesená",$J$163,0)</f>
        <v>0</v>
      </c>
      <c r="BH163" s="156">
        <f>IF($N$163="sníž. přenesená",$J$163,0)</f>
        <v>0</v>
      </c>
      <c r="BI163" s="156">
        <f>IF($N$163="nulová",$J$163,0)</f>
        <v>0</v>
      </c>
      <c r="BJ163" s="89" t="s">
        <v>21</v>
      </c>
      <c r="BK163" s="156">
        <f>ROUND($I$163*$H$163,2)</f>
        <v>0</v>
      </c>
      <c r="BL163" s="89" t="s">
        <v>158</v>
      </c>
      <c r="BM163" s="89" t="s">
        <v>273</v>
      </c>
    </row>
    <row r="164" spans="2:65" s="6" customFormat="1" ht="16.5" customHeight="1" x14ac:dyDescent="0.3">
      <c r="B164" s="23"/>
      <c r="C164" s="24"/>
      <c r="D164" s="157" t="s">
        <v>159</v>
      </c>
      <c r="E164" s="24"/>
      <c r="F164" s="158" t="s">
        <v>262</v>
      </c>
      <c r="G164" s="24"/>
      <c r="H164" s="24"/>
      <c r="J164" s="24"/>
      <c r="K164" s="24"/>
      <c r="L164" s="43"/>
      <c r="M164" s="56"/>
      <c r="N164" s="24"/>
      <c r="O164" s="24"/>
      <c r="P164" s="24"/>
      <c r="Q164" s="24"/>
      <c r="R164" s="24"/>
      <c r="S164" s="24"/>
      <c r="T164" s="57"/>
      <c r="AT164" s="6" t="s">
        <v>159</v>
      </c>
      <c r="AU164" s="6" t="s">
        <v>80</v>
      </c>
    </row>
    <row r="165" spans="2:65" s="6" customFormat="1" ht="15.75" customHeight="1" x14ac:dyDescent="0.3">
      <c r="B165" s="23"/>
      <c r="C165" s="145" t="s">
        <v>180</v>
      </c>
      <c r="D165" s="145" t="s">
        <v>154</v>
      </c>
      <c r="E165" s="146" t="s">
        <v>264</v>
      </c>
      <c r="F165" s="147" t="s">
        <v>265</v>
      </c>
      <c r="G165" s="148" t="s">
        <v>266</v>
      </c>
      <c r="H165" s="149">
        <v>4</v>
      </c>
      <c r="I165" s="150"/>
      <c r="J165" s="151">
        <f>ROUND($I$165*$H$165,2)</f>
        <v>0</v>
      </c>
      <c r="K165" s="147"/>
      <c r="L165" s="43"/>
      <c r="M165" s="152"/>
      <c r="N165" s="153" t="s">
        <v>43</v>
      </c>
      <c r="O165" s="24"/>
      <c r="P165" s="154">
        <f>$O$165*$H$165</f>
        <v>0</v>
      </c>
      <c r="Q165" s="154">
        <v>0</v>
      </c>
      <c r="R165" s="154">
        <f>$Q$165*$H$165</f>
        <v>0</v>
      </c>
      <c r="S165" s="154">
        <v>0</v>
      </c>
      <c r="T165" s="155">
        <f>$S$165*$H$165</f>
        <v>0</v>
      </c>
      <c r="AR165" s="89" t="s">
        <v>158</v>
      </c>
      <c r="AT165" s="89" t="s">
        <v>154</v>
      </c>
      <c r="AU165" s="89" t="s">
        <v>80</v>
      </c>
      <c r="AY165" s="6" t="s">
        <v>149</v>
      </c>
      <c r="BE165" s="156">
        <f>IF($N$165="základní",$J$165,0)</f>
        <v>0</v>
      </c>
      <c r="BF165" s="156">
        <f>IF($N$165="snížená",$J$165,0)</f>
        <v>0</v>
      </c>
      <c r="BG165" s="156">
        <f>IF($N$165="zákl. přenesená",$J$165,0)</f>
        <v>0</v>
      </c>
      <c r="BH165" s="156">
        <f>IF($N$165="sníž. přenesená",$J$165,0)</f>
        <v>0</v>
      </c>
      <c r="BI165" s="156">
        <f>IF($N$165="nulová",$J$165,0)</f>
        <v>0</v>
      </c>
      <c r="BJ165" s="89" t="s">
        <v>21</v>
      </c>
      <c r="BK165" s="156">
        <f>ROUND($I$165*$H$165,2)</f>
        <v>0</v>
      </c>
      <c r="BL165" s="89" t="s">
        <v>158</v>
      </c>
      <c r="BM165" s="89" t="s">
        <v>279</v>
      </c>
    </row>
    <row r="166" spans="2:65" s="6" customFormat="1" ht="16.5" customHeight="1" x14ac:dyDescent="0.3">
      <c r="B166" s="23"/>
      <c r="C166" s="24"/>
      <c r="D166" s="157" t="s">
        <v>159</v>
      </c>
      <c r="E166" s="24"/>
      <c r="F166" s="158" t="s">
        <v>265</v>
      </c>
      <c r="G166" s="24"/>
      <c r="H166" s="24"/>
      <c r="J166" s="24"/>
      <c r="K166" s="24"/>
      <c r="L166" s="43"/>
      <c r="M166" s="56"/>
      <c r="N166" s="24"/>
      <c r="O166" s="24"/>
      <c r="P166" s="24"/>
      <c r="Q166" s="24"/>
      <c r="R166" s="24"/>
      <c r="S166" s="24"/>
      <c r="T166" s="57"/>
      <c r="AT166" s="6" t="s">
        <v>159</v>
      </c>
      <c r="AU166" s="6" t="s">
        <v>80</v>
      </c>
    </row>
    <row r="167" spans="2:65" s="132" customFormat="1" ht="30.75" customHeight="1" x14ac:dyDescent="0.3">
      <c r="B167" s="133"/>
      <c r="C167" s="134"/>
      <c r="D167" s="134" t="s">
        <v>71</v>
      </c>
      <c r="E167" s="143" t="s">
        <v>239</v>
      </c>
      <c r="F167" s="143" t="s">
        <v>269</v>
      </c>
      <c r="G167" s="134"/>
      <c r="H167" s="134"/>
      <c r="J167" s="144">
        <f>$BK$167</f>
        <v>0</v>
      </c>
      <c r="K167" s="134"/>
      <c r="L167" s="137"/>
      <c r="M167" s="138"/>
      <c r="N167" s="134"/>
      <c r="O167" s="134"/>
      <c r="P167" s="139">
        <f>SUM($P$168:$P$205)</f>
        <v>0</v>
      </c>
      <c r="Q167" s="134"/>
      <c r="R167" s="139">
        <f>SUM($R$168:$R$205)</f>
        <v>0</v>
      </c>
      <c r="S167" s="134"/>
      <c r="T167" s="140">
        <f>SUM($T$168:$T$205)</f>
        <v>0</v>
      </c>
      <c r="AR167" s="141" t="s">
        <v>21</v>
      </c>
      <c r="AT167" s="141" t="s">
        <v>71</v>
      </c>
      <c r="AU167" s="141" t="s">
        <v>21</v>
      </c>
      <c r="AY167" s="141" t="s">
        <v>149</v>
      </c>
      <c r="BK167" s="142">
        <f>SUM($BK$168:$BK$205)</f>
        <v>0</v>
      </c>
    </row>
    <row r="168" spans="2:65" s="6" customFormat="1" ht="27" customHeight="1" x14ac:dyDescent="0.3">
      <c r="B168" s="23"/>
      <c r="C168" s="145" t="s">
        <v>21</v>
      </c>
      <c r="D168" s="145" t="s">
        <v>154</v>
      </c>
      <c r="E168" s="146" t="s">
        <v>270</v>
      </c>
      <c r="F168" s="147" t="s">
        <v>271</v>
      </c>
      <c r="G168" s="148" t="s">
        <v>272</v>
      </c>
      <c r="H168" s="149">
        <v>250</v>
      </c>
      <c r="I168" s="150"/>
      <c r="J168" s="151">
        <f>ROUND($I$168*$H$168,2)</f>
        <v>0</v>
      </c>
      <c r="K168" s="147"/>
      <c r="L168" s="43"/>
      <c r="M168" s="152"/>
      <c r="N168" s="153" t="s">
        <v>43</v>
      </c>
      <c r="O168" s="24"/>
      <c r="P168" s="154">
        <f>$O$168*$H$168</f>
        <v>0</v>
      </c>
      <c r="Q168" s="154">
        <v>0</v>
      </c>
      <c r="R168" s="154">
        <f>$Q$168*$H$168</f>
        <v>0</v>
      </c>
      <c r="S168" s="154">
        <v>0</v>
      </c>
      <c r="T168" s="155">
        <f>$S$168*$H$168</f>
        <v>0</v>
      </c>
      <c r="AR168" s="89" t="s">
        <v>158</v>
      </c>
      <c r="AT168" s="89" t="s">
        <v>154</v>
      </c>
      <c r="AU168" s="89" t="s">
        <v>80</v>
      </c>
      <c r="AY168" s="6" t="s">
        <v>149</v>
      </c>
      <c r="BE168" s="156">
        <f>IF($N$168="základní",$J$168,0)</f>
        <v>0</v>
      </c>
      <c r="BF168" s="156">
        <f>IF($N$168="snížená",$J$168,0)</f>
        <v>0</v>
      </c>
      <c r="BG168" s="156">
        <f>IF($N$168="zákl. přenesená",$J$168,0)</f>
        <v>0</v>
      </c>
      <c r="BH168" s="156">
        <f>IF($N$168="sníž. přenesená",$J$168,0)</f>
        <v>0</v>
      </c>
      <c r="BI168" s="156">
        <f>IF($N$168="nulová",$J$168,0)</f>
        <v>0</v>
      </c>
      <c r="BJ168" s="89" t="s">
        <v>21</v>
      </c>
      <c r="BK168" s="156">
        <f>ROUND($I$168*$H$168,2)</f>
        <v>0</v>
      </c>
      <c r="BL168" s="89" t="s">
        <v>158</v>
      </c>
      <c r="BM168" s="89" t="s">
        <v>283</v>
      </c>
    </row>
    <row r="169" spans="2:65" s="6" customFormat="1" ht="27" customHeight="1" x14ac:dyDescent="0.3">
      <c r="B169" s="23"/>
      <c r="C169" s="24"/>
      <c r="D169" s="157" t="s">
        <v>159</v>
      </c>
      <c r="E169" s="24"/>
      <c r="F169" s="158" t="s">
        <v>271</v>
      </c>
      <c r="G169" s="24"/>
      <c r="H169" s="24"/>
      <c r="J169" s="24"/>
      <c r="K169" s="24"/>
      <c r="L169" s="43"/>
      <c r="M169" s="56"/>
      <c r="N169" s="24"/>
      <c r="O169" s="24"/>
      <c r="P169" s="24"/>
      <c r="Q169" s="24"/>
      <c r="R169" s="24"/>
      <c r="S169" s="24"/>
      <c r="T169" s="57"/>
      <c r="AT169" s="6" t="s">
        <v>159</v>
      </c>
      <c r="AU169" s="6" t="s">
        <v>80</v>
      </c>
    </row>
    <row r="170" spans="2:65" s="6" customFormat="1" ht="27" customHeight="1" x14ac:dyDescent="0.3">
      <c r="B170" s="23"/>
      <c r="C170" s="145" t="s">
        <v>80</v>
      </c>
      <c r="D170" s="145" t="s">
        <v>154</v>
      </c>
      <c r="E170" s="146" t="s">
        <v>277</v>
      </c>
      <c r="F170" s="147" t="s">
        <v>278</v>
      </c>
      <c r="G170" s="148" t="s">
        <v>272</v>
      </c>
      <c r="H170" s="149">
        <v>42</v>
      </c>
      <c r="I170" s="150"/>
      <c r="J170" s="151">
        <f>ROUND($I$170*$H$170,2)</f>
        <v>0</v>
      </c>
      <c r="K170" s="147"/>
      <c r="L170" s="43"/>
      <c r="M170" s="152"/>
      <c r="N170" s="153" t="s">
        <v>43</v>
      </c>
      <c r="O170" s="24"/>
      <c r="P170" s="154">
        <f>$O$170*$H$170</f>
        <v>0</v>
      </c>
      <c r="Q170" s="154">
        <v>0</v>
      </c>
      <c r="R170" s="154">
        <f>$Q$170*$H$170</f>
        <v>0</v>
      </c>
      <c r="S170" s="154">
        <v>0</v>
      </c>
      <c r="T170" s="155">
        <f>$S$170*$H$170</f>
        <v>0</v>
      </c>
      <c r="AR170" s="89" t="s">
        <v>158</v>
      </c>
      <c r="AT170" s="89" t="s">
        <v>154</v>
      </c>
      <c r="AU170" s="89" t="s">
        <v>80</v>
      </c>
      <c r="AY170" s="6" t="s">
        <v>149</v>
      </c>
      <c r="BE170" s="156">
        <f>IF($N$170="základní",$J$170,0)</f>
        <v>0</v>
      </c>
      <c r="BF170" s="156">
        <f>IF($N$170="snížená",$J$170,0)</f>
        <v>0</v>
      </c>
      <c r="BG170" s="156">
        <f>IF($N$170="zákl. přenesená",$J$170,0)</f>
        <v>0</v>
      </c>
      <c r="BH170" s="156">
        <f>IF($N$170="sníž. přenesená",$J$170,0)</f>
        <v>0</v>
      </c>
      <c r="BI170" s="156">
        <f>IF($N$170="nulová",$J$170,0)</f>
        <v>0</v>
      </c>
      <c r="BJ170" s="89" t="s">
        <v>21</v>
      </c>
      <c r="BK170" s="156">
        <f>ROUND($I$170*$H$170,2)</f>
        <v>0</v>
      </c>
      <c r="BL170" s="89" t="s">
        <v>158</v>
      </c>
      <c r="BM170" s="89" t="s">
        <v>287</v>
      </c>
    </row>
    <row r="171" spans="2:65" s="6" customFormat="1" ht="27" customHeight="1" x14ac:dyDescent="0.3">
      <c r="B171" s="23"/>
      <c r="C171" s="24"/>
      <c r="D171" s="157" t="s">
        <v>159</v>
      </c>
      <c r="E171" s="24"/>
      <c r="F171" s="158" t="s">
        <v>278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159</v>
      </c>
      <c r="AU171" s="6" t="s">
        <v>80</v>
      </c>
    </row>
    <row r="172" spans="2:65" s="6" customFormat="1" ht="15.75" customHeight="1" x14ac:dyDescent="0.3">
      <c r="B172" s="159"/>
      <c r="C172" s="160"/>
      <c r="D172" s="161" t="s">
        <v>274</v>
      </c>
      <c r="E172" s="160"/>
      <c r="F172" s="162" t="s">
        <v>280</v>
      </c>
      <c r="G172" s="160"/>
      <c r="H172" s="163">
        <v>42</v>
      </c>
      <c r="J172" s="160"/>
      <c r="K172" s="160"/>
      <c r="L172" s="164"/>
      <c r="M172" s="165"/>
      <c r="N172" s="160"/>
      <c r="O172" s="160"/>
      <c r="P172" s="160"/>
      <c r="Q172" s="160"/>
      <c r="R172" s="160"/>
      <c r="S172" s="160"/>
      <c r="T172" s="166"/>
      <c r="AT172" s="167" t="s">
        <v>274</v>
      </c>
      <c r="AU172" s="167" t="s">
        <v>80</v>
      </c>
      <c r="AV172" s="167" t="s">
        <v>80</v>
      </c>
      <c r="AW172" s="167" t="s">
        <v>122</v>
      </c>
      <c r="AX172" s="167" t="s">
        <v>72</v>
      </c>
      <c r="AY172" s="167" t="s">
        <v>149</v>
      </c>
    </row>
    <row r="173" spans="2:65" s="6" customFormat="1" ht="15.75" customHeight="1" x14ac:dyDescent="0.3">
      <c r="B173" s="168"/>
      <c r="C173" s="169"/>
      <c r="D173" s="161" t="s">
        <v>274</v>
      </c>
      <c r="E173" s="169"/>
      <c r="F173" s="170" t="s">
        <v>276</v>
      </c>
      <c r="G173" s="169"/>
      <c r="H173" s="171">
        <v>42</v>
      </c>
      <c r="J173" s="169"/>
      <c r="K173" s="169"/>
      <c r="L173" s="172"/>
      <c r="M173" s="173"/>
      <c r="N173" s="169"/>
      <c r="O173" s="169"/>
      <c r="P173" s="169"/>
      <c r="Q173" s="169"/>
      <c r="R173" s="169"/>
      <c r="S173" s="169"/>
      <c r="T173" s="174"/>
      <c r="AT173" s="175" t="s">
        <v>274</v>
      </c>
      <c r="AU173" s="175" t="s">
        <v>80</v>
      </c>
      <c r="AV173" s="175" t="s">
        <v>158</v>
      </c>
      <c r="AW173" s="175" t="s">
        <v>122</v>
      </c>
      <c r="AX173" s="175" t="s">
        <v>21</v>
      </c>
      <c r="AY173" s="175" t="s">
        <v>149</v>
      </c>
    </row>
    <row r="174" spans="2:65" s="6" customFormat="1" ht="27" customHeight="1" x14ac:dyDescent="0.3">
      <c r="B174" s="23"/>
      <c r="C174" s="145" t="s">
        <v>162</v>
      </c>
      <c r="D174" s="145" t="s">
        <v>154</v>
      </c>
      <c r="E174" s="146" t="s">
        <v>281</v>
      </c>
      <c r="F174" s="147" t="s">
        <v>282</v>
      </c>
      <c r="G174" s="148" t="s">
        <v>272</v>
      </c>
      <c r="H174" s="149">
        <v>315</v>
      </c>
      <c r="I174" s="150"/>
      <c r="J174" s="151">
        <f>ROUND($I$174*$H$174,2)</f>
        <v>0</v>
      </c>
      <c r="K174" s="147"/>
      <c r="L174" s="43"/>
      <c r="M174" s="152"/>
      <c r="N174" s="153" t="s">
        <v>43</v>
      </c>
      <c r="O174" s="24"/>
      <c r="P174" s="154">
        <f>$O$174*$H$174</f>
        <v>0</v>
      </c>
      <c r="Q174" s="154">
        <v>0</v>
      </c>
      <c r="R174" s="154">
        <f>$Q$174*$H$174</f>
        <v>0</v>
      </c>
      <c r="S174" s="154">
        <v>0</v>
      </c>
      <c r="T174" s="155">
        <f>$S$174*$H$174</f>
        <v>0</v>
      </c>
      <c r="AR174" s="89" t="s">
        <v>158</v>
      </c>
      <c r="AT174" s="89" t="s">
        <v>154</v>
      </c>
      <c r="AU174" s="89" t="s">
        <v>80</v>
      </c>
      <c r="AY174" s="6" t="s">
        <v>149</v>
      </c>
      <c r="BE174" s="156">
        <f>IF($N$174="základní",$J$174,0)</f>
        <v>0</v>
      </c>
      <c r="BF174" s="156">
        <f>IF($N$174="snížená",$J$174,0)</f>
        <v>0</v>
      </c>
      <c r="BG174" s="156">
        <f>IF($N$174="zákl. přenesená",$J$174,0)</f>
        <v>0</v>
      </c>
      <c r="BH174" s="156">
        <f>IF($N$174="sníž. přenesená",$J$174,0)</f>
        <v>0</v>
      </c>
      <c r="BI174" s="156">
        <f>IF($N$174="nulová",$J$174,0)</f>
        <v>0</v>
      </c>
      <c r="BJ174" s="89" t="s">
        <v>21</v>
      </c>
      <c r="BK174" s="156">
        <f>ROUND($I$174*$H$174,2)</f>
        <v>0</v>
      </c>
      <c r="BL174" s="89" t="s">
        <v>158</v>
      </c>
      <c r="BM174" s="89" t="s">
        <v>290</v>
      </c>
    </row>
    <row r="175" spans="2:65" s="6" customFormat="1" ht="27" customHeight="1" x14ac:dyDescent="0.3">
      <c r="B175" s="23"/>
      <c r="C175" s="24"/>
      <c r="D175" s="157" t="s">
        <v>159</v>
      </c>
      <c r="E175" s="24"/>
      <c r="F175" s="158" t="s">
        <v>282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159</v>
      </c>
      <c r="AU175" s="6" t="s">
        <v>80</v>
      </c>
    </row>
    <row r="176" spans="2:65" s="6" customFormat="1" ht="15.75" customHeight="1" x14ac:dyDescent="0.3">
      <c r="B176" s="159"/>
      <c r="C176" s="160"/>
      <c r="D176" s="161" t="s">
        <v>274</v>
      </c>
      <c r="E176" s="160"/>
      <c r="F176" s="162" t="s">
        <v>980</v>
      </c>
      <c r="G176" s="160"/>
      <c r="H176" s="163">
        <v>315</v>
      </c>
      <c r="J176" s="160"/>
      <c r="K176" s="160"/>
      <c r="L176" s="164"/>
      <c r="M176" s="165"/>
      <c r="N176" s="160"/>
      <c r="O176" s="160"/>
      <c r="P176" s="160"/>
      <c r="Q176" s="160"/>
      <c r="R176" s="160"/>
      <c r="S176" s="160"/>
      <c r="T176" s="166"/>
      <c r="AT176" s="167" t="s">
        <v>274</v>
      </c>
      <c r="AU176" s="167" t="s">
        <v>80</v>
      </c>
      <c r="AV176" s="167" t="s">
        <v>80</v>
      </c>
      <c r="AW176" s="167" t="s">
        <v>122</v>
      </c>
      <c r="AX176" s="167" t="s">
        <v>72</v>
      </c>
      <c r="AY176" s="167" t="s">
        <v>149</v>
      </c>
    </row>
    <row r="177" spans="2:65" s="6" customFormat="1" ht="15.75" customHeight="1" x14ac:dyDescent="0.3">
      <c r="B177" s="168"/>
      <c r="C177" s="169"/>
      <c r="D177" s="161" t="s">
        <v>274</v>
      </c>
      <c r="E177" s="169"/>
      <c r="F177" s="170" t="s">
        <v>276</v>
      </c>
      <c r="G177" s="169"/>
      <c r="H177" s="171">
        <v>315</v>
      </c>
      <c r="J177" s="169"/>
      <c r="K177" s="169"/>
      <c r="L177" s="172"/>
      <c r="M177" s="173"/>
      <c r="N177" s="169"/>
      <c r="O177" s="169"/>
      <c r="P177" s="169"/>
      <c r="Q177" s="169"/>
      <c r="R177" s="169"/>
      <c r="S177" s="169"/>
      <c r="T177" s="174"/>
      <c r="AT177" s="175" t="s">
        <v>274</v>
      </c>
      <c r="AU177" s="175" t="s">
        <v>80</v>
      </c>
      <c r="AV177" s="175" t="s">
        <v>158</v>
      </c>
      <c r="AW177" s="175" t="s">
        <v>122</v>
      </c>
      <c r="AX177" s="175" t="s">
        <v>21</v>
      </c>
      <c r="AY177" s="175" t="s">
        <v>149</v>
      </c>
    </row>
    <row r="178" spans="2:65" s="6" customFormat="1" ht="27" customHeight="1" x14ac:dyDescent="0.3">
      <c r="B178" s="23"/>
      <c r="C178" s="145" t="s">
        <v>158</v>
      </c>
      <c r="D178" s="145" t="s">
        <v>154</v>
      </c>
      <c r="E178" s="146" t="s">
        <v>285</v>
      </c>
      <c r="F178" s="147" t="s">
        <v>286</v>
      </c>
      <c r="G178" s="148" t="s">
        <v>272</v>
      </c>
      <c r="H178" s="149">
        <v>12</v>
      </c>
      <c r="I178" s="150"/>
      <c r="J178" s="151">
        <f>ROUND($I$178*$H$178,2)</f>
        <v>0</v>
      </c>
      <c r="K178" s="147"/>
      <c r="L178" s="43"/>
      <c r="M178" s="152"/>
      <c r="N178" s="153" t="s">
        <v>43</v>
      </c>
      <c r="O178" s="24"/>
      <c r="P178" s="154">
        <f>$O$178*$H$178</f>
        <v>0</v>
      </c>
      <c r="Q178" s="154">
        <v>0</v>
      </c>
      <c r="R178" s="154">
        <f>$Q$178*$H$178</f>
        <v>0</v>
      </c>
      <c r="S178" s="154">
        <v>0</v>
      </c>
      <c r="T178" s="155">
        <f>$S$178*$H$178</f>
        <v>0</v>
      </c>
      <c r="AR178" s="89" t="s">
        <v>158</v>
      </c>
      <c r="AT178" s="89" t="s">
        <v>154</v>
      </c>
      <c r="AU178" s="89" t="s">
        <v>80</v>
      </c>
      <c r="AY178" s="6" t="s">
        <v>149</v>
      </c>
      <c r="BE178" s="156">
        <f>IF($N$178="základní",$J$178,0)</f>
        <v>0</v>
      </c>
      <c r="BF178" s="156">
        <f>IF($N$178="snížená",$J$178,0)</f>
        <v>0</v>
      </c>
      <c r="BG178" s="156">
        <f>IF($N$178="zákl. přenesená",$J$178,0)</f>
        <v>0</v>
      </c>
      <c r="BH178" s="156">
        <f>IF($N$178="sníž. přenesená",$J$178,0)</f>
        <v>0</v>
      </c>
      <c r="BI178" s="156">
        <f>IF($N$178="nulová",$J$178,0)</f>
        <v>0</v>
      </c>
      <c r="BJ178" s="89" t="s">
        <v>21</v>
      </c>
      <c r="BK178" s="156">
        <f>ROUND($I$178*$H$178,2)</f>
        <v>0</v>
      </c>
      <c r="BL178" s="89" t="s">
        <v>158</v>
      </c>
      <c r="BM178" s="89" t="s">
        <v>293</v>
      </c>
    </row>
    <row r="179" spans="2:65" s="6" customFormat="1" ht="27" customHeight="1" x14ac:dyDescent="0.3">
      <c r="B179" s="23"/>
      <c r="C179" s="24"/>
      <c r="D179" s="157" t="s">
        <v>159</v>
      </c>
      <c r="E179" s="24"/>
      <c r="F179" s="158" t="s">
        <v>286</v>
      </c>
      <c r="G179" s="24"/>
      <c r="H179" s="24"/>
      <c r="J179" s="24"/>
      <c r="K179" s="24"/>
      <c r="L179" s="43"/>
      <c r="M179" s="56"/>
      <c r="N179" s="24"/>
      <c r="O179" s="24"/>
      <c r="P179" s="24"/>
      <c r="Q179" s="24"/>
      <c r="R179" s="24"/>
      <c r="S179" s="24"/>
      <c r="T179" s="57"/>
      <c r="AT179" s="6" t="s">
        <v>159</v>
      </c>
      <c r="AU179" s="6" t="s">
        <v>80</v>
      </c>
    </row>
    <row r="180" spans="2:65" s="6" customFormat="1" ht="15.75" customHeight="1" x14ac:dyDescent="0.3">
      <c r="B180" s="159"/>
      <c r="C180" s="160"/>
      <c r="D180" s="161" t="s">
        <v>274</v>
      </c>
      <c r="E180" s="160"/>
      <c r="F180" s="162" t="s">
        <v>188</v>
      </c>
      <c r="G180" s="160"/>
      <c r="H180" s="163">
        <v>12</v>
      </c>
      <c r="J180" s="160"/>
      <c r="K180" s="160"/>
      <c r="L180" s="164"/>
      <c r="M180" s="165"/>
      <c r="N180" s="160"/>
      <c r="O180" s="160"/>
      <c r="P180" s="160"/>
      <c r="Q180" s="160"/>
      <c r="R180" s="160"/>
      <c r="S180" s="160"/>
      <c r="T180" s="166"/>
      <c r="AT180" s="167" t="s">
        <v>274</v>
      </c>
      <c r="AU180" s="167" t="s">
        <v>80</v>
      </c>
      <c r="AV180" s="167" t="s">
        <v>80</v>
      </c>
      <c r="AW180" s="167" t="s">
        <v>122</v>
      </c>
      <c r="AX180" s="167" t="s">
        <v>72</v>
      </c>
      <c r="AY180" s="167" t="s">
        <v>149</v>
      </c>
    </row>
    <row r="181" spans="2:65" s="6" customFormat="1" ht="15.75" customHeight="1" x14ac:dyDescent="0.3">
      <c r="B181" s="168"/>
      <c r="C181" s="169"/>
      <c r="D181" s="161" t="s">
        <v>274</v>
      </c>
      <c r="E181" s="169"/>
      <c r="F181" s="170" t="s">
        <v>276</v>
      </c>
      <c r="G181" s="169"/>
      <c r="H181" s="171">
        <v>12</v>
      </c>
      <c r="J181" s="169"/>
      <c r="K181" s="169"/>
      <c r="L181" s="172"/>
      <c r="M181" s="173"/>
      <c r="N181" s="169"/>
      <c r="O181" s="169"/>
      <c r="P181" s="169"/>
      <c r="Q181" s="169"/>
      <c r="R181" s="169"/>
      <c r="S181" s="169"/>
      <c r="T181" s="174"/>
      <c r="AT181" s="175" t="s">
        <v>274</v>
      </c>
      <c r="AU181" s="175" t="s">
        <v>80</v>
      </c>
      <c r="AV181" s="175" t="s">
        <v>158</v>
      </c>
      <c r="AW181" s="175" t="s">
        <v>122</v>
      </c>
      <c r="AX181" s="175" t="s">
        <v>21</v>
      </c>
      <c r="AY181" s="175" t="s">
        <v>149</v>
      </c>
    </row>
    <row r="182" spans="2:65" s="6" customFormat="1" ht="27" customHeight="1" x14ac:dyDescent="0.3">
      <c r="B182" s="23"/>
      <c r="C182" s="145" t="s">
        <v>168</v>
      </c>
      <c r="D182" s="145" t="s">
        <v>154</v>
      </c>
      <c r="E182" s="146" t="s">
        <v>288</v>
      </c>
      <c r="F182" s="147" t="s">
        <v>289</v>
      </c>
      <c r="G182" s="148" t="s">
        <v>272</v>
      </c>
      <c r="H182" s="149">
        <v>15</v>
      </c>
      <c r="I182" s="150"/>
      <c r="J182" s="151">
        <f>ROUND($I$182*$H$182,2)</f>
        <v>0</v>
      </c>
      <c r="K182" s="147"/>
      <c r="L182" s="43"/>
      <c r="M182" s="152"/>
      <c r="N182" s="153" t="s">
        <v>43</v>
      </c>
      <c r="O182" s="24"/>
      <c r="P182" s="154">
        <f>$O$182*$H$182</f>
        <v>0</v>
      </c>
      <c r="Q182" s="154">
        <v>0</v>
      </c>
      <c r="R182" s="154">
        <f>$Q$182*$H$182</f>
        <v>0</v>
      </c>
      <c r="S182" s="154">
        <v>0</v>
      </c>
      <c r="T182" s="155">
        <f>$S$182*$H$182</f>
        <v>0</v>
      </c>
      <c r="AR182" s="89" t="s">
        <v>158</v>
      </c>
      <c r="AT182" s="89" t="s">
        <v>154</v>
      </c>
      <c r="AU182" s="89" t="s">
        <v>80</v>
      </c>
      <c r="AY182" s="6" t="s">
        <v>149</v>
      </c>
      <c r="BE182" s="156">
        <f>IF($N$182="základní",$J$182,0)</f>
        <v>0</v>
      </c>
      <c r="BF182" s="156">
        <f>IF($N$182="snížená",$J$182,0)</f>
        <v>0</v>
      </c>
      <c r="BG182" s="156">
        <f>IF($N$182="zákl. přenesená",$J$182,0)</f>
        <v>0</v>
      </c>
      <c r="BH182" s="156">
        <f>IF($N$182="sníž. přenesená",$J$182,0)</f>
        <v>0</v>
      </c>
      <c r="BI182" s="156">
        <f>IF($N$182="nulová",$J$182,0)</f>
        <v>0</v>
      </c>
      <c r="BJ182" s="89" t="s">
        <v>21</v>
      </c>
      <c r="BK182" s="156">
        <f>ROUND($I$182*$H$182,2)</f>
        <v>0</v>
      </c>
      <c r="BL182" s="89" t="s">
        <v>158</v>
      </c>
      <c r="BM182" s="89" t="s">
        <v>297</v>
      </c>
    </row>
    <row r="183" spans="2:65" s="6" customFormat="1" ht="27" customHeight="1" x14ac:dyDescent="0.3">
      <c r="B183" s="23"/>
      <c r="C183" s="24"/>
      <c r="D183" s="157" t="s">
        <v>159</v>
      </c>
      <c r="E183" s="24"/>
      <c r="F183" s="158" t="s">
        <v>289</v>
      </c>
      <c r="G183" s="24"/>
      <c r="H183" s="24"/>
      <c r="J183" s="24"/>
      <c r="K183" s="24"/>
      <c r="L183" s="43"/>
      <c r="M183" s="56"/>
      <c r="N183" s="24"/>
      <c r="O183" s="24"/>
      <c r="P183" s="24"/>
      <c r="Q183" s="24"/>
      <c r="R183" s="24"/>
      <c r="S183" s="24"/>
      <c r="T183" s="57"/>
      <c r="AT183" s="6" t="s">
        <v>159</v>
      </c>
      <c r="AU183" s="6" t="s">
        <v>80</v>
      </c>
    </row>
    <row r="184" spans="2:65" s="6" customFormat="1" ht="15.75" customHeight="1" x14ac:dyDescent="0.3">
      <c r="B184" s="159"/>
      <c r="C184" s="160"/>
      <c r="D184" s="161" t="s">
        <v>274</v>
      </c>
      <c r="E184" s="160"/>
      <c r="F184" s="162" t="s">
        <v>8</v>
      </c>
      <c r="G184" s="160"/>
      <c r="H184" s="163">
        <v>15</v>
      </c>
      <c r="J184" s="160"/>
      <c r="K184" s="160"/>
      <c r="L184" s="164"/>
      <c r="M184" s="165"/>
      <c r="N184" s="160"/>
      <c r="O184" s="160"/>
      <c r="P184" s="160"/>
      <c r="Q184" s="160"/>
      <c r="R184" s="160"/>
      <c r="S184" s="160"/>
      <c r="T184" s="166"/>
      <c r="AT184" s="167" t="s">
        <v>274</v>
      </c>
      <c r="AU184" s="167" t="s">
        <v>80</v>
      </c>
      <c r="AV184" s="167" t="s">
        <v>80</v>
      </c>
      <c r="AW184" s="167" t="s">
        <v>122</v>
      </c>
      <c r="AX184" s="167" t="s">
        <v>72</v>
      </c>
      <c r="AY184" s="167" t="s">
        <v>149</v>
      </c>
    </row>
    <row r="185" spans="2:65" s="6" customFormat="1" ht="15.75" customHeight="1" x14ac:dyDescent="0.3">
      <c r="B185" s="168"/>
      <c r="C185" s="169"/>
      <c r="D185" s="161" t="s">
        <v>274</v>
      </c>
      <c r="E185" s="169"/>
      <c r="F185" s="170" t="s">
        <v>276</v>
      </c>
      <c r="G185" s="169"/>
      <c r="H185" s="171">
        <v>15</v>
      </c>
      <c r="J185" s="169"/>
      <c r="K185" s="169"/>
      <c r="L185" s="172"/>
      <c r="M185" s="173"/>
      <c r="N185" s="169"/>
      <c r="O185" s="169"/>
      <c r="P185" s="169"/>
      <c r="Q185" s="169"/>
      <c r="R185" s="169"/>
      <c r="S185" s="169"/>
      <c r="T185" s="174"/>
      <c r="AT185" s="175" t="s">
        <v>274</v>
      </c>
      <c r="AU185" s="175" t="s">
        <v>80</v>
      </c>
      <c r="AV185" s="175" t="s">
        <v>158</v>
      </c>
      <c r="AW185" s="175" t="s">
        <v>122</v>
      </c>
      <c r="AX185" s="175" t="s">
        <v>21</v>
      </c>
      <c r="AY185" s="175" t="s">
        <v>149</v>
      </c>
    </row>
    <row r="186" spans="2:65" s="6" customFormat="1" ht="39" customHeight="1" x14ac:dyDescent="0.3">
      <c r="B186" s="23"/>
      <c r="C186" s="145" t="s">
        <v>171</v>
      </c>
      <c r="D186" s="145" t="s">
        <v>154</v>
      </c>
      <c r="E186" s="146" t="s">
        <v>291</v>
      </c>
      <c r="F186" s="147" t="s">
        <v>292</v>
      </c>
      <c r="G186" s="148" t="s">
        <v>272</v>
      </c>
      <c r="H186" s="149">
        <v>476</v>
      </c>
      <c r="I186" s="150"/>
      <c r="J186" s="151">
        <f>ROUND($I$186*$H$186,2)</f>
        <v>0</v>
      </c>
      <c r="K186" s="147"/>
      <c r="L186" s="43"/>
      <c r="M186" s="152"/>
      <c r="N186" s="153" t="s">
        <v>43</v>
      </c>
      <c r="O186" s="24"/>
      <c r="P186" s="154">
        <f>$O$186*$H$186</f>
        <v>0</v>
      </c>
      <c r="Q186" s="154">
        <v>0</v>
      </c>
      <c r="R186" s="154">
        <f>$Q$186*$H$186</f>
        <v>0</v>
      </c>
      <c r="S186" s="154">
        <v>0</v>
      </c>
      <c r="T186" s="155">
        <f>$S$186*$H$186</f>
        <v>0</v>
      </c>
      <c r="AR186" s="89" t="s">
        <v>158</v>
      </c>
      <c r="AT186" s="89" t="s">
        <v>154</v>
      </c>
      <c r="AU186" s="89" t="s">
        <v>80</v>
      </c>
      <c r="AY186" s="6" t="s">
        <v>149</v>
      </c>
      <c r="BE186" s="156">
        <f>IF($N$186="základní",$J$186,0)</f>
        <v>0</v>
      </c>
      <c r="BF186" s="156">
        <f>IF($N$186="snížená",$J$186,0)</f>
        <v>0</v>
      </c>
      <c r="BG186" s="156">
        <f>IF($N$186="zákl. přenesená",$J$186,0)</f>
        <v>0</v>
      </c>
      <c r="BH186" s="156">
        <f>IF($N$186="sníž. přenesená",$J$186,0)</f>
        <v>0</v>
      </c>
      <c r="BI186" s="156">
        <f>IF($N$186="nulová",$J$186,0)</f>
        <v>0</v>
      </c>
      <c r="BJ186" s="89" t="s">
        <v>21</v>
      </c>
      <c r="BK186" s="156">
        <f>ROUND($I$186*$H$186,2)</f>
        <v>0</v>
      </c>
      <c r="BL186" s="89" t="s">
        <v>158</v>
      </c>
      <c r="BM186" s="89" t="s">
        <v>301</v>
      </c>
    </row>
    <row r="187" spans="2:65" s="6" customFormat="1" ht="27" customHeight="1" x14ac:dyDescent="0.3">
      <c r="B187" s="23"/>
      <c r="C187" s="24"/>
      <c r="D187" s="157" t="s">
        <v>159</v>
      </c>
      <c r="E187" s="24"/>
      <c r="F187" s="158" t="s">
        <v>292</v>
      </c>
      <c r="G187" s="24"/>
      <c r="H187" s="24"/>
      <c r="J187" s="24"/>
      <c r="K187" s="24"/>
      <c r="L187" s="43"/>
      <c r="M187" s="56"/>
      <c r="N187" s="24"/>
      <c r="O187" s="24"/>
      <c r="P187" s="24"/>
      <c r="Q187" s="24"/>
      <c r="R187" s="24"/>
      <c r="S187" s="24"/>
      <c r="T187" s="57"/>
      <c r="AT187" s="6" t="s">
        <v>159</v>
      </c>
      <c r="AU187" s="6" t="s">
        <v>80</v>
      </c>
    </row>
    <row r="188" spans="2:65" s="6" customFormat="1" ht="15.75" customHeight="1" x14ac:dyDescent="0.3">
      <c r="B188" s="159"/>
      <c r="C188" s="160"/>
      <c r="D188" s="161" t="s">
        <v>274</v>
      </c>
      <c r="E188" s="160"/>
      <c r="F188" s="162" t="s">
        <v>981</v>
      </c>
      <c r="G188" s="160"/>
      <c r="H188" s="163">
        <v>476</v>
      </c>
      <c r="J188" s="160"/>
      <c r="K188" s="160"/>
      <c r="L188" s="164"/>
      <c r="M188" s="165"/>
      <c r="N188" s="160"/>
      <c r="O188" s="160"/>
      <c r="P188" s="160"/>
      <c r="Q188" s="160"/>
      <c r="R188" s="160"/>
      <c r="S188" s="160"/>
      <c r="T188" s="166"/>
      <c r="AT188" s="167" t="s">
        <v>274</v>
      </c>
      <c r="AU188" s="167" t="s">
        <v>80</v>
      </c>
      <c r="AV188" s="167" t="s">
        <v>80</v>
      </c>
      <c r="AW188" s="167" t="s">
        <v>122</v>
      </c>
      <c r="AX188" s="167" t="s">
        <v>72</v>
      </c>
      <c r="AY188" s="167" t="s">
        <v>149</v>
      </c>
    </row>
    <row r="189" spans="2:65" s="6" customFormat="1" ht="15.75" customHeight="1" x14ac:dyDescent="0.3">
      <c r="B189" s="168"/>
      <c r="C189" s="169"/>
      <c r="D189" s="161" t="s">
        <v>274</v>
      </c>
      <c r="E189" s="169"/>
      <c r="F189" s="170" t="s">
        <v>276</v>
      </c>
      <c r="G189" s="169"/>
      <c r="H189" s="171">
        <v>476</v>
      </c>
      <c r="J189" s="169"/>
      <c r="K189" s="169"/>
      <c r="L189" s="172"/>
      <c r="M189" s="173"/>
      <c r="N189" s="169"/>
      <c r="O189" s="169"/>
      <c r="P189" s="169"/>
      <c r="Q189" s="169"/>
      <c r="R189" s="169"/>
      <c r="S189" s="169"/>
      <c r="T189" s="174"/>
      <c r="AT189" s="175" t="s">
        <v>274</v>
      </c>
      <c r="AU189" s="175" t="s">
        <v>80</v>
      </c>
      <c r="AV189" s="175" t="s">
        <v>158</v>
      </c>
      <c r="AW189" s="175" t="s">
        <v>122</v>
      </c>
      <c r="AX189" s="175" t="s">
        <v>21</v>
      </c>
      <c r="AY189" s="175" t="s">
        <v>149</v>
      </c>
    </row>
    <row r="190" spans="2:65" s="6" customFormat="1" ht="39" customHeight="1" x14ac:dyDescent="0.3">
      <c r="B190" s="23"/>
      <c r="C190" s="145" t="s">
        <v>174</v>
      </c>
      <c r="D190" s="145" t="s">
        <v>154</v>
      </c>
      <c r="E190" s="146" t="s">
        <v>295</v>
      </c>
      <c r="F190" s="147" t="s">
        <v>296</v>
      </c>
      <c r="G190" s="148" t="s">
        <v>272</v>
      </c>
      <c r="H190" s="149">
        <v>457</v>
      </c>
      <c r="I190" s="150"/>
      <c r="J190" s="151">
        <f>ROUND($I$190*$H$190,2)</f>
        <v>0</v>
      </c>
      <c r="K190" s="147"/>
      <c r="L190" s="43"/>
      <c r="M190" s="152"/>
      <c r="N190" s="153" t="s">
        <v>43</v>
      </c>
      <c r="O190" s="24"/>
      <c r="P190" s="154">
        <f>$O$190*$H$190</f>
        <v>0</v>
      </c>
      <c r="Q190" s="154">
        <v>0</v>
      </c>
      <c r="R190" s="154">
        <f>$Q$190*$H$190</f>
        <v>0</v>
      </c>
      <c r="S190" s="154">
        <v>0</v>
      </c>
      <c r="T190" s="155">
        <f>$S$190*$H$190</f>
        <v>0</v>
      </c>
      <c r="AR190" s="89" t="s">
        <v>158</v>
      </c>
      <c r="AT190" s="89" t="s">
        <v>154</v>
      </c>
      <c r="AU190" s="89" t="s">
        <v>80</v>
      </c>
      <c r="AY190" s="6" t="s">
        <v>149</v>
      </c>
      <c r="BE190" s="156">
        <f>IF($N$190="základní",$J$190,0)</f>
        <v>0</v>
      </c>
      <c r="BF190" s="156">
        <f>IF($N$190="snížená",$J$190,0)</f>
        <v>0</v>
      </c>
      <c r="BG190" s="156">
        <f>IF($N$190="zákl. přenesená",$J$190,0)</f>
        <v>0</v>
      </c>
      <c r="BH190" s="156">
        <f>IF($N$190="sníž. přenesená",$J$190,0)</f>
        <v>0</v>
      </c>
      <c r="BI190" s="156">
        <f>IF($N$190="nulová",$J$190,0)</f>
        <v>0</v>
      </c>
      <c r="BJ190" s="89" t="s">
        <v>21</v>
      </c>
      <c r="BK190" s="156">
        <f>ROUND($I$190*$H$190,2)</f>
        <v>0</v>
      </c>
      <c r="BL190" s="89" t="s">
        <v>158</v>
      </c>
      <c r="BM190" s="89" t="s">
        <v>304</v>
      </c>
    </row>
    <row r="191" spans="2:65" s="6" customFormat="1" ht="27" customHeight="1" x14ac:dyDescent="0.3">
      <c r="B191" s="23"/>
      <c r="C191" s="24"/>
      <c r="D191" s="157" t="s">
        <v>159</v>
      </c>
      <c r="E191" s="24"/>
      <c r="F191" s="158" t="s">
        <v>296</v>
      </c>
      <c r="G191" s="24"/>
      <c r="H191" s="24"/>
      <c r="J191" s="24"/>
      <c r="K191" s="24"/>
      <c r="L191" s="43"/>
      <c r="M191" s="56"/>
      <c r="N191" s="24"/>
      <c r="O191" s="24"/>
      <c r="P191" s="24"/>
      <c r="Q191" s="24"/>
      <c r="R191" s="24"/>
      <c r="S191" s="24"/>
      <c r="T191" s="57"/>
      <c r="AT191" s="6" t="s">
        <v>159</v>
      </c>
      <c r="AU191" s="6" t="s">
        <v>80</v>
      </c>
    </row>
    <row r="192" spans="2:65" s="6" customFormat="1" ht="15.75" customHeight="1" x14ac:dyDescent="0.3">
      <c r="B192" s="159"/>
      <c r="C192" s="160"/>
      <c r="D192" s="161" t="s">
        <v>274</v>
      </c>
      <c r="E192" s="160"/>
      <c r="F192" s="162" t="s">
        <v>982</v>
      </c>
      <c r="G192" s="160"/>
      <c r="H192" s="163">
        <v>457</v>
      </c>
      <c r="J192" s="160"/>
      <c r="K192" s="160"/>
      <c r="L192" s="164"/>
      <c r="M192" s="165"/>
      <c r="N192" s="160"/>
      <c r="O192" s="160"/>
      <c r="P192" s="160"/>
      <c r="Q192" s="160"/>
      <c r="R192" s="160"/>
      <c r="S192" s="160"/>
      <c r="T192" s="166"/>
      <c r="AT192" s="167" t="s">
        <v>274</v>
      </c>
      <c r="AU192" s="167" t="s">
        <v>80</v>
      </c>
      <c r="AV192" s="167" t="s">
        <v>80</v>
      </c>
      <c r="AW192" s="167" t="s">
        <v>122</v>
      </c>
      <c r="AX192" s="167" t="s">
        <v>72</v>
      </c>
      <c r="AY192" s="167" t="s">
        <v>149</v>
      </c>
    </row>
    <row r="193" spans="2:65" s="6" customFormat="1" ht="15.75" customHeight="1" x14ac:dyDescent="0.3">
      <c r="B193" s="168"/>
      <c r="C193" s="169"/>
      <c r="D193" s="161" t="s">
        <v>274</v>
      </c>
      <c r="E193" s="169"/>
      <c r="F193" s="170" t="s">
        <v>276</v>
      </c>
      <c r="G193" s="169"/>
      <c r="H193" s="171">
        <v>457</v>
      </c>
      <c r="J193" s="169"/>
      <c r="K193" s="169"/>
      <c r="L193" s="172"/>
      <c r="M193" s="173"/>
      <c r="N193" s="169"/>
      <c r="O193" s="169"/>
      <c r="P193" s="169"/>
      <c r="Q193" s="169"/>
      <c r="R193" s="169"/>
      <c r="S193" s="169"/>
      <c r="T193" s="174"/>
      <c r="AT193" s="175" t="s">
        <v>274</v>
      </c>
      <c r="AU193" s="175" t="s">
        <v>80</v>
      </c>
      <c r="AV193" s="175" t="s">
        <v>158</v>
      </c>
      <c r="AW193" s="175" t="s">
        <v>122</v>
      </c>
      <c r="AX193" s="175" t="s">
        <v>21</v>
      </c>
      <c r="AY193" s="175" t="s">
        <v>149</v>
      </c>
    </row>
    <row r="194" spans="2:65" s="6" customFormat="1" ht="27" customHeight="1" x14ac:dyDescent="0.3">
      <c r="B194" s="23"/>
      <c r="C194" s="145" t="s">
        <v>177</v>
      </c>
      <c r="D194" s="145" t="s">
        <v>154</v>
      </c>
      <c r="E194" s="146" t="s">
        <v>299</v>
      </c>
      <c r="F194" s="147" t="s">
        <v>300</v>
      </c>
      <c r="G194" s="148" t="s">
        <v>272</v>
      </c>
      <c r="H194" s="149">
        <v>75</v>
      </c>
      <c r="I194" s="150"/>
      <c r="J194" s="151">
        <f>ROUND($I$194*$H$194,2)</f>
        <v>0</v>
      </c>
      <c r="K194" s="147"/>
      <c r="L194" s="43"/>
      <c r="M194" s="152"/>
      <c r="N194" s="153" t="s">
        <v>43</v>
      </c>
      <c r="O194" s="24"/>
      <c r="P194" s="154">
        <f>$O$194*$H$194</f>
        <v>0</v>
      </c>
      <c r="Q194" s="154">
        <v>0</v>
      </c>
      <c r="R194" s="154">
        <f>$Q$194*$H$194</f>
        <v>0</v>
      </c>
      <c r="S194" s="154">
        <v>0</v>
      </c>
      <c r="T194" s="155">
        <f>$S$194*$H$194</f>
        <v>0</v>
      </c>
      <c r="AR194" s="89" t="s">
        <v>158</v>
      </c>
      <c r="AT194" s="89" t="s">
        <v>154</v>
      </c>
      <c r="AU194" s="89" t="s">
        <v>80</v>
      </c>
      <c r="AY194" s="6" t="s">
        <v>149</v>
      </c>
      <c r="BE194" s="156">
        <f>IF($N$194="základní",$J$194,0)</f>
        <v>0</v>
      </c>
      <c r="BF194" s="156">
        <f>IF($N$194="snížená",$J$194,0)</f>
        <v>0</v>
      </c>
      <c r="BG194" s="156">
        <f>IF($N$194="zákl. přenesená",$J$194,0)</f>
        <v>0</v>
      </c>
      <c r="BH194" s="156">
        <f>IF($N$194="sníž. přenesená",$J$194,0)</f>
        <v>0</v>
      </c>
      <c r="BI194" s="156">
        <f>IF($N$194="nulová",$J$194,0)</f>
        <v>0</v>
      </c>
      <c r="BJ194" s="89" t="s">
        <v>21</v>
      </c>
      <c r="BK194" s="156">
        <f>ROUND($I$194*$H$194,2)</f>
        <v>0</v>
      </c>
      <c r="BL194" s="89" t="s">
        <v>158</v>
      </c>
      <c r="BM194" s="89" t="s">
        <v>307</v>
      </c>
    </row>
    <row r="195" spans="2:65" s="6" customFormat="1" ht="16.5" customHeight="1" x14ac:dyDescent="0.3">
      <c r="B195" s="23"/>
      <c r="C195" s="24"/>
      <c r="D195" s="157" t="s">
        <v>159</v>
      </c>
      <c r="E195" s="24"/>
      <c r="F195" s="158" t="s">
        <v>300</v>
      </c>
      <c r="G195" s="24"/>
      <c r="H195" s="24"/>
      <c r="J195" s="24"/>
      <c r="K195" s="24"/>
      <c r="L195" s="43"/>
      <c r="M195" s="56"/>
      <c r="N195" s="24"/>
      <c r="O195" s="24"/>
      <c r="P195" s="24"/>
      <c r="Q195" s="24"/>
      <c r="R195" s="24"/>
      <c r="S195" s="24"/>
      <c r="T195" s="57"/>
      <c r="AT195" s="6" t="s">
        <v>159</v>
      </c>
      <c r="AU195" s="6" t="s">
        <v>80</v>
      </c>
    </row>
    <row r="196" spans="2:65" s="6" customFormat="1" ht="15.75" customHeight="1" x14ac:dyDescent="0.3">
      <c r="B196" s="159"/>
      <c r="C196" s="160"/>
      <c r="D196" s="161" t="s">
        <v>274</v>
      </c>
      <c r="E196" s="160"/>
      <c r="F196" s="162" t="s">
        <v>983</v>
      </c>
      <c r="G196" s="160"/>
      <c r="H196" s="163">
        <v>75</v>
      </c>
      <c r="J196" s="160"/>
      <c r="K196" s="160"/>
      <c r="L196" s="164"/>
      <c r="M196" s="165"/>
      <c r="N196" s="160"/>
      <c r="O196" s="160"/>
      <c r="P196" s="160"/>
      <c r="Q196" s="160"/>
      <c r="R196" s="160"/>
      <c r="S196" s="160"/>
      <c r="T196" s="166"/>
      <c r="AT196" s="167" t="s">
        <v>274</v>
      </c>
      <c r="AU196" s="167" t="s">
        <v>80</v>
      </c>
      <c r="AV196" s="167" t="s">
        <v>80</v>
      </c>
      <c r="AW196" s="167" t="s">
        <v>122</v>
      </c>
      <c r="AX196" s="167" t="s">
        <v>72</v>
      </c>
      <c r="AY196" s="167" t="s">
        <v>149</v>
      </c>
    </row>
    <row r="197" spans="2:65" s="6" customFormat="1" ht="15.75" customHeight="1" x14ac:dyDescent="0.3">
      <c r="B197" s="168"/>
      <c r="C197" s="169"/>
      <c r="D197" s="161" t="s">
        <v>274</v>
      </c>
      <c r="E197" s="169"/>
      <c r="F197" s="170" t="s">
        <v>276</v>
      </c>
      <c r="G197" s="169"/>
      <c r="H197" s="171">
        <v>75</v>
      </c>
      <c r="J197" s="169"/>
      <c r="K197" s="169"/>
      <c r="L197" s="172"/>
      <c r="M197" s="173"/>
      <c r="N197" s="169"/>
      <c r="O197" s="169"/>
      <c r="P197" s="169"/>
      <c r="Q197" s="169"/>
      <c r="R197" s="169"/>
      <c r="S197" s="169"/>
      <c r="T197" s="174"/>
      <c r="AT197" s="175" t="s">
        <v>274</v>
      </c>
      <c r="AU197" s="175" t="s">
        <v>80</v>
      </c>
      <c r="AV197" s="175" t="s">
        <v>158</v>
      </c>
      <c r="AW197" s="175" t="s">
        <v>122</v>
      </c>
      <c r="AX197" s="175" t="s">
        <v>21</v>
      </c>
      <c r="AY197" s="175" t="s">
        <v>149</v>
      </c>
    </row>
    <row r="198" spans="2:65" s="6" customFormat="1" ht="39" customHeight="1" x14ac:dyDescent="0.3">
      <c r="B198" s="23"/>
      <c r="C198" s="145" t="s">
        <v>180</v>
      </c>
      <c r="D198" s="145" t="s">
        <v>154</v>
      </c>
      <c r="E198" s="146" t="s">
        <v>302</v>
      </c>
      <c r="F198" s="147" t="s">
        <v>303</v>
      </c>
      <c r="G198" s="148" t="s">
        <v>272</v>
      </c>
      <c r="H198" s="149">
        <v>40</v>
      </c>
      <c r="I198" s="150"/>
      <c r="J198" s="151">
        <f>ROUND($I$198*$H$198,2)</f>
        <v>0</v>
      </c>
      <c r="K198" s="147"/>
      <c r="L198" s="43"/>
      <c r="M198" s="152"/>
      <c r="N198" s="153" t="s">
        <v>43</v>
      </c>
      <c r="O198" s="24"/>
      <c r="P198" s="154">
        <f>$O$198*$H$198</f>
        <v>0</v>
      </c>
      <c r="Q198" s="154">
        <v>0</v>
      </c>
      <c r="R198" s="154">
        <f>$Q$198*$H$198</f>
        <v>0</v>
      </c>
      <c r="S198" s="154">
        <v>0</v>
      </c>
      <c r="T198" s="155">
        <f>$S$198*$H$198</f>
        <v>0</v>
      </c>
      <c r="AR198" s="89" t="s">
        <v>158</v>
      </c>
      <c r="AT198" s="89" t="s">
        <v>154</v>
      </c>
      <c r="AU198" s="89" t="s">
        <v>80</v>
      </c>
      <c r="AY198" s="6" t="s">
        <v>149</v>
      </c>
      <c r="BE198" s="156">
        <f>IF($N$198="základní",$J$198,0)</f>
        <v>0</v>
      </c>
      <c r="BF198" s="156">
        <f>IF($N$198="snížená",$J$198,0)</f>
        <v>0</v>
      </c>
      <c r="BG198" s="156">
        <f>IF($N$198="zákl. přenesená",$J$198,0)</f>
        <v>0</v>
      </c>
      <c r="BH198" s="156">
        <f>IF($N$198="sníž. přenesená",$J$198,0)</f>
        <v>0</v>
      </c>
      <c r="BI198" s="156">
        <f>IF($N$198="nulová",$J$198,0)</f>
        <v>0</v>
      </c>
      <c r="BJ198" s="89" t="s">
        <v>21</v>
      </c>
      <c r="BK198" s="156">
        <f>ROUND($I$198*$H$198,2)</f>
        <v>0</v>
      </c>
      <c r="BL198" s="89" t="s">
        <v>158</v>
      </c>
      <c r="BM198" s="89" t="s">
        <v>310</v>
      </c>
    </row>
    <row r="199" spans="2:65" s="6" customFormat="1" ht="27" customHeight="1" x14ac:dyDescent="0.3">
      <c r="B199" s="23"/>
      <c r="C199" s="24"/>
      <c r="D199" s="157" t="s">
        <v>159</v>
      </c>
      <c r="E199" s="24"/>
      <c r="F199" s="158" t="s">
        <v>303</v>
      </c>
      <c r="G199" s="24"/>
      <c r="H199" s="24"/>
      <c r="J199" s="24"/>
      <c r="K199" s="24"/>
      <c r="L199" s="43"/>
      <c r="M199" s="56"/>
      <c r="N199" s="24"/>
      <c r="O199" s="24"/>
      <c r="P199" s="24"/>
      <c r="Q199" s="24"/>
      <c r="R199" s="24"/>
      <c r="S199" s="24"/>
      <c r="T199" s="57"/>
      <c r="AT199" s="6" t="s">
        <v>159</v>
      </c>
      <c r="AU199" s="6" t="s">
        <v>80</v>
      </c>
    </row>
    <row r="200" spans="2:65" s="6" customFormat="1" ht="15.75" customHeight="1" x14ac:dyDescent="0.3">
      <c r="B200" s="159"/>
      <c r="C200" s="160"/>
      <c r="D200" s="161" t="s">
        <v>274</v>
      </c>
      <c r="E200" s="160"/>
      <c r="F200" s="162" t="s">
        <v>287</v>
      </c>
      <c r="G200" s="160"/>
      <c r="H200" s="163">
        <v>40</v>
      </c>
      <c r="J200" s="160"/>
      <c r="K200" s="160"/>
      <c r="L200" s="164"/>
      <c r="M200" s="165"/>
      <c r="N200" s="160"/>
      <c r="O200" s="160"/>
      <c r="P200" s="160"/>
      <c r="Q200" s="160"/>
      <c r="R200" s="160"/>
      <c r="S200" s="160"/>
      <c r="T200" s="166"/>
      <c r="AT200" s="167" t="s">
        <v>274</v>
      </c>
      <c r="AU200" s="167" t="s">
        <v>80</v>
      </c>
      <c r="AV200" s="167" t="s">
        <v>80</v>
      </c>
      <c r="AW200" s="167" t="s">
        <v>122</v>
      </c>
      <c r="AX200" s="167" t="s">
        <v>72</v>
      </c>
      <c r="AY200" s="167" t="s">
        <v>149</v>
      </c>
    </row>
    <row r="201" spans="2:65" s="6" customFormat="1" ht="15.75" customHeight="1" x14ac:dyDescent="0.3">
      <c r="B201" s="168"/>
      <c r="C201" s="169"/>
      <c r="D201" s="161" t="s">
        <v>274</v>
      </c>
      <c r="E201" s="169"/>
      <c r="F201" s="170" t="s">
        <v>276</v>
      </c>
      <c r="G201" s="169"/>
      <c r="H201" s="171">
        <v>40</v>
      </c>
      <c r="J201" s="169"/>
      <c r="K201" s="169"/>
      <c r="L201" s="172"/>
      <c r="M201" s="173"/>
      <c r="N201" s="169"/>
      <c r="O201" s="169"/>
      <c r="P201" s="169"/>
      <c r="Q201" s="169"/>
      <c r="R201" s="169"/>
      <c r="S201" s="169"/>
      <c r="T201" s="174"/>
      <c r="AT201" s="175" t="s">
        <v>274</v>
      </c>
      <c r="AU201" s="175" t="s">
        <v>80</v>
      </c>
      <c r="AV201" s="175" t="s">
        <v>158</v>
      </c>
      <c r="AW201" s="175" t="s">
        <v>122</v>
      </c>
      <c r="AX201" s="175" t="s">
        <v>21</v>
      </c>
      <c r="AY201" s="175" t="s">
        <v>149</v>
      </c>
    </row>
    <row r="202" spans="2:65" s="6" customFormat="1" ht="15.75" customHeight="1" x14ac:dyDescent="0.3">
      <c r="B202" s="23"/>
      <c r="C202" s="145" t="s">
        <v>26</v>
      </c>
      <c r="D202" s="145" t="s">
        <v>154</v>
      </c>
      <c r="E202" s="146" t="s">
        <v>305</v>
      </c>
      <c r="F202" s="147" t="s">
        <v>306</v>
      </c>
      <c r="G202" s="148" t="s">
        <v>272</v>
      </c>
      <c r="H202" s="149">
        <v>1682</v>
      </c>
      <c r="I202" s="150"/>
      <c r="J202" s="151">
        <f>ROUND($I$202*$H$202,2)</f>
        <v>0</v>
      </c>
      <c r="K202" s="147"/>
      <c r="L202" s="43"/>
      <c r="M202" s="152"/>
      <c r="N202" s="153" t="s">
        <v>43</v>
      </c>
      <c r="O202" s="24"/>
      <c r="P202" s="154">
        <f>$O$202*$H$202</f>
        <v>0</v>
      </c>
      <c r="Q202" s="154">
        <v>0</v>
      </c>
      <c r="R202" s="154">
        <f>$Q$202*$H$202</f>
        <v>0</v>
      </c>
      <c r="S202" s="154">
        <v>0</v>
      </c>
      <c r="T202" s="155">
        <f>$S$202*$H$202</f>
        <v>0</v>
      </c>
      <c r="AR202" s="89" t="s">
        <v>158</v>
      </c>
      <c r="AT202" s="89" t="s">
        <v>154</v>
      </c>
      <c r="AU202" s="89" t="s">
        <v>80</v>
      </c>
      <c r="AY202" s="6" t="s">
        <v>149</v>
      </c>
      <c r="BE202" s="156">
        <f>IF($N$202="základní",$J$202,0)</f>
        <v>0</v>
      </c>
      <c r="BF202" s="156">
        <f>IF($N$202="snížená",$J$202,0)</f>
        <v>0</v>
      </c>
      <c r="BG202" s="156">
        <f>IF($N$202="zákl. přenesená",$J$202,0)</f>
        <v>0</v>
      </c>
      <c r="BH202" s="156">
        <f>IF($N$202="sníž. přenesená",$J$202,0)</f>
        <v>0</v>
      </c>
      <c r="BI202" s="156">
        <f>IF($N$202="nulová",$J$202,0)</f>
        <v>0</v>
      </c>
      <c r="BJ202" s="89" t="s">
        <v>21</v>
      </c>
      <c r="BK202" s="156">
        <f>ROUND($I$202*$H$202,2)</f>
        <v>0</v>
      </c>
      <c r="BL202" s="89" t="s">
        <v>158</v>
      </c>
      <c r="BM202" s="89" t="s">
        <v>315</v>
      </c>
    </row>
    <row r="203" spans="2:65" s="6" customFormat="1" ht="16.5" customHeight="1" x14ac:dyDescent="0.3">
      <c r="B203" s="23"/>
      <c r="C203" s="24"/>
      <c r="D203" s="157" t="s">
        <v>159</v>
      </c>
      <c r="E203" s="24"/>
      <c r="F203" s="158" t="s">
        <v>306</v>
      </c>
      <c r="G203" s="24"/>
      <c r="H203" s="24"/>
      <c r="J203" s="24"/>
      <c r="K203" s="24"/>
      <c r="L203" s="43"/>
      <c r="M203" s="56"/>
      <c r="N203" s="24"/>
      <c r="O203" s="24"/>
      <c r="P203" s="24"/>
      <c r="Q203" s="24"/>
      <c r="R203" s="24"/>
      <c r="S203" s="24"/>
      <c r="T203" s="57"/>
      <c r="AT203" s="6" t="s">
        <v>159</v>
      </c>
      <c r="AU203" s="6" t="s">
        <v>80</v>
      </c>
    </row>
    <row r="204" spans="2:65" s="6" customFormat="1" ht="15.75" customHeight="1" x14ac:dyDescent="0.3">
      <c r="B204" s="23"/>
      <c r="C204" s="145" t="s">
        <v>185</v>
      </c>
      <c r="D204" s="145" t="s">
        <v>154</v>
      </c>
      <c r="E204" s="146" t="s">
        <v>308</v>
      </c>
      <c r="F204" s="147" t="s">
        <v>309</v>
      </c>
      <c r="G204" s="148" t="s">
        <v>157</v>
      </c>
      <c r="H204" s="149">
        <v>122</v>
      </c>
      <c r="I204" s="150"/>
      <c r="J204" s="151">
        <f>ROUND($I$204*$H$204,2)</f>
        <v>0</v>
      </c>
      <c r="K204" s="147"/>
      <c r="L204" s="43"/>
      <c r="M204" s="152"/>
      <c r="N204" s="153" t="s">
        <v>43</v>
      </c>
      <c r="O204" s="24"/>
      <c r="P204" s="154">
        <f>$O$204*$H$204</f>
        <v>0</v>
      </c>
      <c r="Q204" s="154">
        <v>0</v>
      </c>
      <c r="R204" s="154">
        <f>$Q$204*$H$204</f>
        <v>0</v>
      </c>
      <c r="S204" s="154">
        <v>0</v>
      </c>
      <c r="T204" s="155">
        <f>$S$204*$H$204</f>
        <v>0</v>
      </c>
      <c r="AR204" s="89" t="s">
        <v>158</v>
      </c>
      <c r="AT204" s="89" t="s">
        <v>154</v>
      </c>
      <c r="AU204" s="89" t="s">
        <v>80</v>
      </c>
      <c r="AY204" s="6" t="s">
        <v>149</v>
      </c>
      <c r="BE204" s="156">
        <f>IF($N$204="základní",$J$204,0)</f>
        <v>0</v>
      </c>
      <c r="BF204" s="156">
        <f>IF($N$204="snížená",$J$204,0)</f>
        <v>0</v>
      </c>
      <c r="BG204" s="156">
        <f>IF($N$204="zákl. přenesená",$J$204,0)</f>
        <v>0</v>
      </c>
      <c r="BH204" s="156">
        <f>IF($N$204="sníž. přenesená",$J$204,0)</f>
        <v>0</v>
      </c>
      <c r="BI204" s="156">
        <f>IF($N$204="nulová",$J$204,0)</f>
        <v>0</v>
      </c>
      <c r="BJ204" s="89" t="s">
        <v>21</v>
      </c>
      <c r="BK204" s="156">
        <f>ROUND($I$204*$H$204,2)</f>
        <v>0</v>
      </c>
      <c r="BL204" s="89" t="s">
        <v>158</v>
      </c>
      <c r="BM204" s="89" t="s">
        <v>319</v>
      </c>
    </row>
    <row r="205" spans="2:65" s="6" customFormat="1" ht="16.5" customHeight="1" x14ac:dyDescent="0.3">
      <c r="B205" s="23"/>
      <c r="C205" s="24"/>
      <c r="D205" s="157" t="s">
        <v>159</v>
      </c>
      <c r="E205" s="24"/>
      <c r="F205" s="158" t="s">
        <v>309</v>
      </c>
      <c r="G205" s="24"/>
      <c r="H205" s="24"/>
      <c r="J205" s="24"/>
      <c r="K205" s="24"/>
      <c r="L205" s="43"/>
      <c r="M205" s="56"/>
      <c r="N205" s="24"/>
      <c r="O205" s="24"/>
      <c r="P205" s="24"/>
      <c r="Q205" s="24"/>
      <c r="R205" s="24"/>
      <c r="S205" s="24"/>
      <c r="T205" s="57"/>
      <c r="AT205" s="6" t="s">
        <v>159</v>
      </c>
      <c r="AU205" s="6" t="s">
        <v>80</v>
      </c>
    </row>
    <row r="206" spans="2:65" s="132" customFormat="1" ht="30.75" customHeight="1" x14ac:dyDescent="0.3">
      <c r="B206" s="133"/>
      <c r="C206" s="134"/>
      <c r="D206" s="134" t="s">
        <v>71</v>
      </c>
      <c r="E206" s="143" t="s">
        <v>268</v>
      </c>
      <c r="F206" s="143" t="s">
        <v>312</v>
      </c>
      <c r="G206" s="134"/>
      <c r="H206" s="134"/>
      <c r="J206" s="144">
        <f>$BK$206</f>
        <v>0</v>
      </c>
      <c r="K206" s="134"/>
      <c r="L206" s="137"/>
      <c r="M206" s="138"/>
      <c r="N206" s="134"/>
      <c r="O206" s="134"/>
      <c r="P206" s="139">
        <f>SUM($P$207:$P$228)</f>
        <v>0</v>
      </c>
      <c r="Q206" s="134"/>
      <c r="R206" s="139">
        <f>SUM($R$207:$R$228)</f>
        <v>0</v>
      </c>
      <c r="S206" s="134"/>
      <c r="T206" s="140">
        <f>SUM($T$207:$T$228)</f>
        <v>0</v>
      </c>
      <c r="AR206" s="141" t="s">
        <v>21</v>
      </c>
      <c r="AT206" s="141" t="s">
        <v>71</v>
      </c>
      <c r="AU206" s="141" t="s">
        <v>21</v>
      </c>
      <c r="AY206" s="141" t="s">
        <v>149</v>
      </c>
      <c r="BK206" s="142">
        <f>SUM($BK$207:$BK$228)</f>
        <v>0</v>
      </c>
    </row>
    <row r="207" spans="2:65" s="6" customFormat="1" ht="15.75" customHeight="1" x14ac:dyDescent="0.3">
      <c r="B207" s="23"/>
      <c r="C207" s="145" t="s">
        <v>21</v>
      </c>
      <c r="D207" s="145" t="s">
        <v>154</v>
      </c>
      <c r="E207" s="146" t="s">
        <v>313</v>
      </c>
      <c r="F207" s="147" t="s">
        <v>314</v>
      </c>
      <c r="G207" s="148" t="s">
        <v>272</v>
      </c>
      <c r="H207" s="149">
        <v>26</v>
      </c>
      <c r="I207" s="150"/>
      <c r="J207" s="151">
        <f>ROUND($I$207*$H$207,2)</f>
        <v>0</v>
      </c>
      <c r="K207" s="147"/>
      <c r="L207" s="43"/>
      <c r="M207" s="152"/>
      <c r="N207" s="153" t="s">
        <v>43</v>
      </c>
      <c r="O207" s="24"/>
      <c r="P207" s="154">
        <f>$O$207*$H$207</f>
        <v>0</v>
      </c>
      <c r="Q207" s="154">
        <v>0</v>
      </c>
      <c r="R207" s="154">
        <f>$Q$207*$H$207</f>
        <v>0</v>
      </c>
      <c r="S207" s="154">
        <v>0</v>
      </c>
      <c r="T207" s="155">
        <f>$S$207*$H$207</f>
        <v>0</v>
      </c>
      <c r="AR207" s="89" t="s">
        <v>158</v>
      </c>
      <c r="AT207" s="89" t="s">
        <v>154</v>
      </c>
      <c r="AU207" s="89" t="s">
        <v>80</v>
      </c>
      <c r="AY207" s="6" t="s">
        <v>149</v>
      </c>
      <c r="BE207" s="156">
        <f>IF($N$207="základní",$J$207,0)</f>
        <v>0</v>
      </c>
      <c r="BF207" s="156">
        <f>IF($N$207="snížená",$J$207,0)</f>
        <v>0</v>
      </c>
      <c r="BG207" s="156">
        <f>IF($N$207="zákl. přenesená",$J$207,0)</f>
        <v>0</v>
      </c>
      <c r="BH207" s="156">
        <f>IF($N$207="sníž. přenesená",$J$207,0)</f>
        <v>0</v>
      </c>
      <c r="BI207" s="156">
        <f>IF($N$207="nulová",$J$207,0)</f>
        <v>0</v>
      </c>
      <c r="BJ207" s="89" t="s">
        <v>21</v>
      </c>
      <c r="BK207" s="156">
        <f>ROUND($I$207*$H$207,2)</f>
        <v>0</v>
      </c>
      <c r="BL207" s="89" t="s">
        <v>158</v>
      </c>
      <c r="BM207" s="89" t="s">
        <v>323</v>
      </c>
    </row>
    <row r="208" spans="2:65" s="6" customFormat="1" ht="16.5" customHeight="1" x14ac:dyDescent="0.3">
      <c r="B208" s="23"/>
      <c r="C208" s="24"/>
      <c r="D208" s="157" t="s">
        <v>159</v>
      </c>
      <c r="E208" s="24"/>
      <c r="F208" s="158" t="s">
        <v>314</v>
      </c>
      <c r="G208" s="24"/>
      <c r="H208" s="24"/>
      <c r="J208" s="24"/>
      <c r="K208" s="24"/>
      <c r="L208" s="43"/>
      <c r="M208" s="56"/>
      <c r="N208" s="24"/>
      <c r="O208" s="24"/>
      <c r="P208" s="24"/>
      <c r="Q208" s="24"/>
      <c r="R208" s="24"/>
      <c r="S208" s="24"/>
      <c r="T208" s="57"/>
      <c r="AT208" s="6" t="s">
        <v>159</v>
      </c>
      <c r="AU208" s="6" t="s">
        <v>80</v>
      </c>
    </row>
    <row r="209" spans="2:65" s="6" customFormat="1" ht="15.75" customHeight="1" x14ac:dyDescent="0.3">
      <c r="B209" s="159"/>
      <c r="C209" s="160"/>
      <c r="D209" s="161" t="s">
        <v>274</v>
      </c>
      <c r="E209" s="160"/>
      <c r="F209" s="162" t="s">
        <v>984</v>
      </c>
      <c r="G209" s="160"/>
      <c r="H209" s="163">
        <v>26</v>
      </c>
      <c r="J209" s="160"/>
      <c r="K209" s="160"/>
      <c r="L209" s="164"/>
      <c r="M209" s="165"/>
      <c r="N209" s="160"/>
      <c r="O209" s="160"/>
      <c r="P209" s="160"/>
      <c r="Q209" s="160"/>
      <c r="R209" s="160"/>
      <c r="S209" s="160"/>
      <c r="T209" s="166"/>
      <c r="AT209" s="167" t="s">
        <v>274</v>
      </c>
      <c r="AU209" s="167" t="s">
        <v>80</v>
      </c>
      <c r="AV209" s="167" t="s">
        <v>80</v>
      </c>
      <c r="AW209" s="167" t="s">
        <v>122</v>
      </c>
      <c r="AX209" s="167" t="s">
        <v>72</v>
      </c>
      <c r="AY209" s="167" t="s">
        <v>149</v>
      </c>
    </row>
    <row r="210" spans="2:65" s="6" customFormat="1" ht="15.75" customHeight="1" x14ac:dyDescent="0.3">
      <c r="B210" s="168"/>
      <c r="C210" s="169"/>
      <c r="D210" s="161" t="s">
        <v>274</v>
      </c>
      <c r="E210" s="169"/>
      <c r="F210" s="170" t="s">
        <v>276</v>
      </c>
      <c r="G210" s="169"/>
      <c r="H210" s="171">
        <v>26</v>
      </c>
      <c r="J210" s="169"/>
      <c r="K210" s="169"/>
      <c r="L210" s="172"/>
      <c r="M210" s="173"/>
      <c r="N210" s="169"/>
      <c r="O210" s="169"/>
      <c r="P210" s="169"/>
      <c r="Q210" s="169"/>
      <c r="R210" s="169"/>
      <c r="S210" s="169"/>
      <c r="T210" s="174"/>
      <c r="AT210" s="175" t="s">
        <v>274</v>
      </c>
      <c r="AU210" s="175" t="s">
        <v>80</v>
      </c>
      <c r="AV210" s="175" t="s">
        <v>158</v>
      </c>
      <c r="AW210" s="175" t="s">
        <v>122</v>
      </c>
      <c r="AX210" s="175" t="s">
        <v>21</v>
      </c>
      <c r="AY210" s="175" t="s">
        <v>149</v>
      </c>
    </row>
    <row r="211" spans="2:65" s="6" customFormat="1" ht="15.75" customHeight="1" x14ac:dyDescent="0.3">
      <c r="B211" s="23"/>
      <c r="C211" s="145" t="s">
        <v>80</v>
      </c>
      <c r="D211" s="145" t="s">
        <v>154</v>
      </c>
      <c r="E211" s="146" t="s">
        <v>317</v>
      </c>
      <c r="F211" s="147" t="s">
        <v>318</v>
      </c>
      <c r="G211" s="148" t="s">
        <v>272</v>
      </c>
      <c r="H211" s="149">
        <v>35</v>
      </c>
      <c r="I211" s="150"/>
      <c r="J211" s="151">
        <f>ROUND($I$211*$H$211,2)</f>
        <v>0</v>
      </c>
      <c r="K211" s="147"/>
      <c r="L211" s="43"/>
      <c r="M211" s="152"/>
      <c r="N211" s="153" t="s">
        <v>43</v>
      </c>
      <c r="O211" s="24"/>
      <c r="P211" s="154">
        <f>$O$211*$H$211</f>
        <v>0</v>
      </c>
      <c r="Q211" s="154">
        <v>0</v>
      </c>
      <c r="R211" s="154">
        <f>$Q$211*$H$211</f>
        <v>0</v>
      </c>
      <c r="S211" s="154">
        <v>0</v>
      </c>
      <c r="T211" s="155">
        <f>$S$211*$H$211</f>
        <v>0</v>
      </c>
      <c r="AR211" s="89" t="s">
        <v>158</v>
      </c>
      <c r="AT211" s="89" t="s">
        <v>154</v>
      </c>
      <c r="AU211" s="89" t="s">
        <v>80</v>
      </c>
      <c r="AY211" s="6" t="s">
        <v>149</v>
      </c>
      <c r="BE211" s="156">
        <f>IF($N$211="základní",$J$211,0)</f>
        <v>0</v>
      </c>
      <c r="BF211" s="156">
        <f>IF($N$211="snížená",$J$211,0)</f>
        <v>0</v>
      </c>
      <c r="BG211" s="156">
        <f>IF($N$211="zákl. přenesená",$J$211,0)</f>
        <v>0</v>
      </c>
      <c r="BH211" s="156">
        <f>IF($N$211="sníž. přenesená",$J$211,0)</f>
        <v>0</v>
      </c>
      <c r="BI211" s="156">
        <f>IF($N$211="nulová",$J$211,0)</f>
        <v>0</v>
      </c>
      <c r="BJ211" s="89" t="s">
        <v>21</v>
      </c>
      <c r="BK211" s="156">
        <f>ROUND($I$211*$H$211,2)</f>
        <v>0</v>
      </c>
      <c r="BL211" s="89" t="s">
        <v>158</v>
      </c>
      <c r="BM211" s="89" t="s">
        <v>326</v>
      </c>
    </row>
    <row r="212" spans="2:65" s="6" customFormat="1" ht="16.5" customHeight="1" x14ac:dyDescent="0.3">
      <c r="B212" s="23"/>
      <c r="C212" s="24"/>
      <c r="D212" s="157" t="s">
        <v>159</v>
      </c>
      <c r="E212" s="24"/>
      <c r="F212" s="158" t="s">
        <v>318</v>
      </c>
      <c r="G212" s="24"/>
      <c r="H212" s="24"/>
      <c r="J212" s="24"/>
      <c r="K212" s="24"/>
      <c r="L212" s="43"/>
      <c r="M212" s="56"/>
      <c r="N212" s="24"/>
      <c r="O212" s="24"/>
      <c r="P212" s="24"/>
      <c r="Q212" s="24"/>
      <c r="R212" s="24"/>
      <c r="S212" s="24"/>
      <c r="T212" s="57"/>
      <c r="AT212" s="6" t="s">
        <v>159</v>
      </c>
      <c r="AU212" s="6" t="s">
        <v>80</v>
      </c>
    </row>
    <row r="213" spans="2:65" s="6" customFormat="1" ht="15.75" customHeight="1" x14ac:dyDescent="0.3">
      <c r="B213" s="159"/>
      <c r="C213" s="160"/>
      <c r="D213" s="161" t="s">
        <v>274</v>
      </c>
      <c r="E213" s="160"/>
      <c r="F213" s="162" t="s">
        <v>985</v>
      </c>
      <c r="G213" s="160"/>
      <c r="H213" s="163">
        <v>35</v>
      </c>
      <c r="J213" s="160"/>
      <c r="K213" s="160"/>
      <c r="L213" s="164"/>
      <c r="M213" s="165"/>
      <c r="N213" s="160"/>
      <c r="O213" s="160"/>
      <c r="P213" s="160"/>
      <c r="Q213" s="160"/>
      <c r="R213" s="160"/>
      <c r="S213" s="160"/>
      <c r="T213" s="166"/>
      <c r="AT213" s="167" t="s">
        <v>274</v>
      </c>
      <c r="AU213" s="167" t="s">
        <v>80</v>
      </c>
      <c r="AV213" s="167" t="s">
        <v>80</v>
      </c>
      <c r="AW213" s="167" t="s">
        <v>122</v>
      </c>
      <c r="AX213" s="167" t="s">
        <v>72</v>
      </c>
      <c r="AY213" s="167" t="s">
        <v>149</v>
      </c>
    </row>
    <row r="214" spans="2:65" s="6" customFormat="1" ht="15.75" customHeight="1" x14ac:dyDescent="0.3">
      <c r="B214" s="168"/>
      <c r="C214" s="169"/>
      <c r="D214" s="161" t="s">
        <v>274</v>
      </c>
      <c r="E214" s="169"/>
      <c r="F214" s="170" t="s">
        <v>276</v>
      </c>
      <c r="G214" s="169"/>
      <c r="H214" s="171">
        <v>35</v>
      </c>
      <c r="J214" s="169"/>
      <c r="K214" s="169"/>
      <c r="L214" s="172"/>
      <c r="M214" s="173"/>
      <c r="N214" s="169"/>
      <c r="O214" s="169"/>
      <c r="P214" s="169"/>
      <c r="Q214" s="169"/>
      <c r="R214" s="169"/>
      <c r="S214" s="169"/>
      <c r="T214" s="174"/>
      <c r="AT214" s="175" t="s">
        <v>274</v>
      </c>
      <c r="AU214" s="175" t="s">
        <v>80</v>
      </c>
      <c r="AV214" s="175" t="s">
        <v>158</v>
      </c>
      <c r="AW214" s="175" t="s">
        <v>122</v>
      </c>
      <c r="AX214" s="175" t="s">
        <v>21</v>
      </c>
      <c r="AY214" s="175" t="s">
        <v>149</v>
      </c>
    </row>
    <row r="215" spans="2:65" s="6" customFormat="1" ht="15.75" customHeight="1" x14ac:dyDescent="0.3">
      <c r="B215" s="23"/>
      <c r="C215" s="145" t="s">
        <v>162</v>
      </c>
      <c r="D215" s="145" t="s">
        <v>154</v>
      </c>
      <c r="E215" s="146" t="s">
        <v>321</v>
      </c>
      <c r="F215" s="147" t="s">
        <v>322</v>
      </c>
      <c r="G215" s="148" t="s">
        <v>272</v>
      </c>
      <c r="H215" s="149">
        <v>20</v>
      </c>
      <c r="I215" s="150"/>
      <c r="J215" s="151">
        <f>ROUND($I$215*$H$215,2)</f>
        <v>0</v>
      </c>
      <c r="K215" s="147"/>
      <c r="L215" s="43"/>
      <c r="M215" s="152"/>
      <c r="N215" s="153" t="s">
        <v>43</v>
      </c>
      <c r="O215" s="24"/>
      <c r="P215" s="154">
        <f>$O$215*$H$215</f>
        <v>0</v>
      </c>
      <c r="Q215" s="154">
        <v>0</v>
      </c>
      <c r="R215" s="154">
        <f>$Q$215*$H$215</f>
        <v>0</v>
      </c>
      <c r="S215" s="154">
        <v>0</v>
      </c>
      <c r="T215" s="155">
        <f>$S$215*$H$215</f>
        <v>0</v>
      </c>
      <c r="AR215" s="89" t="s">
        <v>158</v>
      </c>
      <c r="AT215" s="89" t="s">
        <v>154</v>
      </c>
      <c r="AU215" s="89" t="s">
        <v>80</v>
      </c>
      <c r="AY215" s="6" t="s">
        <v>149</v>
      </c>
      <c r="BE215" s="156">
        <f>IF($N$215="základní",$J$215,0)</f>
        <v>0</v>
      </c>
      <c r="BF215" s="156">
        <f>IF($N$215="snížená",$J$215,0)</f>
        <v>0</v>
      </c>
      <c r="BG215" s="156">
        <f>IF($N$215="zákl. přenesená",$J$215,0)</f>
        <v>0</v>
      </c>
      <c r="BH215" s="156">
        <f>IF($N$215="sníž. přenesená",$J$215,0)</f>
        <v>0</v>
      </c>
      <c r="BI215" s="156">
        <f>IF($N$215="nulová",$J$215,0)</f>
        <v>0</v>
      </c>
      <c r="BJ215" s="89" t="s">
        <v>21</v>
      </c>
      <c r="BK215" s="156">
        <f>ROUND($I$215*$H$215,2)</f>
        <v>0</v>
      </c>
      <c r="BL215" s="89" t="s">
        <v>158</v>
      </c>
      <c r="BM215" s="89" t="s">
        <v>330</v>
      </c>
    </row>
    <row r="216" spans="2:65" s="6" customFormat="1" ht="16.5" customHeight="1" x14ac:dyDescent="0.3">
      <c r="B216" s="23"/>
      <c r="C216" s="24"/>
      <c r="D216" s="157" t="s">
        <v>159</v>
      </c>
      <c r="E216" s="24"/>
      <c r="F216" s="158" t="s">
        <v>322</v>
      </c>
      <c r="G216" s="24"/>
      <c r="H216" s="24"/>
      <c r="J216" s="24"/>
      <c r="K216" s="24"/>
      <c r="L216" s="43"/>
      <c r="M216" s="56"/>
      <c r="N216" s="24"/>
      <c r="O216" s="24"/>
      <c r="P216" s="24"/>
      <c r="Q216" s="24"/>
      <c r="R216" s="24"/>
      <c r="S216" s="24"/>
      <c r="T216" s="57"/>
      <c r="AT216" s="6" t="s">
        <v>159</v>
      </c>
      <c r="AU216" s="6" t="s">
        <v>80</v>
      </c>
    </row>
    <row r="217" spans="2:65" s="6" customFormat="1" ht="15.75" customHeight="1" x14ac:dyDescent="0.3">
      <c r="B217" s="159"/>
      <c r="C217" s="160"/>
      <c r="D217" s="161" t="s">
        <v>274</v>
      </c>
      <c r="E217" s="160"/>
      <c r="F217" s="162" t="s">
        <v>986</v>
      </c>
      <c r="G217" s="160"/>
      <c r="H217" s="163">
        <v>20</v>
      </c>
      <c r="J217" s="160"/>
      <c r="K217" s="160"/>
      <c r="L217" s="164"/>
      <c r="M217" s="165"/>
      <c r="N217" s="160"/>
      <c r="O217" s="160"/>
      <c r="P217" s="160"/>
      <c r="Q217" s="160"/>
      <c r="R217" s="160"/>
      <c r="S217" s="160"/>
      <c r="T217" s="166"/>
      <c r="AT217" s="167" t="s">
        <v>274</v>
      </c>
      <c r="AU217" s="167" t="s">
        <v>80</v>
      </c>
      <c r="AV217" s="167" t="s">
        <v>80</v>
      </c>
      <c r="AW217" s="167" t="s">
        <v>122</v>
      </c>
      <c r="AX217" s="167" t="s">
        <v>72</v>
      </c>
      <c r="AY217" s="167" t="s">
        <v>149</v>
      </c>
    </row>
    <row r="218" spans="2:65" s="6" customFormat="1" ht="15.75" customHeight="1" x14ac:dyDescent="0.3">
      <c r="B218" s="168"/>
      <c r="C218" s="169"/>
      <c r="D218" s="161" t="s">
        <v>274</v>
      </c>
      <c r="E218" s="169"/>
      <c r="F218" s="170" t="s">
        <v>276</v>
      </c>
      <c r="G218" s="169"/>
      <c r="H218" s="171">
        <v>20</v>
      </c>
      <c r="J218" s="169"/>
      <c r="K218" s="169"/>
      <c r="L218" s="172"/>
      <c r="M218" s="173"/>
      <c r="N218" s="169"/>
      <c r="O218" s="169"/>
      <c r="P218" s="169"/>
      <c r="Q218" s="169"/>
      <c r="R218" s="169"/>
      <c r="S218" s="169"/>
      <c r="T218" s="174"/>
      <c r="AT218" s="175" t="s">
        <v>274</v>
      </c>
      <c r="AU218" s="175" t="s">
        <v>80</v>
      </c>
      <c r="AV218" s="175" t="s">
        <v>158</v>
      </c>
      <c r="AW218" s="175" t="s">
        <v>122</v>
      </c>
      <c r="AX218" s="175" t="s">
        <v>21</v>
      </c>
      <c r="AY218" s="175" t="s">
        <v>149</v>
      </c>
    </row>
    <row r="219" spans="2:65" s="6" customFormat="1" ht="15.75" customHeight="1" x14ac:dyDescent="0.3">
      <c r="B219" s="23"/>
      <c r="C219" s="145" t="s">
        <v>158</v>
      </c>
      <c r="D219" s="145" t="s">
        <v>154</v>
      </c>
      <c r="E219" s="146" t="s">
        <v>324</v>
      </c>
      <c r="F219" s="147" t="s">
        <v>987</v>
      </c>
      <c r="G219" s="148" t="s">
        <v>272</v>
      </c>
      <c r="H219" s="149">
        <v>20</v>
      </c>
      <c r="I219" s="150"/>
      <c r="J219" s="151">
        <f>ROUND($I$219*$H$219,2)</f>
        <v>0</v>
      </c>
      <c r="K219" s="147"/>
      <c r="L219" s="43"/>
      <c r="M219" s="152"/>
      <c r="N219" s="153" t="s">
        <v>43</v>
      </c>
      <c r="O219" s="24"/>
      <c r="P219" s="154">
        <f>$O$219*$H$219</f>
        <v>0</v>
      </c>
      <c r="Q219" s="154">
        <v>0</v>
      </c>
      <c r="R219" s="154">
        <f>$Q$219*$H$219</f>
        <v>0</v>
      </c>
      <c r="S219" s="154">
        <v>0</v>
      </c>
      <c r="T219" s="155">
        <f>$S$219*$H$219</f>
        <v>0</v>
      </c>
      <c r="AR219" s="89" t="s">
        <v>158</v>
      </c>
      <c r="AT219" s="89" t="s">
        <v>154</v>
      </c>
      <c r="AU219" s="89" t="s">
        <v>80</v>
      </c>
      <c r="AY219" s="6" t="s">
        <v>149</v>
      </c>
      <c r="BE219" s="156">
        <f>IF($N$219="základní",$J$219,0)</f>
        <v>0</v>
      </c>
      <c r="BF219" s="156">
        <f>IF($N$219="snížená",$J$219,0)</f>
        <v>0</v>
      </c>
      <c r="BG219" s="156">
        <f>IF($N$219="zákl. přenesená",$J$219,0)</f>
        <v>0</v>
      </c>
      <c r="BH219" s="156">
        <f>IF($N$219="sníž. přenesená",$J$219,0)</f>
        <v>0</v>
      </c>
      <c r="BI219" s="156">
        <f>IF($N$219="nulová",$J$219,0)</f>
        <v>0</v>
      </c>
      <c r="BJ219" s="89" t="s">
        <v>21</v>
      </c>
      <c r="BK219" s="156">
        <f>ROUND($I$219*$H$219,2)</f>
        <v>0</v>
      </c>
      <c r="BL219" s="89" t="s">
        <v>158</v>
      </c>
      <c r="BM219" s="89" t="s">
        <v>335</v>
      </c>
    </row>
    <row r="220" spans="2:65" s="6" customFormat="1" ht="16.5" customHeight="1" x14ac:dyDescent="0.3">
      <c r="B220" s="23"/>
      <c r="C220" s="24"/>
      <c r="D220" s="157" t="s">
        <v>159</v>
      </c>
      <c r="E220" s="24"/>
      <c r="F220" s="158" t="s">
        <v>987</v>
      </c>
      <c r="G220" s="24"/>
      <c r="H220" s="24"/>
      <c r="J220" s="24"/>
      <c r="K220" s="24"/>
      <c r="L220" s="43"/>
      <c r="M220" s="56"/>
      <c r="N220" s="24"/>
      <c r="O220" s="24"/>
      <c r="P220" s="24"/>
      <c r="Q220" s="24"/>
      <c r="R220" s="24"/>
      <c r="S220" s="24"/>
      <c r="T220" s="57"/>
      <c r="AT220" s="6" t="s">
        <v>159</v>
      </c>
      <c r="AU220" s="6" t="s">
        <v>80</v>
      </c>
    </row>
    <row r="221" spans="2:65" s="6" customFormat="1" ht="15.75" customHeight="1" x14ac:dyDescent="0.3">
      <c r="B221" s="159"/>
      <c r="C221" s="160"/>
      <c r="D221" s="161" t="s">
        <v>274</v>
      </c>
      <c r="E221" s="160"/>
      <c r="F221" s="162" t="s">
        <v>988</v>
      </c>
      <c r="G221" s="160"/>
      <c r="H221" s="163">
        <v>20</v>
      </c>
      <c r="J221" s="160"/>
      <c r="K221" s="160"/>
      <c r="L221" s="164"/>
      <c r="M221" s="165"/>
      <c r="N221" s="160"/>
      <c r="O221" s="160"/>
      <c r="P221" s="160"/>
      <c r="Q221" s="160"/>
      <c r="R221" s="160"/>
      <c r="S221" s="160"/>
      <c r="T221" s="166"/>
      <c r="AT221" s="167" t="s">
        <v>274</v>
      </c>
      <c r="AU221" s="167" t="s">
        <v>80</v>
      </c>
      <c r="AV221" s="167" t="s">
        <v>80</v>
      </c>
      <c r="AW221" s="167" t="s">
        <v>122</v>
      </c>
      <c r="AX221" s="167" t="s">
        <v>72</v>
      </c>
      <c r="AY221" s="167" t="s">
        <v>149</v>
      </c>
    </row>
    <row r="222" spans="2:65" s="6" customFormat="1" ht="15.75" customHeight="1" x14ac:dyDescent="0.3">
      <c r="B222" s="168"/>
      <c r="C222" s="169"/>
      <c r="D222" s="161" t="s">
        <v>274</v>
      </c>
      <c r="E222" s="169"/>
      <c r="F222" s="170" t="s">
        <v>276</v>
      </c>
      <c r="G222" s="169"/>
      <c r="H222" s="171">
        <v>20</v>
      </c>
      <c r="J222" s="169"/>
      <c r="K222" s="169"/>
      <c r="L222" s="172"/>
      <c r="M222" s="173"/>
      <c r="N222" s="169"/>
      <c r="O222" s="169"/>
      <c r="P222" s="169"/>
      <c r="Q222" s="169"/>
      <c r="R222" s="169"/>
      <c r="S222" s="169"/>
      <c r="T222" s="174"/>
      <c r="AT222" s="175" t="s">
        <v>274</v>
      </c>
      <c r="AU222" s="175" t="s">
        <v>80</v>
      </c>
      <c r="AV222" s="175" t="s">
        <v>158</v>
      </c>
      <c r="AW222" s="175" t="s">
        <v>122</v>
      </c>
      <c r="AX222" s="175" t="s">
        <v>21</v>
      </c>
      <c r="AY222" s="175" t="s">
        <v>149</v>
      </c>
    </row>
    <row r="223" spans="2:65" s="6" customFormat="1" ht="15.75" customHeight="1" x14ac:dyDescent="0.3">
      <c r="B223" s="23"/>
      <c r="C223" s="145" t="s">
        <v>158</v>
      </c>
      <c r="D223" s="145" t="s">
        <v>154</v>
      </c>
      <c r="E223" s="146" t="s">
        <v>328</v>
      </c>
      <c r="F223" s="147" t="s">
        <v>325</v>
      </c>
      <c r="G223" s="148" t="s">
        <v>272</v>
      </c>
      <c r="H223" s="149">
        <v>159</v>
      </c>
      <c r="I223" s="150"/>
      <c r="J223" s="151">
        <f>ROUND($I$223*$H$223,2)</f>
        <v>0</v>
      </c>
      <c r="K223" s="147"/>
      <c r="L223" s="43"/>
      <c r="M223" s="152"/>
      <c r="N223" s="153" t="s">
        <v>43</v>
      </c>
      <c r="O223" s="24"/>
      <c r="P223" s="154">
        <f>$O$223*$H$223</f>
        <v>0</v>
      </c>
      <c r="Q223" s="154">
        <v>0</v>
      </c>
      <c r="R223" s="154">
        <f>$Q$223*$H$223</f>
        <v>0</v>
      </c>
      <c r="S223" s="154">
        <v>0</v>
      </c>
      <c r="T223" s="155">
        <f>$S$223*$H$223</f>
        <v>0</v>
      </c>
      <c r="AR223" s="89" t="s">
        <v>158</v>
      </c>
      <c r="AT223" s="89" t="s">
        <v>154</v>
      </c>
      <c r="AU223" s="89" t="s">
        <v>80</v>
      </c>
      <c r="AY223" s="6" t="s">
        <v>149</v>
      </c>
      <c r="BE223" s="156">
        <f>IF($N$223="základní",$J$223,0)</f>
        <v>0</v>
      </c>
      <c r="BF223" s="156">
        <f>IF($N$223="snížená",$J$223,0)</f>
        <v>0</v>
      </c>
      <c r="BG223" s="156">
        <f>IF($N$223="zákl. přenesená",$J$223,0)</f>
        <v>0</v>
      </c>
      <c r="BH223" s="156">
        <f>IF($N$223="sníž. přenesená",$J$223,0)</f>
        <v>0</v>
      </c>
      <c r="BI223" s="156">
        <f>IF($N$223="nulová",$J$223,0)</f>
        <v>0</v>
      </c>
      <c r="BJ223" s="89" t="s">
        <v>21</v>
      </c>
      <c r="BK223" s="156">
        <f>ROUND($I$223*$H$223,2)</f>
        <v>0</v>
      </c>
      <c r="BL223" s="89" t="s">
        <v>158</v>
      </c>
      <c r="BM223" s="89" t="s">
        <v>338</v>
      </c>
    </row>
    <row r="224" spans="2:65" s="6" customFormat="1" ht="16.5" customHeight="1" x14ac:dyDescent="0.3">
      <c r="B224" s="23"/>
      <c r="C224" s="24"/>
      <c r="D224" s="157" t="s">
        <v>159</v>
      </c>
      <c r="E224" s="24"/>
      <c r="F224" s="158" t="s">
        <v>325</v>
      </c>
      <c r="G224" s="24"/>
      <c r="H224" s="24"/>
      <c r="J224" s="24"/>
      <c r="K224" s="24"/>
      <c r="L224" s="43"/>
      <c r="M224" s="56"/>
      <c r="N224" s="24"/>
      <c r="O224" s="24"/>
      <c r="P224" s="24"/>
      <c r="Q224" s="24"/>
      <c r="R224" s="24"/>
      <c r="S224" s="24"/>
      <c r="T224" s="57"/>
      <c r="AT224" s="6" t="s">
        <v>159</v>
      </c>
      <c r="AU224" s="6" t="s">
        <v>80</v>
      </c>
    </row>
    <row r="225" spans="2:65" s="6" customFormat="1" ht="27" customHeight="1" x14ac:dyDescent="0.3">
      <c r="B225" s="159"/>
      <c r="C225" s="160"/>
      <c r="D225" s="161" t="s">
        <v>274</v>
      </c>
      <c r="E225" s="160"/>
      <c r="F225" s="162" t="s">
        <v>989</v>
      </c>
      <c r="G225" s="160"/>
      <c r="H225" s="163">
        <v>159</v>
      </c>
      <c r="J225" s="160"/>
      <c r="K225" s="160"/>
      <c r="L225" s="164"/>
      <c r="M225" s="165"/>
      <c r="N225" s="160"/>
      <c r="O225" s="160"/>
      <c r="P225" s="160"/>
      <c r="Q225" s="160"/>
      <c r="R225" s="160"/>
      <c r="S225" s="160"/>
      <c r="T225" s="166"/>
      <c r="AT225" s="167" t="s">
        <v>274</v>
      </c>
      <c r="AU225" s="167" t="s">
        <v>80</v>
      </c>
      <c r="AV225" s="167" t="s">
        <v>80</v>
      </c>
      <c r="AW225" s="167" t="s">
        <v>122</v>
      </c>
      <c r="AX225" s="167" t="s">
        <v>72</v>
      </c>
      <c r="AY225" s="167" t="s">
        <v>149</v>
      </c>
    </row>
    <row r="226" spans="2:65" s="6" customFormat="1" ht="15.75" customHeight="1" x14ac:dyDescent="0.3">
      <c r="B226" s="168"/>
      <c r="C226" s="169"/>
      <c r="D226" s="161" t="s">
        <v>274</v>
      </c>
      <c r="E226" s="169"/>
      <c r="F226" s="170" t="s">
        <v>276</v>
      </c>
      <c r="G226" s="169"/>
      <c r="H226" s="171">
        <v>159</v>
      </c>
      <c r="J226" s="169"/>
      <c r="K226" s="169"/>
      <c r="L226" s="172"/>
      <c r="M226" s="173"/>
      <c r="N226" s="169"/>
      <c r="O226" s="169"/>
      <c r="P226" s="169"/>
      <c r="Q226" s="169"/>
      <c r="R226" s="169"/>
      <c r="S226" s="169"/>
      <c r="T226" s="174"/>
      <c r="AT226" s="175" t="s">
        <v>274</v>
      </c>
      <c r="AU226" s="175" t="s">
        <v>80</v>
      </c>
      <c r="AV226" s="175" t="s">
        <v>158</v>
      </c>
      <c r="AW226" s="175" t="s">
        <v>122</v>
      </c>
      <c r="AX226" s="175" t="s">
        <v>21</v>
      </c>
      <c r="AY226" s="175" t="s">
        <v>149</v>
      </c>
    </row>
    <row r="227" spans="2:65" s="6" customFormat="1" ht="15.75" customHeight="1" x14ac:dyDescent="0.3">
      <c r="B227" s="23"/>
      <c r="C227" s="145" t="s">
        <v>168</v>
      </c>
      <c r="D227" s="145" t="s">
        <v>154</v>
      </c>
      <c r="E227" s="146" t="s">
        <v>990</v>
      </c>
      <c r="F227" s="147" t="s">
        <v>329</v>
      </c>
      <c r="G227" s="148" t="s">
        <v>272</v>
      </c>
      <c r="H227" s="149">
        <v>61</v>
      </c>
      <c r="I227" s="150"/>
      <c r="J227" s="151">
        <f>ROUND($I$227*$H$227,2)</f>
        <v>0</v>
      </c>
      <c r="K227" s="147"/>
      <c r="L227" s="43"/>
      <c r="M227" s="152"/>
      <c r="N227" s="153" t="s">
        <v>43</v>
      </c>
      <c r="O227" s="24"/>
      <c r="P227" s="154">
        <f>$O$227*$H$227</f>
        <v>0</v>
      </c>
      <c r="Q227" s="154">
        <v>0</v>
      </c>
      <c r="R227" s="154">
        <f>$Q$227*$H$227</f>
        <v>0</v>
      </c>
      <c r="S227" s="154">
        <v>0</v>
      </c>
      <c r="T227" s="155">
        <f>$S$227*$H$227</f>
        <v>0</v>
      </c>
      <c r="AR227" s="89" t="s">
        <v>158</v>
      </c>
      <c r="AT227" s="89" t="s">
        <v>154</v>
      </c>
      <c r="AU227" s="89" t="s">
        <v>80</v>
      </c>
      <c r="AY227" s="6" t="s">
        <v>149</v>
      </c>
      <c r="BE227" s="156">
        <f>IF($N$227="základní",$J$227,0)</f>
        <v>0</v>
      </c>
      <c r="BF227" s="156">
        <f>IF($N$227="snížená",$J$227,0)</f>
        <v>0</v>
      </c>
      <c r="BG227" s="156">
        <f>IF($N$227="zákl. přenesená",$J$227,0)</f>
        <v>0</v>
      </c>
      <c r="BH227" s="156">
        <f>IF($N$227="sníž. přenesená",$J$227,0)</f>
        <v>0</v>
      </c>
      <c r="BI227" s="156">
        <f>IF($N$227="nulová",$J$227,0)</f>
        <v>0</v>
      </c>
      <c r="BJ227" s="89" t="s">
        <v>21</v>
      </c>
      <c r="BK227" s="156">
        <f>ROUND($I$227*$H$227,2)</f>
        <v>0</v>
      </c>
      <c r="BL227" s="89" t="s">
        <v>158</v>
      </c>
      <c r="BM227" s="89" t="s">
        <v>341</v>
      </c>
    </row>
    <row r="228" spans="2:65" s="6" customFormat="1" ht="16.5" customHeight="1" x14ac:dyDescent="0.3">
      <c r="B228" s="23"/>
      <c r="C228" s="24"/>
      <c r="D228" s="157" t="s">
        <v>159</v>
      </c>
      <c r="E228" s="24"/>
      <c r="F228" s="158" t="s">
        <v>329</v>
      </c>
      <c r="G228" s="24"/>
      <c r="H228" s="24"/>
      <c r="J228" s="24"/>
      <c r="K228" s="24"/>
      <c r="L228" s="43"/>
      <c r="M228" s="56"/>
      <c r="N228" s="24"/>
      <c r="O228" s="24"/>
      <c r="P228" s="24"/>
      <c r="Q228" s="24"/>
      <c r="R228" s="24"/>
      <c r="S228" s="24"/>
      <c r="T228" s="57"/>
      <c r="AT228" s="6" t="s">
        <v>159</v>
      </c>
      <c r="AU228" s="6" t="s">
        <v>80</v>
      </c>
    </row>
    <row r="229" spans="2:65" s="132" customFormat="1" ht="30.75" customHeight="1" x14ac:dyDescent="0.3">
      <c r="B229" s="133"/>
      <c r="C229" s="134"/>
      <c r="D229" s="134" t="s">
        <v>71</v>
      </c>
      <c r="E229" s="143" t="s">
        <v>311</v>
      </c>
      <c r="F229" s="143" t="s">
        <v>332</v>
      </c>
      <c r="G229" s="134"/>
      <c r="H229" s="134"/>
      <c r="J229" s="144">
        <f>$BK$229</f>
        <v>0</v>
      </c>
      <c r="K229" s="134"/>
      <c r="L229" s="137"/>
      <c r="M229" s="138"/>
      <c r="N229" s="134"/>
      <c r="O229" s="134"/>
      <c r="P229" s="139">
        <f>SUM($P$230:$P$283)</f>
        <v>0</v>
      </c>
      <c r="Q229" s="134"/>
      <c r="R229" s="139">
        <f>SUM($R$230:$R$283)</f>
        <v>0</v>
      </c>
      <c r="S229" s="134"/>
      <c r="T229" s="140">
        <f>SUM($T$230:$T$283)</f>
        <v>0</v>
      </c>
      <c r="AR229" s="141" t="s">
        <v>21</v>
      </c>
      <c r="AT229" s="141" t="s">
        <v>71</v>
      </c>
      <c r="AU229" s="141" t="s">
        <v>21</v>
      </c>
      <c r="AY229" s="141" t="s">
        <v>149</v>
      </c>
      <c r="BK229" s="142">
        <f>SUM($BK$230:$BK$283)</f>
        <v>0</v>
      </c>
    </row>
    <row r="230" spans="2:65" s="6" customFormat="1" ht="15.75" customHeight="1" x14ac:dyDescent="0.3">
      <c r="B230" s="23"/>
      <c r="C230" s="145" t="s">
        <v>21</v>
      </c>
      <c r="D230" s="145" t="s">
        <v>154</v>
      </c>
      <c r="E230" s="146" t="s">
        <v>333</v>
      </c>
      <c r="F230" s="147" t="s">
        <v>334</v>
      </c>
      <c r="G230" s="148" t="s">
        <v>157</v>
      </c>
      <c r="H230" s="149">
        <v>2</v>
      </c>
      <c r="I230" s="150"/>
      <c r="J230" s="151">
        <f>ROUND($I$230*$H$230,2)</f>
        <v>0</v>
      </c>
      <c r="K230" s="147"/>
      <c r="L230" s="43"/>
      <c r="M230" s="152"/>
      <c r="N230" s="153" t="s">
        <v>43</v>
      </c>
      <c r="O230" s="24"/>
      <c r="P230" s="154">
        <f>$O$230*$H$230</f>
        <v>0</v>
      </c>
      <c r="Q230" s="154">
        <v>0</v>
      </c>
      <c r="R230" s="154">
        <f>$Q$230*$H$230</f>
        <v>0</v>
      </c>
      <c r="S230" s="154">
        <v>0</v>
      </c>
      <c r="T230" s="155">
        <f>$S$230*$H$230</f>
        <v>0</v>
      </c>
      <c r="AR230" s="89" t="s">
        <v>158</v>
      </c>
      <c r="AT230" s="89" t="s">
        <v>154</v>
      </c>
      <c r="AU230" s="89" t="s">
        <v>80</v>
      </c>
      <c r="AY230" s="6" t="s">
        <v>149</v>
      </c>
      <c r="BE230" s="156">
        <f>IF($N$230="základní",$J$230,0)</f>
        <v>0</v>
      </c>
      <c r="BF230" s="156">
        <f>IF($N$230="snížená",$J$230,0)</f>
        <v>0</v>
      </c>
      <c r="BG230" s="156">
        <f>IF($N$230="zákl. přenesená",$J$230,0)</f>
        <v>0</v>
      </c>
      <c r="BH230" s="156">
        <f>IF($N$230="sníž. přenesená",$J$230,0)</f>
        <v>0</v>
      </c>
      <c r="BI230" s="156">
        <f>IF($N$230="nulová",$J$230,0)</f>
        <v>0</v>
      </c>
      <c r="BJ230" s="89" t="s">
        <v>21</v>
      </c>
      <c r="BK230" s="156">
        <f>ROUND($I$230*$H$230,2)</f>
        <v>0</v>
      </c>
      <c r="BL230" s="89" t="s">
        <v>158</v>
      </c>
      <c r="BM230" s="89" t="s">
        <v>344</v>
      </c>
    </row>
    <row r="231" spans="2:65" s="6" customFormat="1" ht="16.5" customHeight="1" x14ac:dyDescent="0.3">
      <c r="B231" s="23"/>
      <c r="C231" s="24"/>
      <c r="D231" s="157" t="s">
        <v>159</v>
      </c>
      <c r="E231" s="24"/>
      <c r="F231" s="158" t="s">
        <v>334</v>
      </c>
      <c r="G231" s="24"/>
      <c r="H231" s="24"/>
      <c r="J231" s="24"/>
      <c r="K231" s="24"/>
      <c r="L231" s="43"/>
      <c r="M231" s="56"/>
      <c r="N231" s="24"/>
      <c r="O231" s="24"/>
      <c r="P231" s="24"/>
      <c r="Q231" s="24"/>
      <c r="R231" s="24"/>
      <c r="S231" s="24"/>
      <c r="T231" s="57"/>
      <c r="AT231" s="6" t="s">
        <v>159</v>
      </c>
      <c r="AU231" s="6" t="s">
        <v>80</v>
      </c>
    </row>
    <row r="232" spans="2:65" s="6" customFormat="1" ht="15.75" customHeight="1" x14ac:dyDescent="0.3">
      <c r="B232" s="23"/>
      <c r="C232" s="145" t="s">
        <v>80</v>
      </c>
      <c r="D232" s="145" t="s">
        <v>154</v>
      </c>
      <c r="E232" s="146" t="s">
        <v>336</v>
      </c>
      <c r="F232" s="147" t="s">
        <v>337</v>
      </c>
      <c r="G232" s="148" t="s">
        <v>157</v>
      </c>
      <c r="H232" s="149">
        <v>2</v>
      </c>
      <c r="I232" s="150"/>
      <c r="J232" s="151">
        <f>ROUND($I$232*$H$232,2)</f>
        <v>0</v>
      </c>
      <c r="K232" s="147"/>
      <c r="L232" s="43"/>
      <c r="M232" s="152"/>
      <c r="N232" s="153" t="s">
        <v>43</v>
      </c>
      <c r="O232" s="24"/>
      <c r="P232" s="154">
        <f>$O$232*$H$232</f>
        <v>0</v>
      </c>
      <c r="Q232" s="154">
        <v>0</v>
      </c>
      <c r="R232" s="154">
        <f>$Q$232*$H$232</f>
        <v>0</v>
      </c>
      <c r="S232" s="154">
        <v>0</v>
      </c>
      <c r="T232" s="155">
        <f>$S$232*$H$232</f>
        <v>0</v>
      </c>
      <c r="AR232" s="89" t="s">
        <v>158</v>
      </c>
      <c r="AT232" s="89" t="s">
        <v>154</v>
      </c>
      <c r="AU232" s="89" t="s">
        <v>80</v>
      </c>
      <c r="AY232" s="6" t="s">
        <v>149</v>
      </c>
      <c r="BE232" s="156">
        <f>IF($N$232="základní",$J$232,0)</f>
        <v>0</v>
      </c>
      <c r="BF232" s="156">
        <f>IF($N$232="snížená",$J$232,0)</f>
        <v>0</v>
      </c>
      <c r="BG232" s="156">
        <f>IF($N$232="zákl. přenesená",$J$232,0)</f>
        <v>0</v>
      </c>
      <c r="BH232" s="156">
        <f>IF($N$232="sníž. přenesená",$J$232,0)</f>
        <v>0</v>
      </c>
      <c r="BI232" s="156">
        <f>IF($N$232="nulová",$J$232,0)</f>
        <v>0</v>
      </c>
      <c r="BJ232" s="89" t="s">
        <v>21</v>
      </c>
      <c r="BK232" s="156">
        <f>ROUND($I$232*$H$232,2)</f>
        <v>0</v>
      </c>
      <c r="BL232" s="89" t="s">
        <v>158</v>
      </c>
      <c r="BM232" s="89" t="s">
        <v>347</v>
      </c>
    </row>
    <row r="233" spans="2:65" s="6" customFormat="1" ht="16.5" customHeight="1" x14ac:dyDescent="0.3">
      <c r="B233" s="23"/>
      <c r="C233" s="24"/>
      <c r="D233" s="157" t="s">
        <v>159</v>
      </c>
      <c r="E233" s="24"/>
      <c r="F233" s="158" t="s">
        <v>337</v>
      </c>
      <c r="G233" s="24"/>
      <c r="H233" s="24"/>
      <c r="J233" s="24"/>
      <c r="K233" s="24"/>
      <c r="L233" s="43"/>
      <c r="M233" s="56"/>
      <c r="N233" s="24"/>
      <c r="O233" s="24"/>
      <c r="P233" s="24"/>
      <c r="Q233" s="24"/>
      <c r="R233" s="24"/>
      <c r="S233" s="24"/>
      <c r="T233" s="57"/>
      <c r="AT233" s="6" t="s">
        <v>159</v>
      </c>
      <c r="AU233" s="6" t="s">
        <v>80</v>
      </c>
    </row>
    <row r="234" spans="2:65" s="6" customFormat="1" ht="15.75" customHeight="1" x14ac:dyDescent="0.3">
      <c r="B234" s="23"/>
      <c r="C234" s="145" t="s">
        <v>162</v>
      </c>
      <c r="D234" s="145" t="s">
        <v>154</v>
      </c>
      <c r="E234" s="146" t="s">
        <v>339</v>
      </c>
      <c r="F234" s="147" t="s">
        <v>340</v>
      </c>
      <c r="G234" s="148" t="s">
        <v>157</v>
      </c>
      <c r="H234" s="149">
        <v>2</v>
      </c>
      <c r="I234" s="150"/>
      <c r="J234" s="151">
        <f>ROUND($I$234*$H$234,2)</f>
        <v>0</v>
      </c>
      <c r="K234" s="147"/>
      <c r="L234" s="43"/>
      <c r="M234" s="152"/>
      <c r="N234" s="153" t="s">
        <v>43</v>
      </c>
      <c r="O234" s="24"/>
      <c r="P234" s="154">
        <f>$O$234*$H$234</f>
        <v>0</v>
      </c>
      <c r="Q234" s="154">
        <v>0</v>
      </c>
      <c r="R234" s="154">
        <f>$Q$234*$H$234</f>
        <v>0</v>
      </c>
      <c r="S234" s="154">
        <v>0</v>
      </c>
      <c r="T234" s="155">
        <f>$S$234*$H$234</f>
        <v>0</v>
      </c>
      <c r="AR234" s="89" t="s">
        <v>158</v>
      </c>
      <c r="AT234" s="89" t="s">
        <v>154</v>
      </c>
      <c r="AU234" s="89" t="s">
        <v>80</v>
      </c>
      <c r="AY234" s="6" t="s">
        <v>149</v>
      </c>
      <c r="BE234" s="156">
        <f>IF($N$234="základní",$J$234,0)</f>
        <v>0</v>
      </c>
      <c r="BF234" s="156">
        <f>IF($N$234="snížená",$J$234,0)</f>
        <v>0</v>
      </c>
      <c r="BG234" s="156">
        <f>IF($N$234="zákl. přenesená",$J$234,0)</f>
        <v>0</v>
      </c>
      <c r="BH234" s="156">
        <f>IF($N$234="sníž. přenesená",$J$234,0)</f>
        <v>0</v>
      </c>
      <c r="BI234" s="156">
        <f>IF($N$234="nulová",$J$234,0)</f>
        <v>0</v>
      </c>
      <c r="BJ234" s="89" t="s">
        <v>21</v>
      </c>
      <c r="BK234" s="156">
        <f>ROUND($I$234*$H$234,2)</f>
        <v>0</v>
      </c>
      <c r="BL234" s="89" t="s">
        <v>158</v>
      </c>
      <c r="BM234" s="89" t="s">
        <v>350</v>
      </c>
    </row>
    <row r="235" spans="2:65" s="6" customFormat="1" ht="16.5" customHeight="1" x14ac:dyDescent="0.3">
      <c r="B235" s="23"/>
      <c r="C235" s="24"/>
      <c r="D235" s="157" t="s">
        <v>159</v>
      </c>
      <c r="E235" s="24"/>
      <c r="F235" s="158" t="s">
        <v>340</v>
      </c>
      <c r="G235" s="24"/>
      <c r="H235" s="24"/>
      <c r="J235" s="24"/>
      <c r="K235" s="24"/>
      <c r="L235" s="43"/>
      <c r="M235" s="56"/>
      <c r="N235" s="24"/>
      <c r="O235" s="24"/>
      <c r="P235" s="24"/>
      <c r="Q235" s="24"/>
      <c r="R235" s="24"/>
      <c r="S235" s="24"/>
      <c r="T235" s="57"/>
      <c r="AT235" s="6" t="s">
        <v>159</v>
      </c>
      <c r="AU235" s="6" t="s">
        <v>80</v>
      </c>
    </row>
    <row r="236" spans="2:65" s="6" customFormat="1" ht="15.75" customHeight="1" x14ac:dyDescent="0.3">
      <c r="B236" s="23"/>
      <c r="C236" s="145" t="s">
        <v>158</v>
      </c>
      <c r="D236" s="145" t="s">
        <v>154</v>
      </c>
      <c r="E236" s="146" t="s">
        <v>342</v>
      </c>
      <c r="F236" s="147" t="s">
        <v>343</v>
      </c>
      <c r="G236" s="148" t="s">
        <v>157</v>
      </c>
      <c r="H236" s="149">
        <v>2</v>
      </c>
      <c r="I236" s="150"/>
      <c r="J236" s="151">
        <f>ROUND($I$236*$H$236,2)</f>
        <v>0</v>
      </c>
      <c r="K236" s="147"/>
      <c r="L236" s="43"/>
      <c r="M236" s="152"/>
      <c r="N236" s="153" t="s">
        <v>43</v>
      </c>
      <c r="O236" s="24"/>
      <c r="P236" s="154">
        <f>$O$236*$H$236</f>
        <v>0</v>
      </c>
      <c r="Q236" s="154">
        <v>0</v>
      </c>
      <c r="R236" s="154">
        <f>$Q$236*$H$236</f>
        <v>0</v>
      </c>
      <c r="S236" s="154">
        <v>0</v>
      </c>
      <c r="T236" s="155">
        <f>$S$236*$H$236</f>
        <v>0</v>
      </c>
      <c r="AR236" s="89" t="s">
        <v>158</v>
      </c>
      <c r="AT236" s="89" t="s">
        <v>154</v>
      </c>
      <c r="AU236" s="89" t="s">
        <v>80</v>
      </c>
      <c r="AY236" s="6" t="s">
        <v>149</v>
      </c>
      <c r="BE236" s="156">
        <f>IF($N$236="základní",$J$236,0)</f>
        <v>0</v>
      </c>
      <c r="BF236" s="156">
        <f>IF($N$236="snížená",$J$236,0)</f>
        <v>0</v>
      </c>
      <c r="BG236" s="156">
        <f>IF($N$236="zákl. přenesená",$J$236,0)</f>
        <v>0</v>
      </c>
      <c r="BH236" s="156">
        <f>IF($N$236="sníž. přenesená",$J$236,0)</f>
        <v>0</v>
      </c>
      <c r="BI236" s="156">
        <f>IF($N$236="nulová",$J$236,0)</f>
        <v>0</v>
      </c>
      <c r="BJ236" s="89" t="s">
        <v>21</v>
      </c>
      <c r="BK236" s="156">
        <f>ROUND($I$236*$H$236,2)</f>
        <v>0</v>
      </c>
      <c r="BL236" s="89" t="s">
        <v>158</v>
      </c>
      <c r="BM236" s="89" t="s">
        <v>353</v>
      </c>
    </row>
    <row r="237" spans="2:65" s="6" customFormat="1" ht="16.5" customHeight="1" x14ac:dyDescent="0.3">
      <c r="B237" s="23"/>
      <c r="C237" s="24"/>
      <c r="D237" s="157" t="s">
        <v>159</v>
      </c>
      <c r="E237" s="24"/>
      <c r="F237" s="158" t="s">
        <v>343</v>
      </c>
      <c r="G237" s="24"/>
      <c r="H237" s="24"/>
      <c r="J237" s="24"/>
      <c r="K237" s="24"/>
      <c r="L237" s="43"/>
      <c r="M237" s="56"/>
      <c r="N237" s="24"/>
      <c r="O237" s="24"/>
      <c r="P237" s="24"/>
      <c r="Q237" s="24"/>
      <c r="R237" s="24"/>
      <c r="S237" s="24"/>
      <c r="T237" s="57"/>
      <c r="AT237" s="6" t="s">
        <v>159</v>
      </c>
      <c r="AU237" s="6" t="s">
        <v>80</v>
      </c>
    </row>
    <row r="238" spans="2:65" s="6" customFormat="1" ht="15.75" customHeight="1" x14ac:dyDescent="0.3">
      <c r="B238" s="23"/>
      <c r="C238" s="145" t="s">
        <v>168</v>
      </c>
      <c r="D238" s="145" t="s">
        <v>154</v>
      </c>
      <c r="E238" s="146" t="s">
        <v>345</v>
      </c>
      <c r="F238" s="147" t="s">
        <v>346</v>
      </c>
      <c r="G238" s="148" t="s">
        <v>157</v>
      </c>
      <c r="H238" s="149">
        <v>2</v>
      </c>
      <c r="I238" s="150"/>
      <c r="J238" s="151">
        <f>ROUND($I$238*$H$238,2)</f>
        <v>0</v>
      </c>
      <c r="K238" s="147"/>
      <c r="L238" s="43"/>
      <c r="M238" s="152"/>
      <c r="N238" s="153" t="s">
        <v>43</v>
      </c>
      <c r="O238" s="24"/>
      <c r="P238" s="154">
        <f>$O$238*$H$238</f>
        <v>0</v>
      </c>
      <c r="Q238" s="154">
        <v>0</v>
      </c>
      <c r="R238" s="154">
        <f>$Q$238*$H$238</f>
        <v>0</v>
      </c>
      <c r="S238" s="154">
        <v>0</v>
      </c>
      <c r="T238" s="155">
        <f>$S$238*$H$238</f>
        <v>0</v>
      </c>
      <c r="AR238" s="89" t="s">
        <v>158</v>
      </c>
      <c r="AT238" s="89" t="s">
        <v>154</v>
      </c>
      <c r="AU238" s="89" t="s">
        <v>80</v>
      </c>
      <c r="AY238" s="6" t="s">
        <v>149</v>
      </c>
      <c r="BE238" s="156">
        <f>IF($N$238="základní",$J$238,0)</f>
        <v>0</v>
      </c>
      <c r="BF238" s="156">
        <f>IF($N$238="snížená",$J$238,0)</f>
        <v>0</v>
      </c>
      <c r="BG238" s="156">
        <f>IF($N$238="zákl. přenesená",$J$238,0)</f>
        <v>0</v>
      </c>
      <c r="BH238" s="156">
        <f>IF($N$238="sníž. přenesená",$J$238,0)</f>
        <v>0</v>
      </c>
      <c r="BI238" s="156">
        <f>IF($N$238="nulová",$J$238,0)</f>
        <v>0</v>
      </c>
      <c r="BJ238" s="89" t="s">
        <v>21</v>
      </c>
      <c r="BK238" s="156">
        <f>ROUND($I$238*$H$238,2)</f>
        <v>0</v>
      </c>
      <c r="BL238" s="89" t="s">
        <v>158</v>
      </c>
      <c r="BM238" s="89" t="s">
        <v>356</v>
      </c>
    </row>
    <row r="239" spans="2:65" s="6" customFormat="1" ht="16.5" customHeight="1" x14ac:dyDescent="0.3">
      <c r="B239" s="23"/>
      <c r="C239" s="24"/>
      <c r="D239" s="157" t="s">
        <v>159</v>
      </c>
      <c r="E239" s="24"/>
      <c r="F239" s="158" t="s">
        <v>346</v>
      </c>
      <c r="G239" s="24"/>
      <c r="H239" s="24"/>
      <c r="J239" s="24"/>
      <c r="K239" s="24"/>
      <c r="L239" s="43"/>
      <c r="M239" s="56"/>
      <c r="N239" s="24"/>
      <c r="O239" s="24"/>
      <c r="P239" s="24"/>
      <c r="Q239" s="24"/>
      <c r="R239" s="24"/>
      <c r="S239" s="24"/>
      <c r="T239" s="57"/>
      <c r="AT239" s="6" t="s">
        <v>159</v>
      </c>
      <c r="AU239" s="6" t="s">
        <v>80</v>
      </c>
    </row>
    <row r="240" spans="2:65" s="6" customFormat="1" ht="15.75" customHeight="1" x14ac:dyDescent="0.3">
      <c r="B240" s="23"/>
      <c r="C240" s="145" t="s">
        <v>171</v>
      </c>
      <c r="D240" s="145" t="s">
        <v>154</v>
      </c>
      <c r="E240" s="146" t="s">
        <v>348</v>
      </c>
      <c r="F240" s="147" t="s">
        <v>349</v>
      </c>
      <c r="G240" s="148" t="s">
        <v>157</v>
      </c>
      <c r="H240" s="149">
        <v>1</v>
      </c>
      <c r="I240" s="150"/>
      <c r="J240" s="151">
        <f>ROUND($I$240*$H$240,2)</f>
        <v>0</v>
      </c>
      <c r="K240" s="147"/>
      <c r="L240" s="43"/>
      <c r="M240" s="152"/>
      <c r="N240" s="153" t="s">
        <v>43</v>
      </c>
      <c r="O240" s="24"/>
      <c r="P240" s="154">
        <f>$O$240*$H$240</f>
        <v>0</v>
      </c>
      <c r="Q240" s="154">
        <v>0</v>
      </c>
      <c r="R240" s="154">
        <f>$Q$240*$H$240</f>
        <v>0</v>
      </c>
      <c r="S240" s="154">
        <v>0</v>
      </c>
      <c r="T240" s="155">
        <f>$S$240*$H$240</f>
        <v>0</v>
      </c>
      <c r="AR240" s="89" t="s">
        <v>158</v>
      </c>
      <c r="AT240" s="89" t="s">
        <v>154</v>
      </c>
      <c r="AU240" s="89" t="s">
        <v>80</v>
      </c>
      <c r="AY240" s="6" t="s">
        <v>149</v>
      </c>
      <c r="BE240" s="156">
        <f>IF($N$240="základní",$J$240,0)</f>
        <v>0</v>
      </c>
      <c r="BF240" s="156">
        <f>IF($N$240="snížená",$J$240,0)</f>
        <v>0</v>
      </c>
      <c r="BG240" s="156">
        <f>IF($N$240="zákl. přenesená",$J$240,0)</f>
        <v>0</v>
      </c>
      <c r="BH240" s="156">
        <f>IF($N$240="sníž. přenesená",$J$240,0)</f>
        <v>0</v>
      </c>
      <c r="BI240" s="156">
        <f>IF($N$240="nulová",$J$240,0)</f>
        <v>0</v>
      </c>
      <c r="BJ240" s="89" t="s">
        <v>21</v>
      </c>
      <c r="BK240" s="156">
        <f>ROUND($I$240*$H$240,2)</f>
        <v>0</v>
      </c>
      <c r="BL240" s="89" t="s">
        <v>158</v>
      </c>
      <c r="BM240" s="89" t="s">
        <v>359</v>
      </c>
    </row>
    <row r="241" spans="2:65" s="6" customFormat="1" ht="16.5" customHeight="1" x14ac:dyDescent="0.3">
      <c r="B241" s="23"/>
      <c r="C241" s="24"/>
      <c r="D241" s="157" t="s">
        <v>159</v>
      </c>
      <c r="E241" s="24"/>
      <c r="F241" s="158" t="s">
        <v>349</v>
      </c>
      <c r="G241" s="24"/>
      <c r="H241" s="24"/>
      <c r="J241" s="24"/>
      <c r="K241" s="24"/>
      <c r="L241" s="43"/>
      <c r="M241" s="56"/>
      <c r="N241" s="24"/>
      <c r="O241" s="24"/>
      <c r="P241" s="24"/>
      <c r="Q241" s="24"/>
      <c r="R241" s="24"/>
      <c r="S241" s="24"/>
      <c r="T241" s="57"/>
      <c r="AT241" s="6" t="s">
        <v>159</v>
      </c>
      <c r="AU241" s="6" t="s">
        <v>80</v>
      </c>
    </row>
    <row r="242" spans="2:65" s="6" customFormat="1" ht="15.75" customHeight="1" x14ac:dyDescent="0.3">
      <c r="B242" s="23"/>
      <c r="C242" s="145" t="s">
        <v>174</v>
      </c>
      <c r="D242" s="145" t="s">
        <v>154</v>
      </c>
      <c r="E242" s="146" t="s">
        <v>351</v>
      </c>
      <c r="F242" s="147" t="s">
        <v>991</v>
      </c>
      <c r="G242" s="148" t="s">
        <v>157</v>
      </c>
      <c r="H242" s="149">
        <v>1</v>
      </c>
      <c r="I242" s="150"/>
      <c r="J242" s="151">
        <f>ROUND($I$242*$H$242,2)</f>
        <v>0</v>
      </c>
      <c r="K242" s="147"/>
      <c r="L242" s="43"/>
      <c r="M242" s="152"/>
      <c r="N242" s="153" t="s">
        <v>43</v>
      </c>
      <c r="O242" s="24"/>
      <c r="P242" s="154">
        <f>$O$242*$H$242</f>
        <v>0</v>
      </c>
      <c r="Q242" s="154">
        <v>0</v>
      </c>
      <c r="R242" s="154">
        <f>$Q$242*$H$242</f>
        <v>0</v>
      </c>
      <c r="S242" s="154">
        <v>0</v>
      </c>
      <c r="T242" s="155">
        <f>$S$242*$H$242</f>
        <v>0</v>
      </c>
      <c r="AR242" s="89" t="s">
        <v>158</v>
      </c>
      <c r="AT242" s="89" t="s">
        <v>154</v>
      </c>
      <c r="AU242" s="89" t="s">
        <v>80</v>
      </c>
      <c r="AY242" s="6" t="s">
        <v>149</v>
      </c>
      <c r="BE242" s="156">
        <f>IF($N$242="základní",$J$242,0)</f>
        <v>0</v>
      </c>
      <c r="BF242" s="156">
        <f>IF($N$242="snížená",$J$242,0)</f>
        <v>0</v>
      </c>
      <c r="BG242" s="156">
        <f>IF($N$242="zákl. přenesená",$J$242,0)</f>
        <v>0</v>
      </c>
      <c r="BH242" s="156">
        <f>IF($N$242="sníž. přenesená",$J$242,0)</f>
        <v>0</v>
      </c>
      <c r="BI242" s="156">
        <f>IF($N$242="nulová",$J$242,0)</f>
        <v>0</v>
      </c>
      <c r="BJ242" s="89" t="s">
        <v>21</v>
      </c>
      <c r="BK242" s="156">
        <f>ROUND($I$242*$H$242,2)</f>
        <v>0</v>
      </c>
      <c r="BL242" s="89" t="s">
        <v>158</v>
      </c>
      <c r="BM242" s="89" t="s">
        <v>362</v>
      </c>
    </row>
    <row r="243" spans="2:65" s="6" customFormat="1" ht="16.5" customHeight="1" x14ac:dyDescent="0.3">
      <c r="B243" s="23"/>
      <c r="C243" s="24"/>
      <c r="D243" s="157" t="s">
        <v>159</v>
      </c>
      <c r="E243" s="24"/>
      <c r="F243" s="158" t="s">
        <v>991</v>
      </c>
      <c r="G243" s="24"/>
      <c r="H243" s="24"/>
      <c r="J243" s="24"/>
      <c r="K243" s="24"/>
      <c r="L243" s="43"/>
      <c r="M243" s="56"/>
      <c r="N243" s="24"/>
      <c r="O243" s="24"/>
      <c r="P243" s="24"/>
      <c r="Q243" s="24"/>
      <c r="R243" s="24"/>
      <c r="S243" s="24"/>
      <c r="T243" s="57"/>
      <c r="AT243" s="6" t="s">
        <v>159</v>
      </c>
      <c r="AU243" s="6" t="s">
        <v>80</v>
      </c>
    </row>
    <row r="244" spans="2:65" s="6" customFormat="1" ht="15.75" customHeight="1" x14ac:dyDescent="0.3">
      <c r="B244" s="23"/>
      <c r="C244" s="145" t="s">
        <v>177</v>
      </c>
      <c r="D244" s="145" t="s">
        <v>154</v>
      </c>
      <c r="E244" s="146" t="s">
        <v>354</v>
      </c>
      <c r="F244" s="147" t="s">
        <v>355</v>
      </c>
      <c r="G244" s="148" t="s">
        <v>157</v>
      </c>
      <c r="H244" s="149">
        <v>2</v>
      </c>
      <c r="I244" s="150"/>
      <c r="J244" s="151">
        <f>ROUND($I$244*$H$244,2)</f>
        <v>0</v>
      </c>
      <c r="K244" s="147"/>
      <c r="L244" s="43"/>
      <c r="M244" s="152"/>
      <c r="N244" s="153" t="s">
        <v>43</v>
      </c>
      <c r="O244" s="24"/>
      <c r="P244" s="154">
        <f>$O$244*$H$244</f>
        <v>0</v>
      </c>
      <c r="Q244" s="154">
        <v>0</v>
      </c>
      <c r="R244" s="154">
        <f>$Q$244*$H$244</f>
        <v>0</v>
      </c>
      <c r="S244" s="154">
        <v>0</v>
      </c>
      <c r="T244" s="155">
        <f>$S$244*$H$244</f>
        <v>0</v>
      </c>
      <c r="AR244" s="89" t="s">
        <v>158</v>
      </c>
      <c r="AT244" s="89" t="s">
        <v>154</v>
      </c>
      <c r="AU244" s="89" t="s">
        <v>80</v>
      </c>
      <c r="AY244" s="6" t="s">
        <v>149</v>
      </c>
      <c r="BE244" s="156">
        <f>IF($N$244="základní",$J$244,0)</f>
        <v>0</v>
      </c>
      <c r="BF244" s="156">
        <f>IF($N$244="snížená",$J$244,0)</f>
        <v>0</v>
      </c>
      <c r="BG244" s="156">
        <f>IF($N$244="zákl. přenesená",$J$244,0)</f>
        <v>0</v>
      </c>
      <c r="BH244" s="156">
        <f>IF($N$244="sníž. přenesená",$J$244,0)</f>
        <v>0</v>
      </c>
      <c r="BI244" s="156">
        <f>IF($N$244="nulová",$J$244,0)</f>
        <v>0</v>
      </c>
      <c r="BJ244" s="89" t="s">
        <v>21</v>
      </c>
      <c r="BK244" s="156">
        <f>ROUND($I$244*$H$244,2)</f>
        <v>0</v>
      </c>
      <c r="BL244" s="89" t="s">
        <v>158</v>
      </c>
      <c r="BM244" s="89" t="s">
        <v>365</v>
      </c>
    </row>
    <row r="245" spans="2:65" s="6" customFormat="1" ht="16.5" customHeight="1" x14ac:dyDescent="0.3">
      <c r="B245" s="23"/>
      <c r="C245" s="24"/>
      <c r="D245" s="157" t="s">
        <v>159</v>
      </c>
      <c r="E245" s="24"/>
      <c r="F245" s="158" t="s">
        <v>355</v>
      </c>
      <c r="G245" s="24"/>
      <c r="H245" s="24"/>
      <c r="J245" s="24"/>
      <c r="K245" s="24"/>
      <c r="L245" s="43"/>
      <c r="M245" s="56"/>
      <c r="N245" s="24"/>
      <c r="O245" s="24"/>
      <c r="P245" s="24"/>
      <c r="Q245" s="24"/>
      <c r="R245" s="24"/>
      <c r="S245" s="24"/>
      <c r="T245" s="57"/>
      <c r="AT245" s="6" t="s">
        <v>159</v>
      </c>
      <c r="AU245" s="6" t="s">
        <v>80</v>
      </c>
    </row>
    <row r="246" spans="2:65" s="6" customFormat="1" ht="15.75" customHeight="1" x14ac:dyDescent="0.3">
      <c r="B246" s="23"/>
      <c r="C246" s="145" t="s">
        <v>180</v>
      </c>
      <c r="D246" s="145" t="s">
        <v>154</v>
      </c>
      <c r="E246" s="146" t="s">
        <v>357</v>
      </c>
      <c r="F246" s="147" t="s">
        <v>358</v>
      </c>
      <c r="G246" s="148" t="s">
        <v>157</v>
      </c>
      <c r="H246" s="149">
        <v>1</v>
      </c>
      <c r="I246" s="150"/>
      <c r="J246" s="151">
        <f>ROUND($I$246*$H$246,2)</f>
        <v>0</v>
      </c>
      <c r="K246" s="147"/>
      <c r="L246" s="43"/>
      <c r="M246" s="152"/>
      <c r="N246" s="153" t="s">
        <v>43</v>
      </c>
      <c r="O246" s="24"/>
      <c r="P246" s="154">
        <f>$O$246*$H$246</f>
        <v>0</v>
      </c>
      <c r="Q246" s="154">
        <v>0</v>
      </c>
      <c r="R246" s="154">
        <f>$Q$246*$H$246</f>
        <v>0</v>
      </c>
      <c r="S246" s="154">
        <v>0</v>
      </c>
      <c r="T246" s="155">
        <f>$S$246*$H$246</f>
        <v>0</v>
      </c>
      <c r="AR246" s="89" t="s">
        <v>158</v>
      </c>
      <c r="AT246" s="89" t="s">
        <v>154</v>
      </c>
      <c r="AU246" s="89" t="s">
        <v>80</v>
      </c>
      <c r="AY246" s="6" t="s">
        <v>149</v>
      </c>
      <c r="BE246" s="156">
        <f>IF($N$246="základní",$J$246,0)</f>
        <v>0</v>
      </c>
      <c r="BF246" s="156">
        <f>IF($N$246="snížená",$J$246,0)</f>
        <v>0</v>
      </c>
      <c r="BG246" s="156">
        <f>IF($N$246="zákl. přenesená",$J$246,0)</f>
        <v>0</v>
      </c>
      <c r="BH246" s="156">
        <f>IF($N$246="sníž. přenesená",$J$246,0)</f>
        <v>0</v>
      </c>
      <c r="BI246" s="156">
        <f>IF($N$246="nulová",$J$246,0)</f>
        <v>0</v>
      </c>
      <c r="BJ246" s="89" t="s">
        <v>21</v>
      </c>
      <c r="BK246" s="156">
        <f>ROUND($I$246*$H$246,2)</f>
        <v>0</v>
      </c>
      <c r="BL246" s="89" t="s">
        <v>158</v>
      </c>
      <c r="BM246" s="89" t="s">
        <v>368</v>
      </c>
    </row>
    <row r="247" spans="2:65" s="6" customFormat="1" ht="16.5" customHeight="1" x14ac:dyDescent="0.3">
      <c r="B247" s="23"/>
      <c r="C247" s="24"/>
      <c r="D247" s="157" t="s">
        <v>159</v>
      </c>
      <c r="E247" s="24"/>
      <c r="F247" s="158" t="s">
        <v>358</v>
      </c>
      <c r="G247" s="24"/>
      <c r="H247" s="24"/>
      <c r="J247" s="24"/>
      <c r="K247" s="24"/>
      <c r="L247" s="43"/>
      <c r="M247" s="56"/>
      <c r="N247" s="24"/>
      <c r="O247" s="24"/>
      <c r="P247" s="24"/>
      <c r="Q247" s="24"/>
      <c r="R247" s="24"/>
      <c r="S247" s="24"/>
      <c r="T247" s="57"/>
      <c r="AT247" s="6" t="s">
        <v>159</v>
      </c>
      <c r="AU247" s="6" t="s">
        <v>80</v>
      </c>
    </row>
    <row r="248" spans="2:65" s="6" customFormat="1" ht="15.75" customHeight="1" x14ac:dyDescent="0.3">
      <c r="B248" s="23"/>
      <c r="C248" s="145" t="s">
        <v>26</v>
      </c>
      <c r="D248" s="145" t="s">
        <v>154</v>
      </c>
      <c r="E248" s="146" t="s">
        <v>360</v>
      </c>
      <c r="F248" s="147" t="s">
        <v>361</v>
      </c>
      <c r="G248" s="148" t="s">
        <v>157</v>
      </c>
      <c r="H248" s="149">
        <v>1</v>
      </c>
      <c r="I248" s="150"/>
      <c r="J248" s="151">
        <f>ROUND($I$248*$H$248,2)</f>
        <v>0</v>
      </c>
      <c r="K248" s="147"/>
      <c r="L248" s="43"/>
      <c r="M248" s="152"/>
      <c r="N248" s="153" t="s">
        <v>43</v>
      </c>
      <c r="O248" s="24"/>
      <c r="P248" s="154">
        <f>$O$248*$H$248</f>
        <v>0</v>
      </c>
      <c r="Q248" s="154">
        <v>0</v>
      </c>
      <c r="R248" s="154">
        <f>$Q$248*$H$248</f>
        <v>0</v>
      </c>
      <c r="S248" s="154">
        <v>0</v>
      </c>
      <c r="T248" s="155">
        <f>$S$248*$H$248</f>
        <v>0</v>
      </c>
      <c r="AR248" s="89" t="s">
        <v>158</v>
      </c>
      <c r="AT248" s="89" t="s">
        <v>154</v>
      </c>
      <c r="AU248" s="89" t="s">
        <v>80</v>
      </c>
      <c r="AY248" s="6" t="s">
        <v>149</v>
      </c>
      <c r="BE248" s="156">
        <f>IF($N$248="základní",$J$248,0)</f>
        <v>0</v>
      </c>
      <c r="BF248" s="156">
        <f>IF($N$248="snížená",$J$248,0)</f>
        <v>0</v>
      </c>
      <c r="BG248" s="156">
        <f>IF($N$248="zákl. přenesená",$J$248,0)</f>
        <v>0</v>
      </c>
      <c r="BH248" s="156">
        <f>IF($N$248="sníž. přenesená",$J$248,0)</f>
        <v>0</v>
      </c>
      <c r="BI248" s="156">
        <f>IF($N$248="nulová",$J$248,0)</f>
        <v>0</v>
      </c>
      <c r="BJ248" s="89" t="s">
        <v>21</v>
      </c>
      <c r="BK248" s="156">
        <f>ROUND($I$248*$H$248,2)</f>
        <v>0</v>
      </c>
      <c r="BL248" s="89" t="s">
        <v>158</v>
      </c>
      <c r="BM248" s="89" t="s">
        <v>371</v>
      </c>
    </row>
    <row r="249" spans="2:65" s="6" customFormat="1" ht="16.5" customHeight="1" x14ac:dyDescent="0.3">
      <c r="B249" s="23"/>
      <c r="C249" s="24"/>
      <c r="D249" s="157" t="s">
        <v>159</v>
      </c>
      <c r="E249" s="24"/>
      <c r="F249" s="158" t="s">
        <v>361</v>
      </c>
      <c r="G249" s="24"/>
      <c r="H249" s="24"/>
      <c r="J249" s="24"/>
      <c r="K249" s="24"/>
      <c r="L249" s="43"/>
      <c r="M249" s="56"/>
      <c r="N249" s="24"/>
      <c r="O249" s="24"/>
      <c r="P249" s="24"/>
      <c r="Q249" s="24"/>
      <c r="R249" s="24"/>
      <c r="S249" s="24"/>
      <c r="T249" s="57"/>
      <c r="AT249" s="6" t="s">
        <v>159</v>
      </c>
      <c r="AU249" s="6" t="s">
        <v>80</v>
      </c>
    </row>
    <row r="250" spans="2:65" s="6" customFormat="1" ht="15.75" customHeight="1" x14ac:dyDescent="0.3">
      <c r="B250" s="23"/>
      <c r="C250" s="145" t="s">
        <v>185</v>
      </c>
      <c r="D250" s="145" t="s">
        <v>154</v>
      </c>
      <c r="E250" s="146" t="s">
        <v>363</v>
      </c>
      <c r="F250" s="147" t="s">
        <v>364</v>
      </c>
      <c r="G250" s="148" t="s">
        <v>157</v>
      </c>
      <c r="H250" s="149">
        <v>1</v>
      </c>
      <c r="I250" s="150"/>
      <c r="J250" s="151">
        <f>ROUND($I$250*$H$250,2)</f>
        <v>0</v>
      </c>
      <c r="K250" s="147"/>
      <c r="L250" s="43"/>
      <c r="M250" s="152"/>
      <c r="N250" s="153" t="s">
        <v>43</v>
      </c>
      <c r="O250" s="24"/>
      <c r="P250" s="154">
        <f>$O$250*$H$250</f>
        <v>0</v>
      </c>
      <c r="Q250" s="154">
        <v>0</v>
      </c>
      <c r="R250" s="154">
        <f>$Q$250*$H$250</f>
        <v>0</v>
      </c>
      <c r="S250" s="154">
        <v>0</v>
      </c>
      <c r="T250" s="155">
        <f>$S$250*$H$250</f>
        <v>0</v>
      </c>
      <c r="AR250" s="89" t="s">
        <v>158</v>
      </c>
      <c r="AT250" s="89" t="s">
        <v>154</v>
      </c>
      <c r="AU250" s="89" t="s">
        <v>80</v>
      </c>
      <c r="AY250" s="6" t="s">
        <v>149</v>
      </c>
      <c r="BE250" s="156">
        <f>IF($N$250="základní",$J$250,0)</f>
        <v>0</v>
      </c>
      <c r="BF250" s="156">
        <f>IF($N$250="snížená",$J$250,0)</f>
        <v>0</v>
      </c>
      <c r="BG250" s="156">
        <f>IF($N$250="zákl. přenesená",$J$250,0)</f>
        <v>0</v>
      </c>
      <c r="BH250" s="156">
        <f>IF($N$250="sníž. přenesená",$J$250,0)</f>
        <v>0</v>
      </c>
      <c r="BI250" s="156">
        <f>IF($N$250="nulová",$J$250,0)</f>
        <v>0</v>
      </c>
      <c r="BJ250" s="89" t="s">
        <v>21</v>
      </c>
      <c r="BK250" s="156">
        <f>ROUND($I$250*$H$250,2)</f>
        <v>0</v>
      </c>
      <c r="BL250" s="89" t="s">
        <v>158</v>
      </c>
      <c r="BM250" s="89" t="s">
        <v>374</v>
      </c>
    </row>
    <row r="251" spans="2:65" s="6" customFormat="1" ht="16.5" customHeight="1" x14ac:dyDescent="0.3">
      <c r="B251" s="23"/>
      <c r="C251" s="24"/>
      <c r="D251" s="157" t="s">
        <v>159</v>
      </c>
      <c r="E251" s="24"/>
      <c r="F251" s="158" t="s">
        <v>364</v>
      </c>
      <c r="G251" s="24"/>
      <c r="H251" s="24"/>
      <c r="J251" s="24"/>
      <c r="K251" s="24"/>
      <c r="L251" s="43"/>
      <c r="M251" s="56"/>
      <c r="N251" s="24"/>
      <c r="O251" s="24"/>
      <c r="P251" s="24"/>
      <c r="Q251" s="24"/>
      <c r="R251" s="24"/>
      <c r="S251" s="24"/>
      <c r="T251" s="57"/>
      <c r="AT251" s="6" t="s">
        <v>159</v>
      </c>
      <c r="AU251" s="6" t="s">
        <v>80</v>
      </c>
    </row>
    <row r="252" spans="2:65" s="6" customFormat="1" ht="15.75" customHeight="1" x14ac:dyDescent="0.3">
      <c r="B252" s="23"/>
      <c r="C252" s="145" t="s">
        <v>188</v>
      </c>
      <c r="D252" s="145" t="s">
        <v>154</v>
      </c>
      <c r="E252" s="146" t="s">
        <v>366</v>
      </c>
      <c r="F252" s="147" t="s">
        <v>367</v>
      </c>
      <c r="G252" s="148" t="s">
        <v>157</v>
      </c>
      <c r="H252" s="149">
        <v>11</v>
      </c>
      <c r="I252" s="150"/>
      <c r="J252" s="151">
        <f>ROUND($I$252*$H$252,2)</f>
        <v>0</v>
      </c>
      <c r="K252" s="147"/>
      <c r="L252" s="43"/>
      <c r="M252" s="152"/>
      <c r="N252" s="153" t="s">
        <v>43</v>
      </c>
      <c r="O252" s="24"/>
      <c r="P252" s="154">
        <f>$O$252*$H$252</f>
        <v>0</v>
      </c>
      <c r="Q252" s="154">
        <v>0</v>
      </c>
      <c r="R252" s="154">
        <f>$Q$252*$H$252</f>
        <v>0</v>
      </c>
      <c r="S252" s="154">
        <v>0</v>
      </c>
      <c r="T252" s="155">
        <f>$S$252*$H$252</f>
        <v>0</v>
      </c>
      <c r="AR252" s="89" t="s">
        <v>158</v>
      </c>
      <c r="AT252" s="89" t="s">
        <v>154</v>
      </c>
      <c r="AU252" s="89" t="s">
        <v>80</v>
      </c>
      <c r="AY252" s="6" t="s">
        <v>149</v>
      </c>
      <c r="BE252" s="156">
        <f>IF($N$252="základní",$J$252,0)</f>
        <v>0</v>
      </c>
      <c r="BF252" s="156">
        <f>IF($N$252="snížená",$J$252,0)</f>
        <v>0</v>
      </c>
      <c r="BG252" s="156">
        <f>IF($N$252="zákl. přenesená",$J$252,0)</f>
        <v>0</v>
      </c>
      <c r="BH252" s="156">
        <f>IF($N$252="sníž. přenesená",$J$252,0)</f>
        <v>0</v>
      </c>
      <c r="BI252" s="156">
        <f>IF($N$252="nulová",$J$252,0)</f>
        <v>0</v>
      </c>
      <c r="BJ252" s="89" t="s">
        <v>21</v>
      </c>
      <c r="BK252" s="156">
        <f>ROUND($I$252*$H$252,2)</f>
        <v>0</v>
      </c>
      <c r="BL252" s="89" t="s">
        <v>158</v>
      </c>
      <c r="BM252" s="89" t="s">
        <v>377</v>
      </c>
    </row>
    <row r="253" spans="2:65" s="6" customFormat="1" ht="16.5" customHeight="1" x14ac:dyDescent="0.3">
      <c r="B253" s="23"/>
      <c r="C253" s="24"/>
      <c r="D253" s="157" t="s">
        <v>159</v>
      </c>
      <c r="E253" s="24"/>
      <c r="F253" s="158" t="s">
        <v>367</v>
      </c>
      <c r="G253" s="24"/>
      <c r="H253" s="24"/>
      <c r="J253" s="24"/>
      <c r="K253" s="24"/>
      <c r="L253" s="43"/>
      <c r="M253" s="56"/>
      <c r="N253" s="24"/>
      <c r="O253" s="24"/>
      <c r="P253" s="24"/>
      <c r="Q253" s="24"/>
      <c r="R253" s="24"/>
      <c r="S253" s="24"/>
      <c r="T253" s="57"/>
      <c r="AT253" s="6" t="s">
        <v>159</v>
      </c>
      <c r="AU253" s="6" t="s">
        <v>80</v>
      </c>
    </row>
    <row r="254" spans="2:65" s="6" customFormat="1" ht="15.75" customHeight="1" x14ac:dyDescent="0.3">
      <c r="B254" s="23"/>
      <c r="C254" s="145" t="s">
        <v>191</v>
      </c>
      <c r="D254" s="145" t="s">
        <v>154</v>
      </c>
      <c r="E254" s="146" t="s">
        <v>369</v>
      </c>
      <c r="F254" s="147" t="s">
        <v>370</v>
      </c>
      <c r="G254" s="148" t="s">
        <v>157</v>
      </c>
      <c r="H254" s="149">
        <v>2</v>
      </c>
      <c r="I254" s="150"/>
      <c r="J254" s="151">
        <f>ROUND($I$254*$H$254,2)</f>
        <v>0</v>
      </c>
      <c r="K254" s="147"/>
      <c r="L254" s="43"/>
      <c r="M254" s="152"/>
      <c r="N254" s="153" t="s">
        <v>43</v>
      </c>
      <c r="O254" s="24"/>
      <c r="P254" s="154">
        <f>$O$254*$H$254</f>
        <v>0</v>
      </c>
      <c r="Q254" s="154">
        <v>0</v>
      </c>
      <c r="R254" s="154">
        <f>$Q$254*$H$254</f>
        <v>0</v>
      </c>
      <c r="S254" s="154">
        <v>0</v>
      </c>
      <c r="T254" s="155">
        <f>$S$254*$H$254</f>
        <v>0</v>
      </c>
      <c r="AR254" s="89" t="s">
        <v>158</v>
      </c>
      <c r="AT254" s="89" t="s">
        <v>154</v>
      </c>
      <c r="AU254" s="89" t="s">
        <v>80</v>
      </c>
      <c r="AY254" s="6" t="s">
        <v>149</v>
      </c>
      <c r="BE254" s="156">
        <f>IF($N$254="základní",$J$254,0)</f>
        <v>0</v>
      </c>
      <c r="BF254" s="156">
        <f>IF($N$254="snížená",$J$254,0)</f>
        <v>0</v>
      </c>
      <c r="BG254" s="156">
        <f>IF($N$254="zákl. přenesená",$J$254,0)</f>
        <v>0</v>
      </c>
      <c r="BH254" s="156">
        <f>IF($N$254="sníž. přenesená",$J$254,0)</f>
        <v>0</v>
      </c>
      <c r="BI254" s="156">
        <f>IF($N$254="nulová",$J$254,0)</f>
        <v>0</v>
      </c>
      <c r="BJ254" s="89" t="s">
        <v>21</v>
      </c>
      <c r="BK254" s="156">
        <f>ROUND($I$254*$H$254,2)</f>
        <v>0</v>
      </c>
      <c r="BL254" s="89" t="s">
        <v>158</v>
      </c>
      <c r="BM254" s="89" t="s">
        <v>380</v>
      </c>
    </row>
    <row r="255" spans="2:65" s="6" customFormat="1" ht="16.5" customHeight="1" x14ac:dyDescent="0.3">
      <c r="B255" s="23"/>
      <c r="C255" s="24"/>
      <c r="D255" s="157" t="s">
        <v>159</v>
      </c>
      <c r="E255" s="24"/>
      <c r="F255" s="158" t="s">
        <v>370</v>
      </c>
      <c r="G255" s="24"/>
      <c r="H255" s="24"/>
      <c r="J255" s="24"/>
      <c r="K255" s="24"/>
      <c r="L255" s="43"/>
      <c r="M255" s="56"/>
      <c r="N255" s="24"/>
      <c r="O255" s="24"/>
      <c r="P255" s="24"/>
      <c r="Q255" s="24"/>
      <c r="R255" s="24"/>
      <c r="S255" s="24"/>
      <c r="T255" s="57"/>
      <c r="AT255" s="6" t="s">
        <v>159</v>
      </c>
      <c r="AU255" s="6" t="s">
        <v>80</v>
      </c>
    </row>
    <row r="256" spans="2:65" s="6" customFormat="1" ht="15.75" customHeight="1" x14ac:dyDescent="0.3">
      <c r="B256" s="23"/>
      <c r="C256" s="145" t="s">
        <v>194</v>
      </c>
      <c r="D256" s="145" t="s">
        <v>154</v>
      </c>
      <c r="E256" s="146" t="s">
        <v>372</v>
      </c>
      <c r="F256" s="147" t="s">
        <v>373</v>
      </c>
      <c r="G256" s="148" t="s">
        <v>157</v>
      </c>
      <c r="H256" s="149">
        <v>3</v>
      </c>
      <c r="I256" s="150"/>
      <c r="J256" s="151">
        <f>ROUND($I$256*$H$256,2)</f>
        <v>0</v>
      </c>
      <c r="K256" s="147"/>
      <c r="L256" s="43"/>
      <c r="M256" s="152"/>
      <c r="N256" s="153" t="s">
        <v>43</v>
      </c>
      <c r="O256" s="24"/>
      <c r="P256" s="154">
        <f>$O$256*$H$256</f>
        <v>0</v>
      </c>
      <c r="Q256" s="154">
        <v>0</v>
      </c>
      <c r="R256" s="154">
        <f>$Q$256*$H$256</f>
        <v>0</v>
      </c>
      <c r="S256" s="154">
        <v>0</v>
      </c>
      <c r="T256" s="155">
        <f>$S$256*$H$256</f>
        <v>0</v>
      </c>
      <c r="AR256" s="89" t="s">
        <v>158</v>
      </c>
      <c r="AT256" s="89" t="s">
        <v>154</v>
      </c>
      <c r="AU256" s="89" t="s">
        <v>80</v>
      </c>
      <c r="AY256" s="6" t="s">
        <v>149</v>
      </c>
      <c r="BE256" s="156">
        <f>IF($N$256="základní",$J$256,0)</f>
        <v>0</v>
      </c>
      <c r="BF256" s="156">
        <f>IF($N$256="snížená",$J$256,0)</f>
        <v>0</v>
      </c>
      <c r="BG256" s="156">
        <f>IF($N$256="zákl. přenesená",$J$256,0)</f>
        <v>0</v>
      </c>
      <c r="BH256" s="156">
        <f>IF($N$256="sníž. přenesená",$J$256,0)</f>
        <v>0</v>
      </c>
      <c r="BI256" s="156">
        <f>IF($N$256="nulová",$J$256,0)</f>
        <v>0</v>
      </c>
      <c r="BJ256" s="89" t="s">
        <v>21</v>
      </c>
      <c r="BK256" s="156">
        <f>ROUND($I$256*$H$256,2)</f>
        <v>0</v>
      </c>
      <c r="BL256" s="89" t="s">
        <v>158</v>
      </c>
      <c r="BM256" s="89" t="s">
        <v>383</v>
      </c>
    </row>
    <row r="257" spans="2:65" s="6" customFormat="1" ht="16.5" customHeight="1" x14ac:dyDescent="0.3">
      <c r="B257" s="23"/>
      <c r="C257" s="24"/>
      <c r="D257" s="157" t="s">
        <v>159</v>
      </c>
      <c r="E257" s="24"/>
      <c r="F257" s="158" t="s">
        <v>373</v>
      </c>
      <c r="G257" s="24"/>
      <c r="H257" s="24"/>
      <c r="J257" s="24"/>
      <c r="K257" s="24"/>
      <c r="L257" s="43"/>
      <c r="M257" s="56"/>
      <c r="N257" s="24"/>
      <c r="O257" s="24"/>
      <c r="P257" s="24"/>
      <c r="Q257" s="24"/>
      <c r="R257" s="24"/>
      <c r="S257" s="24"/>
      <c r="T257" s="57"/>
      <c r="AT257" s="6" t="s">
        <v>159</v>
      </c>
      <c r="AU257" s="6" t="s">
        <v>80</v>
      </c>
    </row>
    <row r="258" spans="2:65" s="6" customFormat="1" ht="15.75" customHeight="1" x14ac:dyDescent="0.3">
      <c r="B258" s="23"/>
      <c r="C258" s="145" t="s">
        <v>8</v>
      </c>
      <c r="D258" s="145" t="s">
        <v>154</v>
      </c>
      <c r="E258" s="146" t="s">
        <v>375</v>
      </c>
      <c r="F258" s="147" t="s">
        <v>376</v>
      </c>
      <c r="G258" s="148" t="s">
        <v>157</v>
      </c>
      <c r="H258" s="149">
        <v>1</v>
      </c>
      <c r="I258" s="150"/>
      <c r="J258" s="151">
        <f>ROUND($I$258*$H$258,2)</f>
        <v>0</v>
      </c>
      <c r="K258" s="147"/>
      <c r="L258" s="43"/>
      <c r="M258" s="152"/>
      <c r="N258" s="153" t="s">
        <v>43</v>
      </c>
      <c r="O258" s="24"/>
      <c r="P258" s="154">
        <f>$O$258*$H$258</f>
        <v>0</v>
      </c>
      <c r="Q258" s="154">
        <v>0</v>
      </c>
      <c r="R258" s="154">
        <f>$Q$258*$H$258</f>
        <v>0</v>
      </c>
      <c r="S258" s="154">
        <v>0</v>
      </c>
      <c r="T258" s="155">
        <f>$S$258*$H$258</f>
        <v>0</v>
      </c>
      <c r="AR258" s="89" t="s">
        <v>158</v>
      </c>
      <c r="AT258" s="89" t="s">
        <v>154</v>
      </c>
      <c r="AU258" s="89" t="s">
        <v>80</v>
      </c>
      <c r="AY258" s="6" t="s">
        <v>149</v>
      </c>
      <c r="BE258" s="156">
        <f>IF($N$258="základní",$J$258,0)</f>
        <v>0</v>
      </c>
      <c r="BF258" s="156">
        <f>IF($N$258="snížená",$J$258,0)</f>
        <v>0</v>
      </c>
      <c r="BG258" s="156">
        <f>IF($N$258="zákl. přenesená",$J$258,0)</f>
        <v>0</v>
      </c>
      <c r="BH258" s="156">
        <f>IF($N$258="sníž. přenesená",$J$258,0)</f>
        <v>0</v>
      </c>
      <c r="BI258" s="156">
        <f>IF($N$258="nulová",$J$258,0)</f>
        <v>0</v>
      </c>
      <c r="BJ258" s="89" t="s">
        <v>21</v>
      </c>
      <c r="BK258" s="156">
        <f>ROUND($I$258*$H$258,2)</f>
        <v>0</v>
      </c>
      <c r="BL258" s="89" t="s">
        <v>158</v>
      </c>
      <c r="BM258" s="89" t="s">
        <v>386</v>
      </c>
    </row>
    <row r="259" spans="2:65" s="6" customFormat="1" ht="16.5" customHeight="1" x14ac:dyDescent="0.3">
      <c r="B259" s="23"/>
      <c r="C259" s="24"/>
      <c r="D259" s="157" t="s">
        <v>159</v>
      </c>
      <c r="E259" s="24"/>
      <c r="F259" s="158" t="s">
        <v>376</v>
      </c>
      <c r="G259" s="24"/>
      <c r="H259" s="24"/>
      <c r="J259" s="24"/>
      <c r="K259" s="24"/>
      <c r="L259" s="43"/>
      <c r="M259" s="56"/>
      <c r="N259" s="24"/>
      <c r="O259" s="24"/>
      <c r="P259" s="24"/>
      <c r="Q259" s="24"/>
      <c r="R259" s="24"/>
      <c r="S259" s="24"/>
      <c r="T259" s="57"/>
      <c r="AT259" s="6" t="s">
        <v>159</v>
      </c>
      <c r="AU259" s="6" t="s">
        <v>80</v>
      </c>
    </row>
    <row r="260" spans="2:65" s="6" customFormat="1" ht="15.75" customHeight="1" x14ac:dyDescent="0.3">
      <c r="B260" s="23"/>
      <c r="C260" s="145" t="s">
        <v>201</v>
      </c>
      <c r="D260" s="145" t="s">
        <v>154</v>
      </c>
      <c r="E260" s="146" t="s">
        <v>378</v>
      </c>
      <c r="F260" s="147" t="s">
        <v>379</v>
      </c>
      <c r="G260" s="148" t="s">
        <v>157</v>
      </c>
      <c r="H260" s="149">
        <v>28</v>
      </c>
      <c r="I260" s="150"/>
      <c r="J260" s="151">
        <f>ROUND($I$260*$H$260,2)</f>
        <v>0</v>
      </c>
      <c r="K260" s="147"/>
      <c r="L260" s="43"/>
      <c r="M260" s="152"/>
      <c r="N260" s="153" t="s">
        <v>43</v>
      </c>
      <c r="O260" s="24"/>
      <c r="P260" s="154">
        <f>$O$260*$H$260</f>
        <v>0</v>
      </c>
      <c r="Q260" s="154">
        <v>0</v>
      </c>
      <c r="R260" s="154">
        <f>$Q$260*$H$260</f>
        <v>0</v>
      </c>
      <c r="S260" s="154">
        <v>0</v>
      </c>
      <c r="T260" s="155">
        <f>$S$260*$H$260</f>
        <v>0</v>
      </c>
      <c r="AR260" s="89" t="s">
        <v>158</v>
      </c>
      <c r="AT260" s="89" t="s">
        <v>154</v>
      </c>
      <c r="AU260" s="89" t="s">
        <v>80</v>
      </c>
      <c r="AY260" s="6" t="s">
        <v>149</v>
      </c>
      <c r="BE260" s="156">
        <f>IF($N$260="základní",$J$260,0)</f>
        <v>0</v>
      </c>
      <c r="BF260" s="156">
        <f>IF($N$260="snížená",$J$260,0)</f>
        <v>0</v>
      </c>
      <c r="BG260" s="156">
        <f>IF($N$260="zákl. přenesená",$J$260,0)</f>
        <v>0</v>
      </c>
      <c r="BH260" s="156">
        <f>IF($N$260="sníž. přenesená",$J$260,0)</f>
        <v>0</v>
      </c>
      <c r="BI260" s="156">
        <f>IF($N$260="nulová",$J$260,0)</f>
        <v>0</v>
      </c>
      <c r="BJ260" s="89" t="s">
        <v>21</v>
      </c>
      <c r="BK260" s="156">
        <f>ROUND($I$260*$H$260,2)</f>
        <v>0</v>
      </c>
      <c r="BL260" s="89" t="s">
        <v>158</v>
      </c>
      <c r="BM260" s="89" t="s">
        <v>389</v>
      </c>
    </row>
    <row r="261" spans="2:65" s="6" customFormat="1" ht="16.5" customHeight="1" x14ac:dyDescent="0.3">
      <c r="B261" s="23"/>
      <c r="C261" s="24"/>
      <c r="D261" s="157" t="s">
        <v>159</v>
      </c>
      <c r="E261" s="24"/>
      <c r="F261" s="158" t="s">
        <v>379</v>
      </c>
      <c r="G261" s="24"/>
      <c r="H261" s="24"/>
      <c r="J261" s="24"/>
      <c r="K261" s="24"/>
      <c r="L261" s="43"/>
      <c r="M261" s="56"/>
      <c r="N261" s="24"/>
      <c r="O261" s="24"/>
      <c r="P261" s="24"/>
      <c r="Q261" s="24"/>
      <c r="R261" s="24"/>
      <c r="S261" s="24"/>
      <c r="T261" s="57"/>
      <c r="AT261" s="6" t="s">
        <v>159</v>
      </c>
      <c r="AU261" s="6" t="s">
        <v>80</v>
      </c>
    </row>
    <row r="262" spans="2:65" s="6" customFormat="1" ht="15.75" customHeight="1" x14ac:dyDescent="0.3">
      <c r="B262" s="23"/>
      <c r="C262" s="145" t="s">
        <v>204</v>
      </c>
      <c r="D262" s="145" t="s">
        <v>154</v>
      </c>
      <c r="E262" s="146" t="s">
        <v>381</v>
      </c>
      <c r="F262" s="147" t="s">
        <v>382</v>
      </c>
      <c r="G262" s="148" t="s">
        <v>157</v>
      </c>
      <c r="H262" s="149">
        <v>10</v>
      </c>
      <c r="I262" s="150"/>
      <c r="J262" s="151">
        <f>ROUND($I$262*$H$262,2)</f>
        <v>0</v>
      </c>
      <c r="K262" s="147"/>
      <c r="L262" s="43"/>
      <c r="M262" s="152"/>
      <c r="N262" s="153" t="s">
        <v>43</v>
      </c>
      <c r="O262" s="24"/>
      <c r="P262" s="154">
        <f>$O$262*$H$262</f>
        <v>0</v>
      </c>
      <c r="Q262" s="154">
        <v>0</v>
      </c>
      <c r="R262" s="154">
        <f>$Q$262*$H$262</f>
        <v>0</v>
      </c>
      <c r="S262" s="154">
        <v>0</v>
      </c>
      <c r="T262" s="155">
        <f>$S$262*$H$262</f>
        <v>0</v>
      </c>
      <c r="AR262" s="89" t="s">
        <v>158</v>
      </c>
      <c r="AT262" s="89" t="s">
        <v>154</v>
      </c>
      <c r="AU262" s="89" t="s">
        <v>80</v>
      </c>
      <c r="AY262" s="6" t="s">
        <v>149</v>
      </c>
      <c r="BE262" s="156">
        <f>IF($N$262="základní",$J$262,0)</f>
        <v>0</v>
      </c>
      <c r="BF262" s="156">
        <f>IF($N$262="snížená",$J$262,0)</f>
        <v>0</v>
      </c>
      <c r="BG262" s="156">
        <f>IF($N$262="zákl. přenesená",$J$262,0)</f>
        <v>0</v>
      </c>
      <c r="BH262" s="156">
        <f>IF($N$262="sníž. přenesená",$J$262,0)</f>
        <v>0</v>
      </c>
      <c r="BI262" s="156">
        <f>IF($N$262="nulová",$J$262,0)</f>
        <v>0</v>
      </c>
      <c r="BJ262" s="89" t="s">
        <v>21</v>
      </c>
      <c r="BK262" s="156">
        <f>ROUND($I$262*$H$262,2)</f>
        <v>0</v>
      </c>
      <c r="BL262" s="89" t="s">
        <v>158</v>
      </c>
      <c r="BM262" s="89" t="s">
        <v>392</v>
      </c>
    </row>
    <row r="263" spans="2:65" s="6" customFormat="1" ht="16.5" customHeight="1" x14ac:dyDescent="0.3">
      <c r="B263" s="23"/>
      <c r="C263" s="24"/>
      <c r="D263" s="157" t="s">
        <v>159</v>
      </c>
      <c r="E263" s="24"/>
      <c r="F263" s="158" t="s">
        <v>382</v>
      </c>
      <c r="G263" s="24"/>
      <c r="H263" s="24"/>
      <c r="J263" s="24"/>
      <c r="K263" s="24"/>
      <c r="L263" s="43"/>
      <c r="M263" s="56"/>
      <c r="N263" s="24"/>
      <c r="O263" s="24"/>
      <c r="P263" s="24"/>
      <c r="Q263" s="24"/>
      <c r="R263" s="24"/>
      <c r="S263" s="24"/>
      <c r="T263" s="57"/>
      <c r="AT263" s="6" t="s">
        <v>159</v>
      </c>
      <c r="AU263" s="6" t="s">
        <v>80</v>
      </c>
    </row>
    <row r="264" spans="2:65" s="6" customFormat="1" ht="15.75" customHeight="1" x14ac:dyDescent="0.3">
      <c r="B264" s="23"/>
      <c r="C264" s="145" t="s">
        <v>207</v>
      </c>
      <c r="D264" s="145" t="s">
        <v>154</v>
      </c>
      <c r="E264" s="146" t="s">
        <v>384</v>
      </c>
      <c r="F264" s="147" t="s">
        <v>385</v>
      </c>
      <c r="G264" s="148" t="s">
        <v>157</v>
      </c>
      <c r="H264" s="149">
        <v>6</v>
      </c>
      <c r="I264" s="150"/>
      <c r="J264" s="151">
        <f>ROUND($I$264*$H$264,2)</f>
        <v>0</v>
      </c>
      <c r="K264" s="147"/>
      <c r="L264" s="43"/>
      <c r="M264" s="152"/>
      <c r="N264" s="153" t="s">
        <v>43</v>
      </c>
      <c r="O264" s="24"/>
      <c r="P264" s="154">
        <f>$O$264*$H$264</f>
        <v>0</v>
      </c>
      <c r="Q264" s="154">
        <v>0</v>
      </c>
      <c r="R264" s="154">
        <f>$Q$264*$H$264</f>
        <v>0</v>
      </c>
      <c r="S264" s="154">
        <v>0</v>
      </c>
      <c r="T264" s="155">
        <f>$S$264*$H$264</f>
        <v>0</v>
      </c>
      <c r="AR264" s="89" t="s">
        <v>158</v>
      </c>
      <c r="AT264" s="89" t="s">
        <v>154</v>
      </c>
      <c r="AU264" s="89" t="s">
        <v>80</v>
      </c>
      <c r="AY264" s="6" t="s">
        <v>149</v>
      </c>
      <c r="BE264" s="156">
        <f>IF($N$264="základní",$J$264,0)</f>
        <v>0</v>
      </c>
      <c r="BF264" s="156">
        <f>IF($N$264="snížená",$J$264,0)</f>
        <v>0</v>
      </c>
      <c r="BG264" s="156">
        <f>IF($N$264="zákl. přenesená",$J$264,0)</f>
        <v>0</v>
      </c>
      <c r="BH264" s="156">
        <f>IF($N$264="sníž. přenesená",$J$264,0)</f>
        <v>0</v>
      </c>
      <c r="BI264" s="156">
        <f>IF($N$264="nulová",$J$264,0)</f>
        <v>0</v>
      </c>
      <c r="BJ264" s="89" t="s">
        <v>21</v>
      </c>
      <c r="BK264" s="156">
        <f>ROUND($I$264*$H$264,2)</f>
        <v>0</v>
      </c>
      <c r="BL264" s="89" t="s">
        <v>158</v>
      </c>
      <c r="BM264" s="89" t="s">
        <v>395</v>
      </c>
    </row>
    <row r="265" spans="2:65" s="6" customFormat="1" ht="16.5" customHeight="1" x14ac:dyDescent="0.3">
      <c r="B265" s="23"/>
      <c r="C265" s="24"/>
      <c r="D265" s="157" t="s">
        <v>159</v>
      </c>
      <c r="E265" s="24"/>
      <c r="F265" s="158" t="s">
        <v>385</v>
      </c>
      <c r="G265" s="24"/>
      <c r="H265" s="24"/>
      <c r="J265" s="24"/>
      <c r="K265" s="24"/>
      <c r="L265" s="43"/>
      <c r="M265" s="56"/>
      <c r="N265" s="24"/>
      <c r="O265" s="24"/>
      <c r="P265" s="24"/>
      <c r="Q265" s="24"/>
      <c r="R265" s="24"/>
      <c r="S265" s="24"/>
      <c r="T265" s="57"/>
      <c r="AT265" s="6" t="s">
        <v>159</v>
      </c>
      <c r="AU265" s="6" t="s">
        <v>80</v>
      </c>
    </row>
    <row r="266" spans="2:65" s="6" customFormat="1" ht="15.75" customHeight="1" x14ac:dyDescent="0.3">
      <c r="B266" s="23"/>
      <c r="C266" s="145" t="s">
        <v>210</v>
      </c>
      <c r="D266" s="145" t="s">
        <v>154</v>
      </c>
      <c r="E266" s="146" t="s">
        <v>387</v>
      </c>
      <c r="F266" s="147" t="s">
        <v>388</v>
      </c>
      <c r="G266" s="148" t="s">
        <v>157</v>
      </c>
      <c r="H266" s="149">
        <v>1</v>
      </c>
      <c r="I266" s="150"/>
      <c r="J266" s="151">
        <f>ROUND($I$266*$H$266,2)</f>
        <v>0</v>
      </c>
      <c r="K266" s="147"/>
      <c r="L266" s="43"/>
      <c r="M266" s="152"/>
      <c r="N266" s="153" t="s">
        <v>43</v>
      </c>
      <c r="O266" s="24"/>
      <c r="P266" s="154">
        <f>$O$266*$H$266</f>
        <v>0</v>
      </c>
      <c r="Q266" s="154">
        <v>0</v>
      </c>
      <c r="R266" s="154">
        <f>$Q$266*$H$266</f>
        <v>0</v>
      </c>
      <c r="S266" s="154">
        <v>0</v>
      </c>
      <c r="T266" s="155">
        <f>$S$266*$H$266</f>
        <v>0</v>
      </c>
      <c r="AR266" s="89" t="s">
        <v>158</v>
      </c>
      <c r="AT266" s="89" t="s">
        <v>154</v>
      </c>
      <c r="AU266" s="89" t="s">
        <v>80</v>
      </c>
      <c r="AY266" s="6" t="s">
        <v>149</v>
      </c>
      <c r="BE266" s="156">
        <f>IF($N$266="základní",$J$266,0)</f>
        <v>0</v>
      </c>
      <c r="BF266" s="156">
        <f>IF($N$266="snížená",$J$266,0)</f>
        <v>0</v>
      </c>
      <c r="BG266" s="156">
        <f>IF($N$266="zákl. přenesená",$J$266,0)</f>
        <v>0</v>
      </c>
      <c r="BH266" s="156">
        <f>IF($N$266="sníž. přenesená",$J$266,0)</f>
        <v>0</v>
      </c>
      <c r="BI266" s="156">
        <f>IF($N$266="nulová",$J$266,0)</f>
        <v>0</v>
      </c>
      <c r="BJ266" s="89" t="s">
        <v>21</v>
      </c>
      <c r="BK266" s="156">
        <f>ROUND($I$266*$H$266,2)</f>
        <v>0</v>
      </c>
      <c r="BL266" s="89" t="s">
        <v>158</v>
      </c>
      <c r="BM266" s="89" t="s">
        <v>398</v>
      </c>
    </row>
    <row r="267" spans="2:65" s="6" customFormat="1" ht="16.5" customHeight="1" x14ac:dyDescent="0.3">
      <c r="B267" s="23"/>
      <c r="C267" s="24"/>
      <c r="D267" s="157" t="s">
        <v>159</v>
      </c>
      <c r="E267" s="24"/>
      <c r="F267" s="158" t="s">
        <v>388</v>
      </c>
      <c r="G267" s="24"/>
      <c r="H267" s="24"/>
      <c r="J267" s="24"/>
      <c r="K267" s="24"/>
      <c r="L267" s="43"/>
      <c r="M267" s="56"/>
      <c r="N267" s="24"/>
      <c r="O267" s="24"/>
      <c r="P267" s="24"/>
      <c r="Q267" s="24"/>
      <c r="R267" s="24"/>
      <c r="S267" s="24"/>
      <c r="T267" s="57"/>
      <c r="AT267" s="6" t="s">
        <v>159</v>
      </c>
      <c r="AU267" s="6" t="s">
        <v>80</v>
      </c>
    </row>
    <row r="268" spans="2:65" s="6" customFormat="1" ht="15.75" customHeight="1" x14ac:dyDescent="0.3">
      <c r="B268" s="23"/>
      <c r="C268" s="145" t="s">
        <v>213</v>
      </c>
      <c r="D268" s="145" t="s">
        <v>154</v>
      </c>
      <c r="E268" s="146" t="s">
        <v>390</v>
      </c>
      <c r="F268" s="147" t="s">
        <v>391</v>
      </c>
      <c r="G268" s="148" t="s">
        <v>157</v>
      </c>
      <c r="H268" s="149">
        <v>1</v>
      </c>
      <c r="I268" s="150"/>
      <c r="J268" s="151">
        <f>ROUND($I$268*$H$268,2)</f>
        <v>0</v>
      </c>
      <c r="K268" s="147"/>
      <c r="L268" s="43"/>
      <c r="M268" s="152"/>
      <c r="N268" s="153" t="s">
        <v>43</v>
      </c>
      <c r="O268" s="24"/>
      <c r="P268" s="154">
        <f>$O$268*$H$268</f>
        <v>0</v>
      </c>
      <c r="Q268" s="154">
        <v>0</v>
      </c>
      <c r="R268" s="154">
        <f>$Q$268*$H$268</f>
        <v>0</v>
      </c>
      <c r="S268" s="154">
        <v>0</v>
      </c>
      <c r="T268" s="155">
        <f>$S$268*$H$268</f>
        <v>0</v>
      </c>
      <c r="AR268" s="89" t="s">
        <v>158</v>
      </c>
      <c r="AT268" s="89" t="s">
        <v>154</v>
      </c>
      <c r="AU268" s="89" t="s">
        <v>80</v>
      </c>
      <c r="AY268" s="6" t="s">
        <v>149</v>
      </c>
      <c r="BE268" s="156">
        <f>IF($N$268="základní",$J$268,0)</f>
        <v>0</v>
      </c>
      <c r="BF268" s="156">
        <f>IF($N$268="snížená",$J$268,0)</f>
        <v>0</v>
      </c>
      <c r="BG268" s="156">
        <f>IF($N$268="zákl. přenesená",$J$268,0)</f>
        <v>0</v>
      </c>
      <c r="BH268" s="156">
        <f>IF($N$268="sníž. přenesená",$J$268,0)</f>
        <v>0</v>
      </c>
      <c r="BI268" s="156">
        <f>IF($N$268="nulová",$J$268,0)</f>
        <v>0</v>
      </c>
      <c r="BJ268" s="89" t="s">
        <v>21</v>
      </c>
      <c r="BK268" s="156">
        <f>ROUND($I$268*$H$268,2)</f>
        <v>0</v>
      </c>
      <c r="BL268" s="89" t="s">
        <v>158</v>
      </c>
      <c r="BM268" s="89" t="s">
        <v>401</v>
      </c>
    </row>
    <row r="269" spans="2:65" s="6" customFormat="1" ht="16.5" customHeight="1" x14ac:dyDescent="0.3">
      <c r="B269" s="23"/>
      <c r="C269" s="24"/>
      <c r="D269" s="157" t="s">
        <v>159</v>
      </c>
      <c r="E269" s="24"/>
      <c r="F269" s="158" t="s">
        <v>391</v>
      </c>
      <c r="G269" s="24"/>
      <c r="H269" s="24"/>
      <c r="J269" s="24"/>
      <c r="K269" s="24"/>
      <c r="L269" s="43"/>
      <c r="M269" s="56"/>
      <c r="N269" s="24"/>
      <c r="O269" s="24"/>
      <c r="P269" s="24"/>
      <c r="Q269" s="24"/>
      <c r="R269" s="24"/>
      <c r="S269" s="24"/>
      <c r="T269" s="57"/>
      <c r="AT269" s="6" t="s">
        <v>159</v>
      </c>
      <c r="AU269" s="6" t="s">
        <v>80</v>
      </c>
    </row>
    <row r="270" spans="2:65" s="6" customFormat="1" ht="15.75" customHeight="1" x14ac:dyDescent="0.3">
      <c r="B270" s="23"/>
      <c r="C270" s="145" t="s">
        <v>7</v>
      </c>
      <c r="D270" s="145" t="s">
        <v>154</v>
      </c>
      <c r="E270" s="146" t="s">
        <v>393</v>
      </c>
      <c r="F270" s="147" t="s">
        <v>394</v>
      </c>
      <c r="G270" s="148" t="s">
        <v>157</v>
      </c>
      <c r="H270" s="149">
        <v>2</v>
      </c>
      <c r="I270" s="150"/>
      <c r="J270" s="151">
        <f>ROUND($I$270*$H$270,2)</f>
        <v>0</v>
      </c>
      <c r="K270" s="147"/>
      <c r="L270" s="43"/>
      <c r="M270" s="152"/>
      <c r="N270" s="153" t="s">
        <v>43</v>
      </c>
      <c r="O270" s="24"/>
      <c r="P270" s="154">
        <f>$O$270*$H$270</f>
        <v>0</v>
      </c>
      <c r="Q270" s="154">
        <v>0</v>
      </c>
      <c r="R270" s="154">
        <f>$Q$270*$H$270</f>
        <v>0</v>
      </c>
      <c r="S270" s="154">
        <v>0</v>
      </c>
      <c r="T270" s="155">
        <f>$S$270*$H$270</f>
        <v>0</v>
      </c>
      <c r="AR270" s="89" t="s">
        <v>158</v>
      </c>
      <c r="AT270" s="89" t="s">
        <v>154</v>
      </c>
      <c r="AU270" s="89" t="s">
        <v>80</v>
      </c>
      <c r="AY270" s="6" t="s">
        <v>149</v>
      </c>
      <c r="BE270" s="156">
        <f>IF($N$270="základní",$J$270,0)</f>
        <v>0</v>
      </c>
      <c r="BF270" s="156">
        <f>IF($N$270="snížená",$J$270,0)</f>
        <v>0</v>
      </c>
      <c r="BG270" s="156">
        <f>IF($N$270="zákl. přenesená",$J$270,0)</f>
        <v>0</v>
      </c>
      <c r="BH270" s="156">
        <f>IF($N$270="sníž. přenesená",$J$270,0)</f>
        <v>0</v>
      </c>
      <c r="BI270" s="156">
        <f>IF($N$270="nulová",$J$270,0)</f>
        <v>0</v>
      </c>
      <c r="BJ270" s="89" t="s">
        <v>21</v>
      </c>
      <c r="BK270" s="156">
        <f>ROUND($I$270*$H$270,2)</f>
        <v>0</v>
      </c>
      <c r="BL270" s="89" t="s">
        <v>158</v>
      </c>
      <c r="BM270" s="89" t="s">
        <v>404</v>
      </c>
    </row>
    <row r="271" spans="2:65" s="6" customFormat="1" ht="16.5" customHeight="1" x14ac:dyDescent="0.3">
      <c r="B271" s="23"/>
      <c r="C271" s="24"/>
      <c r="D271" s="157" t="s">
        <v>159</v>
      </c>
      <c r="E271" s="24"/>
      <c r="F271" s="158" t="s">
        <v>394</v>
      </c>
      <c r="G271" s="24"/>
      <c r="H271" s="24"/>
      <c r="J271" s="24"/>
      <c r="K271" s="24"/>
      <c r="L271" s="43"/>
      <c r="M271" s="56"/>
      <c r="N271" s="24"/>
      <c r="O271" s="24"/>
      <c r="P271" s="24"/>
      <c r="Q271" s="24"/>
      <c r="R271" s="24"/>
      <c r="S271" s="24"/>
      <c r="T271" s="57"/>
      <c r="AT271" s="6" t="s">
        <v>159</v>
      </c>
      <c r="AU271" s="6" t="s">
        <v>80</v>
      </c>
    </row>
    <row r="272" spans="2:65" s="6" customFormat="1" ht="15.75" customHeight="1" x14ac:dyDescent="0.3">
      <c r="B272" s="23"/>
      <c r="C272" s="145" t="s">
        <v>218</v>
      </c>
      <c r="D272" s="145" t="s">
        <v>154</v>
      </c>
      <c r="E272" s="146" t="s">
        <v>396</v>
      </c>
      <c r="F272" s="147" t="s">
        <v>397</v>
      </c>
      <c r="G272" s="148" t="s">
        <v>157</v>
      </c>
      <c r="H272" s="149">
        <v>1</v>
      </c>
      <c r="I272" s="150"/>
      <c r="J272" s="151">
        <f>ROUND($I$272*$H$272,2)</f>
        <v>0</v>
      </c>
      <c r="K272" s="147"/>
      <c r="L272" s="43"/>
      <c r="M272" s="152"/>
      <c r="N272" s="153" t="s">
        <v>43</v>
      </c>
      <c r="O272" s="24"/>
      <c r="P272" s="154">
        <f>$O$272*$H$272</f>
        <v>0</v>
      </c>
      <c r="Q272" s="154">
        <v>0</v>
      </c>
      <c r="R272" s="154">
        <f>$Q$272*$H$272</f>
        <v>0</v>
      </c>
      <c r="S272" s="154">
        <v>0</v>
      </c>
      <c r="T272" s="155">
        <f>$S$272*$H$272</f>
        <v>0</v>
      </c>
      <c r="AR272" s="89" t="s">
        <v>158</v>
      </c>
      <c r="AT272" s="89" t="s">
        <v>154</v>
      </c>
      <c r="AU272" s="89" t="s">
        <v>80</v>
      </c>
      <c r="AY272" s="6" t="s">
        <v>149</v>
      </c>
      <c r="BE272" s="156">
        <f>IF($N$272="základní",$J$272,0)</f>
        <v>0</v>
      </c>
      <c r="BF272" s="156">
        <f>IF($N$272="snížená",$J$272,0)</f>
        <v>0</v>
      </c>
      <c r="BG272" s="156">
        <f>IF($N$272="zákl. přenesená",$J$272,0)</f>
        <v>0</v>
      </c>
      <c r="BH272" s="156">
        <f>IF($N$272="sníž. přenesená",$J$272,0)</f>
        <v>0</v>
      </c>
      <c r="BI272" s="156">
        <f>IF($N$272="nulová",$J$272,0)</f>
        <v>0</v>
      </c>
      <c r="BJ272" s="89" t="s">
        <v>21</v>
      </c>
      <c r="BK272" s="156">
        <f>ROUND($I$272*$H$272,2)</f>
        <v>0</v>
      </c>
      <c r="BL272" s="89" t="s">
        <v>158</v>
      </c>
      <c r="BM272" s="89" t="s">
        <v>407</v>
      </c>
    </row>
    <row r="273" spans="2:65" s="6" customFormat="1" ht="16.5" customHeight="1" x14ac:dyDescent="0.3">
      <c r="B273" s="23"/>
      <c r="C273" s="24"/>
      <c r="D273" s="157" t="s">
        <v>159</v>
      </c>
      <c r="E273" s="24"/>
      <c r="F273" s="158" t="s">
        <v>397</v>
      </c>
      <c r="G273" s="24"/>
      <c r="H273" s="24"/>
      <c r="J273" s="24"/>
      <c r="K273" s="24"/>
      <c r="L273" s="43"/>
      <c r="M273" s="56"/>
      <c r="N273" s="24"/>
      <c r="O273" s="24"/>
      <c r="P273" s="24"/>
      <c r="Q273" s="24"/>
      <c r="R273" s="24"/>
      <c r="S273" s="24"/>
      <c r="T273" s="57"/>
      <c r="AT273" s="6" t="s">
        <v>159</v>
      </c>
      <c r="AU273" s="6" t="s">
        <v>80</v>
      </c>
    </row>
    <row r="274" spans="2:65" s="6" customFormat="1" ht="15.75" customHeight="1" x14ac:dyDescent="0.3">
      <c r="B274" s="23"/>
      <c r="C274" s="145" t="s">
        <v>223</v>
      </c>
      <c r="D274" s="145" t="s">
        <v>154</v>
      </c>
      <c r="E274" s="146" t="s">
        <v>399</v>
      </c>
      <c r="F274" s="147" t="s">
        <v>400</v>
      </c>
      <c r="G274" s="148" t="s">
        <v>272</v>
      </c>
      <c r="H274" s="149">
        <v>20</v>
      </c>
      <c r="I274" s="150"/>
      <c r="J274" s="151">
        <f>ROUND($I$274*$H$274,2)</f>
        <v>0</v>
      </c>
      <c r="K274" s="147"/>
      <c r="L274" s="43"/>
      <c r="M274" s="152"/>
      <c r="N274" s="153" t="s">
        <v>43</v>
      </c>
      <c r="O274" s="24"/>
      <c r="P274" s="154">
        <f>$O$274*$H$274</f>
        <v>0</v>
      </c>
      <c r="Q274" s="154">
        <v>0</v>
      </c>
      <c r="R274" s="154">
        <f>$Q$274*$H$274</f>
        <v>0</v>
      </c>
      <c r="S274" s="154">
        <v>0</v>
      </c>
      <c r="T274" s="155">
        <f>$S$274*$H$274</f>
        <v>0</v>
      </c>
      <c r="AR274" s="89" t="s">
        <v>158</v>
      </c>
      <c r="AT274" s="89" t="s">
        <v>154</v>
      </c>
      <c r="AU274" s="89" t="s">
        <v>80</v>
      </c>
      <c r="AY274" s="6" t="s">
        <v>149</v>
      </c>
      <c r="BE274" s="156">
        <f>IF($N$274="základní",$J$274,0)</f>
        <v>0</v>
      </c>
      <c r="BF274" s="156">
        <f>IF($N$274="snížená",$J$274,0)</f>
        <v>0</v>
      </c>
      <c r="BG274" s="156">
        <f>IF($N$274="zákl. přenesená",$J$274,0)</f>
        <v>0</v>
      </c>
      <c r="BH274" s="156">
        <f>IF($N$274="sníž. přenesená",$J$274,0)</f>
        <v>0</v>
      </c>
      <c r="BI274" s="156">
        <f>IF($N$274="nulová",$J$274,0)</f>
        <v>0</v>
      </c>
      <c r="BJ274" s="89" t="s">
        <v>21</v>
      </c>
      <c r="BK274" s="156">
        <f>ROUND($I$274*$H$274,2)</f>
        <v>0</v>
      </c>
      <c r="BL274" s="89" t="s">
        <v>158</v>
      </c>
      <c r="BM274" s="89" t="s">
        <v>411</v>
      </c>
    </row>
    <row r="275" spans="2:65" s="6" customFormat="1" ht="16.5" customHeight="1" x14ac:dyDescent="0.3">
      <c r="B275" s="23"/>
      <c r="C275" s="24"/>
      <c r="D275" s="157" t="s">
        <v>159</v>
      </c>
      <c r="E275" s="24"/>
      <c r="F275" s="158" t="s">
        <v>400</v>
      </c>
      <c r="G275" s="24"/>
      <c r="H275" s="24"/>
      <c r="J275" s="24"/>
      <c r="K275" s="24"/>
      <c r="L275" s="43"/>
      <c r="M275" s="56"/>
      <c r="N275" s="24"/>
      <c r="O275" s="24"/>
      <c r="P275" s="24"/>
      <c r="Q275" s="24"/>
      <c r="R275" s="24"/>
      <c r="S275" s="24"/>
      <c r="T275" s="57"/>
      <c r="AT275" s="6" t="s">
        <v>159</v>
      </c>
      <c r="AU275" s="6" t="s">
        <v>80</v>
      </c>
    </row>
    <row r="276" spans="2:65" s="6" customFormat="1" ht="15.75" customHeight="1" x14ac:dyDescent="0.3">
      <c r="B276" s="23"/>
      <c r="C276" s="145" t="s">
        <v>227</v>
      </c>
      <c r="D276" s="145" t="s">
        <v>154</v>
      </c>
      <c r="E276" s="146" t="s">
        <v>402</v>
      </c>
      <c r="F276" s="147" t="s">
        <v>403</v>
      </c>
      <c r="G276" s="148" t="s">
        <v>272</v>
      </c>
      <c r="H276" s="149">
        <v>110</v>
      </c>
      <c r="I276" s="150"/>
      <c r="J276" s="151">
        <f>ROUND($I$276*$H$276,2)</f>
        <v>0</v>
      </c>
      <c r="K276" s="147"/>
      <c r="L276" s="43"/>
      <c r="M276" s="152"/>
      <c r="N276" s="153" t="s">
        <v>43</v>
      </c>
      <c r="O276" s="24"/>
      <c r="P276" s="154">
        <f>$O$276*$H$276</f>
        <v>0</v>
      </c>
      <c r="Q276" s="154">
        <v>0</v>
      </c>
      <c r="R276" s="154">
        <f>$Q$276*$H$276</f>
        <v>0</v>
      </c>
      <c r="S276" s="154">
        <v>0</v>
      </c>
      <c r="T276" s="155">
        <f>$S$276*$H$276</f>
        <v>0</v>
      </c>
      <c r="AR276" s="89" t="s">
        <v>158</v>
      </c>
      <c r="AT276" s="89" t="s">
        <v>154</v>
      </c>
      <c r="AU276" s="89" t="s">
        <v>80</v>
      </c>
      <c r="AY276" s="6" t="s">
        <v>149</v>
      </c>
      <c r="BE276" s="156">
        <f>IF($N$276="základní",$J$276,0)</f>
        <v>0</v>
      </c>
      <c r="BF276" s="156">
        <f>IF($N$276="snížená",$J$276,0)</f>
        <v>0</v>
      </c>
      <c r="BG276" s="156">
        <f>IF($N$276="zákl. přenesená",$J$276,0)</f>
        <v>0</v>
      </c>
      <c r="BH276" s="156">
        <f>IF($N$276="sníž. přenesená",$J$276,0)</f>
        <v>0</v>
      </c>
      <c r="BI276" s="156">
        <f>IF($N$276="nulová",$J$276,0)</f>
        <v>0</v>
      </c>
      <c r="BJ276" s="89" t="s">
        <v>21</v>
      </c>
      <c r="BK276" s="156">
        <f>ROUND($I$276*$H$276,2)</f>
        <v>0</v>
      </c>
      <c r="BL276" s="89" t="s">
        <v>158</v>
      </c>
      <c r="BM276" s="89" t="s">
        <v>414</v>
      </c>
    </row>
    <row r="277" spans="2:65" s="6" customFormat="1" ht="16.5" customHeight="1" x14ac:dyDescent="0.3">
      <c r="B277" s="23"/>
      <c r="C277" s="24"/>
      <c r="D277" s="157" t="s">
        <v>159</v>
      </c>
      <c r="E277" s="24"/>
      <c r="F277" s="158" t="s">
        <v>403</v>
      </c>
      <c r="G277" s="24"/>
      <c r="H277" s="24"/>
      <c r="J277" s="24"/>
      <c r="K277" s="24"/>
      <c r="L277" s="43"/>
      <c r="M277" s="56"/>
      <c r="N277" s="24"/>
      <c r="O277" s="24"/>
      <c r="P277" s="24"/>
      <c r="Q277" s="24"/>
      <c r="R277" s="24"/>
      <c r="S277" s="24"/>
      <c r="T277" s="57"/>
      <c r="AT277" s="6" t="s">
        <v>159</v>
      </c>
      <c r="AU277" s="6" t="s">
        <v>80</v>
      </c>
    </row>
    <row r="278" spans="2:65" s="6" customFormat="1" ht="15.75" customHeight="1" x14ac:dyDescent="0.3">
      <c r="B278" s="23"/>
      <c r="C278" s="145" t="s">
        <v>230</v>
      </c>
      <c r="D278" s="145" t="s">
        <v>154</v>
      </c>
      <c r="E278" s="146" t="s">
        <v>405</v>
      </c>
      <c r="F278" s="147" t="s">
        <v>406</v>
      </c>
      <c r="G278" s="148" t="s">
        <v>272</v>
      </c>
      <c r="H278" s="149">
        <v>120</v>
      </c>
      <c r="I278" s="150"/>
      <c r="J278" s="151">
        <f>ROUND($I$278*$H$278,2)</f>
        <v>0</v>
      </c>
      <c r="K278" s="147"/>
      <c r="L278" s="43"/>
      <c r="M278" s="152"/>
      <c r="N278" s="153" t="s">
        <v>43</v>
      </c>
      <c r="O278" s="24"/>
      <c r="P278" s="154">
        <f>$O$278*$H$278</f>
        <v>0</v>
      </c>
      <c r="Q278" s="154">
        <v>0</v>
      </c>
      <c r="R278" s="154">
        <f>$Q$278*$H$278</f>
        <v>0</v>
      </c>
      <c r="S278" s="154">
        <v>0</v>
      </c>
      <c r="T278" s="155">
        <f>$S$278*$H$278</f>
        <v>0</v>
      </c>
      <c r="AR278" s="89" t="s">
        <v>158</v>
      </c>
      <c r="AT278" s="89" t="s">
        <v>154</v>
      </c>
      <c r="AU278" s="89" t="s">
        <v>80</v>
      </c>
      <c r="AY278" s="6" t="s">
        <v>149</v>
      </c>
      <c r="BE278" s="156">
        <f>IF($N$278="základní",$J$278,0)</f>
        <v>0</v>
      </c>
      <c r="BF278" s="156">
        <f>IF($N$278="snížená",$J$278,0)</f>
        <v>0</v>
      </c>
      <c r="BG278" s="156">
        <f>IF($N$278="zákl. přenesená",$J$278,0)</f>
        <v>0</v>
      </c>
      <c r="BH278" s="156">
        <f>IF($N$278="sníž. přenesená",$J$278,0)</f>
        <v>0</v>
      </c>
      <c r="BI278" s="156">
        <f>IF($N$278="nulová",$J$278,0)</f>
        <v>0</v>
      </c>
      <c r="BJ278" s="89" t="s">
        <v>21</v>
      </c>
      <c r="BK278" s="156">
        <f>ROUND($I$278*$H$278,2)</f>
        <v>0</v>
      </c>
      <c r="BL278" s="89" t="s">
        <v>158</v>
      </c>
      <c r="BM278" s="89" t="s">
        <v>419</v>
      </c>
    </row>
    <row r="279" spans="2:65" s="6" customFormat="1" ht="16.5" customHeight="1" x14ac:dyDescent="0.3">
      <c r="B279" s="23"/>
      <c r="C279" s="24"/>
      <c r="D279" s="157" t="s">
        <v>159</v>
      </c>
      <c r="E279" s="24"/>
      <c r="F279" s="158" t="s">
        <v>406</v>
      </c>
      <c r="G279" s="24"/>
      <c r="H279" s="24"/>
      <c r="J279" s="24"/>
      <c r="K279" s="24"/>
      <c r="L279" s="43"/>
      <c r="M279" s="56"/>
      <c r="N279" s="24"/>
      <c r="O279" s="24"/>
      <c r="P279" s="24"/>
      <c r="Q279" s="24"/>
      <c r="R279" s="24"/>
      <c r="S279" s="24"/>
      <c r="T279" s="57"/>
      <c r="AT279" s="6" t="s">
        <v>159</v>
      </c>
      <c r="AU279" s="6" t="s">
        <v>80</v>
      </c>
    </row>
    <row r="280" spans="2:65" s="6" customFormat="1" ht="15.75" customHeight="1" x14ac:dyDescent="0.3">
      <c r="B280" s="23"/>
      <c r="C280" s="145" t="s">
        <v>235</v>
      </c>
      <c r="D280" s="145" t="s">
        <v>154</v>
      </c>
      <c r="E280" s="146" t="s">
        <v>408</v>
      </c>
      <c r="F280" s="147" t="s">
        <v>409</v>
      </c>
      <c r="G280" s="148" t="s">
        <v>410</v>
      </c>
      <c r="H280" s="149">
        <v>1</v>
      </c>
      <c r="I280" s="150"/>
      <c r="J280" s="151">
        <f>ROUND($I$280*$H$280,2)</f>
        <v>0</v>
      </c>
      <c r="K280" s="147"/>
      <c r="L280" s="43"/>
      <c r="M280" s="152"/>
      <c r="N280" s="153" t="s">
        <v>43</v>
      </c>
      <c r="O280" s="24"/>
      <c r="P280" s="154">
        <f>$O$280*$H$280</f>
        <v>0</v>
      </c>
      <c r="Q280" s="154">
        <v>0</v>
      </c>
      <c r="R280" s="154">
        <f>$Q$280*$H$280</f>
        <v>0</v>
      </c>
      <c r="S280" s="154">
        <v>0</v>
      </c>
      <c r="T280" s="155">
        <f>$S$280*$H$280</f>
        <v>0</v>
      </c>
      <c r="AR280" s="89" t="s">
        <v>158</v>
      </c>
      <c r="AT280" s="89" t="s">
        <v>154</v>
      </c>
      <c r="AU280" s="89" t="s">
        <v>80</v>
      </c>
      <c r="AY280" s="6" t="s">
        <v>149</v>
      </c>
      <c r="BE280" s="156">
        <f>IF($N$280="základní",$J$280,0)</f>
        <v>0</v>
      </c>
      <c r="BF280" s="156">
        <f>IF($N$280="snížená",$J$280,0)</f>
        <v>0</v>
      </c>
      <c r="BG280" s="156">
        <f>IF($N$280="zákl. přenesená",$J$280,0)</f>
        <v>0</v>
      </c>
      <c r="BH280" s="156">
        <f>IF($N$280="sníž. přenesená",$J$280,0)</f>
        <v>0</v>
      </c>
      <c r="BI280" s="156">
        <f>IF($N$280="nulová",$J$280,0)</f>
        <v>0</v>
      </c>
      <c r="BJ280" s="89" t="s">
        <v>21</v>
      </c>
      <c r="BK280" s="156">
        <f>ROUND($I$280*$H$280,2)</f>
        <v>0</v>
      </c>
      <c r="BL280" s="89" t="s">
        <v>158</v>
      </c>
      <c r="BM280" s="89" t="s">
        <v>422</v>
      </c>
    </row>
    <row r="281" spans="2:65" s="6" customFormat="1" ht="16.5" customHeight="1" x14ac:dyDescent="0.3">
      <c r="B281" s="23"/>
      <c r="C281" s="24"/>
      <c r="D281" s="157" t="s">
        <v>159</v>
      </c>
      <c r="E281" s="24"/>
      <c r="F281" s="158" t="s">
        <v>409</v>
      </c>
      <c r="G281" s="24"/>
      <c r="H281" s="24"/>
      <c r="J281" s="24"/>
      <c r="K281" s="24"/>
      <c r="L281" s="43"/>
      <c r="M281" s="56"/>
      <c r="N281" s="24"/>
      <c r="O281" s="24"/>
      <c r="P281" s="24"/>
      <c r="Q281" s="24"/>
      <c r="R281" s="24"/>
      <c r="S281" s="24"/>
      <c r="T281" s="57"/>
      <c r="AT281" s="6" t="s">
        <v>159</v>
      </c>
      <c r="AU281" s="6" t="s">
        <v>80</v>
      </c>
    </row>
    <row r="282" spans="2:65" s="6" customFormat="1" ht="15.75" customHeight="1" x14ac:dyDescent="0.3">
      <c r="B282" s="23"/>
      <c r="C282" s="145" t="s">
        <v>238</v>
      </c>
      <c r="D282" s="145" t="s">
        <v>154</v>
      </c>
      <c r="E282" s="146" t="s">
        <v>412</v>
      </c>
      <c r="F282" s="147" t="s">
        <v>413</v>
      </c>
      <c r="G282" s="148" t="s">
        <v>410</v>
      </c>
      <c r="H282" s="149">
        <v>1</v>
      </c>
      <c r="I282" s="150"/>
      <c r="J282" s="151">
        <f>ROUND($I$282*$H$282,2)</f>
        <v>0</v>
      </c>
      <c r="K282" s="147"/>
      <c r="L282" s="43"/>
      <c r="M282" s="152"/>
      <c r="N282" s="153" t="s">
        <v>43</v>
      </c>
      <c r="O282" s="24"/>
      <c r="P282" s="154">
        <f>$O$282*$H$282</f>
        <v>0</v>
      </c>
      <c r="Q282" s="154">
        <v>0</v>
      </c>
      <c r="R282" s="154">
        <f>$Q$282*$H$282</f>
        <v>0</v>
      </c>
      <c r="S282" s="154">
        <v>0</v>
      </c>
      <c r="T282" s="155">
        <f>$S$282*$H$282</f>
        <v>0</v>
      </c>
      <c r="AR282" s="89" t="s">
        <v>158</v>
      </c>
      <c r="AT282" s="89" t="s">
        <v>154</v>
      </c>
      <c r="AU282" s="89" t="s">
        <v>80</v>
      </c>
      <c r="AY282" s="6" t="s">
        <v>149</v>
      </c>
      <c r="BE282" s="156">
        <f>IF($N$282="základní",$J$282,0)</f>
        <v>0</v>
      </c>
      <c r="BF282" s="156">
        <f>IF($N$282="snížená",$J$282,0)</f>
        <v>0</v>
      </c>
      <c r="BG282" s="156">
        <f>IF($N$282="zákl. přenesená",$J$282,0)</f>
        <v>0</v>
      </c>
      <c r="BH282" s="156">
        <f>IF($N$282="sníž. přenesená",$J$282,0)</f>
        <v>0</v>
      </c>
      <c r="BI282" s="156">
        <f>IF($N$282="nulová",$J$282,0)</f>
        <v>0</v>
      </c>
      <c r="BJ282" s="89" t="s">
        <v>21</v>
      </c>
      <c r="BK282" s="156">
        <f>ROUND($I$282*$H$282,2)</f>
        <v>0</v>
      </c>
      <c r="BL282" s="89" t="s">
        <v>158</v>
      </c>
      <c r="BM282" s="89" t="s">
        <v>425</v>
      </c>
    </row>
    <row r="283" spans="2:65" s="6" customFormat="1" ht="16.5" customHeight="1" x14ac:dyDescent="0.3">
      <c r="B283" s="23"/>
      <c r="C283" s="24"/>
      <c r="D283" s="157" t="s">
        <v>159</v>
      </c>
      <c r="E283" s="24"/>
      <c r="F283" s="158" t="s">
        <v>413</v>
      </c>
      <c r="G283" s="24"/>
      <c r="H283" s="24"/>
      <c r="J283" s="24"/>
      <c r="K283" s="24"/>
      <c r="L283" s="43"/>
      <c r="M283" s="56"/>
      <c r="N283" s="24"/>
      <c r="O283" s="24"/>
      <c r="P283" s="24"/>
      <c r="Q283" s="24"/>
      <c r="R283" s="24"/>
      <c r="S283" s="24"/>
      <c r="T283" s="57"/>
      <c r="AT283" s="6" t="s">
        <v>159</v>
      </c>
      <c r="AU283" s="6" t="s">
        <v>80</v>
      </c>
    </row>
    <row r="284" spans="2:65" s="132" customFormat="1" ht="30.75" customHeight="1" x14ac:dyDescent="0.3">
      <c r="B284" s="133"/>
      <c r="C284" s="134"/>
      <c r="D284" s="134" t="s">
        <v>71</v>
      </c>
      <c r="E284" s="143" t="s">
        <v>331</v>
      </c>
      <c r="F284" s="143" t="s">
        <v>416</v>
      </c>
      <c r="G284" s="134"/>
      <c r="H284" s="134"/>
      <c r="J284" s="144">
        <f>$BK$284</f>
        <v>0</v>
      </c>
      <c r="K284" s="134"/>
      <c r="L284" s="137"/>
      <c r="M284" s="138"/>
      <c r="N284" s="134"/>
      <c r="O284" s="134"/>
      <c r="P284" s="139">
        <f>SUM($P$285:$P$298)</f>
        <v>0</v>
      </c>
      <c r="Q284" s="134"/>
      <c r="R284" s="139">
        <f>SUM($R$285:$R$298)</f>
        <v>0</v>
      </c>
      <c r="S284" s="134"/>
      <c r="T284" s="140">
        <f>SUM($T$285:$T$298)</f>
        <v>0</v>
      </c>
      <c r="AR284" s="141" t="s">
        <v>21</v>
      </c>
      <c r="AT284" s="141" t="s">
        <v>71</v>
      </c>
      <c r="AU284" s="141" t="s">
        <v>21</v>
      </c>
      <c r="AY284" s="141" t="s">
        <v>149</v>
      </c>
      <c r="BK284" s="142">
        <f>SUM($BK$285:$BK$298)</f>
        <v>0</v>
      </c>
    </row>
    <row r="285" spans="2:65" s="6" customFormat="1" ht="15.75" customHeight="1" x14ac:dyDescent="0.3">
      <c r="B285" s="23"/>
      <c r="C285" s="145" t="s">
        <v>21</v>
      </c>
      <c r="D285" s="145" t="s">
        <v>154</v>
      </c>
      <c r="E285" s="146" t="s">
        <v>417</v>
      </c>
      <c r="F285" s="147" t="s">
        <v>418</v>
      </c>
      <c r="G285" s="148" t="s">
        <v>410</v>
      </c>
      <c r="H285" s="149">
        <v>1</v>
      </c>
      <c r="I285" s="150"/>
      <c r="J285" s="151">
        <f>ROUND($I$285*$H$285,2)</f>
        <v>0</v>
      </c>
      <c r="K285" s="147"/>
      <c r="L285" s="43"/>
      <c r="M285" s="152"/>
      <c r="N285" s="153" t="s">
        <v>43</v>
      </c>
      <c r="O285" s="24"/>
      <c r="P285" s="154">
        <f>$O$285*$H$285</f>
        <v>0</v>
      </c>
      <c r="Q285" s="154">
        <v>0</v>
      </c>
      <c r="R285" s="154">
        <f>$Q$285*$H$285</f>
        <v>0</v>
      </c>
      <c r="S285" s="154">
        <v>0</v>
      </c>
      <c r="T285" s="155">
        <f>$S$285*$H$285</f>
        <v>0</v>
      </c>
      <c r="AR285" s="89" t="s">
        <v>158</v>
      </c>
      <c r="AT285" s="89" t="s">
        <v>154</v>
      </c>
      <c r="AU285" s="89" t="s">
        <v>80</v>
      </c>
      <c r="AY285" s="6" t="s">
        <v>149</v>
      </c>
      <c r="BE285" s="156">
        <f>IF($N$285="základní",$J$285,0)</f>
        <v>0</v>
      </c>
      <c r="BF285" s="156">
        <f>IF($N$285="snížená",$J$285,0)</f>
        <v>0</v>
      </c>
      <c r="BG285" s="156">
        <f>IF($N$285="zákl. přenesená",$J$285,0)</f>
        <v>0</v>
      </c>
      <c r="BH285" s="156">
        <f>IF($N$285="sníž. přenesená",$J$285,0)</f>
        <v>0</v>
      </c>
      <c r="BI285" s="156">
        <f>IF($N$285="nulová",$J$285,0)</f>
        <v>0</v>
      </c>
      <c r="BJ285" s="89" t="s">
        <v>21</v>
      </c>
      <c r="BK285" s="156">
        <f>ROUND($I$285*$H$285,2)</f>
        <v>0</v>
      </c>
      <c r="BL285" s="89" t="s">
        <v>158</v>
      </c>
      <c r="BM285" s="89" t="s">
        <v>428</v>
      </c>
    </row>
    <row r="286" spans="2:65" s="6" customFormat="1" ht="16.5" customHeight="1" x14ac:dyDescent="0.3">
      <c r="B286" s="23"/>
      <c r="C286" s="24"/>
      <c r="D286" s="157" t="s">
        <v>159</v>
      </c>
      <c r="E286" s="24"/>
      <c r="F286" s="158" t="s">
        <v>418</v>
      </c>
      <c r="G286" s="24"/>
      <c r="H286" s="24"/>
      <c r="J286" s="24"/>
      <c r="K286" s="24"/>
      <c r="L286" s="43"/>
      <c r="M286" s="56"/>
      <c r="N286" s="24"/>
      <c r="O286" s="24"/>
      <c r="P286" s="24"/>
      <c r="Q286" s="24"/>
      <c r="R286" s="24"/>
      <c r="S286" s="24"/>
      <c r="T286" s="57"/>
      <c r="AT286" s="6" t="s">
        <v>159</v>
      </c>
      <c r="AU286" s="6" t="s">
        <v>80</v>
      </c>
    </row>
    <row r="287" spans="2:65" s="6" customFormat="1" ht="15.75" customHeight="1" x14ac:dyDescent="0.3">
      <c r="B287" s="23"/>
      <c r="C287" s="145" t="s">
        <v>80</v>
      </c>
      <c r="D287" s="145" t="s">
        <v>154</v>
      </c>
      <c r="E287" s="146" t="s">
        <v>420</v>
      </c>
      <c r="F287" s="147" t="s">
        <v>421</v>
      </c>
      <c r="G287" s="148" t="s">
        <v>157</v>
      </c>
      <c r="H287" s="149">
        <v>1</v>
      </c>
      <c r="I287" s="150"/>
      <c r="J287" s="151">
        <f>ROUND($I$287*$H$287,2)</f>
        <v>0</v>
      </c>
      <c r="K287" s="147"/>
      <c r="L287" s="43"/>
      <c r="M287" s="152"/>
      <c r="N287" s="153" t="s">
        <v>43</v>
      </c>
      <c r="O287" s="24"/>
      <c r="P287" s="154">
        <f>$O$287*$H$287</f>
        <v>0</v>
      </c>
      <c r="Q287" s="154">
        <v>0</v>
      </c>
      <c r="R287" s="154">
        <f>$Q$287*$H$287</f>
        <v>0</v>
      </c>
      <c r="S287" s="154">
        <v>0</v>
      </c>
      <c r="T287" s="155">
        <f>$S$287*$H$287</f>
        <v>0</v>
      </c>
      <c r="AR287" s="89" t="s">
        <v>158</v>
      </c>
      <c r="AT287" s="89" t="s">
        <v>154</v>
      </c>
      <c r="AU287" s="89" t="s">
        <v>80</v>
      </c>
      <c r="AY287" s="6" t="s">
        <v>149</v>
      </c>
      <c r="BE287" s="156">
        <f>IF($N$287="základní",$J$287,0)</f>
        <v>0</v>
      </c>
      <c r="BF287" s="156">
        <f>IF($N$287="snížená",$J$287,0)</f>
        <v>0</v>
      </c>
      <c r="BG287" s="156">
        <f>IF($N$287="zákl. přenesená",$J$287,0)</f>
        <v>0</v>
      </c>
      <c r="BH287" s="156">
        <f>IF($N$287="sníž. přenesená",$J$287,0)</f>
        <v>0</v>
      </c>
      <c r="BI287" s="156">
        <f>IF($N$287="nulová",$J$287,0)</f>
        <v>0</v>
      </c>
      <c r="BJ287" s="89" t="s">
        <v>21</v>
      </c>
      <c r="BK287" s="156">
        <f>ROUND($I$287*$H$287,2)</f>
        <v>0</v>
      </c>
      <c r="BL287" s="89" t="s">
        <v>158</v>
      </c>
      <c r="BM287" s="89" t="s">
        <v>431</v>
      </c>
    </row>
    <row r="288" spans="2:65" s="6" customFormat="1" ht="16.5" customHeight="1" x14ac:dyDescent="0.3">
      <c r="B288" s="23"/>
      <c r="C288" s="24"/>
      <c r="D288" s="157" t="s">
        <v>159</v>
      </c>
      <c r="E288" s="24"/>
      <c r="F288" s="158" t="s">
        <v>421</v>
      </c>
      <c r="G288" s="24"/>
      <c r="H288" s="24"/>
      <c r="J288" s="24"/>
      <c r="K288" s="24"/>
      <c r="L288" s="43"/>
      <c r="M288" s="56"/>
      <c r="N288" s="24"/>
      <c r="O288" s="24"/>
      <c r="P288" s="24"/>
      <c r="Q288" s="24"/>
      <c r="R288" s="24"/>
      <c r="S288" s="24"/>
      <c r="T288" s="57"/>
      <c r="AT288" s="6" t="s">
        <v>159</v>
      </c>
      <c r="AU288" s="6" t="s">
        <v>80</v>
      </c>
    </row>
    <row r="289" spans="2:65" s="6" customFormat="1" ht="15.75" customHeight="1" x14ac:dyDescent="0.3">
      <c r="B289" s="23"/>
      <c r="C289" s="145" t="s">
        <v>162</v>
      </c>
      <c r="D289" s="145" t="s">
        <v>154</v>
      </c>
      <c r="E289" s="146" t="s">
        <v>423</v>
      </c>
      <c r="F289" s="147" t="s">
        <v>424</v>
      </c>
      <c r="G289" s="148" t="s">
        <v>410</v>
      </c>
      <c r="H289" s="149">
        <v>1</v>
      </c>
      <c r="I289" s="150"/>
      <c r="J289" s="151">
        <f>ROUND($I$289*$H$289,2)</f>
        <v>0</v>
      </c>
      <c r="K289" s="147"/>
      <c r="L289" s="43"/>
      <c r="M289" s="152"/>
      <c r="N289" s="153" t="s">
        <v>43</v>
      </c>
      <c r="O289" s="24"/>
      <c r="P289" s="154">
        <f>$O$289*$H$289</f>
        <v>0</v>
      </c>
      <c r="Q289" s="154">
        <v>0</v>
      </c>
      <c r="R289" s="154">
        <f>$Q$289*$H$289</f>
        <v>0</v>
      </c>
      <c r="S289" s="154">
        <v>0</v>
      </c>
      <c r="T289" s="155">
        <f>$S$289*$H$289</f>
        <v>0</v>
      </c>
      <c r="AR289" s="89" t="s">
        <v>158</v>
      </c>
      <c r="AT289" s="89" t="s">
        <v>154</v>
      </c>
      <c r="AU289" s="89" t="s">
        <v>80</v>
      </c>
      <c r="AY289" s="6" t="s">
        <v>149</v>
      </c>
      <c r="BE289" s="156">
        <f>IF($N$289="základní",$J$289,0)</f>
        <v>0</v>
      </c>
      <c r="BF289" s="156">
        <f>IF($N$289="snížená",$J$289,0)</f>
        <v>0</v>
      </c>
      <c r="BG289" s="156">
        <f>IF($N$289="zákl. přenesená",$J$289,0)</f>
        <v>0</v>
      </c>
      <c r="BH289" s="156">
        <f>IF($N$289="sníž. přenesená",$J$289,0)</f>
        <v>0</v>
      </c>
      <c r="BI289" s="156">
        <f>IF($N$289="nulová",$J$289,0)</f>
        <v>0</v>
      </c>
      <c r="BJ289" s="89" t="s">
        <v>21</v>
      </c>
      <c r="BK289" s="156">
        <f>ROUND($I$289*$H$289,2)</f>
        <v>0</v>
      </c>
      <c r="BL289" s="89" t="s">
        <v>158</v>
      </c>
      <c r="BM289" s="89" t="s">
        <v>434</v>
      </c>
    </row>
    <row r="290" spans="2:65" s="6" customFormat="1" ht="16.5" customHeight="1" x14ac:dyDescent="0.3">
      <c r="B290" s="23"/>
      <c r="C290" s="24"/>
      <c r="D290" s="157" t="s">
        <v>159</v>
      </c>
      <c r="E290" s="24"/>
      <c r="F290" s="158" t="s">
        <v>424</v>
      </c>
      <c r="G290" s="24"/>
      <c r="H290" s="24"/>
      <c r="J290" s="24"/>
      <c r="K290" s="24"/>
      <c r="L290" s="43"/>
      <c r="M290" s="56"/>
      <c r="N290" s="24"/>
      <c r="O290" s="24"/>
      <c r="P290" s="24"/>
      <c r="Q290" s="24"/>
      <c r="R290" s="24"/>
      <c r="S290" s="24"/>
      <c r="T290" s="57"/>
      <c r="AT290" s="6" t="s">
        <v>159</v>
      </c>
      <c r="AU290" s="6" t="s">
        <v>80</v>
      </c>
    </row>
    <row r="291" spans="2:65" s="6" customFormat="1" ht="15.75" customHeight="1" x14ac:dyDescent="0.3">
      <c r="B291" s="23"/>
      <c r="C291" s="145" t="s">
        <v>158</v>
      </c>
      <c r="D291" s="145" t="s">
        <v>154</v>
      </c>
      <c r="E291" s="146" t="s">
        <v>426</v>
      </c>
      <c r="F291" s="147" t="s">
        <v>427</v>
      </c>
      <c r="G291" s="148" t="s">
        <v>266</v>
      </c>
      <c r="H291" s="149">
        <v>45</v>
      </c>
      <c r="I291" s="150"/>
      <c r="J291" s="151">
        <f>ROUND($I$291*$H$291,2)</f>
        <v>0</v>
      </c>
      <c r="K291" s="147"/>
      <c r="L291" s="43"/>
      <c r="M291" s="152"/>
      <c r="N291" s="153" t="s">
        <v>43</v>
      </c>
      <c r="O291" s="24"/>
      <c r="P291" s="154">
        <f>$O$291*$H$291</f>
        <v>0</v>
      </c>
      <c r="Q291" s="154">
        <v>0</v>
      </c>
      <c r="R291" s="154">
        <f>$Q$291*$H$291</f>
        <v>0</v>
      </c>
      <c r="S291" s="154">
        <v>0</v>
      </c>
      <c r="T291" s="155">
        <f>$S$291*$H$291</f>
        <v>0</v>
      </c>
      <c r="AR291" s="89" t="s">
        <v>158</v>
      </c>
      <c r="AT291" s="89" t="s">
        <v>154</v>
      </c>
      <c r="AU291" s="89" t="s">
        <v>80</v>
      </c>
      <c r="AY291" s="6" t="s">
        <v>149</v>
      </c>
      <c r="BE291" s="156">
        <f>IF($N$291="základní",$J$291,0)</f>
        <v>0</v>
      </c>
      <c r="BF291" s="156">
        <f>IF($N$291="snížená",$J$291,0)</f>
        <v>0</v>
      </c>
      <c r="BG291" s="156">
        <f>IF($N$291="zákl. přenesená",$J$291,0)</f>
        <v>0</v>
      </c>
      <c r="BH291" s="156">
        <f>IF($N$291="sníž. přenesená",$J$291,0)</f>
        <v>0</v>
      </c>
      <c r="BI291" s="156">
        <f>IF($N$291="nulová",$J$291,0)</f>
        <v>0</v>
      </c>
      <c r="BJ291" s="89" t="s">
        <v>21</v>
      </c>
      <c r="BK291" s="156">
        <f>ROUND($I$291*$H$291,2)</f>
        <v>0</v>
      </c>
      <c r="BL291" s="89" t="s">
        <v>158</v>
      </c>
      <c r="BM291" s="89" t="s">
        <v>437</v>
      </c>
    </row>
    <row r="292" spans="2:65" s="6" customFormat="1" ht="16.5" customHeight="1" x14ac:dyDescent="0.3">
      <c r="B292" s="23"/>
      <c r="C292" s="24"/>
      <c r="D292" s="157" t="s">
        <v>159</v>
      </c>
      <c r="E292" s="24"/>
      <c r="F292" s="158" t="s">
        <v>427</v>
      </c>
      <c r="G292" s="24"/>
      <c r="H292" s="24"/>
      <c r="J292" s="24"/>
      <c r="K292" s="24"/>
      <c r="L292" s="43"/>
      <c r="M292" s="56"/>
      <c r="N292" s="24"/>
      <c r="O292" s="24"/>
      <c r="P292" s="24"/>
      <c r="Q292" s="24"/>
      <c r="R292" s="24"/>
      <c r="S292" s="24"/>
      <c r="T292" s="57"/>
      <c r="AT292" s="6" t="s">
        <v>159</v>
      </c>
      <c r="AU292" s="6" t="s">
        <v>80</v>
      </c>
    </row>
    <row r="293" spans="2:65" s="6" customFormat="1" ht="15.75" customHeight="1" x14ac:dyDescent="0.3">
      <c r="B293" s="23"/>
      <c r="C293" s="145" t="s">
        <v>168</v>
      </c>
      <c r="D293" s="145" t="s">
        <v>154</v>
      </c>
      <c r="E293" s="146" t="s">
        <v>429</v>
      </c>
      <c r="F293" s="147" t="s">
        <v>430</v>
      </c>
      <c r="G293" s="148" t="s">
        <v>157</v>
      </c>
      <c r="H293" s="149">
        <v>1</v>
      </c>
      <c r="I293" s="150"/>
      <c r="J293" s="151">
        <f>ROUND($I$293*$H$293,2)</f>
        <v>0</v>
      </c>
      <c r="K293" s="147"/>
      <c r="L293" s="43"/>
      <c r="M293" s="152"/>
      <c r="N293" s="153" t="s">
        <v>43</v>
      </c>
      <c r="O293" s="24"/>
      <c r="P293" s="154">
        <f>$O$293*$H$293</f>
        <v>0</v>
      </c>
      <c r="Q293" s="154">
        <v>0</v>
      </c>
      <c r="R293" s="154">
        <f>$Q$293*$H$293</f>
        <v>0</v>
      </c>
      <c r="S293" s="154">
        <v>0</v>
      </c>
      <c r="T293" s="155">
        <f>$S$293*$H$293</f>
        <v>0</v>
      </c>
      <c r="AR293" s="89" t="s">
        <v>158</v>
      </c>
      <c r="AT293" s="89" t="s">
        <v>154</v>
      </c>
      <c r="AU293" s="89" t="s">
        <v>80</v>
      </c>
      <c r="AY293" s="6" t="s">
        <v>149</v>
      </c>
      <c r="BE293" s="156">
        <f>IF($N$293="základní",$J$293,0)</f>
        <v>0</v>
      </c>
      <c r="BF293" s="156">
        <f>IF($N$293="snížená",$J$293,0)</f>
        <v>0</v>
      </c>
      <c r="BG293" s="156">
        <f>IF($N$293="zákl. přenesená",$J$293,0)</f>
        <v>0</v>
      </c>
      <c r="BH293" s="156">
        <f>IF($N$293="sníž. přenesená",$J$293,0)</f>
        <v>0</v>
      </c>
      <c r="BI293" s="156">
        <f>IF($N$293="nulová",$J$293,0)</f>
        <v>0</v>
      </c>
      <c r="BJ293" s="89" t="s">
        <v>21</v>
      </c>
      <c r="BK293" s="156">
        <f>ROUND($I$293*$H$293,2)</f>
        <v>0</v>
      </c>
      <c r="BL293" s="89" t="s">
        <v>158</v>
      </c>
      <c r="BM293" s="89" t="s">
        <v>825</v>
      </c>
    </row>
    <row r="294" spans="2:65" s="6" customFormat="1" ht="16.5" customHeight="1" x14ac:dyDescent="0.3">
      <c r="B294" s="23"/>
      <c r="C294" s="24"/>
      <c r="D294" s="157" t="s">
        <v>159</v>
      </c>
      <c r="E294" s="24"/>
      <c r="F294" s="158" t="s">
        <v>430</v>
      </c>
      <c r="G294" s="24"/>
      <c r="H294" s="24"/>
      <c r="J294" s="24"/>
      <c r="K294" s="24"/>
      <c r="L294" s="43"/>
      <c r="M294" s="56"/>
      <c r="N294" s="24"/>
      <c r="O294" s="24"/>
      <c r="P294" s="24"/>
      <c r="Q294" s="24"/>
      <c r="R294" s="24"/>
      <c r="S294" s="24"/>
      <c r="T294" s="57"/>
      <c r="AT294" s="6" t="s">
        <v>159</v>
      </c>
      <c r="AU294" s="6" t="s">
        <v>80</v>
      </c>
    </row>
    <row r="295" spans="2:65" s="6" customFormat="1" ht="15.75" customHeight="1" x14ac:dyDescent="0.3">
      <c r="B295" s="23"/>
      <c r="C295" s="145" t="s">
        <v>171</v>
      </c>
      <c r="D295" s="145" t="s">
        <v>154</v>
      </c>
      <c r="E295" s="146" t="s">
        <v>432</v>
      </c>
      <c r="F295" s="147" t="s">
        <v>433</v>
      </c>
      <c r="G295" s="148" t="s">
        <v>157</v>
      </c>
      <c r="H295" s="149">
        <v>1</v>
      </c>
      <c r="I295" s="150"/>
      <c r="J295" s="151">
        <f>ROUND($I$295*$H$295,2)</f>
        <v>0</v>
      </c>
      <c r="K295" s="147"/>
      <c r="L295" s="43"/>
      <c r="M295" s="152"/>
      <c r="N295" s="153" t="s">
        <v>43</v>
      </c>
      <c r="O295" s="24"/>
      <c r="P295" s="154">
        <f>$O$295*$H$295</f>
        <v>0</v>
      </c>
      <c r="Q295" s="154">
        <v>0</v>
      </c>
      <c r="R295" s="154">
        <f>$Q$295*$H$295</f>
        <v>0</v>
      </c>
      <c r="S295" s="154">
        <v>0</v>
      </c>
      <c r="T295" s="155">
        <f>$S$295*$H$295</f>
        <v>0</v>
      </c>
      <c r="AR295" s="89" t="s">
        <v>158</v>
      </c>
      <c r="AT295" s="89" t="s">
        <v>154</v>
      </c>
      <c r="AU295" s="89" t="s">
        <v>80</v>
      </c>
      <c r="AY295" s="6" t="s">
        <v>149</v>
      </c>
      <c r="BE295" s="156">
        <f>IF($N$295="základní",$J$295,0)</f>
        <v>0</v>
      </c>
      <c r="BF295" s="156">
        <f>IF($N$295="snížená",$J$295,0)</f>
        <v>0</v>
      </c>
      <c r="BG295" s="156">
        <f>IF($N$295="zákl. přenesená",$J$295,0)</f>
        <v>0</v>
      </c>
      <c r="BH295" s="156">
        <f>IF($N$295="sníž. přenesená",$J$295,0)</f>
        <v>0</v>
      </c>
      <c r="BI295" s="156">
        <f>IF($N$295="nulová",$J$295,0)</f>
        <v>0</v>
      </c>
      <c r="BJ295" s="89" t="s">
        <v>21</v>
      </c>
      <c r="BK295" s="156">
        <f>ROUND($I$295*$H$295,2)</f>
        <v>0</v>
      </c>
      <c r="BL295" s="89" t="s">
        <v>158</v>
      </c>
      <c r="BM295" s="89" t="s">
        <v>830</v>
      </c>
    </row>
    <row r="296" spans="2:65" s="6" customFormat="1" ht="16.5" customHeight="1" x14ac:dyDescent="0.3">
      <c r="B296" s="23"/>
      <c r="C296" s="24"/>
      <c r="D296" s="157" t="s">
        <v>159</v>
      </c>
      <c r="E296" s="24"/>
      <c r="F296" s="158" t="s">
        <v>433</v>
      </c>
      <c r="G296" s="24"/>
      <c r="H296" s="24"/>
      <c r="J296" s="24"/>
      <c r="K296" s="24"/>
      <c r="L296" s="43"/>
      <c r="M296" s="56"/>
      <c r="N296" s="24"/>
      <c r="O296" s="24"/>
      <c r="P296" s="24"/>
      <c r="Q296" s="24"/>
      <c r="R296" s="24"/>
      <c r="S296" s="24"/>
      <c r="T296" s="57"/>
      <c r="AT296" s="6" t="s">
        <v>159</v>
      </c>
      <c r="AU296" s="6" t="s">
        <v>80</v>
      </c>
    </row>
    <row r="297" spans="2:65" s="6" customFormat="1" ht="15.75" customHeight="1" x14ac:dyDescent="0.3">
      <c r="B297" s="23"/>
      <c r="C297" s="145" t="s">
        <v>174</v>
      </c>
      <c r="D297" s="145" t="s">
        <v>154</v>
      </c>
      <c r="E297" s="146" t="s">
        <v>435</v>
      </c>
      <c r="F297" s="147" t="s">
        <v>436</v>
      </c>
      <c r="G297" s="148" t="s">
        <v>157</v>
      </c>
      <c r="H297" s="149">
        <v>1</v>
      </c>
      <c r="I297" s="150"/>
      <c r="J297" s="151">
        <f>ROUND($I$297*$H$297,2)</f>
        <v>0</v>
      </c>
      <c r="K297" s="147"/>
      <c r="L297" s="43"/>
      <c r="M297" s="152"/>
      <c r="N297" s="153" t="s">
        <v>43</v>
      </c>
      <c r="O297" s="24"/>
      <c r="P297" s="154">
        <f>$O$297*$H$297</f>
        <v>0</v>
      </c>
      <c r="Q297" s="154">
        <v>0</v>
      </c>
      <c r="R297" s="154">
        <f>$Q$297*$H$297</f>
        <v>0</v>
      </c>
      <c r="S297" s="154">
        <v>0</v>
      </c>
      <c r="T297" s="155">
        <f>$S$297*$H$297</f>
        <v>0</v>
      </c>
      <c r="AR297" s="89" t="s">
        <v>158</v>
      </c>
      <c r="AT297" s="89" t="s">
        <v>154</v>
      </c>
      <c r="AU297" s="89" t="s">
        <v>80</v>
      </c>
      <c r="AY297" s="6" t="s">
        <v>149</v>
      </c>
      <c r="BE297" s="156">
        <f>IF($N$297="základní",$J$297,0)</f>
        <v>0</v>
      </c>
      <c r="BF297" s="156">
        <f>IF($N$297="snížená",$J$297,0)</f>
        <v>0</v>
      </c>
      <c r="BG297" s="156">
        <f>IF($N$297="zákl. přenesená",$J$297,0)</f>
        <v>0</v>
      </c>
      <c r="BH297" s="156">
        <f>IF($N$297="sníž. přenesená",$J$297,0)</f>
        <v>0</v>
      </c>
      <c r="BI297" s="156">
        <f>IF($N$297="nulová",$J$297,0)</f>
        <v>0</v>
      </c>
      <c r="BJ297" s="89" t="s">
        <v>21</v>
      </c>
      <c r="BK297" s="156">
        <f>ROUND($I$297*$H$297,2)</f>
        <v>0</v>
      </c>
      <c r="BL297" s="89" t="s">
        <v>158</v>
      </c>
      <c r="BM297" s="89" t="s">
        <v>834</v>
      </c>
    </row>
    <row r="298" spans="2:65" s="6" customFormat="1" ht="16.5" customHeight="1" x14ac:dyDescent="0.3">
      <c r="B298" s="23"/>
      <c r="C298" s="24"/>
      <c r="D298" s="157" t="s">
        <v>159</v>
      </c>
      <c r="E298" s="24"/>
      <c r="F298" s="158" t="s">
        <v>436</v>
      </c>
      <c r="G298" s="24"/>
      <c r="H298" s="24"/>
      <c r="J298" s="24"/>
      <c r="K298" s="24"/>
      <c r="L298" s="43"/>
      <c r="M298" s="176"/>
      <c r="N298" s="177"/>
      <c r="O298" s="177"/>
      <c r="P298" s="177"/>
      <c r="Q298" s="177"/>
      <c r="R298" s="177"/>
      <c r="S298" s="177"/>
      <c r="T298" s="178"/>
      <c r="AT298" s="6" t="s">
        <v>159</v>
      </c>
      <c r="AU298" s="6" t="s">
        <v>80</v>
      </c>
    </row>
    <row r="299" spans="2:65" s="6" customFormat="1" ht="7.5" customHeight="1" x14ac:dyDescent="0.3">
      <c r="B299" s="38"/>
      <c r="C299" s="39"/>
      <c r="D299" s="39"/>
      <c r="E299" s="39"/>
      <c r="F299" s="39"/>
      <c r="G299" s="39"/>
      <c r="H299" s="39"/>
      <c r="I299" s="101"/>
      <c r="J299" s="39"/>
      <c r="K299" s="39"/>
      <c r="L299" s="43"/>
    </row>
    <row r="402" s="2" customFormat="1" ht="14.25" customHeight="1" x14ac:dyDescent="0.3"/>
  </sheetData>
  <sheetProtection password="CC35" sheet="1" objects="1" scenarios="1" formatColumns="0" formatRows="0" sort="0" autoFilter="0"/>
  <autoFilter ref="C84:K84"/>
  <mergeCells count="9">
    <mergeCell ref="E77:H77"/>
    <mergeCell ref="G1:H1"/>
    <mergeCell ref="L2:V2"/>
    <mergeCell ref="E7:H7"/>
    <mergeCell ref="E9:H9"/>
    <mergeCell ref="E24:H24"/>
    <mergeCell ref="E45:H45"/>
    <mergeCell ref="E47:H47"/>
    <mergeCell ref="E75:H75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90"/>
      <c r="C1" s="190"/>
      <c r="D1" s="189" t="s">
        <v>1</v>
      </c>
      <c r="E1" s="190"/>
      <c r="F1" s="191" t="s">
        <v>2014</v>
      </c>
      <c r="G1" s="314" t="s">
        <v>2015</v>
      </c>
      <c r="H1" s="314"/>
      <c r="I1" s="190"/>
      <c r="J1" s="191" t="s">
        <v>2016</v>
      </c>
      <c r="K1" s="189" t="s">
        <v>114</v>
      </c>
      <c r="L1" s="191" t="s">
        <v>2017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7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" t="s">
        <v>92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80</v>
      </c>
    </row>
    <row r="4" spans="1:256" s="2" customFormat="1" ht="37.5" customHeight="1" x14ac:dyDescent="0.3">
      <c r="B4" s="10"/>
      <c r="C4" s="11"/>
      <c r="D4" s="12" t="s">
        <v>115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5" t="str">
        <f>'Rekapitulace stavby'!$K$6</f>
        <v>Boletice - Polná - ekologizace kotelny</v>
      </c>
      <c r="F7" s="307"/>
      <c r="G7" s="307"/>
      <c r="H7" s="307"/>
      <c r="J7" s="11"/>
      <c r="K7" s="13"/>
    </row>
    <row r="8" spans="1:256" s="6" customFormat="1" ht="15.75" customHeight="1" x14ac:dyDescent="0.3">
      <c r="B8" s="23"/>
      <c r="C8" s="24"/>
      <c r="D8" s="19" t="s">
        <v>116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2" t="s">
        <v>992</v>
      </c>
      <c r="F9" s="295"/>
      <c r="G9" s="295"/>
      <c r="H9" s="295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35</v>
      </c>
      <c r="G12" s="24"/>
      <c r="H12" s="24"/>
      <c r="I12" s="88" t="s">
        <v>24</v>
      </c>
      <c r="J12" s="52" t="str">
        <f>'Rekapitulace stavby'!$AN$8</f>
        <v>27.04.2016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>AS-PO, příspěvková organizace</v>
      </c>
      <c r="F15" s="24"/>
      <c r="G15" s="24"/>
      <c r="H15" s="24"/>
      <c r="I15" s="88" t="s">
        <v>31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32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31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34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31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37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0"/>
      <c r="F24" s="316"/>
      <c r="G24" s="316"/>
      <c r="H24" s="316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38</v>
      </c>
      <c r="E27" s="24"/>
      <c r="F27" s="24"/>
      <c r="G27" s="24"/>
      <c r="H27" s="24"/>
      <c r="J27" s="67">
        <f>ROUND($J$82,2)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40</v>
      </c>
      <c r="G29" s="24"/>
      <c r="H29" s="24"/>
      <c r="I29" s="95" t="s">
        <v>39</v>
      </c>
      <c r="J29" s="28" t="s">
        <v>41</v>
      </c>
      <c r="K29" s="27"/>
    </row>
    <row r="30" spans="2:11" s="6" customFormat="1" ht="15" customHeight="1" x14ac:dyDescent="0.3">
      <c r="B30" s="23"/>
      <c r="C30" s="24"/>
      <c r="D30" s="30" t="s">
        <v>42</v>
      </c>
      <c r="E30" s="30" t="s">
        <v>43</v>
      </c>
      <c r="F30" s="96">
        <f>ROUND(SUM($BE$82:$BE$192),2)</f>
        <v>0</v>
      </c>
      <c r="G30" s="24"/>
      <c r="H30" s="24"/>
      <c r="I30" s="97">
        <v>0.21</v>
      </c>
      <c r="J30" s="96">
        <f>ROUND(ROUND((SUM($BE$82:$BE$192)),2)*$I$30,2)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44</v>
      </c>
      <c r="F31" s="96">
        <f>ROUND(SUM($BF$82:$BF$192),2)</f>
        <v>0</v>
      </c>
      <c r="G31" s="24"/>
      <c r="H31" s="24"/>
      <c r="I31" s="97">
        <v>0.15</v>
      </c>
      <c r="J31" s="96">
        <f>ROUND(ROUND((SUM($BF$82:$BF$192)),2)*$I$31,2)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45</v>
      </c>
      <c r="F32" s="96">
        <f>ROUND(SUM($BG$82:$BG$192),2)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46</v>
      </c>
      <c r="F33" s="96">
        <f>ROUND(SUM($BH$82:$BH$192),2)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47</v>
      </c>
      <c r="F34" s="96">
        <f>ROUND(SUM($BI$82:$BI$192),2)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48</v>
      </c>
      <c r="E36" s="34"/>
      <c r="F36" s="34"/>
      <c r="G36" s="98" t="s">
        <v>49</v>
      </c>
      <c r="H36" s="35" t="s">
        <v>50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5" t="str">
        <f>$E$7</f>
        <v>Boletice - Polná - ekologizace kotelny</v>
      </c>
      <c r="F45" s="295"/>
      <c r="G45" s="295"/>
      <c r="H45" s="295"/>
      <c r="J45" s="24"/>
      <c r="K45" s="27"/>
    </row>
    <row r="46" spans="2:11" s="6" customFormat="1" ht="15" customHeight="1" x14ac:dyDescent="0.3">
      <c r="B46" s="23"/>
      <c r="C46" s="19" t="s">
        <v>116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2" t="str">
        <f>$E$9</f>
        <v xml:space="preserve">SO 02 Plyn - SO 02 Plyn </v>
      </c>
      <c r="F47" s="295"/>
      <c r="G47" s="295"/>
      <c r="H47" s="295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27.04.2016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AS-PO, příspěvková organizace</v>
      </c>
      <c r="G51" s="24"/>
      <c r="H51" s="24"/>
      <c r="I51" s="88" t="s">
        <v>34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32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119</v>
      </c>
      <c r="D54" s="32"/>
      <c r="E54" s="32"/>
      <c r="F54" s="32"/>
      <c r="G54" s="32"/>
      <c r="H54" s="32"/>
      <c r="I54" s="106"/>
      <c r="J54" s="107" t="s">
        <v>120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121</v>
      </c>
      <c r="D56" s="24"/>
      <c r="E56" s="24"/>
      <c r="F56" s="24"/>
      <c r="G56" s="24"/>
      <c r="H56" s="24"/>
      <c r="J56" s="67">
        <f>$J$82</f>
        <v>0</v>
      </c>
      <c r="K56" s="27"/>
      <c r="AU56" s="6" t="s">
        <v>122</v>
      </c>
    </row>
    <row r="57" spans="2:47" s="73" customFormat="1" ht="25.5" customHeight="1" x14ac:dyDescent="0.3">
      <c r="B57" s="108"/>
      <c r="C57" s="109"/>
      <c r="D57" s="110" t="s">
        <v>993</v>
      </c>
      <c r="E57" s="110"/>
      <c r="F57" s="110"/>
      <c r="G57" s="110"/>
      <c r="H57" s="110"/>
      <c r="I57" s="111"/>
      <c r="J57" s="112">
        <f>$J$83</f>
        <v>0</v>
      </c>
      <c r="K57" s="113"/>
    </row>
    <row r="58" spans="2:47" s="114" customFormat="1" ht="21" customHeight="1" x14ac:dyDescent="0.3">
      <c r="B58" s="115"/>
      <c r="C58" s="116"/>
      <c r="D58" s="117" t="s">
        <v>440</v>
      </c>
      <c r="E58" s="117"/>
      <c r="F58" s="117"/>
      <c r="G58" s="117"/>
      <c r="H58" s="117"/>
      <c r="I58" s="118"/>
      <c r="J58" s="119">
        <f>$J$84</f>
        <v>0</v>
      </c>
      <c r="K58" s="120"/>
    </row>
    <row r="59" spans="2:47" s="114" customFormat="1" ht="21" customHeight="1" x14ac:dyDescent="0.3">
      <c r="B59" s="115"/>
      <c r="C59" s="116"/>
      <c r="D59" s="117" t="s">
        <v>441</v>
      </c>
      <c r="E59" s="117"/>
      <c r="F59" s="117"/>
      <c r="G59" s="117"/>
      <c r="H59" s="117"/>
      <c r="I59" s="118"/>
      <c r="J59" s="119">
        <f>$J$169</f>
        <v>0</v>
      </c>
      <c r="K59" s="120"/>
    </row>
    <row r="60" spans="2:47" s="114" customFormat="1" ht="21" customHeight="1" x14ac:dyDescent="0.3">
      <c r="B60" s="115"/>
      <c r="C60" s="116"/>
      <c r="D60" s="117" t="s">
        <v>442</v>
      </c>
      <c r="E60" s="117"/>
      <c r="F60" s="117"/>
      <c r="G60" s="117"/>
      <c r="H60" s="117"/>
      <c r="I60" s="118"/>
      <c r="J60" s="119">
        <f>$J$174</f>
        <v>0</v>
      </c>
      <c r="K60" s="120"/>
    </row>
    <row r="61" spans="2:47" s="114" customFormat="1" ht="21" customHeight="1" x14ac:dyDescent="0.3">
      <c r="B61" s="115"/>
      <c r="C61" s="116"/>
      <c r="D61" s="117" t="s">
        <v>443</v>
      </c>
      <c r="E61" s="117"/>
      <c r="F61" s="117"/>
      <c r="G61" s="117"/>
      <c r="H61" s="117"/>
      <c r="I61" s="118"/>
      <c r="J61" s="119">
        <f>$J$177</f>
        <v>0</v>
      </c>
      <c r="K61" s="120"/>
    </row>
    <row r="62" spans="2:47" s="114" customFormat="1" ht="21" customHeight="1" x14ac:dyDescent="0.3">
      <c r="B62" s="115"/>
      <c r="C62" s="116"/>
      <c r="D62" s="117" t="s">
        <v>444</v>
      </c>
      <c r="E62" s="117"/>
      <c r="F62" s="117"/>
      <c r="G62" s="117"/>
      <c r="H62" s="117"/>
      <c r="I62" s="118"/>
      <c r="J62" s="119">
        <f>$J$180</f>
        <v>0</v>
      </c>
      <c r="K62" s="120"/>
    </row>
    <row r="63" spans="2:47" s="6" customFormat="1" ht="22.5" customHeight="1" x14ac:dyDescent="0.3">
      <c r="B63" s="23"/>
      <c r="C63" s="24"/>
      <c r="D63" s="24"/>
      <c r="E63" s="24"/>
      <c r="F63" s="24"/>
      <c r="G63" s="24"/>
      <c r="H63" s="24"/>
      <c r="J63" s="24"/>
      <c r="K63" s="27"/>
    </row>
    <row r="64" spans="2:47" s="6" customFormat="1" ht="7.5" customHeight="1" x14ac:dyDescent="0.3">
      <c r="B64" s="38"/>
      <c r="C64" s="39"/>
      <c r="D64" s="39"/>
      <c r="E64" s="39"/>
      <c r="F64" s="39"/>
      <c r="G64" s="39"/>
      <c r="H64" s="39"/>
      <c r="I64" s="101"/>
      <c r="J64" s="39"/>
      <c r="K64" s="40"/>
    </row>
    <row r="68" spans="2:12" s="6" customFormat="1" ht="7.5" customHeight="1" x14ac:dyDescent="0.3">
      <c r="B68" s="41"/>
      <c r="C68" s="42"/>
      <c r="D68" s="42"/>
      <c r="E68" s="42"/>
      <c r="F68" s="42"/>
      <c r="G68" s="42"/>
      <c r="H68" s="42"/>
      <c r="I68" s="103"/>
      <c r="J68" s="42"/>
      <c r="K68" s="42"/>
      <c r="L68" s="43"/>
    </row>
    <row r="69" spans="2:12" s="6" customFormat="1" ht="37.5" customHeight="1" x14ac:dyDescent="0.3">
      <c r="B69" s="23"/>
      <c r="C69" s="12" t="s">
        <v>133</v>
      </c>
      <c r="D69" s="24"/>
      <c r="E69" s="24"/>
      <c r="F69" s="24"/>
      <c r="G69" s="24"/>
      <c r="H69" s="24"/>
      <c r="J69" s="24"/>
      <c r="K69" s="24"/>
      <c r="L69" s="43"/>
    </row>
    <row r="70" spans="2:12" s="6" customFormat="1" ht="7.5" customHeight="1" x14ac:dyDescent="0.3">
      <c r="B70" s="23"/>
      <c r="C70" s="24"/>
      <c r="D70" s="24"/>
      <c r="E70" s="24"/>
      <c r="F70" s="24"/>
      <c r="G70" s="24"/>
      <c r="H70" s="24"/>
      <c r="J70" s="24"/>
      <c r="K70" s="24"/>
      <c r="L70" s="43"/>
    </row>
    <row r="71" spans="2:12" s="6" customFormat="1" ht="15" customHeight="1" x14ac:dyDescent="0.3">
      <c r="B71" s="23"/>
      <c r="C71" s="19" t="s">
        <v>16</v>
      </c>
      <c r="D71" s="24"/>
      <c r="E71" s="24"/>
      <c r="F71" s="24"/>
      <c r="G71" s="24"/>
      <c r="H71" s="24"/>
      <c r="J71" s="24"/>
      <c r="K71" s="24"/>
      <c r="L71" s="43"/>
    </row>
    <row r="72" spans="2:12" s="6" customFormat="1" ht="16.5" customHeight="1" x14ac:dyDescent="0.3">
      <c r="B72" s="23"/>
      <c r="C72" s="24"/>
      <c r="D72" s="24"/>
      <c r="E72" s="315" t="str">
        <f>$E$7</f>
        <v>Boletice - Polná - ekologizace kotelny</v>
      </c>
      <c r="F72" s="295"/>
      <c r="G72" s="295"/>
      <c r="H72" s="295"/>
      <c r="J72" s="24"/>
      <c r="K72" s="24"/>
      <c r="L72" s="43"/>
    </row>
    <row r="73" spans="2:12" s="6" customFormat="1" ht="15" customHeight="1" x14ac:dyDescent="0.3">
      <c r="B73" s="23"/>
      <c r="C73" s="19" t="s">
        <v>116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19.5" customHeight="1" x14ac:dyDescent="0.3">
      <c r="B74" s="23"/>
      <c r="C74" s="24"/>
      <c r="D74" s="24"/>
      <c r="E74" s="292" t="str">
        <f>$E$9</f>
        <v xml:space="preserve">SO 02 Plyn - SO 02 Plyn </v>
      </c>
      <c r="F74" s="295"/>
      <c r="G74" s="295"/>
      <c r="H74" s="295"/>
      <c r="J74" s="24"/>
      <c r="K74" s="24"/>
      <c r="L74" s="43"/>
    </row>
    <row r="75" spans="2:12" s="6" customFormat="1" ht="7.5" customHeight="1" x14ac:dyDescent="0.3">
      <c r="B75" s="23"/>
      <c r="C75" s="24"/>
      <c r="D75" s="24"/>
      <c r="E75" s="24"/>
      <c r="F75" s="24"/>
      <c r="G75" s="24"/>
      <c r="H75" s="24"/>
      <c r="J75" s="24"/>
      <c r="K75" s="24"/>
      <c r="L75" s="43"/>
    </row>
    <row r="76" spans="2:12" s="6" customFormat="1" ht="18.75" customHeight="1" x14ac:dyDescent="0.3">
      <c r="B76" s="23"/>
      <c r="C76" s="19" t="s">
        <v>22</v>
      </c>
      <c r="D76" s="24"/>
      <c r="E76" s="24"/>
      <c r="F76" s="17" t="str">
        <f>$F$12</f>
        <v xml:space="preserve"> </v>
      </c>
      <c r="G76" s="24"/>
      <c r="H76" s="24"/>
      <c r="I76" s="88" t="s">
        <v>24</v>
      </c>
      <c r="J76" s="52" t="str">
        <f>IF($J$12="","",$J$12)</f>
        <v>27.04.2016</v>
      </c>
      <c r="K76" s="24"/>
      <c r="L76" s="43"/>
    </row>
    <row r="77" spans="2:12" s="6" customFormat="1" ht="7.5" customHeight="1" x14ac:dyDescent="0.3">
      <c r="B77" s="23"/>
      <c r="C77" s="24"/>
      <c r="D77" s="24"/>
      <c r="E77" s="24"/>
      <c r="F77" s="24"/>
      <c r="G77" s="24"/>
      <c r="H77" s="24"/>
      <c r="J77" s="24"/>
      <c r="K77" s="24"/>
      <c r="L77" s="43"/>
    </row>
    <row r="78" spans="2:12" s="6" customFormat="1" ht="15.75" customHeight="1" x14ac:dyDescent="0.3">
      <c r="B78" s="23"/>
      <c r="C78" s="19" t="s">
        <v>28</v>
      </c>
      <c r="D78" s="24"/>
      <c r="E78" s="24"/>
      <c r="F78" s="17" t="str">
        <f>$E$15</f>
        <v>AS-PO, příspěvková organizace</v>
      </c>
      <c r="G78" s="24"/>
      <c r="H78" s="24"/>
      <c r="I78" s="88" t="s">
        <v>34</v>
      </c>
      <c r="J78" s="17" t="str">
        <f>$E$21</f>
        <v xml:space="preserve"> </v>
      </c>
      <c r="K78" s="24"/>
      <c r="L78" s="43"/>
    </row>
    <row r="79" spans="2:12" s="6" customFormat="1" ht="15" customHeight="1" x14ac:dyDescent="0.3">
      <c r="B79" s="23"/>
      <c r="C79" s="19" t="s">
        <v>32</v>
      </c>
      <c r="D79" s="24"/>
      <c r="E79" s="24"/>
      <c r="F79" s="17" t="str">
        <f>IF($E$18="","",$E$18)</f>
        <v/>
      </c>
      <c r="G79" s="24"/>
      <c r="H79" s="24"/>
      <c r="J79" s="24"/>
      <c r="K79" s="24"/>
      <c r="L79" s="43"/>
    </row>
    <row r="80" spans="2:12" s="6" customFormat="1" ht="11.25" customHeight="1" x14ac:dyDescent="0.3">
      <c r="B80" s="23"/>
      <c r="C80" s="24"/>
      <c r="D80" s="24"/>
      <c r="E80" s="24"/>
      <c r="F80" s="24"/>
      <c r="G80" s="24"/>
      <c r="H80" s="24"/>
      <c r="J80" s="24"/>
      <c r="K80" s="24"/>
      <c r="L80" s="43"/>
    </row>
    <row r="81" spans="2:65" s="121" customFormat="1" ht="30" customHeight="1" x14ac:dyDescent="0.3">
      <c r="B81" s="122"/>
      <c r="C81" s="123" t="s">
        <v>134</v>
      </c>
      <c r="D81" s="124" t="s">
        <v>57</v>
      </c>
      <c r="E81" s="124" t="s">
        <v>53</v>
      </c>
      <c r="F81" s="124" t="s">
        <v>135</v>
      </c>
      <c r="G81" s="124" t="s">
        <v>136</v>
      </c>
      <c r="H81" s="124" t="s">
        <v>137</v>
      </c>
      <c r="I81" s="125" t="s">
        <v>138</v>
      </c>
      <c r="J81" s="124" t="s">
        <v>139</v>
      </c>
      <c r="K81" s="126" t="s">
        <v>140</v>
      </c>
      <c r="L81" s="127"/>
      <c r="M81" s="59" t="s">
        <v>141</v>
      </c>
      <c r="N81" s="60" t="s">
        <v>42</v>
      </c>
      <c r="O81" s="60" t="s">
        <v>142</v>
      </c>
      <c r="P81" s="60" t="s">
        <v>143</v>
      </c>
      <c r="Q81" s="60" t="s">
        <v>144</v>
      </c>
      <c r="R81" s="60" t="s">
        <v>145</v>
      </c>
      <c r="S81" s="60" t="s">
        <v>146</v>
      </c>
      <c r="T81" s="61" t="s">
        <v>147</v>
      </c>
    </row>
    <row r="82" spans="2:65" s="6" customFormat="1" ht="30" customHeight="1" x14ac:dyDescent="0.35">
      <c r="B82" s="23"/>
      <c r="C82" s="66" t="s">
        <v>121</v>
      </c>
      <c r="D82" s="24"/>
      <c r="E82" s="24"/>
      <c r="F82" s="24"/>
      <c r="G82" s="24"/>
      <c r="H82" s="24"/>
      <c r="J82" s="128">
        <f>$BK$82</f>
        <v>0</v>
      </c>
      <c r="K82" s="24"/>
      <c r="L82" s="43"/>
      <c r="M82" s="63"/>
      <c r="N82" s="64"/>
      <c r="O82" s="64"/>
      <c r="P82" s="129">
        <f>$P$83</f>
        <v>0</v>
      </c>
      <c r="Q82" s="64"/>
      <c r="R82" s="129">
        <f>$R$83</f>
        <v>0</v>
      </c>
      <c r="S82" s="64"/>
      <c r="T82" s="130">
        <f>$T$83</f>
        <v>0</v>
      </c>
      <c r="AT82" s="6" t="s">
        <v>71</v>
      </c>
      <c r="AU82" s="6" t="s">
        <v>122</v>
      </c>
      <c r="BK82" s="131">
        <f>$BK$83</f>
        <v>0</v>
      </c>
    </row>
    <row r="83" spans="2:65" s="132" customFormat="1" ht="37.5" customHeight="1" x14ac:dyDescent="0.35">
      <c r="B83" s="133"/>
      <c r="C83" s="134"/>
      <c r="D83" s="134" t="s">
        <v>71</v>
      </c>
      <c r="E83" s="135" t="s">
        <v>148</v>
      </c>
      <c r="F83" s="135" t="s">
        <v>994</v>
      </c>
      <c r="G83" s="134"/>
      <c r="H83" s="134"/>
      <c r="J83" s="136">
        <f>$BK$83</f>
        <v>0</v>
      </c>
      <c r="K83" s="134"/>
      <c r="L83" s="137"/>
      <c r="M83" s="138"/>
      <c r="N83" s="134"/>
      <c r="O83" s="134"/>
      <c r="P83" s="139">
        <f>$P$84+$P$169+$P$174+$P$177+$P$180</f>
        <v>0</v>
      </c>
      <c r="Q83" s="134"/>
      <c r="R83" s="139">
        <f>$R$84+$R$169+$R$174+$R$177+$R$180</f>
        <v>0</v>
      </c>
      <c r="S83" s="134"/>
      <c r="T83" s="140">
        <f>$T$84+$T$169+$T$174+$T$177+$T$180</f>
        <v>0</v>
      </c>
      <c r="AR83" s="141" t="s">
        <v>21</v>
      </c>
      <c r="AT83" s="141" t="s">
        <v>71</v>
      </c>
      <c r="AU83" s="141" t="s">
        <v>72</v>
      </c>
      <c r="AY83" s="141" t="s">
        <v>149</v>
      </c>
      <c r="BK83" s="142">
        <f>$BK$84+$BK$169+$BK$174+$BK$177+$BK$180</f>
        <v>0</v>
      </c>
    </row>
    <row r="84" spans="2:65" s="132" customFormat="1" ht="21" customHeight="1" x14ac:dyDescent="0.3">
      <c r="B84" s="133"/>
      <c r="C84" s="134"/>
      <c r="D84" s="134" t="s">
        <v>71</v>
      </c>
      <c r="E84" s="143" t="s">
        <v>150</v>
      </c>
      <c r="F84" s="143" t="s">
        <v>446</v>
      </c>
      <c r="G84" s="134"/>
      <c r="H84" s="134"/>
      <c r="J84" s="144">
        <f>$BK$84</f>
        <v>0</v>
      </c>
      <c r="K84" s="134"/>
      <c r="L84" s="137"/>
      <c r="M84" s="138"/>
      <c r="N84" s="134"/>
      <c r="O84" s="134"/>
      <c r="P84" s="139">
        <f>SUM($P$85:$P$168)</f>
        <v>0</v>
      </c>
      <c r="Q84" s="134"/>
      <c r="R84" s="139">
        <f>SUM($R$85:$R$168)</f>
        <v>0</v>
      </c>
      <c r="S84" s="134"/>
      <c r="T84" s="140">
        <f>SUM($T$85:$T$168)</f>
        <v>0</v>
      </c>
      <c r="AR84" s="141" t="s">
        <v>21</v>
      </c>
      <c r="AT84" s="141" t="s">
        <v>71</v>
      </c>
      <c r="AU84" s="141" t="s">
        <v>21</v>
      </c>
      <c r="AY84" s="141" t="s">
        <v>149</v>
      </c>
      <c r="BK84" s="142">
        <f>SUM($BK$85:$BK$168)</f>
        <v>0</v>
      </c>
    </row>
    <row r="85" spans="2:65" s="6" customFormat="1" ht="15.75" customHeight="1" x14ac:dyDescent="0.3">
      <c r="B85" s="23"/>
      <c r="C85" s="145" t="s">
        <v>21</v>
      </c>
      <c r="D85" s="145" t="s">
        <v>154</v>
      </c>
      <c r="E85" s="146" t="s">
        <v>447</v>
      </c>
      <c r="F85" s="147" t="s">
        <v>448</v>
      </c>
      <c r="G85" s="148" t="s">
        <v>272</v>
      </c>
      <c r="H85" s="149">
        <v>8</v>
      </c>
      <c r="I85" s="150"/>
      <c r="J85" s="151">
        <f>ROUND($I$85*$H$85,2)</f>
        <v>0</v>
      </c>
      <c r="K85" s="147"/>
      <c r="L85" s="43"/>
      <c r="M85" s="152"/>
      <c r="N85" s="153" t="s">
        <v>43</v>
      </c>
      <c r="O85" s="24"/>
      <c r="P85" s="154">
        <f>$O$85*$H$85</f>
        <v>0</v>
      </c>
      <c r="Q85" s="154">
        <v>0</v>
      </c>
      <c r="R85" s="154">
        <f>$Q$85*$H$85</f>
        <v>0</v>
      </c>
      <c r="S85" s="154">
        <v>0</v>
      </c>
      <c r="T85" s="155">
        <f>$S$85*$H$85</f>
        <v>0</v>
      </c>
      <c r="AR85" s="89" t="s">
        <v>158</v>
      </c>
      <c r="AT85" s="89" t="s">
        <v>154</v>
      </c>
      <c r="AU85" s="89" t="s">
        <v>80</v>
      </c>
      <c r="AY85" s="6" t="s">
        <v>149</v>
      </c>
      <c r="BE85" s="156">
        <f>IF($N$85="základní",$J$85,0)</f>
        <v>0</v>
      </c>
      <c r="BF85" s="156">
        <f>IF($N$85="snížená",$J$85,0)</f>
        <v>0</v>
      </c>
      <c r="BG85" s="156">
        <f>IF($N$85="zákl. přenesená",$J$85,0)</f>
        <v>0</v>
      </c>
      <c r="BH85" s="156">
        <f>IF($N$85="sníž. přenesená",$J$85,0)</f>
        <v>0</v>
      </c>
      <c r="BI85" s="156">
        <f>IF($N$85="nulová",$J$85,0)</f>
        <v>0</v>
      </c>
      <c r="BJ85" s="89" t="s">
        <v>21</v>
      </c>
      <c r="BK85" s="156">
        <f>ROUND($I$85*$H$85,2)</f>
        <v>0</v>
      </c>
      <c r="BL85" s="89" t="s">
        <v>158</v>
      </c>
      <c r="BM85" s="89" t="s">
        <v>21</v>
      </c>
    </row>
    <row r="86" spans="2:65" s="6" customFormat="1" ht="16.5" customHeight="1" x14ac:dyDescent="0.3">
      <c r="B86" s="23"/>
      <c r="C86" s="24"/>
      <c r="D86" s="157" t="s">
        <v>159</v>
      </c>
      <c r="E86" s="24"/>
      <c r="F86" s="158" t="s">
        <v>448</v>
      </c>
      <c r="G86" s="24"/>
      <c r="H86" s="24"/>
      <c r="J86" s="24"/>
      <c r="K86" s="24"/>
      <c r="L86" s="43"/>
      <c r="M86" s="56"/>
      <c r="N86" s="24"/>
      <c r="O86" s="24"/>
      <c r="P86" s="24"/>
      <c r="Q86" s="24"/>
      <c r="R86" s="24"/>
      <c r="S86" s="24"/>
      <c r="T86" s="57"/>
      <c r="AT86" s="6" t="s">
        <v>159</v>
      </c>
      <c r="AU86" s="6" t="s">
        <v>80</v>
      </c>
    </row>
    <row r="87" spans="2:65" s="6" customFormat="1" ht="15.75" customHeight="1" x14ac:dyDescent="0.3">
      <c r="B87" s="159"/>
      <c r="C87" s="160"/>
      <c r="D87" s="161" t="s">
        <v>274</v>
      </c>
      <c r="E87" s="160"/>
      <c r="F87" s="162" t="s">
        <v>995</v>
      </c>
      <c r="G87" s="160"/>
      <c r="H87" s="163">
        <v>8</v>
      </c>
      <c r="J87" s="160"/>
      <c r="K87" s="160"/>
      <c r="L87" s="164"/>
      <c r="M87" s="165"/>
      <c r="N87" s="160"/>
      <c r="O87" s="160"/>
      <c r="P87" s="160"/>
      <c r="Q87" s="160"/>
      <c r="R87" s="160"/>
      <c r="S87" s="160"/>
      <c r="T87" s="166"/>
      <c r="AT87" s="167" t="s">
        <v>274</v>
      </c>
      <c r="AU87" s="167" t="s">
        <v>80</v>
      </c>
      <c r="AV87" s="167" t="s">
        <v>80</v>
      </c>
      <c r="AW87" s="167" t="s">
        <v>122</v>
      </c>
      <c r="AX87" s="167" t="s">
        <v>72</v>
      </c>
      <c r="AY87" s="167" t="s">
        <v>149</v>
      </c>
    </row>
    <row r="88" spans="2:65" s="6" customFormat="1" ht="15.75" customHeight="1" x14ac:dyDescent="0.3">
      <c r="B88" s="168"/>
      <c r="C88" s="169"/>
      <c r="D88" s="161" t="s">
        <v>274</v>
      </c>
      <c r="E88" s="169"/>
      <c r="F88" s="170" t="s">
        <v>276</v>
      </c>
      <c r="G88" s="169"/>
      <c r="H88" s="171">
        <v>8</v>
      </c>
      <c r="J88" s="169"/>
      <c r="K88" s="169"/>
      <c r="L88" s="172"/>
      <c r="M88" s="173"/>
      <c r="N88" s="169"/>
      <c r="O88" s="169"/>
      <c r="P88" s="169"/>
      <c r="Q88" s="169"/>
      <c r="R88" s="169"/>
      <c r="S88" s="169"/>
      <c r="T88" s="174"/>
      <c r="AT88" s="175" t="s">
        <v>274</v>
      </c>
      <c r="AU88" s="175" t="s">
        <v>80</v>
      </c>
      <c r="AV88" s="175" t="s">
        <v>158</v>
      </c>
      <c r="AW88" s="175" t="s">
        <v>122</v>
      </c>
      <c r="AX88" s="175" t="s">
        <v>21</v>
      </c>
      <c r="AY88" s="175" t="s">
        <v>149</v>
      </c>
    </row>
    <row r="89" spans="2:65" s="6" customFormat="1" ht="15.75" customHeight="1" x14ac:dyDescent="0.3">
      <c r="B89" s="23"/>
      <c r="C89" s="145" t="s">
        <v>80</v>
      </c>
      <c r="D89" s="145" t="s">
        <v>154</v>
      </c>
      <c r="E89" s="146" t="s">
        <v>450</v>
      </c>
      <c r="F89" s="147" t="s">
        <v>451</v>
      </c>
      <c r="G89" s="148" t="s">
        <v>272</v>
      </c>
      <c r="H89" s="149">
        <v>2</v>
      </c>
      <c r="I89" s="150"/>
      <c r="J89" s="151">
        <f>ROUND($I$89*$H$89,2)</f>
        <v>0</v>
      </c>
      <c r="K89" s="147"/>
      <c r="L89" s="43"/>
      <c r="M89" s="152"/>
      <c r="N89" s="153" t="s">
        <v>43</v>
      </c>
      <c r="O89" s="24"/>
      <c r="P89" s="154">
        <f>$O$89*$H$89</f>
        <v>0</v>
      </c>
      <c r="Q89" s="154">
        <v>0</v>
      </c>
      <c r="R89" s="154">
        <f>$Q$89*$H$89</f>
        <v>0</v>
      </c>
      <c r="S89" s="154">
        <v>0</v>
      </c>
      <c r="T89" s="155">
        <f>$S$89*$H$89</f>
        <v>0</v>
      </c>
      <c r="AR89" s="89" t="s">
        <v>158</v>
      </c>
      <c r="AT89" s="89" t="s">
        <v>154</v>
      </c>
      <c r="AU89" s="89" t="s">
        <v>80</v>
      </c>
      <c r="AY89" s="6" t="s">
        <v>149</v>
      </c>
      <c r="BE89" s="156">
        <f>IF($N$89="základní",$J$89,0)</f>
        <v>0</v>
      </c>
      <c r="BF89" s="156">
        <f>IF($N$89="snížená",$J$89,0)</f>
        <v>0</v>
      </c>
      <c r="BG89" s="156">
        <f>IF($N$89="zákl. přenesená",$J$89,0)</f>
        <v>0</v>
      </c>
      <c r="BH89" s="156">
        <f>IF($N$89="sníž. přenesená",$J$89,0)</f>
        <v>0</v>
      </c>
      <c r="BI89" s="156">
        <f>IF($N$89="nulová",$J$89,0)</f>
        <v>0</v>
      </c>
      <c r="BJ89" s="89" t="s">
        <v>21</v>
      </c>
      <c r="BK89" s="156">
        <f>ROUND($I$89*$H$89,2)</f>
        <v>0</v>
      </c>
      <c r="BL89" s="89" t="s">
        <v>158</v>
      </c>
      <c r="BM89" s="89" t="s">
        <v>80</v>
      </c>
    </row>
    <row r="90" spans="2:65" s="6" customFormat="1" ht="16.5" customHeight="1" x14ac:dyDescent="0.3">
      <c r="B90" s="23"/>
      <c r="C90" s="24"/>
      <c r="D90" s="157" t="s">
        <v>159</v>
      </c>
      <c r="E90" s="24"/>
      <c r="F90" s="158" t="s">
        <v>451</v>
      </c>
      <c r="G90" s="24"/>
      <c r="H90" s="24"/>
      <c r="J90" s="24"/>
      <c r="K90" s="24"/>
      <c r="L90" s="43"/>
      <c r="M90" s="56"/>
      <c r="N90" s="24"/>
      <c r="O90" s="24"/>
      <c r="P90" s="24"/>
      <c r="Q90" s="24"/>
      <c r="R90" s="24"/>
      <c r="S90" s="24"/>
      <c r="T90" s="57"/>
      <c r="AT90" s="6" t="s">
        <v>159</v>
      </c>
      <c r="AU90" s="6" t="s">
        <v>80</v>
      </c>
    </row>
    <row r="91" spans="2:65" s="6" customFormat="1" ht="15.75" customHeight="1" x14ac:dyDescent="0.3">
      <c r="B91" s="159"/>
      <c r="C91" s="160"/>
      <c r="D91" s="161" t="s">
        <v>274</v>
      </c>
      <c r="E91" s="160"/>
      <c r="F91" s="162" t="s">
        <v>996</v>
      </c>
      <c r="G91" s="160"/>
      <c r="H91" s="163">
        <v>2</v>
      </c>
      <c r="J91" s="160"/>
      <c r="K91" s="160"/>
      <c r="L91" s="164"/>
      <c r="M91" s="165"/>
      <c r="N91" s="160"/>
      <c r="O91" s="160"/>
      <c r="P91" s="160"/>
      <c r="Q91" s="160"/>
      <c r="R91" s="160"/>
      <c r="S91" s="160"/>
      <c r="T91" s="166"/>
      <c r="AT91" s="167" t="s">
        <v>274</v>
      </c>
      <c r="AU91" s="167" t="s">
        <v>80</v>
      </c>
      <c r="AV91" s="167" t="s">
        <v>80</v>
      </c>
      <c r="AW91" s="167" t="s">
        <v>122</v>
      </c>
      <c r="AX91" s="167" t="s">
        <v>72</v>
      </c>
      <c r="AY91" s="167" t="s">
        <v>149</v>
      </c>
    </row>
    <row r="92" spans="2:65" s="6" customFormat="1" ht="15.75" customHeight="1" x14ac:dyDescent="0.3">
      <c r="B92" s="168"/>
      <c r="C92" s="169"/>
      <c r="D92" s="161" t="s">
        <v>274</v>
      </c>
      <c r="E92" s="169"/>
      <c r="F92" s="170" t="s">
        <v>276</v>
      </c>
      <c r="G92" s="169"/>
      <c r="H92" s="171">
        <v>2</v>
      </c>
      <c r="J92" s="169"/>
      <c r="K92" s="169"/>
      <c r="L92" s="172"/>
      <c r="M92" s="173"/>
      <c r="N92" s="169"/>
      <c r="O92" s="169"/>
      <c r="P92" s="169"/>
      <c r="Q92" s="169"/>
      <c r="R92" s="169"/>
      <c r="S92" s="169"/>
      <c r="T92" s="174"/>
      <c r="AT92" s="175" t="s">
        <v>274</v>
      </c>
      <c r="AU92" s="175" t="s">
        <v>80</v>
      </c>
      <c r="AV92" s="175" t="s">
        <v>158</v>
      </c>
      <c r="AW92" s="175" t="s">
        <v>122</v>
      </c>
      <c r="AX92" s="175" t="s">
        <v>21</v>
      </c>
      <c r="AY92" s="175" t="s">
        <v>149</v>
      </c>
    </row>
    <row r="93" spans="2:65" s="6" customFormat="1" ht="15.75" customHeight="1" x14ac:dyDescent="0.3">
      <c r="B93" s="23"/>
      <c r="C93" s="145" t="s">
        <v>162</v>
      </c>
      <c r="D93" s="145" t="s">
        <v>154</v>
      </c>
      <c r="E93" s="146" t="s">
        <v>453</v>
      </c>
      <c r="F93" s="147" t="s">
        <v>454</v>
      </c>
      <c r="G93" s="148" t="s">
        <v>272</v>
      </c>
      <c r="H93" s="149">
        <v>12.9</v>
      </c>
      <c r="I93" s="150"/>
      <c r="J93" s="151">
        <f>ROUND($I$93*$H$93,2)</f>
        <v>0</v>
      </c>
      <c r="K93" s="147"/>
      <c r="L93" s="43"/>
      <c r="M93" s="152"/>
      <c r="N93" s="153" t="s">
        <v>43</v>
      </c>
      <c r="O93" s="24"/>
      <c r="P93" s="154">
        <f>$O$93*$H$93</f>
        <v>0</v>
      </c>
      <c r="Q93" s="154">
        <v>0</v>
      </c>
      <c r="R93" s="154">
        <f>$Q$93*$H$93</f>
        <v>0</v>
      </c>
      <c r="S93" s="154">
        <v>0</v>
      </c>
      <c r="T93" s="155">
        <f>$S$93*$H$93</f>
        <v>0</v>
      </c>
      <c r="AR93" s="89" t="s">
        <v>158</v>
      </c>
      <c r="AT93" s="89" t="s">
        <v>154</v>
      </c>
      <c r="AU93" s="89" t="s">
        <v>80</v>
      </c>
      <c r="AY93" s="6" t="s">
        <v>149</v>
      </c>
      <c r="BE93" s="156">
        <f>IF($N$93="základní",$J$93,0)</f>
        <v>0</v>
      </c>
      <c r="BF93" s="156">
        <f>IF($N$93="snížená",$J$93,0)</f>
        <v>0</v>
      </c>
      <c r="BG93" s="156">
        <f>IF($N$93="zákl. přenesená",$J$93,0)</f>
        <v>0</v>
      </c>
      <c r="BH93" s="156">
        <f>IF($N$93="sníž. přenesená",$J$93,0)</f>
        <v>0</v>
      </c>
      <c r="BI93" s="156">
        <f>IF($N$93="nulová",$J$93,0)</f>
        <v>0</v>
      </c>
      <c r="BJ93" s="89" t="s">
        <v>21</v>
      </c>
      <c r="BK93" s="156">
        <f>ROUND($I$93*$H$93,2)</f>
        <v>0</v>
      </c>
      <c r="BL93" s="89" t="s">
        <v>158</v>
      </c>
      <c r="BM93" s="89" t="s">
        <v>162</v>
      </c>
    </row>
    <row r="94" spans="2:65" s="6" customFormat="1" ht="16.5" customHeight="1" x14ac:dyDescent="0.3">
      <c r="B94" s="23"/>
      <c r="C94" s="24"/>
      <c r="D94" s="157" t="s">
        <v>159</v>
      </c>
      <c r="E94" s="24"/>
      <c r="F94" s="158" t="s">
        <v>454</v>
      </c>
      <c r="G94" s="24"/>
      <c r="H94" s="24"/>
      <c r="J94" s="24"/>
      <c r="K94" s="24"/>
      <c r="L94" s="43"/>
      <c r="M94" s="56"/>
      <c r="N94" s="24"/>
      <c r="O94" s="24"/>
      <c r="P94" s="24"/>
      <c r="Q94" s="24"/>
      <c r="R94" s="24"/>
      <c r="S94" s="24"/>
      <c r="T94" s="57"/>
      <c r="AT94" s="6" t="s">
        <v>159</v>
      </c>
      <c r="AU94" s="6" t="s">
        <v>80</v>
      </c>
    </row>
    <row r="95" spans="2:65" s="6" customFormat="1" ht="15.75" customHeight="1" x14ac:dyDescent="0.3">
      <c r="B95" s="159"/>
      <c r="C95" s="160"/>
      <c r="D95" s="161" t="s">
        <v>274</v>
      </c>
      <c r="E95" s="160"/>
      <c r="F95" s="162" t="s">
        <v>997</v>
      </c>
      <c r="G95" s="160"/>
      <c r="H95" s="163">
        <v>12.9</v>
      </c>
      <c r="J95" s="160"/>
      <c r="K95" s="160"/>
      <c r="L95" s="164"/>
      <c r="M95" s="165"/>
      <c r="N95" s="160"/>
      <c r="O95" s="160"/>
      <c r="P95" s="160"/>
      <c r="Q95" s="160"/>
      <c r="R95" s="160"/>
      <c r="S95" s="160"/>
      <c r="T95" s="166"/>
      <c r="AT95" s="167" t="s">
        <v>274</v>
      </c>
      <c r="AU95" s="167" t="s">
        <v>80</v>
      </c>
      <c r="AV95" s="167" t="s">
        <v>80</v>
      </c>
      <c r="AW95" s="167" t="s">
        <v>122</v>
      </c>
      <c r="AX95" s="167" t="s">
        <v>72</v>
      </c>
      <c r="AY95" s="167" t="s">
        <v>149</v>
      </c>
    </row>
    <row r="96" spans="2:65" s="6" customFormat="1" ht="15.75" customHeight="1" x14ac:dyDescent="0.3">
      <c r="B96" s="168"/>
      <c r="C96" s="169"/>
      <c r="D96" s="161" t="s">
        <v>274</v>
      </c>
      <c r="E96" s="169"/>
      <c r="F96" s="170" t="s">
        <v>276</v>
      </c>
      <c r="G96" s="169"/>
      <c r="H96" s="171">
        <v>12.9</v>
      </c>
      <c r="J96" s="169"/>
      <c r="K96" s="169"/>
      <c r="L96" s="172"/>
      <c r="M96" s="173"/>
      <c r="N96" s="169"/>
      <c r="O96" s="169"/>
      <c r="P96" s="169"/>
      <c r="Q96" s="169"/>
      <c r="R96" s="169"/>
      <c r="S96" s="169"/>
      <c r="T96" s="174"/>
      <c r="AT96" s="175" t="s">
        <v>274</v>
      </c>
      <c r="AU96" s="175" t="s">
        <v>80</v>
      </c>
      <c r="AV96" s="175" t="s">
        <v>158</v>
      </c>
      <c r="AW96" s="175" t="s">
        <v>122</v>
      </c>
      <c r="AX96" s="175" t="s">
        <v>21</v>
      </c>
      <c r="AY96" s="175" t="s">
        <v>149</v>
      </c>
    </row>
    <row r="97" spans="2:65" s="6" customFormat="1" ht="15.75" customHeight="1" x14ac:dyDescent="0.3">
      <c r="B97" s="23"/>
      <c r="C97" s="145" t="s">
        <v>158</v>
      </c>
      <c r="D97" s="145" t="s">
        <v>154</v>
      </c>
      <c r="E97" s="146" t="s">
        <v>456</v>
      </c>
      <c r="F97" s="147" t="s">
        <v>457</v>
      </c>
      <c r="G97" s="148" t="s">
        <v>272</v>
      </c>
      <c r="H97" s="149">
        <v>3.3</v>
      </c>
      <c r="I97" s="150"/>
      <c r="J97" s="151">
        <f>ROUND($I$97*$H$97,2)</f>
        <v>0</v>
      </c>
      <c r="K97" s="147"/>
      <c r="L97" s="43"/>
      <c r="M97" s="152"/>
      <c r="N97" s="153" t="s">
        <v>43</v>
      </c>
      <c r="O97" s="24"/>
      <c r="P97" s="154">
        <f>$O$97*$H$97</f>
        <v>0</v>
      </c>
      <c r="Q97" s="154">
        <v>0</v>
      </c>
      <c r="R97" s="154">
        <f>$Q$97*$H$97</f>
        <v>0</v>
      </c>
      <c r="S97" s="154">
        <v>0</v>
      </c>
      <c r="T97" s="155">
        <f>$S$97*$H$97</f>
        <v>0</v>
      </c>
      <c r="AR97" s="89" t="s">
        <v>158</v>
      </c>
      <c r="AT97" s="89" t="s">
        <v>154</v>
      </c>
      <c r="AU97" s="89" t="s">
        <v>80</v>
      </c>
      <c r="AY97" s="6" t="s">
        <v>149</v>
      </c>
      <c r="BE97" s="156">
        <f>IF($N$97="základní",$J$97,0)</f>
        <v>0</v>
      </c>
      <c r="BF97" s="156">
        <f>IF($N$97="snížená",$J$97,0)</f>
        <v>0</v>
      </c>
      <c r="BG97" s="156">
        <f>IF($N$97="zákl. přenesená",$J$97,0)</f>
        <v>0</v>
      </c>
      <c r="BH97" s="156">
        <f>IF($N$97="sníž. přenesená",$J$97,0)</f>
        <v>0</v>
      </c>
      <c r="BI97" s="156">
        <f>IF($N$97="nulová",$J$97,0)</f>
        <v>0</v>
      </c>
      <c r="BJ97" s="89" t="s">
        <v>21</v>
      </c>
      <c r="BK97" s="156">
        <f>ROUND($I$97*$H$97,2)</f>
        <v>0</v>
      </c>
      <c r="BL97" s="89" t="s">
        <v>158</v>
      </c>
      <c r="BM97" s="89" t="s">
        <v>158</v>
      </c>
    </row>
    <row r="98" spans="2:65" s="6" customFormat="1" ht="16.5" customHeight="1" x14ac:dyDescent="0.3">
      <c r="B98" s="23"/>
      <c r="C98" s="24"/>
      <c r="D98" s="157" t="s">
        <v>159</v>
      </c>
      <c r="E98" s="24"/>
      <c r="F98" s="158" t="s">
        <v>457</v>
      </c>
      <c r="G98" s="24"/>
      <c r="H98" s="24"/>
      <c r="J98" s="24"/>
      <c r="K98" s="24"/>
      <c r="L98" s="43"/>
      <c r="M98" s="56"/>
      <c r="N98" s="24"/>
      <c r="O98" s="24"/>
      <c r="P98" s="24"/>
      <c r="Q98" s="24"/>
      <c r="R98" s="24"/>
      <c r="S98" s="24"/>
      <c r="T98" s="57"/>
      <c r="AT98" s="6" t="s">
        <v>159</v>
      </c>
      <c r="AU98" s="6" t="s">
        <v>80</v>
      </c>
    </row>
    <row r="99" spans="2:65" s="6" customFormat="1" ht="15.75" customHeight="1" x14ac:dyDescent="0.3">
      <c r="B99" s="159"/>
      <c r="C99" s="160"/>
      <c r="D99" s="161" t="s">
        <v>274</v>
      </c>
      <c r="E99" s="160"/>
      <c r="F99" s="162" t="s">
        <v>998</v>
      </c>
      <c r="G99" s="160"/>
      <c r="H99" s="163">
        <v>3.3</v>
      </c>
      <c r="J99" s="160"/>
      <c r="K99" s="160"/>
      <c r="L99" s="164"/>
      <c r="M99" s="165"/>
      <c r="N99" s="160"/>
      <c r="O99" s="160"/>
      <c r="P99" s="160"/>
      <c r="Q99" s="160"/>
      <c r="R99" s="160"/>
      <c r="S99" s="160"/>
      <c r="T99" s="166"/>
      <c r="AT99" s="167" t="s">
        <v>274</v>
      </c>
      <c r="AU99" s="167" t="s">
        <v>80</v>
      </c>
      <c r="AV99" s="167" t="s">
        <v>80</v>
      </c>
      <c r="AW99" s="167" t="s">
        <v>122</v>
      </c>
      <c r="AX99" s="167" t="s">
        <v>72</v>
      </c>
      <c r="AY99" s="167" t="s">
        <v>149</v>
      </c>
    </row>
    <row r="100" spans="2:65" s="6" customFormat="1" ht="15.75" customHeight="1" x14ac:dyDescent="0.3">
      <c r="B100" s="168"/>
      <c r="C100" s="169"/>
      <c r="D100" s="161" t="s">
        <v>274</v>
      </c>
      <c r="E100" s="169"/>
      <c r="F100" s="170" t="s">
        <v>276</v>
      </c>
      <c r="G100" s="169"/>
      <c r="H100" s="171">
        <v>3.3</v>
      </c>
      <c r="J100" s="169"/>
      <c r="K100" s="169"/>
      <c r="L100" s="172"/>
      <c r="M100" s="173"/>
      <c r="N100" s="169"/>
      <c r="O100" s="169"/>
      <c r="P100" s="169"/>
      <c r="Q100" s="169"/>
      <c r="R100" s="169"/>
      <c r="S100" s="169"/>
      <c r="T100" s="174"/>
      <c r="AT100" s="175" t="s">
        <v>274</v>
      </c>
      <c r="AU100" s="175" t="s">
        <v>80</v>
      </c>
      <c r="AV100" s="175" t="s">
        <v>158</v>
      </c>
      <c r="AW100" s="175" t="s">
        <v>122</v>
      </c>
      <c r="AX100" s="175" t="s">
        <v>21</v>
      </c>
      <c r="AY100" s="175" t="s">
        <v>149</v>
      </c>
    </row>
    <row r="101" spans="2:65" s="6" customFormat="1" ht="15.75" customHeight="1" x14ac:dyDescent="0.3">
      <c r="B101" s="23"/>
      <c r="C101" s="145" t="s">
        <v>168</v>
      </c>
      <c r="D101" s="145" t="s">
        <v>154</v>
      </c>
      <c r="E101" s="146" t="s">
        <v>999</v>
      </c>
      <c r="F101" s="147" t="s">
        <v>1000</v>
      </c>
      <c r="G101" s="148" t="s">
        <v>272</v>
      </c>
      <c r="H101" s="149">
        <v>5.6</v>
      </c>
      <c r="I101" s="150"/>
      <c r="J101" s="151">
        <f>ROUND($I$101*$H$101,2)</f>
        <v>0</v>
      </c>
      <c r="K101" s="147"/>
      <c r="L101" s="43"/>
      <c r="M101" s="152"/>
      <c r="N101" s="153" t="s">
        <v>43</v>
      </c>
      <c r="O101" s="24"/>
      <c r="P101" s="154">
        <f>$O$101*$H$101</f>
        <v>0</v>
      </c>
      <c r="Q101" s="154">
        <v>0</v>
      </c>
      <c r="R101" s="154">
        <f>$Q$101*$H$101</f>
        <v>0</v>
      </c>
      <c r="S101" s="154">
        <v>0</v>
      </c>
      <c r="T101" s="155">
        <f>$S$101*$H$101</f>
        <v>0</v>
      </c>
      <c r="AR101" s="89" t="s">
        <v>158</v>
      </c>
      <c r="AT101" s="89" t="s">
        <v>154</v>
      </c>
      <c r="AU101" s="89" t="s">
        <v>80</v>
      </c>
      <c r="AY101" s="6" t="s">
        <v>149</v>
      </c>
      <c r="BE101" s="156">
        <f>IF($N$101="základní",$J$101,0)</f>
        <v>0</v>
      </c>
      <c r="BF101" s="156">
        <f>IF($N$101="snížená",$J$101,0)</f>
        <v>0</v>
      </c>
      <c r="BG101" s="156">
        <f>IF($N$101="zákl. přenesená",$J$101,0)</f>
        <v>0</v>
      </c>
      <c r="BH101" s="156">
        <f>IF($N$101="sníž. přenesená",$J$101,0)</f>
        <v>0</v>
      </c>
      <c r="BI101" s="156">
        <f>IF($N$101="nulová",$J$101,0)</f>
        <v>0</v>
      </c>
      <c r="BJ101" s="89" t="s">
        <v>21</v>
      </c>
      <c r="BK101" s="156">
        <f>ROUND($I$101*$H$101,2)</f>
        <v>0</v>
      </c>
      <c r="BL101" s="89" t="s">
        <v>158</v>
      </c>
      <c r="BM101" s="89" t="s">
        <v>168</v>
      </c>
    </row>
    <row r="102" spans="2:65" s="6" customFormat="1" ht="16.5" customHeight="1" x14ac:dyDescent="0.3">
      <c r="B102" s="23"/>
      <c r="C102" s="24"/>
      <c r="D102" s="157" t="s">
        <v>159</v>
      </c>
      <c r="E102" s="24"/>
      <c r="F102" s="158" t="s">
        <v>1000</v>
      </c>
      <c r="G102" s="24"/>
      <c r="H102" s="24"/>
      <c r="J102" s="24"/>
      <c r="K102" s="24"/>
      <c r="L102" s="43"/>
      <c r="M102" s="56"/>
      <c r="N102" s="24"/>
      <c r="O102" s="24"/>
      <c r="P102" s="24"/>
      <c r="Q102" s="24"/>
      <c r="R102" s="24"/>
      <c r="S102" s="24"/>
      <c r="T102" s="57"/>
      <c r="AT102" s="6" t="s">
        <v>159</v>
      </c>
      <c r="AU102" s="6" t="s">
        <v>80</v>
      </c>
    </row>
    <row r="103" spans="2:65" s="6" customFormat="1" ht="15.75" customHeight="1" x14ac:dyDescent="0.3">
      <c r="B103" s="159"/>
      <c r="C103" s="160"/>
      <c r="D103" s="161" t="s">
        <v>274</v>
      </c>
      <c r="E103" s="160"/>
      <c r="F103" s="162" t="s">
        <v>1001</v>
      </c>
      <c r="G103" s="160"/>
      <c r="H103" s="163">
        <v>5.6</v>
      </c>
      <c r="J103" s="160"/>
      <c r="K103" s="160"/>
      <c r="L103" s="164"/>
      <c r="M103" s="165"/>
      <c r="N103" s="160"/>
      <c r="O103" s="160"/>
      <c r="P103" s="160"/>
      <c r="Q103" s="160"/>
      <c r="R103" s="160"/>
      <c r="S103" s="160"/>
      <c r="T103" s="166"/>
      <c r="AT103" s="167" t="s">
        <v>274</v>
      </c>
      <c r="AU103" s="167" t="s">
        <v>80</v>
      </c>
      <c r="AV103" s="167" t="s">
        <v>80</v>
      </c>
      <c r="AW103" s="167" t="s">
        <v>122</v>
      </c>
      <c r="AX103" s="167" t="s">
        <v>72</v>
      </c>
      <c r="AY103" s="167" t="s">
        <v>149</v>
      </c>
    </row>
    <row r="104" spans="2:65" s="6" customFormat="1" ht="15.75" customHeight="1" x14ac:dyDescent="0.3">
      <c r="B104" s="168"/>
      <c r="C104" s="169"/>
      <c r="D104" s="161" t="s">
        <v>274</v>
      </c>
      <c r="E104" s="169"/>
      <c r="F104" s="170" t="s">
        <v>276</v>
      </c>
      <c r="G104" s="169"/>
      <c r="H104" s="171">
        <v>5.6</v>
      </c>
      <c r="J104" s="169"/>
      <c r="K104" s="169"/>
      <c r="L104" s="172"/>
      <c r="M104" s="173"/>
      <c r="N104" s="169"/>
      <c r="O104" s="169"/>
      <c r="P104" s="169"/>
      <c r="Q104" s="169"/>
      <c r="R104" s="169"/>
      <c r="S104" s="169"/>
      <c r="T104" s="174"/>
      <c r="AT104" s="175" t="s">
        <v>274</v>
      </c>
      <c r="AU104" s="175" t="s">
        <v>80</v>
      </c>
      <c r="AV104" s="175" t="s">
        <v>158</v>
      </c>
      <c r="AW104" s="175" t="s">
        <v>122</v>
      </c>
      <c r="AX104" s="175" t="s">
        <v>21</v>
      </c>
      <c r="AY104" s="175" t="s">
        <v>149</v>
      </c>
    </row>
    <row r="105" spans="2:65" s="6" customFormat="1" ht="15.75" customHeight="1" x14ac:dyDescent="0.3">
      <c r="B105" s="23"/>
      <c r="C105" s="145" t="s">
        <v>171</v>
      </c>
      <c r="D105" s="145" t="s">
        <v>154</v>
      </c>
      <c r="E105" s="146" t="s">
        <v>461</v>
      </c>
      <c r="F105" s="147" t="s">
        <v>462</v>
      </c>
      <c r="G105" s="148" t="s">
        <v>157</v>
      </c>
      <c r="H105" s="149">
        <v>1</v>
      </c>
      <c r="I105" s="150"/>
      <c r="J105" s="151">
        <f>ROUND($I$105*$H$105,2)</f>
        <v>0</v>
      </c>
      <c r="K105" s="147"/>
      <c r="L105" s="43"/>
      <c r="M105" s="152"/>
      <c r="N105" s="153" t="s">
        <v>43</v>
      </c>
      <c r="O105" s="24"/>
      <c r="P105" s="154">
        <f>$O$105*$H$105</f>
        <v>0</v>
      </c>
      <c r="Q105" s="154">
        <v>0</v>
      </c>
      <c r="R105" s="154">
        <f>$Q$105*$H$105</f>
        <v>0</v>
      </c>
      <c r="S105" s="154">
        <v>0</v>
      </c>
      <c r="T105" s="155">
        <f>$S$105*$H$105</f>
        <v>0</v>
      </c>
      <c r="AR105" s="89" t="s">
        <v>158</v>
      </c>
      <c r="AT105" s="89" t="s">
        <v>154</v>
      </c>
      <c r="AU105" s="89" t="s">
        <v>80</v>
      </c>
      <c r="AY105" s="6" t="s">
        <v>149</v>
      </c>
      <c r="BE105" s="156">
        <f>IF($N$105="základní",$J$105,0)</f>
        <v>0</v>
      </c>
      <c r="BF105" s="156">
        <f>IF($N$105="snížená",$J$105,0)</f>
        <v>0</v>
      </c>
      <c r="BG105" s="156">
        <f>IF($N$105="zákl. přenesená",$J$105,0)</f>
        <v>0</v>
      </c>
      <c r="BH105" s="156">
        <f>IF($N$105="sníž. přenesená",$J$105,0)</f>
        <v>0</v>
      </c>
      <c r="BI105" s="156">
        <f>IF($N$105="nulová",$J$105,0)</f>
        <v>0</v>
      </c>
      <c r="BJ105" s="89" t="s">
        <v>21</v>
      </c>
      <c r="BK105" s="156">
        <f>ROUND($I$105*$H$105,2)</f>
        <v>0</v>
      </c>
      <c r="BL105" s="89" t="s">
        <v>158</v>
      </c>
      <c r="BM105" s="89" t="s">
        <v>171</v>
      </c>
    </row>
    <row r="106" spans="2:65" s="6" customFormat="1" ht="16.5" customHeight="1" x14ac:dyDescent="0.3">
      <c r="B106" s="23"/>
      <c r="C106" s="24"/>
      <c r="D106" s="157" t="s">
        <v>159</v>
      </c>
      <c r="E106" s="24"/>
      <c r="F106" s="158" t="s">
        <v>462</v>
      </c>
      <c r="G106" s="24"/>
      <c r="H106" s="24"/>
      <c r="J106" s="24"/>
      <c r="K106" s="24"/>
      <c r="L106" s="43"/>
      <c r="M106" s="56"/>
      <c r="N106" s="24"/>
      <c r="O106" s="24"/>
      <c r="P106" s="24"/>
      <c r="Q106" s="24"/>
      <c r="R106" s="24"/>
      <c r="S106" s="24"/>
      <c r="T106" s="57"/>
      <c r="AT106" s="6" t="s">
        <v>159</v>
      </c>
      <c r="AU106" s="6" t="s">
        <v>80</v>
      </c>
    </row>
    <row r="107" spans="2:65" s="6" customFormat="1" ht="15.75" customHeight="1" x14ac:dyDescent="0.3">
      <c r="B107" s="23"/>
      <c r="C107" s="145" t="s">
        <v>174</v>
      </c>
      <c r="D107" s="145" t="s">
        <v>154</v>
      </c>
      <c r="E107" s="146" t="s">
        <v>463</v>
      </c>
      <c r="F107" s="147" t="s">
        <v>464</v>
      </c>
      <c r="G107" s="148" t="s">
        <v>157</v>
      </c>
      <c r="H107" s="149">
        <v>1</v>
      </c>
      <c r="I107" s="150"/>
      <c r="J107" s="151">
        <f>ROUND($I$107*$H$107,2)</f>
        <v>0</v>
      </c>
      <c r="K107" s="147"/>
      <c r="L107" s="43"/>
      <c r="M107" s="152"/>
      <c r="N107" s="153" t="s">
        <v>43</v>
      </c>
      <c r="O107" s="24"/>
      <c r="P107" s="154">
        <f>$O$107*$H$107</f>
        <v>0</v>
      </c>
      <c r="Q107" s="154">
        <v>0</v>
      </c>
      <c r="R107" s="154">
        <f>$Q$107*$H$107</f>
        <v>0</v>
      </c>
      <c r="S107" s="154">
        <v>0</v>
      </c>
      <c r="T107" s="155">
        <f>$S$107*$H$107</f>
        <v>0</v>
      </c>
      <c r="AR107" s="89" t="s">
        <v>158</v>
      </c>
      <c r="AT107" s="89" t="s">
        <v>154</v>
      </c>
      <c r="AU107" s="89" t="s">
        <v>80</v>
      </c>
      <c r="AY107" s="6" t="s">
        <v>149</v>
      </c>
      <c r="BE107" s="156">
        <f>IF($N$107="základní",$J$107,0)</f>
        <v>0</v>
      </c>
      <c r="BF107" s="156">
        <f>IF($N$107="snížená",$J$107,0)</f>
        <v>0</v>
      </c>
      <c r="BG107" s="156">
        <f>IF($N$107="zákl. přenesená",$J$107,0)</f>
        <v>0</v>
      </c>
      <c r="BH107" s="156">
        <f>IF($N$107="sníž. přenesená",$J$107,0)</f>
        <v>0</v>
      </c>
      <c r="BI107" s="156">
        <f>IF($N$107="nulová",$J$107,0)</f>
        <v>0</v>
      </c>
      <c r="BJ107" s="89" t="s">
        <v>21</v>
      </c>
      <c r="BK107" s="156">
        <f>ROUND($I$107*$H$107,2)</f>
        <v>0</v>
      </c>
      <c r="BL107" s="89" t="s">
        <v>158</v>
      </c>
      <c r="BM107" s="89" t="s">
        <v>174</v>
      </c>
    </row>
    <row r="108" spans="2:65" s="6" customFormat="1" ht="16.5" customHeight="1" x14ac:dyDescent="0.3">
      <c r="B108" s="23"/>
      <c r="C108" s="24"/>
      <c r="D108" s="157" t="s">
        <v>159</v>
      </c>
      <c r="E108" s="24"/>
      <c r="F108" s="158" t="s">
        <v>464</v>
      </c>
      <c r="G108" s="24"/>
      <c r="H108" s="24"/>
      <c r="J108" s="24"/>
      <c r="K108" s="24"/>
      <c r="L108" s="43"/>
      <c r="M108" s="56"/>
      <c r="N108" s="24"/>
      <c r="O108" s="24"/>
      <c r="P108" s="24"/>
      <c r="Q108" s="24"/>
      <c r="R108" s="24"/>
      <c r="S108" s="24"/>
      <c r="T108" s="57"/>
      <c r="AT108" s="6" t="s">
        <v>159</v>
      </c>
      <c r="AU108" s="6" t="s">
        <v>80</v>
      </c>
    </row>
    <row r="109" spans="2:65" s="6" customFormat="1" ht="15.75" customHeight="1" x14ac:dyDescent="0.3">
      <c r="B109" s="23"/>
      <c r="C109" s="145" t="s">
        <v>177</v>
      </c>
      <c r="D109" s="145" t="s">
        <v>154</v>
      </c>
      <c r="E109" s="146" t="s">
        <v>1002</v>
      </c>
      <c r="F109" s="147" t="s">
        <v>1003</v>
      </c>
      <c r="G109" s="148" t="s">
        <v>157</v>
      </c>
      <c r="H109" s="149">
        <v>1</v>
      </c>
      <c r="I109" s="150"/>
      <c r="J109" s="151">
        <f>ROUND($I$109*$H$109,2)</f>
        <v>0</v>
      </c>
      <c r="K109" s="147"/>
      <c r="L109" s="43"/>
      <c r="M109" s="152"/>
      <c r="N109" s="153" t="s">
        <v>43</v>
      </c>
      <c r="O109" s="24"/>
      <c r="P109" s="154">
        <f>$O$109*$H$109</f>
        <v>0</v>
      </c>
      <c r="Q109" s="154">
        <v>0</v>
      </c>
      <c r="R109" s="154">
        <f>$Q$109*$H$109</f>
        <v>0</v>
      </c>
      <c r="S109" s="154">
        <v>0</v>
      </c>
      <c r="T109" s="155">
        <f>$S$109*$H$109</f>
        <v>0</v>
      </c>
      <c r="AR109" s="89" t="s">
        <v>158</v>
      </c>
      <c r="AT109" s="89" t="s">
        <v>154</v>
      </c>
      <c r="AU109" s="89" t="s">
        <v>80</v>
      </c>
      <c r="AY109" s="6" t="s">
        <v>149</v>
      </c>
      <c r="BE109" s="156">
        <f>IF($N$109="základní",$J$109,0)</f>
        <v>0</v>
      </c>
      <c r="BF109" s="156">
        <f>IF($N$109="snížená",$J$109,0)</f>
        <v>0</v>
      </c>
      <c r="BG109" s="156">
        <f>IF($N$109="zákl. přenesená",$J$109,0)</f>
        <v>0</v>
      </c>
      <c r="BH109" s="156">
        <f>IF($N$109="sníž. přenesená",$J$109,0)</f>
        <v>0</v>
      </c>
      <c r="BI109" s="156">
        <f>IF($N$109="nulová",$J$109,0)</f>
        <v>0</v>
      </c>
      <c r="BJ109" s="89" t="s">
        <v>21</v>
      </c>
      <c r="BK109" s="156">
        <f>ROUND($I$109*$H$109,2)</f>
        <v>0</v>
      </c>
      <c r="BL109" s="89" t="s">
        <v>158</v>
      </c>
      <c r="BM109" s="89" t="s">
        <v>177</v>
      </c>
    </row>
    <row r="110" spans="2:65" s="6" customFormat="1" ht="16.5" customHeight="1" x14ac:dyDescent="0.3">
      <c r="B110" s="23"/>
      <c r="C110" s="24"/>
      <c r="D110" s="157" t="s">
        <v>159</v>
      </c>
      <c r="E110" s="24"/>
      <c r="F110" s="158" t="s">
        <v>1003</v>
      </c>
      <c r="G110" s="24"/>
      <c r="H110" s="24"/>
      <c r="J110" s="24"/>
      <c r="K110" s="24"/>
      <c r="L110" s="43"/>
      <c r="M110" s="56"/>
      <c r="N110" s="24"/>
      <c r="O110" s="24"/>
      <c r="P110" s="24"/>
      <c r="Q110" s="24"/>
      <c r="R110" s="24"/>
      <c r="S110" s="24"/>
      <c r="T110" s="57"/>
      <c r="AT110" s="6" t="s">
        <v>159</v>
      </c>
      <c r="AU110" s="6" t="s">
        <v>80</v>
      </c>
    </row>
    <row r="111" spans="2:65" s="6" customFormat="1" ht="15.75" customHeight="1" x14ac:dyDescent="0.3">
      <c r="B111" s="23"/>
      <c r="C111" s="145" t="s">
        <v>180</v>
      </c>
      <c r="D111" s="145" t="s">
        <v>154</v>
      </c>
      <c r="E111" s="146" t="s">
        <v>467</v>
      </c>
      <c r="F111" s="147" t="s">
        <v>468</v>
      </c>
      <c r="G111" s="148" t="s">
        <v>272</v>
      </c>
      <c r="H111" s="149">
        <v>1</v>
      </c>
      <c r="I111" s="150"/>
      <c r="J111" s="151">
        <f>ROUND($I$111*$H$111,2)</f>
        <v>0</v>
      </c>
      <c r="K111" s="147"/>
      <c r="L111" s="43"/>
      <c r="M111" s="152"/>
      <c r="N111" s="153" t="s">
        <v>43</v>
      </c>
      <c r="O111" s="24"/>
      <c r="P111" s="154">
        <f>$O$111*$H$111</f>
        <v>0</v>
      </c>
      <c r="Q111" s="154">
        <v>0</v>
      </c>
      <c r="R111" s="154">
        <f>$Q$111*$H$111</f>
        <v>0</v>
      </c>
      <c r="S111" s="154">
        <v>0</v>
      </c>
      <c r="T111" s="155">
        <f>$S$111*$H$111</f>
        <v>0</v>
      </c>
      <c r="AR111" s="89" t="s">
        <v>158</v>
      </c>
      <c r="AT111" s="89" t="s">
        <v>154</v>
      </c>
      <c r="AU111" s="89" t="s">
        <v>80</v>
      </c>
      <c r="AY111" s="6" t="s">
        <v>149</v>
      </c>
      <c r="BE111" s="156">
        <f>IF($N$111="základní",$J$111,0)</f>
        <v>0</v>
      </c>
      <c r="BF111" s="156">
        <f>IF($N$111="snížená",$J$111,0)</f>
        <v>0</v>
      </c>
      <c r="BG111" s="156">
        <f>IF($N$111="zákl. přenesená",$J$111,0)</f>
        <v>0</v>
      </c>
      <c r="BH111" s="156">
        <f>IF($N$111="sníž. přenesená",$J$111,0)</f>
        <v>0</v>
      </c>
      <c r="BI111" s="156">
        <f>IF($N$111="nulová",$J$111,0)</f>
        <v>0</v>
      </c>
      <c r="BJ111" s="89" t="s">
        <v>21</v>
      </c>
      <c r="BK111" s="156">
        <f>ROUND($I$111*$H$111,2)</f>
        <v>0</v>
      </c>
      <c r="BL111" s="89" t="s">
        <v>158</v>
      </c>
      <c r="BM111" s="89" t="s">
        <v>180</v>
      </c>
    </row>
    <row r="112" spans="2:65" s="6" customFormat="1" ht="16.5" customHeight="1" x14ac:dyDescent="0.3">
      <c r="B112" s="23"/>
      <c r="C112" s="24"/>
      <c r="D112" s="157" t="s">
        <v>159</v>
      </c>
      <c r="E112" s="24"/>
      <c r="F112" s="158" t="s">
        <v>468</v>
      </c>
      <c r="G112" s="24"/>
      <c r="H112" s="24"/>
      <c r="J112" s="24"/>
      <c r="K112" s="24"/>
      <c r="L112" s="43"/>
      <c r="M112" s="56"/>
      <c r="N112" s="24"/>
      <c r="O112" s="24"/>
      <c r="P112" s="24"/>
      <c r="Q112" s="24"/>
      <c r="R112" s="24"/>
      <c r="S112" s="24"/>
      <c r="T112" s="57"/>
      <c r="AT112" s="6" t="s">
        <v>159</v>
      </c>
      <c r="AU112" s="6" t="s">
        <v>80</v>
      </c>
    </row>
    <row r="113" spans="2:65" s="6" customFormat="1" ht="15.75" customHeight="1" x14ac:dyDescent="0.3">
      <c r="B113" s="23"/>
      <c r="C113" s="145" t="s">
        <v>26</v>
      </c>
      <c r="D113" s="145" t="s">
        <v>154</v>
      </c>
      <c r="E113" s="146" t="s">
        <v>469</v>
      </c>
      <c r="F113" s="147" t="s">
        <v>470</v>
      </c>
      <c r="G113" s="148" t="s">
        <v>272</v>
      </c>
      <c r="H113" s="149">
        <v>1</v>
      </c>
      <c r="I113" s="150"/>
      <c r="J113" s="151">
        <f>ROUND($I$113*$H$113,2)</f>
        <v>0</v>
      </c>
      <c r="K113" s="147"/>
      <c r="L113" s="43"/>
      <c r="M113" s="152"/>
      <c r="N113" s="153" t="s">
        <v>43</v>
      </c>
      <c r="O113" s="24"/>
      <c r="P113" s="154">
        <f>$O$113*$H$113</f>
        <v>0</v>
      </c>
      <c r="Q113" s="154">
        <v>0</v>
      </c>
      <c r="R113" s="154">
        <f>$Q$113*$H$113</f>
        <v>0</v>
      </c>
      <c r="S113" s="154">
        <v>0</v>
      </c>
      <c r="T113" s="155">
        <f>$S$113*$H$113</f>
        <v>0</v>
      </c>
      <c r="AR113" s="89" t="s">
        <v>158</v>
      </c>
      <c r="AT113" s="89" t="s">
        <v>154</v>
      </c>
      <c r="AU113" s="89" t="s">
        <v>80</v>
      </c>
      <c r="AY113" s="6" t="s">
        <v>149</v>
      </c>
      <c r="BE113" s="156">
        <f>IF($N$113="základní",$J$113,0)</f>
        <v>0</v>
      </c>
      <c r="BF113" s="156">
        <f>IF($N$113="snížená",$J$113,0)</f>
        <v>0</v>
      </c>
      <c r="BG113" s="156">
        <f>IF($N$113="zákl. přenesená",$J$113,0)</f>
        <v>0</v>
      </c>
      <c r="BH113" s="156">
        <f>IF($N$113="sníž. přenesená",$J$113,0)</f>
        <v>0</v>
      </c>
      <c r="BI113" s="156">
        <f>IF($N$113="nulová",$J$113,0)</f>
        <v>0</v>
      </c>
      <c r="BJ113" s="89" t="s">
        <v>21</v>
      </c>
      <c r="BK113" s="156">
        <f>ROUND($I$113*$H$113,2)</f>
        <v>0</v>
      </c>
      <c r="BL113" s="89" t="s">
        <v>158</v>
      </c>
      <c r="BM113" s="89" t="s">
        <v>26</v>
      </c>
    </row>
    <row r="114" spans="2:65" s="6" customFormat="1" ht="16.5" customHeight="1" x14ac:dyDescent="0.3">
      <c r="B114" s="23"/>
      <c r="C114" s="24"/>
      <c r="D114" s="157" t="s">
        <v>159</v>
      </c>
      <c r="E114" s="24"/>
      <c r="F114" s="158" t="s">
        <v>470</v>
      </c>
      <c r="G114" s="24"/>
      <c r="H114" s="24"/>
      <c r="J114" s="24"/>
      <c r="K114" s="24"/>
      <c r="L114" s="43"/>
      <c r="M114" s="56"/>
      <c r="N114" s="24"/>
      <c r="O114" s="24"/>
      <c r="P114" s="24"/>
      <c r="Q114" s="24"/>
      <c r="R114" s="24"/>
      <c r="S114" s="24"/>
      <c r="T114" s="57"/>
      <c r="AT114" s="6" t="s">
        <v>159</v>
      </c>
      <c r="AU114" s="6" t="s">
        <v>80</v>
      </c>
    </row>
    <row r="115" spans="2:65" s="6" customFormat="1" ht="15.75" customHeight="1" x14ac:dyDescent="0.3">
      <c r="B115" s="23"/>
      <c r="C115" s="145" t="s">
        <v>185</v>
      </c>
      <c r="D115" s="145" t="s">
        <v>154</v>
      </c>
      <c r="E115" s="146" t="s">
        <v>1004</v>
      </c>
      <c r="F115" s="147" t="s">
        <v>1005</v>
      </c>
      <c r="G115" s="148" t="s">
        <v>410</v>
      </c>
      <c r="H115" s="149">
        <v>1</v>
      </c>
      <c r="I115" s="150"/>
      <c r="J115" s="151">
        <f>ROUND($I$115*$H$115,2)</f>
        <v>0</v>
      </c>
      <c r="K115" s="147"/>
      <c r="L115" s="43"/>
      <c r="M115" s="152"/>
      <c r="N115" s="153" t="s">
        <v>43</v>
      </c>
      <c r="O115" s="24"/>
      <c r="P115" s="154">
        <f>$O$115*$H$115</f>
        <v>0</v>
      </c>
      <c r="Q115" s="154">
        <v>0</v>
      </c>
      <c r="R115" s="154">
        <f>$Q$115*$H$115</f>
        <v>0</v>
      </c>
      <c r="S115" s="154">
        <v>0</v>
      </c>
      <c r="T115" s="155">
        <f>$S$115*$H$115</f>
        <v>0</v>
      </c>
      <c r="AR115" s="89" t="s">
        <v>158</v>
      </c>
      <c r="AT115" s="89" t="s">
        <v>154</v>
      </c>
      <c r="AU115" s="89" t="s">
        <v>80</v>
      </c>
      <c r="AY115" s="6" t="s">
        <v>149</v>
      </c>
      <c r="BE115" s="156">
        <f>IF($N$115="základní",$J$115,0)</f>
        <v>0</v>
      </c>
      <c r="BF115" s="156">
        <f>IF($N$115="snížená",$J$115,0)</f>
        <v>0</v>
      </c>
      <c r="BG115" s="156">
        <f>IF($N$115="zákl. přenesená",$J$115,0)</f>
        <v>0</v>
      </c>
      <c r="BH115" s="156">
        <f>IF($N$115="sníž. přenesená",$J$115,0)</f>
        <v>0</v>
      </c>
      <c r="BI115" s="156">
        <f>IF($N$115="nulová",$J$115,0)</f>
        <v>0</v>
      </c>
      <c r="BJ115" s="89" t="s">
        <v>21</v>
      </c>
      <c r="BK115" s="156">
        <f>ROUND($I$115*$H$115,2)</f>
        <v>0</v>
      </c>
      <c r="BL115" s="89" t="s">
        <v>158</v>
      </c>
      <c r="BM115" s="89" t="s">
        <v>185</v>
      </c>
    </row>
    <row r="116" spans="2:65" s="6" customFormat="1" ht="16.5" customHeight="1" x14ac:dyDescent="0.3">
      <c r="B116" s="23"/>
      <c r="C116" s="24"/>
      <c r="D116" s="157" t="s">
        <v>159</v>
      </c>
      <c r="E116" s="24"/>
      <c r="F116" s="158" t="s">
        <v>1005</v>
      </c>
      <c r="G116" s="24"/>
      <c r="H116" s="24"/>
      <c r="J116" s="24"/>
      <c r="K116" s="24"/>
      <c r="L116" s="43"/>
      <c r="M116" s="56"/>
      <c r="N116" s="24"/>
      <c r="O116" s="24"/>
      <c r="P116" s="24"/>
      <c r="Q116" s="24"/>
      <c r="R116" s="24"/>
      <c r="S116" s="24"/>
      <c r="T116" s="57"/>
      <c r="AT116" s="6" t="s">
        <v>159</v>
      </c>
      <c r="AU116" s="6" t="s">
        <v>80</v>
      </c>
    </row>
    <row r="117" spans="2:65" s="6" customFormat="1" ht="15.75" customHeight="1" x14ac:dyDescent="0.3">
      <c r="B117" s="23"/>
      <c r="C117" s="145" t="s">
        <v>188</v>
      </c>
      <c r="D117" s="145" t="s">
        <v>154</v>
      </c>
      <c r="E117" s="146" t="s">
        <v>1006</v>
      </c>
      <c r="F117" s="147" t="s">
        <v>1007</v>
      </c>
      <c r="G117" s="148" t="s">
        <v>410</v>
      </c>
      <c r="H117" s="149">
        <v>1</v>
      </c>
      <c r="I117" s="150"/>
      <c r="J117" s="151">
        <f>ROUND($I$117*$H$117,2)</f>
        <v>0</v>
      </c>
      <c r="K117" s="147"/>
      <c r="L117" s="43"/>
      <c r="M117" s="152"/>
      <c r="N117" s="153" t="s">
        <v>43</v>
      </c>
      <c r="O117" s="24"/>
      <c r="P117" s="154">
        <f>$O$117*$H$117</f>
        <v>0</v>
      </c>
      <c r="Q117" s="154">
        <v>0</v>
      </c>
      <c r="R117" s="154">
        <f>$Q$117*$H$117</f>
        <v>0</v>
      </c>
      <c r="S117" s="154">
        <v>0</v>
      </c>
      <c r="T117" s="155">
        <f>$S$117*$H$117</f>
        <v>0</v>
      </c>
      <c r="AR117" s="89" t="s">
        <v>158</v>
      </c>
      <c r="AT117" s="89" t="s">
        <v>154</v>
      </c>
      <c r="AU117" s="89" t="s">
        <v>80</v>
      </c>
      <c r="AY117" s="6" t="s">
        <v>149</v>
      </c>
      <c r="BE117" s="156">
        <f>IF($N$117="základní",$J$117,0)</f>
        <v>0</v>
      </c>
      <c r="BF117" s="156">
        <f>IF($N$117="snížená",$J$117,0)</f>
        <v>0</v>
      </c>
      <c r="BG117" s="156">
        <f>IF($N$117="zákl. přenesená",$J$117,0)</f>
        <v>0</v>
      </c>
      <c r="BH117" s="156">
        <f>IF($N$117="sníž. přenesená",$J$117,0)</f>
        <v>0</v>
      </c>
      <c r="BI117" s="156">
        <f>IF($N$117="nulová",$J$117,0)</f>
        <v>0</v>
      </c>
      <c r="BJ117" s="89" t="s">
        <v>21</v>
      </c>
      <c r="BK117" s="156">
        <f>ROUND($I$117*$H$117,2)</f>
        <v>0</v>
      </c>
      <c r="BL117" s="89" t="s">
        <v>158</v>
      </c>
      <c r="BM117" s="89" t="s">
        <v>188</v>
      </c>
    </row>
    <row r="118" spans="2:65" s="6" customFormat="1" ht="16.5" customHeight="1" x14ac:dyDescent="0.3">
      <c r="B118" s="23"/>
      <c r="C118" s="24"/>
      <c r="D118" s="157" t="s">
        <v>159</v>
      </c>
      <c r="E118" s="24"/>
      <c r="F118" s="158" t="s">
        <v>1007</v>
      </c>
      <c r="G118" s="24"/>
      <c r="H118" s="24"/>
      <c r="J118" s="24"/>
      <c r="K118" s="24"/>
      <c r="L118" s="43"/>
      <c r="M118" s="56"/>
      <c r="N118" s="24"/>
      <c r="O118" s="24"/>
      <c r="P118" s="24"/>
      <c r="Q118" s="24"/>
      <c r="R118" s="24"/>
      <c r="S118" s="24"/>
      <c r="T118" s="57"/>
      <c r="AT118" s="6" t="s">
        <v>159</v>
      </c>
      <c r="AU118" s="6" t="s">
        <v>80</v>
      </c>
    </row>
    <row r="119" spans="2:65" s="6" customFormat="1" ht="15.75" customHeight="1" x14ac:dyDescent="0.3">
      <c r="B119" s="23"/>
      <c r="C119" s="145" t="s">
        <v>191</v>
      </c>
      <c r="D119" s="145" t="s">
        <v>154</v>
      </c>
      <c r="E119" s="146" t="s">
        <v>155</v>
      </c>
      <c r="F119" s="147" t="s">
        <v>1008</v>
      </c>
      <c r="G119" s="148" t="s">
        <v>476</v>
      </c>
      <c r="H119" s="149">
        <v>1</v>
      </c>
      <c r="I119" s="150"/>
      <c r="J119" s="151">
        <f>ROUND($I$119*$H$119,2)</f>
        <v>0</v>
      </c>
      <c r="K119" s="147"/>
      <c r="L119" s="43"/>
      <c r="M119" s="152"/>
      <c r="N119" s="153" t="s">
        <v>43</v>
      </c>
      <c r="O119" s="24"/>
      <c r="P119" s="154">
        <f>$O$119*$H$119</f>
        <v>0</v>
      </c>
      <c r="Q119" s="154">
        <v>0</v>
      </c>
      <c r="R119" s="154">
        <f>$Q$119*$H$119</f>
        <v>0</v>
      </c>
      <c r="S119" s="154">
        <v>0</v>
      </c>
      <c r="T119" s="155">
        <f>$S$119*$H$119</f>
        <v>0</v>
      </c>
      <c r="AR119" s="89" t="s">
        <v>158</v>
      </c>
      <c r="AT119" s="89" t="s">
        <v>154</v>
      </c>
      <c r="AU119" s="89" t="s">
        <v>80</v>
      </c>
      <c r="AY119" s="6" t="s">
        <v>149</v>
      </c>
      <c r="BE119" s="156">
        <f>IF($N$119="základní",$J$119,0)</f>
        <v>0</v>
      </c>
      <c r="BF119" s="156">
        <f>IF($N$119="snížená",$J$119,0)</f>
        <v>0</v>
      </c>
      <c r="BG119" s="156">
        <f>IF($N$119="zákl. přenesená",$J$119,0)</f>
        <v>0</v>
      </c>
      <c r="BH119" s="156">
        <f>IF($N$119="sníž. přenesená",$J$119,0)</f>
        <v>0</v>
      </c>
      <c r="BI119" s="156">
        <f>IF($N$119="nulová",$J$119,0)</f>
        <v>0</v>
      </c>
      <c r="BJ119" s="89" t="s">
        <v>21</v>
      </c>
      <c r="BK119" s="156">
        <f>ROUND($I$119*$H$119,2)</f>
        <v>0</v>
      </c>
      <c r="BL119" s="89" t="s">
        <v>158</v>
      </c>
      <c r="BM119" s="89" t="s">
        <v>191</v>
      </c>
    </row>
    <row r="120" spans="2:65" s="6" customFormat="1" ht="16.5" customHeight="1" x14ac:dyDescent="0.3">
      <c r="B120" s="23"/>
      <c r="C120" s="24"/>
      <c r="D120" s="157" t="s">
        <v>159</v>
      </c>
      <c r="E120" s="24"/>
      <c r="F120" s="158" t="s">
        <v>1008</v>
      </c>
      <c r="G120" s="24"/>
      <c r="H120" s="24"/>
      <c r="J120" s="24"/>
      <c r="K120" s="24"/>
      <c r="L120" s="43"/>
      <c r="M120" s="56"/>
      <c r="N120" s="24"/>
      <c r="O120" s="24"/>
      <c r="P120" s="24"/>
      <c r="Q120" s="24"/>
      <c r="R120" s="24"/>
      <c r="S120" s="24"/>
      <c r="T120" s="57"/>
      <c r="AT120" s="6" t="s">
        <v>159</v>
      </c>
      <c r="AU120" s="6" t="s">
        <v>80</v>
      </c>
    </row>
    <row r="121" spans="2:65" s="6" customFormat="1" ht="15.75" customHeight="1" x14ac:dyDescent="0.3">
      <c r="B121" s="23"/>
      <c r="C121" s="145" t="s">
        <v>194</v>
      </c>
      <c r="D121" s="145" t="s">
        <v>154</v>
      </c>
      <c r="E121" s="146" t="s">
        <v>477</v>
      </c>
      <c r="F121" s="147" t="s">
        <v>478</v>
      </c>
      <c r="G121" s="148" t="s">
        <v>272</v>
      </c>
      <c r="H121" s="149">
        <v>17</v>
      </c>
      <c r="I121" s="150"/>
      <c r="J121" s="151">
        <f>ROUND($I$121*$H$121,2)</f>
        <v>0</v>
      </c>
      <c r="K121" s="147"/>
      <c r="L121" s="43"/>
      <c r="M121" s="152"/>
      <c r="N121" s="153" t="s">
        <v>43</v>
      </c>
      <c r="O121" s="24"/>
      <c r="P121" s="154">
        <f>$O$121*$H$121</f>
        <v>0</v>
      </c>
      <c r="Q121" s="154">
        <v>0</v>
      </c>
      <c r="R121" s="154">
        <f>$Q$121*$H$121</f>
        <v>0</v>
      </c>
      <c r="S121" s="154">
        <v>0</v>
      </c>
      <c r="T121" s="155">
        <f>$S$121*$H$121</f>
        <v>0</v>
      </c>
      <c r="AR121" s="89" t="s">
        <v>158</v>
      </c>
      <c r="AT121" s="89" t="s">
        <v>154</v>
      </c>
      <c r="AU121" s="89" t="s">
        <v>80</v>
      </c>
      <c r="AY121" s="6" t="s">
        <v>149</v>
      </c>
      <c r="BE121" s="156">
        <f>IF($N$121="základní",$J$121,0)</f>
        <v>0</v>
      </c>
      <c r="BF121" s="156">
        <f>IF($N$121="snížená",$J$121,0)</f>
        <v>0</v>
      </c>
      <c r="BG121" s="156">
        <f>IF($N$121="zákl. přenesená",$J$121,0)</f>
        <v>0</v>
      </c>
      <c r="BH121" s="156">
        <f>IF($N$121="sníž. přenesená",$J$121,0)</f>
        <v>0</v>
      </c>
      <c r="BI121" s="156">
        <f>IF($N$121="nulová",$J$121,0)</f>
        <v>0</v>
      </c>
      <c r="BJ121" s="89" t="s">
        <v>21</v>
      </c>
      <c r="BK121" s="156">
        <f>ROUND($I$121*$H$121,2)</f>
        <v>0</v>
      </c>
      <c r="BL121" s="89" t="s">
        <v>158</v>
      </c>
      <c r="BM121" s="89" t="s">
        <v>194</v>
      </c>
    </row>
    <row r="122" spans="2:65" s="6" customFormat="1" ht="16.5" customHeight="1" x14ac:dyDescent="0.3">
      <c r="B122" s="23"/>
      <c r="C122" s="24"/>
      <c r="D122" s="157" t="s">
        <v>159</v>
      </c>
      <c r="E122" s="24"/>
      <c r="F122" s="158" t="s">
        <v>478</v>
      </c>
      <c r="G122" s="24"/>
      <c r="H122" s="24"/>
      <c r="J122" s="24"/>
      <c r="K122" s="24"/>
      <c r="L122" s="43"/>
      <c r="M122" s="56"/>
      <c r="N122" s="24"/>
      <c r="O122" s="24"/>
      <c r="P122" s="24"/>
      <c r="Q122" s="24"/>
      <c r="R122" s="24"/>
      <c r="S122" s="24"/>
      <c r="T122" s="57"/>
      <c r="AT122" s="6" t="s">
        <v>159</v>
      </c>
      <c r="AU122" s="6" t="s">
        <v>80</v>
      </c>
    </row>
    <row r="123" spans="2:65" s="6" customFormat="1" ht="15.75" customHeight="1" x14ac:dyDescent="0.3">
      <c r="B123" s="159"/>
      <c r="C123" s="160"/>
      <c r="D123" s="161" t="s">
        <v>274</v>
      </c>
      <c r="E123" s="160"/>
      <c r="F123" s="162" t="s">
        <v>1009</v>
      </c>
      <c r="G123" s="160"/>
      <c r="H123" s="163">
        <v>17</v>
      </c>
      <c r="J123" s="160"/>
      <c r="K123" s="160"/>
      <c r="L123" s="164"/>
      <c r="M123" s="165"/>
      <c r="N123" s="160"/>
      <c r="O123" s="160"/>
      <c r="P123" s="160"/>
      <c r="Q123" s="160"/>
      <c r="R123" s="160"/>
      <c r="S123" s="160"/>
      <c r="T123" s="166"/>
      <c r="AT123" s="167" t="s">
        <v>274</v>
      </c>
      <c r="AU123" s="167" t="s">
        <v>80</v>
      </c>
      <c r="AV123" s="167" t="s">
        <v>80</v>
      </c>
      <c r="AW123" s="167" t="s">
        <v>122</v>
      </c>
      <c r="AX123" s="167" t="s">
        <v>72</v>
      </c>
      <c r="AY123" s="167" t="s">
        <v>149</v>
      </c>
    </row>
    <row r="124" spans="2:65" s="6" customFormat="1" ht="15.75" customHeight="1" x14ac:dyDescent="0.3">
      <c r="B124" s="168"/>
      <c r="C124" s="169"/>
      <c r="D124" s="161" t="s">
        <v>274</v>
      </c>
      <c r="E124" s="169"/>
      <c r="F124" s="170" t="s">
        <v>276</v>
      </c>
      <c r="G124" s="169"/>
      <c r="H124" s="171">
        <v>17</v>
      </c>
      <c r="J124" s="169"/>
      <c r="K124" s="169"/>
      <c r="L124" s="172"/>
      <c r="M124" s="173"/>
      <c r="N124" s="169"/>
      <c r="O124" s="169"/>
      <c r="P124" s="169"/>
      <c r="Q124" s="169"/>
      <c r="R124" s="169"/>
      <c r="S124" s="169"/>
      <c r="T124" s="174"/>
      <c r="AT124" s="175" t="s">
        <v>274</v>
      </c>
      <c r="AU124" s="175" t="s">
        <v>80</v>
      </c>
      <c r="AV124" s="175" t="s">
        <v>158</v>
      </c>
      <c r="AW124" s="175" t="s">
        <v>122</v>
      </c>
      <c r="AX124" s="175" t="s">
        <v>21</v>
      </c>
      <c r="AY124" s="175" t="s">
        <v>149</v>
      </c>
    </row>
    <row r="125" spans="2:65" s="6" customFormat="1" ht="15.75" customHeight="1" x14ac:dyDescent="0.3">
      <c r="B125" s="23"/>
      <c r="C125" s="145" t="s">
        <v>8</v>
      </c>
      <c r="D125" s="145" t="s">
        <v>154</v>
      </c>
      <c r="E125" s="146" t="s">
        <v>160</v>
      </c>
      <c r="F125" s="147" t="s">
        <v>480</v>
      </c>
      <c r="G125" s="148" t="s">
        <v>272</v>
      </c>
      <c r="H125" s="149">
        <v>15</v>
      </c>
      <c r="I125" s="150"/>
      <c r="J125" s="151">
        <f>ROUND($I$125*$H$125,2)</f>
        <v>0</v>
      </c>
      <c r="K125" s="147"/>
      <c r="L125" s="43"/>
      <c r="M125" s="152"/>
      <c r="N125" s="153" t="s">
        <v>43</v>
      </c>
      <c r="O125" s="24"/>
      <c r="P125" s="154">
        <f>$O$125*$H$125</f>
        <v>0</v>
      </c>
      <c r="Q125" s="154">
        <v>0</v>
      </c>
      <c r="R125" s="154">
        <f>$Q$125*$H$125</f>
        <v>0</v>
      </c>
      <c r="S125" s="154">
        <v>0</v>
      </c>
      <c r="T125" s="155">
        <f>$S$125*$H$125</f>
        <v>0</v>
      </c>
      <c r="AR125" s="89" t="s">
        <v>158</v>
      </c>
      <c r="AT125" s="89" t="s">
        <v>154</v>
      </c>
      <c r="AU125" s="89" t="s">
        <v>80</v>
      </c>
      <c r="AY125" s="6" t="s">
        <v>149</v>
      </c>
      <c r="BE125" s="156">
        <f>IF($N$125="základní",$J$125,0)</f>
        <v>0</v>
      </c>
      <c r="BF125" s="156">
        <f>IF($N$125="snížená",$J$125,0)</f>
        <v>0</v>
      </c>
      <c r="BG125" s="156">
        <f>IF($N$125="zákl. přenesená",$J$125,0)</f>
        <v>0</v>
      </c>
      <c r="BH125" s="156">
        <f>IF($N$125="sníž. přenesená",$J$125,0)</f>
        <v>0</v>
      </c>
      <c r="BI125" s="156">
        <f>IF($N$125="nulová",$J$125,0)</f>
        <v>0</v>
      </c>
      <c r="BJ125" s="89" t="s">
        <v>21</v>
      </c>
      <c r="BK125" s="156">
        <f>ROUND($I$125*$H$125,2)</f>
        <v>0</v>
      </c>
      <c r="BL125" s="89" t="s">
        <v>158</v>
      </c>
      <c r="BM125" s="89" t="s">
        <v>8</v>
      </c>
    </row>
    <row r="126" spans="2:65" s="6" customFormat="1" ht="16.5" customHeight="1" x14ac:dyDescent="0.3">
      <c r="B126" s="23"/>
      <c r="C126" s="24"/>
      <c r="D126" s="157" t="s">
        <v>159</v>
      </c>
      <c r="E126" s="24"/>
      <c r="F126" s="158" t="s">
        <v>480</v>
      </c>
      <c r="G126" s="24"/>
      <c r="H126" s="24"/>
      <c r="J126" s="24"/>
      <c r="K126" s="24"/>
      <c r="L126" s="43"/>
      <c r="M126" s="56"/>
      <c r="N126" s="24"/>
      <c r="O126" s="24"/>
      <c r="P126" s="24"/>
      <c r="Q126" s="24"/>
      <c r="R126" s="24"/>
      <c r="S126" s="24"/>
      <c r="T126" s="57"/>
      <c r="AT126" s="6" t="s">
        <v>159</v>
      </c>
      <c r="AU126" s="6" t="s">
        <v>80</v>
      </c>
    </row>
    <row r="127" spans="2:65" s="6" customFormat="1" ht="15.75" customHeight="1" x14ac:dyDescent="0.3">
      <c r="B127" s="23"/>
      <c r="C127" s="145" t="s">
        <v>201</v>
      </c>
      <c r="D127" s="145" t="s">
        <v>154</v>
      </c>
      <c r="E127" s="146" t="s">
        <v>163</v>
      </c>
      <c r="F127" s="147" t="s">
        <v>481</v>
      </c>
      <c r="G127" s="148" t="s">
        <v>272</v>
      </c>
      <c r="H127" s="149">
        <v>17</v>
      </c>
      <c r="I127" s="150"/>
      <c r="J127" s="151">
        <f>ROUND($I$127*$H$127,2)</f>
        <v>0</v>
      </c>
      <c r="K127" s="147"/>
      <c r="L127" s="43"/>
      <c r="M127" s="152"/>
      <c r="N127" s="153" t="s">
        <v>43</v>
      </c>
      <c r="O127" s="24"/>
      <c r="P127" s="154">
        <f>$O$127*$H$127</f>
        <v>0</v>
      </c>
      <c r="Q127" s="154">
        <v>0</v>
      </c>
      <c r="R127" s="154">
        <f>$Q$127*$H$127</f>
        <v>0</v>
      </c>
      <c r="S127" s="154">
        <v>0</v>
      </c>
      <c r="T127" s="155">
        <f>$S$127*$H$127</f>
        <v>0</v>
      </c>
      <c r="AR127" s="89" t="s">
        <v>158</v>
      </c>
      <c r="AT127" s="89" t="s">
        <v>154</v>
      </c>
      <c r="AU127" s="89" t="s">
        <v>80</v>
      </c>
      <c r="AY127" s="6" t="s">
        <v>149</v>
      </c>
      <c r="BE127" s="156">
        <f>IF($N$127="základní",$J$127,0)</f>
        <v>0</v>
      </c>
      <c r="BF127" s="156">
        <f>IF($N$127="snížená",$J$127,0)</f>
        <v>0</v>
      </c>
      <c r="BG127" s="156">
        <f>IF($N$127="zákl. přenesená",$J$127,0)</f>
        <v>0</v>
      </c>
      <c r="BH127" s="156">
        <f>IF($N$127="sníž. přenesená",$J$127,0)</f>
        <v>0</v>
      </c>
      <c r="BI127" s="156">
        <f>IF($N$127="nulová",$J$127,0)</f>
        <v>0</v>
      </c>
      <c r="BJ127" s="89" t="s">
        <v>21</v>
      </c>
      <c r="BK127" s="156">
        <f>ROUND($I$127*$H$127,2)</f>
        <v>0</v>
      </c>
      <c r="BL127" s="89" t="s">
        <v>158</v>
      </c>
      <c r="BM127" s="89" t="s">
        <v>201</v>
      </c>
    </row>
    <row r="128" spans="2:65" s="6" customFormat="1" ht="16.5" customHeight="1" x14ac:dyDescent="0.3">
      <c r="B128" s="23"/>
      <c r="C128" s="24"/>
      <c r="D128" s="157" t="s">
        <v>159</v>
      </c>
      <c r="E128" s="24"/>
      <c r="F128" s="158" t="s">
        <v>481</v>
      </c>
      <c r="G128" s="24"/>
      <c r="H128" s="24"/>
      <c r="J128" s="24"/>
      <c r="K128" s="24"/>
      <c r="L128" s="43"/>
      <c r="M128" s="56"/>
      <c r="N128" s="24"/>
      <c r="O128" s="24"/>
      <c r="P128" s="24"/>
      <c r="Q128" s="24"/>
      <c r="R128" s="24"/>
      <c r="S128" s="24"/>
      <c r="T128" s="57"/>
      <c r="AT128" s="6" t="s">
        <v>159</v>
      </c>
      <c r="AU128" s="6" t="s">
        <v>80</v>
      </c>
    </row>
    <row r="129" spans="2:65" s="6" customFormat="1" ht="15.75" customHeight="1" x14ac:dyDescent="0.3">
      <c r="B129" s="23"/>
      <c r="C129" s="145" t="s">
        <v>204</v>
      </c>
      <c r="D129" s="145" t="s">
        <v>154</v>
      </c>
      <c r="E129" s="146" t="s">
        <v>482</v>
      </c>
      <c r="F129" s="147" t="s">
        <v>483</v>
      </c>
      <c r="G129" s="148" t="s">
        <v>157</v>
      </c>
      <c r="H129" s="149">
        <v>3</v>
      </c>
      <c r="I129" s="150"/>
      <c r="J129" s="151">
        <f>ROUND($I$129*$H$129,2)</f>
        <v>0</v>
      </c>
      <c r="K129" s="147"/>
      <c r="L129" s="43"/>
      <c r="M129" s="152"/>
      <c r="N129" s="153" t="s">
        <v>43</v>
      </c>
      <c r="O129" s="24"/>
      <c r="P129" s="154">
        <f>$O$129*$H$129</f>
        <v>0</v>
      </c>
      <c r="Q129" s="154">
        <v>0</v>
      </c>
      <c r="R129" s="154">
        <f>$Q$129*$H$129</f>
        <v>0</v>
      </c>
      <c r="S129" s="154">
        <v>0</v>
      </c>
      <c r="T129" s="155">
        <f>$S$129*$H$129</f>
        <v>0</v>
      </c>
      <c r="AR129" s="89" t="s">
        <v>158</v>
      </c>
      <c r="AT129" s="89" t="s">
        <v>154</v>
      </c>
      <c r="AU129" s="89" t="s">
        <v>80</v>
      </c>
      <c r="AY129" s="6" t="s">
        <v>149</v>
      </c>
      <c r="BE129" s="156">
        <f>IF($N$129="základní",$J$129,0)</f>
        <v>0</v>
      </c>
      <c r="BF129" s="156">
        <f>IF($N$129="snížená",$J$129,0)</f>
        <v>0</v>
      </c>
      <c r="BG129" s="156">
        <f>IF($N$129="zákl. přenesená",$J$129,0)</f>
        <v>0</v>
      </c>
      <c r="BH129" s="156">
        <f>IF($N$129="sníž. přenesená",$J$129,0)</f>
        <v>0</v>
      </c>
      <c r="BI129" s="156">
        <f>IF($N$129="nulová",$J$129,0)</f>
        <v>0</v>
      </c>
      <c r="BJ129" s="89" t="s">
        <v>21</v>
      </c>
      <c r="BK129" s="156">
        <f>ROUND($I$129*$H$129,2)</f>
        <v>0</v>
      </c>
      <c r="BL129" s="89" t="s">
        <v>158</v>
      </c>
      <c r="BM129" s="89" t="s">
        <v>204</v>
      </c>
    </row>
    <row r="130" spans="2:65" s="6" customFormat="1" ht="16.5" customHeight="1" x14ac:dyDescent="0.3">
      <c r="B130" s="23"/>
      <c r="C130" s="24"/>
      <c r="D130" s="157" t="s">
        <v>159</v>
      </c>
      <c r="E130" s="24"/>
      <c r="F130" s="158" t="s">
        <v>483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159</v>
      </c>
      <c r="AU130" s="6" t="s">
        <v>80</v>
      </c>
    </row>
    <row r="131" spans="2:65" s="6" customFormat="1" ht="27" customHeight="1" x14ac:dyDescent="0.3">
      <c r="B131" s="23"/>
      <c r="C131" s="145" t="s">
        <v>207</v>
      </c>
      <c r="D131" s="145" t="s">
        <v>154</v>
      </c>
      <c r="E131" s="146" t="s">
        <v>1010</v>
      </c>
      <c r="F131" s="147" t="s">
        <v>1011</v>
      </c>
      <c r="G131" s="148" t="s">
        <v>272</v>
      </c>
      <c r="H131" s="149">
        <v>2</v>
      </c>
      <c r="I131" s="150"/>
      <c r="J131" s="151">
        <f>ROUND($I$131*$H$131,2)</f>
        <v>0</v>
      </c>
      <c r="K131" s="147"/>
      <c r="L131" s="43"/>
      <c r="M131" s="152"/>
      <c r="N131" s="153" t="s">
        <v>43</v>
      </c>
      <c r="O131" s="24"/>
      <c r="P131" s="154">
        <f>$O$131*$H$131</f>
        <v>0</v>
      </c>
      <c r="Q131" s="154">
        <v>0</v>
      </c>
      <c r="R131" s="154">
        <f>$Q$131*$H$131</f>
        <v>0</v>
      </c>
      <c r="S131" s="154">
        <v>0</v>
      </c>
      <c r="T131" s="155">
        <f>$S$131*$H$131</f>
        <v>0</v>
      </c>
      <c r="AR131" s="89" t="s">
        <v>158</v>
      </c>
      <c r="AT131" s="89" t="s">
        <v>154</v>
      </c>
      <c r="AU131" s="89" t="s">
        <v>80</v>
      </c>
      <c r="AY131" s="6" t="s">
        <v>149</v>
      </c>
      <c r="BE131" s="156">
        <f>IF($N$131="základní",$J$131,0)</f>
        <v>0</v>
      </c>
      <c r="BF131" s="156">
        <f>IF($N$131="snížená",$J$131,0)</f>
        <v>0</v>
      </c>
      <c r="BG131" s="156">
        <f>IF($N$131="zákl. přenesená",$J$131,0)</f>
        <v>0</v>
      </c>
      <c r="BH131" s="156">
        <f>IF($N$131="sníž. přenesená",$J$131,0)</f>
        <v>0</v>
      </c>
      <c r="BI131" s="156">
        <f>IF($N$131="nulová",$J$131,0)</f>
        <v>0</v>
      </c>
      <c r="BJ131" s="89" t="s">
        <v>21</v>
      </c>
      <c r="BK131" s="156">
        <f>ROUND($I$131*$H$131,2)</f>
        <v>0</v>
      </c>
      <c r="BL131" s="89" t="s">
        <v>158</v>
      </c>
      <c r="BM131" s="89" t="s">
        <v>207</v>
      </c>
    </row>
    <row r="132" spans="2:65" s="6" customFormat="1" ht="16.5" customHeight="1" x14ac:dyDescent="0.3">
      <c r="B132" s="23"/>
      <c r="C132" s="24"/>
      <c r="D132" s="157" t="s">
        <v>159</v>
      </c>
      <c r="E132" s="24"/>
      <c r="F132" s="158" t="s">
        <v>1011</v>
      </c>
      <c r="G132" s="24"/>
      <c r="H132" s="24"/>
      <c r="J132" s="24"/>
      <c r="K132" s="24"/>
      <c r="L132" s="43"/>
      <c r="M132" s="56"/>
      <c r="N132" s="24"/>
      <c r="O132" s="24"/>
      <c r="P132" s="24"/>
      <c r="Q132" s="24"/>
      <c r="R132" s="24"/>
      <c r="S132" s="24"/>
      <c r="T132" s="57"/>
      <c r="AT132" s="6" t="s">
        <v>159</v>
      </c>
      <c r="AU132" s="6" t="s">
        <v>80</v>
      </c>
    </row>
    <row r="133" spans="2:65" s="6" customFormat="1" ht="15.75" customHeight="1" x14ac:dyDescent="0.3">
      <c r="B133" s="159"/>
      <c r="C133" s="160"/>
      <c r="D133" s="161" t="s">
        <v>274</v>
      </c>
      <c r="E133" s="160"/>
      <c r="F133" s="162" t="s">
        <v>486</v>
      </c>
      <c r="G133" s="160"/>
      <c r="H133" s="163">
        <v>2</v>
      </c>
      <c r="J133" s="160"/>
      <c r="K133" s="160"/>
      <c r="L133" s="164"/>
      <c r="M133" s="165"/>
      <c r="N133" s="160"/>
      <c r="O133" s="160"/>
      <c r="P133" s="160"/>
      <c r="Q133" s="160"/>
      <c r="R133" s="160"/>
      <c r="S133" s="160"/>
      <c r="T133" s="166"/>
      <c r="AT133" s="167" t="s">
        <v>274</v>
      </c>
      <c r="AU133" s="167" t="s">
        <v>80</v>
      </c>
      <c r="AV133" s="167" t="s">
        <v>80</v>
      </c>
      <c r="AW133" s="167" t="s">
        <v>122</v>
      </c>
      <c r="AX133" s="167" t="s">
        <v>72</v>
      </c>
      <c r="AY133" s="167" t="s">
        <v>149</v>
      </c>
    </row>
    <row r="134" spans="2:65" s="6" customFormat="1" ht="15.75" customHeight="1" x14ac:dyDescent="0.3">
      <c r="B134" s="168"/>
      <c r="C134" s="169"/>
      <c r="D134" s="161" t="s">
        <v>274</v>
      </c>
      <c r="E134" s="169"/>
      <c r="F134" s="170" t="s">
        <v>276</v>
      </c>
      <c r="G134" s="169"/>
      <c r="H134" s="171">
        <v>2</v>
      </c>
      <c r="J134" s="169"/>
      <c r="K134" s="169"/>
      <c r="L134" s="172"/>
      <c r="M134" s="173"/>
      <c r="N134" s="169"/>
      <c r="O134" s="169"/>
      <c r="P134" s="169"/>
      <c r="Q134" s="169"/>
      <c r="R134" s="169"/>
      <c r="S134" s="169"/>
      <c r="T134" s="174"/>
      <c r="AT134" s="175" t="s">
        <v>274</v>
      </c>
      <c r="AU134" s="175" t="s">
        <v>80</v>
      </c>
      <c r="AV134" s="175" t="s">
        <v>158</v>
      </c>
      <c r="AW134" s="175" t="s">
        <v>122</v>
      </c>
      <c r="AX134" s="175" t="s">
        <v>21</v>
      </c>
      <c r="AY134" s="175" t="s">
        <v>149</v>
      </c>
    </row>
    <row r="135" spans="2:65" s="6" customFormat="1" ht="15.75" customHeight="1" x14ac:dyDescent="0.3">
      <c r="B135" s="23"/>
      <c r="C135" s="145" t="s">
        <v>210</v>
      </c>
      <c r="D135" s="145" t="s">
        <v>154</v>
      </c>
      <c r="E135" s="146" t="s">
        <v>487</v>
      </c>
      <c r="F135" s="147" t="s">
        <v>488</v>
      </c>
      <c r="G135" s="148" t="s">
        <v>157</v>
      </c>
      <c r="H135" s="149">
        <v>1</v>
      </c>
      <c r="I135" s="150"/>
      <c r="J135" s="151">
        <f>ROUND($I$135*$H$135,2)</f>
        <v>0</v>
      </c>
      <c r="K135" s="147"/>
      <c r="L135" s="43"/>
      <c r="M135" s="152"/>
      <c r="N135" s="153" t="s">
        <v>43</v>
      </c>
      <c r="O135" s="24"/>
      <c r="P135" s="154">
        <f>$O$135*$H$135</f>
        <v>0</v>
      </c>
      <c r="Q135" s="154">
        <v>0</v>
      </c>
      <c r="R135" s="154">
        <f>$Q$135*$H$135</f>
        <v>0</v>
      </c>
      <c r="S135" s="154">
        <v>0</v>
      </c>
      <c r="T135" s="155">
        <f>$S$135*$H$135</f>
        <v>0</v>
      </c>
      <c r="AR135" s="89" t="s">
        <v>158</v>
      </c>
      <c r="AT135" s="89" t="s">
        <v>154</v>
      </c>
      <c r="AU135" s="89" t="s">
        <v>80</v>
      </c>
      <c r="AY135" s="6" t="s">
        <v>149</v>
      </c>
      <c r="BE135" s="156">
        <f>IF($N$135="základní",$J$135,0)</f>
        <v>0</v>
      </c>
      <c r="BF135" s="156">
        <f>IF($N$135="snížená",$J$135,0)</f>
        <v>0</v>
      </c>
      <c r="BG135" s="156">
        <f>IF($N$135="zákl. přenesená",$J$135,0)</f>
        <v>0</v>
      </c>
      <c r="BH135" s="156">
        <f>IF($N$135="sníž. přenesená",$J$135,0)</f>
        <v>0</v>
      </c>
      <c r="BI135" s="156">
        <f>IF($N$135="nulová",$J$135,0)</f>
        <v>0</v>
      </c>
      <c r="BJ135" s="89" t="s">
        <v>21</v>
      </c>
      <c r="BK135" s="156">
        <f>ROUND($I$135*$H$135,2)</f>
        <v>0</v>
      </c>
      <c r="BL135" s="89" t="s">
        <v>158</v>
      </c>
      <c r="BM135" s="89" t="s">
        <v>210</v>
      </c>
    </row>
    <row r="136" spans="2:65" s="6" customFormat="1" ht="16.5" customHeight="1" x14ac:dyDescent="0.3">
      <c r="B136" s="23"/>
      <c r="C136" s="24"/>
      <c r="D136" s="157" t="s">
        <v>159</v>
      </c>
      <c r="E136" s="24"/>
      <c r="F136" s="158" t="s">
        <v>488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159</v>
      </c>
      <c r="AU136" s="6" t="s">
        <v>80</v>
      </c>
    </row>
    <row r="137" spans="2:65" s="6" customFormat="1" ht="15.75" customHeight="1" x14ac:dyDescent="0.3">
      <c r="B137" s="23"/>
      <c r="C137" s="145" t="s">
        <v>213</v>
      </c>
      <c r="D137" s="145" t="s">
        <v>154</v>
      </c>
      <c r="E137" s="146" t="s">
        <v>489</v>
      </c>
      <c r="F137" s="147" t="s">
        <v>490</v>
      </c>
      <c r="G137" s="148" t="s">
        <v>157</v>
      </c>
      <c r="H137" s="149">
        <v>3</v>
      </c>
      <c r="I137" s="150"/>
      <c r="J137" s="151">
        <f>ROUND($I$137*$H$137,2)</f>
        <v>0</v>
      </c>
      <c r="K137" s="147"/>
      <c r="L137" s="43"/>
      <c r="M137" s="152"/>
      <c r="N137" s="153" t="s">
        <v>43</v>
      </c>
      <c r="O137" s="24"/>
      <c r="P137" s="154">
        <f>$O$137*$H$137</f>
        <v>0</v>
      </c>
      <c r="Q137" s="154">
        <v>0</v>
      </c>
      <c r="R137" s="154">
        <f>$Q$137*$H$137</f>
        <v>0</v>
      </c>
      <c r="S137" s="154">
        <v>0</v>
      </c>
      <c r="T137" s="155">
        <f>$S$137*$H$137</f>
        <v>0</v>
      </c>
      <c r="AR137" s="89" t="s">
        <v>158</v>
      </c>
      <c r="AT137" s="89" t="s">
        <v>154</v>
      </c>
      <c r="AU137" s="89" t="s">
        <v>80</v>
      </c>
      <c r="AY137" s="6" t="s">
        <v>149</v>
      </c>
      <c r="BE137" s="156">
        <f>IF($N$137="základní",$J$137,0)</f>
        <v>0</v>
      </c>
      <c r="BF137" s="156">
        <f>IF($N$137="snížená",$J$137,0)</f>
        <v>0</v>
      </c>
      <c r="BG137" s="156">
        <f>IF($N$137="zákl. přenesená",$J$137,0)</f>
        <v>0</v>
      </c>
      <c r="BH137" s="156">
        <f>IF($N$137="sníž. přenesená",$J$137,0)</f>
        <v>0</v>
      </c>
      <c r="BI137" s="156">
        <f>IF($N$137="nulová",$J$137,0)</f>
        <v>0</v>
      </c>
      <c r="BJ137" s="89" t="s">
        <v>21</v>
      </c>
      <c r="BK137" s="156">
        <f>ROUND($I$137*$H$137,2)</f>
        <v>0</v>
      </c>
      <c r="BL137" s="89" t="s">
        <v>158</v>
      </c>
      <c r="BM137" s="89" t="s">
        <v>213</v>
      </c>
    </row>
    <row r="138" spans="2:65" s="6" customFormat="1" ht="16.5" customHeight="1" x14ac:dyDescent="0.3">
      <c r="B138" s="23"/>
      <c r="C138" s="24"/>
      <c r="D138" s="157" t="s">
        <v>159</v>
      </c>
      <c r="E138" s="24"/>
      <c r="F138" s="158" t="s">
        <v>490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159</v>
      </c>
      <c r="AU138" s="6" t="s">
        <v>80</v>
      </c>
    </row>
    <row r="139" spans="2:65" s="6" customFormat="1" ht="15.75" customHeight="1" x14ac:dyDescent="0.3">
      <c r="B139" s="23"/>
      <c r="C139" s="145" t="s">
        <v>7</v>
      </c>
      <c r="D139" s="145" t="s">
        <v>154</v>
      </c>
      <c r="E139" s="146" t="s">
        <v>491</v>
      </c>
      <c r="F139" s="147" t="s">
        <v>492</v>
      </c>
      <c r="G139" s="148" t="s">
        <v>157</v>
      </c>
      <c r="H139" s="149">
        <v>3</v>
      </c>
      <c r="I139" s="150"/>
      <c r="J139" s="151">
        <f>ROUND($I$139*$H$139,2)</f>
        <v>0</v>
      </c>
      <c r="K139" s="147"/>
      <c r="L139" s="43"/>
      <c r="M139" s="152"/>
      <c r="N139" s="153" t="s">
        <v>43</v>
      </c>
      <c r="O139" s="24"/>
      <c r="P139" s="154">
        <f>$O$139*$H$139</f>
        <v>0</v>
      </c>
      <c r="Q139" s="154">
        <v>0</v>
      </c>
      <c r="R139" s="154">
        <f>$Q$139*$H$139</f>
        <v>0</v>
      </c>
      <c r="S139" s="154">
        <v>0</v>
      </c>
      <c r="T139" s="155">
        <f>$S$139*$H$139</f>
        <v>0</v>
      </c>
      <c r="AR139" s="89" t="s">
        <v>158</v>
      </c>
      <c r="AT139" s="89" t="s">
        <v>154</v>
      </c>
      <c r="AU139" s="89" t="s">
        <v>80</v>
      </c>
      <c r="AY139" s="6" t="s">
        <v>149</v>
      </c>
      <c r="BE139" s="156">
        <f>IF($N$139="základní",$J$139,0)</f>
        <v>0</v>
      </c>
      <c r="BF139" s="156">
        <f>IF($N$139="snížená",$J$139,0)</f>
        <v>0</v>
      </c>
      <c r="BG139" s="156">
        <f>IF($N$139="zákl. přenesená",$J$139,0)</f>
        <v>0</v>
      </c>
      <c r="BH139" s="156">
        <f>IF($N$139="sníž. přenesená",$J$139,0)</f>
        <v>0</v>
      </c>
      <c r="BI139" s="156">
        <f>IF($N$139="nulová",$J$139,0)</f>
        <v>0</v>
      </c>
      <c r="BJ139" s="89" t="s">
        <v>21</v>
      </c>
      <c r="BK139" s="156">
        <f>ROUND($I$139*$H$139,2)</f>
        <v>0</v>
      </c>
      <c r="BL139" s="89" t="s">
        <v>158</v>
      </c>
      <c r="BM139" s="89" t="s">
        <v>7</v>
      </c>
    </row>
    <row r="140" spans="2:65" s="6" customFormat="1" ht="16.5" customHeight="1" x14ac:dyDescent="0.3">
      <c r="B140" s="23"/>
      <c r="C140" s="24"/>
      <c r="D140" s="157" t="s">
        <v>159</v>
      </c>
      <c r="E140" s="24"/>
      <c r="F140" s="158" t="s">
        <v>492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159</v>
      </c>
      <c r="AU140" s="6" t="s">
        <v>80</v>
      </c>
    </row>
    <row r="141" spans="2:65" s="6" customFormat="1" ht="15.75" customHeight="1" x14ac:dyDescent="0.3">
      <c r="B141" s="23"/>
      <c r="C141" s="145" t="s">
        <v>218</v>
      </c>
      <c r="D141" s="145" t="s">
        <v>154</v>
      </c>
      <c r="E141" s="146" t="s">
        <v>493</v>
      </c>
      <c r="F141" s="147" t="s">
        <v>494</v>
      </c>
      <c r="G141" s="148" t="s">
        <v>157</v>
      </c>
      <c r="H141" s="149">
        <v>1</v>
      </c>
      <c r="I141" s="150"/>
      <c r="J141" s="151">
        <f>ROUND($I$141*$H$141,2)</f>
        <v>0</v>
      </c>
      <c r="K141" s="147"/>
      <c r="L141" s="43"/>
      <c r="M141" s="152"/>
      <c r="N141" s="153" t="s">
        <v>43</v>
      </c>
      <c r="O141" s="24"/>
      <c r="P141" s="154">
        <f>$O$141*$H$141</f>
        <v>0</v>
      </c>
      <c r="Q141" s="154">
        <v>0</v>
      </c>
      <c r="R141" s="154">
        <f>$Q$141*$H$141</f>
        <v>0</v>
      </c>
      <c r="S141" s="154">
        <v>0</v>
      </c>
      <c r="T141" s="155">
        <f>$S$141*$H$141</f>
        <v>0</v>
      </c>
      <c r="AR141" s="89" t="s">
        <v>158</v>
      </c>
      <c r="AT141" s="89" t="s">
        <v>154</v>
      </c>
      <c r="AU141" s="89" t="s">
        <v>80</v>
      </c>
      <c r="AY141" s="6" t="s">
        <v>149</v>
      </c>
      <c r="BE141" s="156">
        <f>IF($N$141="základní",$J$141,0)</f>
        <v>0</v>
      </c>
      <c r="BF141" s="156">
        <f>IF($N$141="snížená",$J$141,0)</f>
        <v>0</v>
      </c>
      <c r="BG141" s="156">
        <f>IF($N$141="zákl. přenesená",$J$141,0)</f>
        <v>0</v>
      </c>
      <c r="BH141" s="156">
        <f>IF($N$141="sníž. přenesená",$J$141,0)</f>
        <v>0</v>
      </c>
      <c r="BI141" s="156">
        <f>IF($N$141="nulová",$J$141,0)</f>
        <v>0</v>
      </c>
      <c r="BJ141" s="89" t="s">
        <v>21</v>
      </c>
      <c r="BK141" s="156">
        <f>ROUND($I$141*$H$141,2)</f>
        <v>0</v>
      </c>
      <c r="BL141" s="89" t="s">
        <v>158</v>
      </c>
      <c r="BM141" s="89" t="s">
        <v>218</v>
      </c>
    </row>
    <row r="142" spans="2:65" s="6" customFormat="1" ht="16.5" customHeight="1" x14ac:dyDescent="0.3">
      <c r="B142" s="23"/>
      <c r="C142" s="24"/>
      <c r="D142" s="157" t="s">
        <v>159</v>
      </c>
      <c r="E142" s="24"/>
      <c r="F142" s="158" t="s">
        <v>494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159</v>
      </c>
      <c r="AU142" s="6" t="s">
        <v>80</v>
      </c>
    </row>
    <row r="143" spans="2:65" s="6" customFormat="1" ht="15.75" customHeight="1" x14ac:dyDescent="0.3">
      <c r="B143" s="23"/>
      <c r="C143" s="145" t="s">
        <v>223</v>
      </c>
      <c r="D143" s="145" t="s">
        <v>154</v>
      </c>
      <c r="E143" s="146" t="s">
        <v>1012</v>
      </c>
      <c r="F143" s="147" t="s">
        <v>1013</v>
      </c>
      <c r="G143" s="148" t="s">
        <v>157</v>
      </c>
      <c r="H143" s="149">
        <v>2</v>
      </c>
      <c r="I143" s="150"/>
      <c r="J143" s="151">
        <f>ROUND($I$143*$H$143,2)</f>
        <v>0</v>
      </c>
      <c r="K143" s="147"/>
      <c r="L143" s="43"/>
      <c r="M143" s="152"/>
      <c r="N143" s="153" t="s">
        <v>43</v>
      </c>
      <c r="O143" s="24"/>
      <c r="P143" s="154">
        <f>$O$143*$H$143</f>
        <v>0</v>
      </c>
      <c r="Q143" s="154">
        <v>0</v>
      </c>
      <c r="R143" s="154">
        <f>$Q$143*$H$143</f>
        <v>0</v>
      </c>
      <c r="S143" s="154">
        <v>0</v>
      </c>
      <c r="T143" s="155">
        <f>$S$143*$H$143</f>
        <v>0</v>
      </c>
      <c r="AR143" s="89" t="s">
        <v>158</v>
      </c>
      <c r="AT143" s="89" t="s">
        <v>154</v>
      </c>
      <c r="AU143" s="89" t="s">
        <v>80</v>
      </c>
      <c r="AY143" s="6" t="s">
        <v>149</v>
      </c>
      <c r="BE143" s="156">
        <f>IF($N$143="základní",$J$143,0)</f>
        <v>0</v>
      </c>
      <c r="BF143" s="156">
        <f>IF($N$143="snížená",$J$143,0)</f>
        <v>0</v>
      </c>
      <c r="BG143" s="156">
        <f>IF($N$143="zákl. přenesená",$J$143,0)</f>
        <v>0</v>
      </c>
      <c r="BH143" s="156">
        <f>IF($N$143="sníž. přenesená",$J$143,0)</f>
        <v>0</v>
      </c>
      <c r="BI143" s="156">
        <f>IF($N$143="nulová",$J$143,0)</f>
        <v>0</v>
      </c>
      <c r="BJ143" s="89" t="s">
        <v>21</v>
      </c>
      <c r="BK143" s="156">
        <f>ROUND($I$143*$H$143,2)</f>
        <v>0</v>
      </c>
      <c r="BL143" s="89" t="s">
        <v>158</v>
      </c>
      <c r="BM143" s="89" t="s">
        <v>223</v>
      </c>
    </row>
    <row r="144" spans="2:65" s="6" customFormat="1" ht="16.5" customHeight="1" x14ac:dyDescent="0.3">
      <c r="B144" s="23"/>
      <c r="C144" s="24"/>
      <c r="D144" s="157" t="s">
        <v>159</v>
      </c>
      <c r="E144" s="24"/>
      <c r="F144" s="158" t="s">
        <v>1013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159</v>
      </c>
      <c r="AU144" s="6" t="s">
        <v>80</v>
      </c>
    </row>
    <row r="145" spans="2:65" s="6" customFormat="1" ht="15.75" customHeight="1" x14ac:dyDescent="0.3">
      <c r="B145" s="23"/>
      <c r="C145" s="145" t="s">
        <v>227</v>
      </c>
      <c r="D145" s="145" t="s">
        <v>154</v>
      </c>
      <c r="E145" s="146" t="s">
        <v>495</v>
      </c>
      <c r="F145" s="147" t="s">
        <v>496</v>
      </c>
      <c r="G145" s="148" t="s">
        <v>157</v>
      </c>
      <c r="H145" s="149">
        <v>2</v>
      </c>
      <c r="I145" s="150"/>
      <c r="J145" s="151">
        <f>ROUND($I$145*$H$145,2)</f>
        <v>0</v>
      </c>
      <c r="K145" s="147"/>
      <c r="L145" s="43"/>
      <c r="M145" s="152"/>
      <c r="N145" s="153" t="s">
        <v>43</v>
      </c>
      <c r="O145" s="24"/>
      <c r="P145" s="154">
        <f>$O$145*$H$145</f>
        <v>0</v>
      </c>
      <c r="Q145" s="154">
        <v>0</v>
      </c>
      <c r="R145" s="154">
        <f>$Q$145*$H$145</f>
        <v>0</v>
      </c>
      <c r="S145" s="154">
        <v>0</v>
      </c>
      <c r="T145" s="155">
        <f>$S$145*$H$145</f>
        <v>0</v>
      </c>
      <c r="AR145" s="89" t="s">
        <v>158</v>
      </c>
      <c r="AT145" s="89" t="s">
        <v>154</v>
      </c>
      <c r="AU145" s="89" t="s">
        <v>80</v>
      </c>
      <c r="AY145" s="6" t="s">
        <v>149</v>
      </c>
      <c r="BE145" s="156">
        <f>IF($N$145="základní",$J$145,0)</f>
        <v>0</v>
      </c>
      <c r="BF145" s="156">
        <f>IF($N$145="snížená",$J$145,0)</f>
        <v>0</v>
      </c>
      <c r="BG145" s="156">
        <f>IF($N$145="zákl. přenesená",$J$145,0)</f>
        <v>0</v>
      </c>
      <c r="BH145" s="156">
        <f>IF($N$145="sníž. přenesená",$J$145,0)</f>
        <v>0</v>
      </c>
      <c r="BI145" s="156">
        <f>IF($N$145="nulová",$J$145,0)</f>
        <v>0</v>
      </c>
      <c r="BJ145" s="89" t="s">
        <v>21</v>
      </c>
      <c r="BK145" s="156">
        <f>ROUND($I$145*$H$145,2)</f>
        <v>0</v>
      </c>
      <c r="BL145" s="89" t="s">
        <v>158</v>
      </c>
      <c r="BM145" s="89" t="s">
        <v>227</v>
      </c>
    </row>
    <row r="146" spans="2:65" s="6" customFormat="1" ht="16.5" customHeight="1" x14ac:dyDescent="0.3">
      <c r="B146" s="23"/>
      <c r="C146" s="24"/>
      <c r="D146" s="157" t="s">
        <v>159</v>
      </c>
      <c r="E146" s="24"/>
      <c r="F146" s="158" t="s">
        <v>496</v>
      </c>
      <c r="G146" s="24"/>
      <c r="H146" s="24"/>
      <c r="J146" s="24"/>
      <c r="K146" s="24"/>
      <c r="L146" s="43"/>
      <c r="M146" s="56"/>
      <c r="N146" s="24"/>
      <c r="O146" s="24"/>
      <c r="P146" s="24"/>
      <c r="Q146" s="24"/>
      <c r="R146" s="24"/>
      <c r="S146" s="24"/>
      <c r="T146" s="57"/>
      <c r="AT146" s="6" t="s">
        <v>159</v>
      </c>
      <c r="AU146" s="6" t="s">
        <v>80</v>
      </c>
    </row>
    <row r="147" spans="2:65" s="6" customFormat="1" ht="15.75" customHeight="1" x14ac:dyDescent="0.3">
      <c r="B147" s="23"/>
      <c r="C147" s="145" t="s">
        <v>230</v>
      </c>
      <c r="D147" s="145" t="s">
        <v>154</v>
      </c>
      <c r="E147" s="146" t="s">
        <v>497</v>
      </c>
      <c r="F147" s="147" t="s">
        <v>498</v>
      </c>
      <c r="G147" s="148" t="s">
        <v>157</v>
      </c>
      <c r="H147" s="149">
        <v>1</v>
      </c>
      <c r="I147" s="150"/>
      <c r="J147" s="151">
        <f>ROUND($I$147*$H$147,2)</f>
        <v>0</v>
      </c>
      <c r="K147" s="147"/>
      <c r="L147" s="43"/>
      <c r="M147" s="152"/>
      <c r="N147" s="153" t="s">
        <v>43</v>
      </c>
      <c r="O147" s="24"/>
      <c r="P147" s="154">
        <f>$O$147*$H$147</f>
        <v>0</v>
      </c>
      <c r="Q147" s="154">
        <v>0</v>
      </c>
      <c r="R147" s="154">
        <f>$Q$147*$H$147</f>
        <v>0</v>
      </c>
      <c r="S147" s="154">
        <v>0</v>
      </c>
      <c r="T147" s="155">
        <f>$S$147*$H$147</f>
        <v>0</v>
      </c>
      <c r="AR147" s="89" t="s">
        <v>158</v>
      </c>
      <c r="AT147" s="89" t="s">
        <v>154</v>
      </c>
      <c r="AU147" s="89" t="s">
        <v>80</v>
      </c>
      <c r="AY147" s="6" t="s">
        <v>149</v>
      </c>
      <c r="BE147" s="156">
        <f>IF($N$147="základní",$J$147,0)</f>
        <v>0</v>
      </c>
      <c r="BF147" s="156">
        <f>IF($N$147="snížená",$J$147,0)</f>
        <v>0</v>
      </c>
      <c r="BG147" s="156">
        <f>IF($N$147="zákl. přenesená",$J$147,0)</f>
        <v>0</v>
      </c>
      <c r="BH147" s="156">
        <f>IF($N$147="sníž. přenesená",$J$147,0)</f>
        <v>0</v>
      </c>
      <c r="BI147" s="156">
        <f>IF($N$147="nulová",$J$147,0)</f>
        <v>0</v>
      </c>
      <c r="BJ147" s="89" t="s">
        <v>21</v>
      </c>
      <c r="BK147" s="156">
        <f>ROUND($I$147*$H$147,2)</f>
        <v>0</v>
      </c>
      <c r="BL147" s="89" t="s">
        <v>158</v>
      </c>
      <c r="BM147" s="89" t="s">
        <v>230</v>
      </c>
    </row>
    <row r="148" spans="2:65" s="6" customFormat="1" ht="16.5" customHeight="1" x14ac:dyDescent="0.3">
      <c r="B148" s="23"/>
      <c r="C148" s="24"/>
      <c r="D148" s="157" t="s">
        <v>159</v>
      </c>
      <c r="E148" s="24"/>
      <c r="F148" s="158" t="s">
        <v>498</v>
      </c>
      <c r="G148" s="24"/>
      <c r="H148" s="24"/>
      <c r="J148" s="24"/>
      <c r="K148" s="24"/>
      <c r="L148" s="43"/>
      <c r="M148" s="56"/>
      <c r="N148" s="24"/>
      <c r="O148" s="24"/>
      <c r="P148" s="24"/>
      <c r="Q148" s="24"/>
      <c r="R148" s="24"/>
      <c r="S148" s="24"/>
      <c r="T148" s="57"/>
      <c r="AT148" s="6" t="s">
        <v>159</v>
      </c>
      <c r="AU148" s="6" t="s">
        <v>80</v>
      </c>
    </row>
    <row r="149" spans="2:65" s="6" customFormat="1" ht="15.75" customHeight="1" x14ac:dyDescent="0.3">
      <c r="B149" s="23"/>
      <c r="C149" s="145" t="s">
        <v>235</v>
      </c>
      <c r="D149" s="145" t="s">
        <v>154</v>
      </c>
      <c r="E149" s="146" t="s">
        <v>166</v>
      </c>
      <c r="F149" s="147" t="s">
        <v>1014</v>
      </c>
      <c r="G149" s="148" t="s">
        <v>157</v>
      </c>
      <c r="H149" s="149">
        <v>1</v>
      </c>
      <c r="I149" s="150"/>
      <c r="J149" s="151">
        <f>ROUND($I$149*$H$149,2)</f>
        <v>0</v>
      </c>
      <c r="K149" s="147"/>
      <c r="L149" s="43"/>
      <c r="M149" s="152"/>
      <c r="N149" s="153" t="s">
        <v>43</v>
      </c>
      <c r="O149" s="24"/>
      <c r="P149" s="154">
        <f>$O$149*$H$149</f>
        <v>0</v>
      </c>
      <c r="Q149" s="154">
        <v>0</v>
      </c>
      <c r="R149" s="154">
        <f>$Q$149*$H$149</f>
        <v>0</v>
      </c>
      <c r="S149" s="154">
        <v>0</v>
      </c>
      <c r="T149" s="155">
        <f>$S$149*$H$149</f>
        <v>0</v>
      </c>
      <c r="AR149" s="89" t="s">
        <v>158</v>
      </c>
      <c r="AT149" s="89" t="s">
        <v>154</v>
      </c>
      <c r="AU149" s="89" t="s">
        <v>80</v>
      </c>
      <c r="AY149" s="6" t="s">
        <v>149</v>
      </c>
      <c r="BE149" s="156">
        <f>IF($N$149="základní",$J$149,0)</f>
        <v>0</v>
      </c>
      <c r="BF149" s="156">
        <f>IF($N$149="snížená",$J$149,0)</f>
        <v>0</v>
      </c>
      <c r="BG149" s="156">
        <f>IF($N$149="zákl. přenesená",$J$149,0)</f>
        <v>0</v>
      </c>
      <c r="BH149" s="156">
        <f>IF($N$149="sníž. přenesená",$J$149,0)</f>
        <v>0</v>
      </c>
      <c r="BI149" s="156">
        <f>IF($N$149="nulová",$J$149,0)</f>
        <v>0</v>
      </c>
      <c r="BJ149" s="89" t="s">
        <v>21</v>
      </c>
      <c r="BK149" s="156">
        <f>ROUND($I$149*$H$149,2)</f>
        <v>0</v>
      </c>
      <c r="BL149" s="89" t="s">
        <v>158</v>
      </c>
      <c r="BM149" s="89" t="s">
        <v>235</v>
      </c>
    </row>
    <row r="150" spans="2:65" s="6" customFormat="1" ht="16.5" customHeight="1" x14ac:dyDescent="0.3">
      <c r="B150" s="23"/>
      <c r="C150" s="24"/>
      <c r="D150" s="157" t="s">
        <v>159</v>
      </c>
      <c r="E150" s="24"/>
      <c r="F150" s="158" t="s">
        <v>1014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159</v>
      </c>
      <c r="AU150" s="6" t="s">
        <v>80</v>
      </c>
    </row>
    <row r="151" spans="2:65" s="6" customFormat="1" ht="15.75" customHeight="1" x14ac:dyDescent="0.3">
      <c r="B151" s="23"/>
      <c r="C151" s="145" t="s">
        <v>238</v>
      </c>
      <c r="D151" s="145" t="s">
        <v>154</v>
      </c>
      <c r="E151" s="146" t="s">
        <v>169</v>
      </c>
      <c r="F151" s="147" t="s">
        <v>1015</v>
      </c>
      <c r="G151" s="148" t="s">
        <v>157</v>
      </c>
      <c r="H151" s="149">
        <v>1</v>
      </c>
      <c r="I151" s="150"/>
      <c r="J151" s="151">
        <f>ROUND($I$151*$H$151,2)</f>
        <v>0</v>
      </c>
      <c r="K151" s="147"/>
      <c r="L151" s="43"/>
      <c r="M151" s="152"/>
      <c r="N151" s="153" t="s">
        <v>43</v>
      </c>
      <c r="O151" s="24"/>
      <c r="P151" s="154">
        <f>$O$151*$H$151</f>
        <v>0</v>
      </c>
      <c r="Q151" s="154">
        <v>0</v>
      </c>
      <c r="R151" s="154">
        <f>$Q$151*$H$151</f>
        <v>0</v>
      </c>
      <c r="S151" s="154">
        <v>0</v>
      </c>
      <c r="T151" s="155">
        <f>$S$151*$H$151</f>
        <v>0</v>
      </c>
      <c r="AR151" s="89" t="s">
        <v>158</v>
      </c>
      <c r="AT151" s="89" t="s">
        <v>154</v>
      </c>
      <c r="AU151" s="89" t="s">
        <v>80</v>
      </c>
      <c r="AY151" s="6" t="s">
        <v>149</v>
      </c>
      <c r="BE151" s="156">
        <f>IF($N$151="základní",$J$151,0)</f>
        <v>0</v>
      </c>
      <c r="BF151" s="156">
        <f>IF($N$151="snížená",$J$151,0)</f>
        <v>0</v>
      </c>
      <c r="BG151" s="156">
        <f>IF($N$151="zákl. přenesená",$J$151,0)</f>
        <v>0</v>
      </c>
      <c r="BH151" s="156">
        <f>IF($N$151="sníž. přenesená",$J$151,0)</f>
        <v>0</v>
      </c>
      <c r="BI151" s="156">
        <f>IF($N$151="nulová",$J$151,0)</f>
        <v>0</v>
      </c>
      <c r="BJ151" s="89" t="s">
        <v>21</v>
      </c>
      <c r="BK151" s="156">
        <f>ROUND($I$151*$H$151,2)</f>
        <v>0</v>
      </c>
      <c r="BL151" s="89" t="s">
        <v>158</v>
      </c>
      <c r="BM151" s="89" t="s">
        <v>238</v>
      </c>
    </row>
    <row r="152" spans="2:65" s="6" customFormat="1" ht="16.5" customHeight="1" x14ac:dyDescent="0.3">
      <c r="B152" s="23"/>
      <c r="C152" s="24"/>
      <c r="D152" s="157" t="s">
        <v>159</v>
      </c>
      <c r="E152" s="24"/>
      <c r="F152" s="158" t="s">
        <v>1015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159</v>
      </c>
      <c r="AU152" s="6" t="s">
        <v>80</v>
      </c>
    </row>
    <row r="153" spans="2:65" s="6" customFormat="1" ht="15.75" customHeight="1" x14ac:dyDescent="0.3">
      <c r="B153" s="23"/>
      <c r="C153" s="145" t="s">
        <v>243</v>
      </c>
      <c r="D153" s="145" t="s">
        <v>154</v>
      </c>
      <c r="E153" s="146" t="s">
        <v>172</v>
      </c>
      <c r="F153" s="147" t="s">
        <v>501</v>
      </c>
      <c r="G153" s="148" t="s">
        <v>157</v>
      </c>
      <c r="H153" s="149">
        <v>1</v>
      </c>
      <c r="I153" s="150"/>
      <c r="J153" s="151">
        <f>ROUND($I$153*$H$153,2)</f>
        <v>0</v>
      </c>
      <c r="K153" s="147"/>
      <c r="L153" s="43"/>
      <c r="M153" s="152"/>
      <c r="N153" s="153" t="s">
        <v>43</v>
      </c>
      <c r="O153" s="24"/>
      <c r="P153" s="154">
        <f>$O$153*$H$153</f>
        <v>0</v>
      </c>
      <c r="Q153" s="154">
        <v>0</v>
      </c>
      <c r="R153" s="154">
        <f>$Q$153*$H$153</f>
        <v>0</v>
      </c>
      <c r="S153" s="154">
        <v>0</v>
      </c>
      <c r="T153" s="155">
        <f>$S$153*$H$153</f>
        <v>0</v>
      </c>
      <c r="AR153" s="89" t="s">
        <v>158</v>
      </c>
      <c r="AT153" s="89" t="s">
        <v>154</v>
      </c>
      <c r="AU153" s="89" t="s">
        <v>80</v>
      </c>
      <c r="AY153" s="6" t="s">
        <v>149</v>
      </c>
      <c r="BE153" s="156">
        <f>IF($N$153="základní",$J$153,0)</f>
        <v>0</v>
      </c>
      <c r="BF153" s="156">
        <f>IF($N$153="snížená",$J$153,0)</f>
        <v>0</v>
      </c>
      <c r="BG153" s="156">
        <f>IF($N$153="zákl. přenesená",$J$153,0)</f>
        <v>0</v>
      </c>
      <c r="BH153" s="156">
        <f>IF($N$153="sníž. přenesená",$J$153,0)</f>
        <v>0</v>
      </c>
      <c r="BI153" s="156">
        <f>IF($N$153="nulová",$J$153,0)</f>
        <v>0</v>
      </c>
      <c r="BJ153" s="89" t="s">
        <v>21</v>
      </c>
      <c r="BK153" s="156">
        <f>ROUND($I$153*$H$153,2)</f>
        <v>0</v>
      </c>
      <c r="BL153" s="89" t="s">
        <v>158</v>
      </c>
      <c r="BM153" s="89" t="s">
        <v>243</v>
      </c>
    </row>
    <row r="154" spans="2:65" s="6" customFormat="1" ht="16.5" customHeight="1" x14ac:dyDescent="0.3">
      <c r="B154" s="23"/>
      <c r="C154" s="24"/>
      <c r="D154" s="157" t="s">
        <v>159</v>
      </c>
      <c r="E154" s="24"/>
      <c r="F154" s="158" t="s">
        <v>501</v>
      </c>
      <c r="G154" s="24"/>
      <c r="H154" s="24"/>
      <c r="J154" s="24"/>
      <c r="K154" s="24"/>
      <c r="L154" s="43"/>
      <c r="M154" s="56"/>
      <c r="N154" s="24"/>
      <c r="O154" s="24"/>
      <c r="P154" s="24"/>
      <c r="Q154" s="24"/>
      <c r="R154" s="24"/>
      <c r="S154" s="24"/>
      <c r="T154" s="57"/>
      <c r="AT154" s="6" t="s">
        <v>159</v>
      </c>
      <c r="AU154" s="6" t="s">
        <v>80</v>
      </c>
    </row>
    <row r="155" spans="2:65" s="6" customFormat="1" ht="15.75" customHeight="1" x14ac:dyDescent="0.3">
      <c r="B155" s="23"/>
      <c r="C155" s="145" t="s">
        <v>246</v>
      </c>
      <c r="D155" s="145" t="s">
        <v>154</v>
      </c>
      <c r="E155" s="146" t="s">
        <v>175</v>
      </c>
      <c r="F155" s="147" t="s">
        <v>502</v>
      </c>
      <c r="G155" s="148" t="s">
        <v>157</v>
      </c>
      <c r="H155" s="149">
        <v>1</v>
      </c>
      <c r="I155" s="150"/>
      <c r="J155" s="151">
        <f>ROUND($I$155*$H$155,2)</f>
        <v>0</v>
      </c>
      <c r="K155" s="147"/>
      <c r="L155" s="43"/>
      <c r="M155" s="152"/>
      <c r="N155" s="153" t="s">
        <v>43</v>
      </c>
      <c r="O155" s="24"/>
      <c r="P155" s="154">
        <f>$O$155*$H$155</f>
        <v>0</v>
      </c>
      <c r="Q155" s="154">
        <v>0</v>
      </c>
      <c r="R155" s="154">
        <f>$Q$155*$H$155</f>
        <v>0</v>
      </c>
      <c r="S155" s="154">
        <v>0</v>
      </c>
      <c r="T155" s="155">
        <f>$S$155*$H$155</f>
        <v>0</v>
      </c>
      <c r="AR155" s="89" t="s">
        <v>158</v>
      </c>
      <c r="AT155" s="89" t="s">
        <v>154</v>
      </c>
      <c r="AU155" s="89" t="s">
        <v>80</v>
      </c>
      <c r="AY155" s="6" t="s">
        <v>149</v>
      </c>
      <c r="BE155" s="156">
        <f>IF($N$155="základní",$J$155,0)</f>
        <v>0</v>
      </c>
      <c r="BF155" s="156">
        <f>IF($N$155="snížená",$J$155,0)</f>
        <v>0</v>
      </c>
      <c r="BG155" s="156">
        <f>IF($N$155="zákl. přenesená",$J$155,0)</f>
        <v>0</v>
      </c>
      <c r="BH155" s="156">
        <f>IF($N$155="sníž. přenesená",$J$155,0)</f>
        <v>0</v>
      </c>
      <c r="BI155" s="156">
        <f>IF($N$155="nulová",$J$155,0)</f>
        <v>0</v>
      </c>
      <c r="BJ155" s="89" t="s">
        <v>21</v>
      </c>
      <c r="BK155" s="156">
        <f>ROUND($I$155*$H$155,2)</f>
        <v>0</v>
      </c>
      <c r="BL155" s="89" t="s">
        <v>158</v>
      </c>
      <c r="BM155" s="89" t="s">
        <v>246</v>
      </c>
    </row>
    <row r="156" spans="2:65" s="6" customFormat="1" ht="16.5" customHeight="1" x14ac:dyDescent="0.3">
      <c r="B156" s="23"/>
      <c r="C156" s="24"/>
      <c r="D156" s="157" t="s">
        <v>159</v>
      </c>
      <c r="E156" s="24"/>
      <c r="F156" s="158" t="s">
        <v>502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159</v>
      </c>
      <c r="AU156" s="6" t="s">
        <v>80</v>
      </c>
    </row>
    <row r="157" spans="2:65" s="6" customFormat="1" ht="15.75" customHeight="1" x14ac:dyDescent="0.3">
      <c r="B157" s="23"/>
      <c r="C157" s="145" t="s">
        <v>249</v>
      </c>
      <c r="D157" s="145" t="s">
        <v>154</v>
      </c>
      <c r="E157" s="146" t="s">
        <v>178</v>
      </c>
      <c r="F157" s="147" t="s">
        <v>503</v>
      </c>
      <c r="G157" s="148" t="s">
        <v>157</v>
      </c>
      <c r="H157" s="149">
        <v>4</v>
      </c>
      <c r="I157" s="150"/>
      <c r="J157" s="151">
        <f>ROUND($I$157*$H$157,2)</f>
        <v>0</v>
      </c>
      <c r="K157" s="147"/>
      <c r="L157" s="43"/>
      <c r="M157" s="152"/>
      <c r="N157" s="153" t="s">
        <v>43</v>
      </c>
      <c r="O157" s="24"/>
      <c r="P157" s="154">
        <f>$O$157*$H$157</f>
        <v>0</v>
      </c>
      <c r="Q157" s="154">
        <v>0</v>
      </c>
      <c r="R157" s="154">
        <f>$Q$157*$H$157</f>
        <v>0</v>
      </c>
      <c r="S157" s="154">
        <v>0</v>
      </c>
      <c r="T157" s="155">
        <f>$S$157*$H$157</f>
        <v>0</v>
      </c>
      <c r="AR157" s="89" t="s">
        <v>158</v>
      </c>
      <c r="AT157" s="89" t="s">
        <v>154</v>
      </c>
      <c r="AU157" s="89" t="s">
        <v>80</v>
      </c>
      <c r="AY157" s="6" t="s">
        <v>149</v>
      </c>
      <c r="BE157" s="156">
        <f>IF($N$157="základní",$J$157,0)</f>
        <v>0</v>
      </c>
      <c r="BF157" s="156">
        <f>IF($N$157="snížená",$J$157,0)</f>
        <v>0</v>
      </c>
      <c r="BG157" s="156">
        <f>IF($N$157="zákl. přenesená",$J$157,0)</f>
        <v>0</v>
      </c>
      <c r="BH157" s="156">
        <f>IF($N$157="sníž. přenesená",$J$157,0)</f>
        <v>0</v>
      </c>
      <c r="BI157" s="156">
        <f>IF($N$157="nulová",$J$157,0)</f>
        <v>0</v>
      </c>
      <c r="BJ157" s="89" t="s">
        <v>21</v>
      </c>
      <c r="BK157" s="156">
        <f>ROUND($I$157*$H$157,2)</f>
        <v>0</v>
      </c>
      <c r="BL157" s="89" t="s">
        <v>158</v>
      </c>
      <c r="BM157" s="89" t="s">
        <v>249</v>
      </c>
    </row>
    <row r="158" spans="2:65" s="6" customFormat="1" ht="16.5" customHeight="1" x14ac:dyDescent="0.3">
      <c r="B158" s="23"/>
      <c r="C158" s="24"/>
      <c r="D158" s="157" t="s">
        <v>159</v>
      </c>
      <c r="E158" s="24"/>
      <c r="F158" s="158" t="s">
        <v>503</v>
      </c>
      <c r="G158" s="24"/>
      <c r="H158" s="24"/>
      <c r="J158" s="24"/>
      <c r="K158" s="24"/>
      <c r="L158" s="43"/>
      <c r="M158" s="56"/>
      <c r="N158" s="24"/>
      <c r="O158" s="24"/>
      <c r="P158" s="24"/>
      <c r="Q158" s="24"/>
      <c r="R158" s="24"/>
      <c r="S158" s="24"/>
      <c r="T158" s="57"/>
      <c r="AT158" s="6" t="s">
        <v>159</v>
      </c>
      <c r="AU158" s="6" t="s">
        <v>80</v>
      </c>
    </row>
    <row r="159" spans="2:65" s="6" customFormat="1" ht="15.75" customHeight="1" x14ac:dyDescent="0.3">
      <c r="B159" s="23"/>
      <c r="C159" s="145" t="s">
        <v>252</v>
      </c>
      <c r="D159" s="145" t="s">
        <v>154</v>
      </c>
      <c r="E159" s="146" t="s">
        <v>183</v>
      </c>
      <c r="F159" s="147" t="s">
        <v>504</v>
      </c>
      <c r="G159" s="148" t="s">
        <v>410</v>
      </c>
      <c r="H159" s="149">
        <v>1</v>
      </c>
      <c r="I159" s="150"/>
      <c r="J159" s="151">
        <f>ROUND($I$159*$H$159,2)</f>
        <v>0</v>
      </c>
      <c r="K159" s="147"/>
      <c r="L159" s="43"/>
      <c r="M159" s="152"/>
      <c r="N159" s="153" t="s">
        <v>43</v>
      </c>
      <c r="O159" s="24"/>
      <c r="P159" s="154">
        <f>$O$159*$H$159</f>
        <v>0</v>
      </c>
      <c r="Q159" s="154">
        <v>0</v>
      </c>
      <c r="R159" s="154">
        <f>$Q$159*$H$159</f>
        <v>0</v>
      </c>
      <c r="S159" s="154">
        <v>0</v>
      </c>
      <c r="T159" s="155">
        <f>$S$159*$H$159</f>
        <v>0</v>
      </c>
      <c r="AR159" s="89" t="s">
        <v>158</v>
      </c>
      <c r="AT159" s="89" t="s">
        <v>154</v>
      </c>
      <c r="AU159" s="89" t="s">
        <v>80</v>
      </c>
      <c r="AY159" s="6" t="s">
        <v>149</v>
      </c>
      <c r="BE159" s="156">
        <f>IF($N$159="základní",$J$159,0)</f>
        <v>0</v>
      </c>
      <c r="BF159" s="156">
        <f>IF($N$159="snížená",$J$159,0)</f>
        <v>0</v>
      </c>
      <c r="BG159" s="156">
        <f>IF($N$159="zákl. přenesená",$J$159,0)</f>
        <v>0</v>
      </c>
      <c r="BH159" s="156">
        <f>IF($N$159="sníž. přenesená",$J$159,0)</f>
        <v>0</v>
      </c>
      <c r="BI159" s="156">
        <f>IF($N$159="nulová",$J$159,0)</f>
        <v>0</v>
      </c>
      <c r="BJ159" s="89" t="s">
        <v>21</v>
      </c>
      <c r="BK159" s="156">
        <f>ROUND($I$159*$H$159,2)</f>
        <v>0</v>
      </c>
      <c r="BL159" s="89" t="s">
        <v>158</v>
      </c>
      <c r="BM159" s="89" t="s">
        <v>252</v>
      </c>
    </row>
    <row r="160" spans="2:65" s="6" customFormat="1" ht="16.5" customHeight="1" x14ac:dyDescent="0.3">
      <c r="B160" s="23"/>
      <c r="C160" s="24"/>
      <c r="D160" s="157" t="s">
        <v>159</v>
      </c>
      <c r="E160" s="24"/>
      <c r="F160" s="158" t="s">
        <v>504</v>
      </c>
      <c r="G160" s="24"/>
      <c r="H160" s="24"/>
      <c r="J160" s="24"/>
      <c r="K160" s="24"/>
      <c r="L160" s="43"/>
      <c r="M160" s="56"/>
      <c r="N160" s="24"/>
      <c r="O160" s="24"/>
      <c r="P160" s="24"/>
      <c r="Q160" s="24"/>
      <c r="R160" s="24"/>
      <c r="S160" s="24"/>
      <c r="T160" s="57"/>
      <c r="AT160" s="6" t="s">
        <v>159</v>
      </c>
      <c r="AU160" s="6" t="s">
        <v>80</v>
      </c>
    </row>
    <row r="161" spans="2:65" s="6" customFormat="1" ht="15.75" customHeight="1" x14ac:dyDescent="0.3">
      <c r="B161" s="23"/>
      <c r="C161" s="145" t="s">
        <v>255</v>
      </c>
      <c r="D161" s="145" t="s">
        <v>154</v>
      </c>
      <c r="E161" s="146" t="s">
        <v>186</v>
      </c>
      <c r="F161" s="147" t="s">
        <v>505</v>
      </c>
      <c r="G161" s="148" t="s">
        <v>157</v>
      </c>
      <c r="H161" s="149">
        <v>3</v>
      </c>
      <c r="I161" s="150"/>
      <c r="J161" s="151">
        <f>ROUND($I$161*$H$161,2)</f>
        <v>0</v>
      </c>
      <c r="K161" s="147"/>
      <c r="L161" s="43"/>
      <c r="M161" s="152"/>
      <c r="N161" s="153" t="s">
        <v>43</v>
      </c>
      <c r="O161" s="24"/>
      <c r="P161" s="154">
        <f>$O$161*$H$161</f>
        <v>0</v>
      </c>
      <c r="Q161" s="154">
        <v>0</v>
      </c>
      <c r="R161" s="154">
        <f>$Q$161*$H$161</f>
        <v>0</v>
      </c>
      <c r="S161" s="154">
        <v>0</v>
      </c>
      <c r="T161" s="155">
        <f>$S$161*$H$161</f>
        <v>0</v>
      </c>
      <c r="AR161" s="89" t="s">
        <v>158</v>
      </c>
      <c r="AT161" s="89" t="s">
        <v>154</v>
      </c>
      <c r="AU161" s="89" t="s">
        <v>80</v>
      </c>
      <c r="AY161" s="6" t="s">
        <v>149</v>
      </c>
      <c r="BE161" s="156">
        <f>IF($N$161="základní",$J$161,0)</f>
        <v>0</v>
      </c>
      <c r="BF161" s="156">
        <f>IF($N$161="snížená",$J$161,0)</f>
        <v>0</v>
      </c>
      <c r="BG161" s="156">
        <f>IF($N$161="zákl. přenesená",$J$161,0)</f>
        <v>0</v>
      </c>
      <c r="BH161" s="156">
        <f>IF($N$161="sníž. přenesená",$J$161,0)</f>
        <v>0</v>
      </c>
      <c r="BI161" s="156">
        <f>IF($N$161="nulová",$J$161,0)</f>
        <v>0</v>
      </c>
      <c r="BJ161" s="89" t="s">
        <v>21</v>
      </c>
      <c r="BK161" s="156">
        <f>ROUND($I$161*$H$161,2)</f>
        <v>0</v>
      </c>
      <c r="BL161" s="89" t="s">
        <v>158</v>
      </c>
      <c r="BM161" s="89" t="s">
        <v>255</v>
      </c>
    </row>
    <row r="162" spans="2:65" s="6" customFormat="1" ht="16.5" customHeight="1" x14ac:dyDescent="0.3">
      <c r="B162" s="23"/>
      <c r="C162" s="24"/>
      <c r="D162" s="157" t="s">
        <v>159</v>
      </c>
      <c r="E162" s="24"/>
      <c r="F162" s="158" t="s">
        <v>505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159</v>
      </c>
      <c r="AU162" s="6" t="s">
        <v>80</v>
      </c>
    </row>
    <row r="163" spans="2:65" s="6" customFormat="1" ht="27" customHeight="1" x14ac:dyDescent="0.3">
      <c r="B163" s="23"/>
      <c r="C163" s="145" t="s">
        <v>258</v>
      </c>
      <c r="D163" s="145" t="s">
        <v>154</v>
      </c>
      <c r="E163" s="146" t="s">
        <v>189</v>
      </c>
      <c r="F163" s="147" t="s">
        <v>506</v>
      </c>
      <c r="G163" s="148" t="s">
        <v>410</v>
      </c>
      <c r="H163" s="149">
        <v>1</v>
      </c>
      <c r="I163" s="150"/>
      <c r="J163" s="151">
        <f>ROUND($I$163*$H$163,2)</f>
        <v>0</v>
      </c>
      <c r="K163" s="147"/>
      <c r="L163" s="43"/>
      <c r="M163" s="152"/>
      <c r="N163" s="153" t="s">
        <v>43</v>
      </c>
      <c r="O163" s="24"/>
      <c r="P163" s="154">
        <f>$O$163*$H$163</f>
        <v>0</v>
      </c>
      <c r="Q163" s="154">
        <v>0</v>
      </c>
      <c r="R163" s="154">
        <f>$Q$163*$H$163</f>
        <v>0</v>
      </c>
      <c r="S163" s="154">
        <v>0</v>
      </c>
      <c r="T163" s="155">
        <f>$S$163*$H$163</f>
        <v>0</v>
      </c>
      <c r="AR163" s="89" t="s">
        <v>158</v>
      </c>
      <c r="AT163" s="89" t="s">
        <v>154</v>
      </c>
      <c r="AU163" s="89" t="s">
        <v>80</v>
      </c>
      <c r="AY163" s="6" t="s">
        <v>149</v>
      </c>
      <c r="BE163" s="156">
        <f>IF($N$163="základní",$J$163,0)</f>
        <v>0</v>
      </c>
      <c r="BF163" s="156">
        <f>IF($N$163="snížená",$J$163,0)</f>
        <v>0</v>
      </c>
      <c r="BG163" s="156">
        <f>IF($N$163="zákl. přenesená",$J$163,0)</f>
        <v>0</v>
      </c>
      <c r="BH163" s="156">
        <f>IF($N$163="sníž. přenesená",$J$163,0)</f>
        <v>0</v>
      </c>
      <c r="BI163" s="156">
        <f>IF($N$163="nulová",$J$163,0)</f>
        <v>0</v>
      </c>
      <c r="BJ163" s="89" t="s">
        <v>21</v>
      </c>
      <c r="BK163" s="156">
        <f>ROUND($I$163*$H$163,2)</f>
        <v>0</v>
      </c>
      <c r="BL163" s="89" t="s">
        <v>158</v>
      </c>
      <c r="BM163" s="89" t="s">
        <v>258</v>
      </c>
    </row>
    <row r="164" spans="2:65" s="6" customFormat="1" ht="16.5" customHeight="1" x14ac:dyDescent="0.3">
      <c r="B164" s="23"/>
      <c r="C164" s="24"/>
      <c r="D164" s="157" t="s">
        <v>159</v>
      </c>
      <c r="E164" s="24"/>
      <c r="F164" s="158" t="s">
        <v>506</v>
      </c>
      <c r="G164" s="24"/>
      <c r="H164" s="24"/>
      <c r="J164" s="24"/>
      <c r="K164" s="24"/>
      <c r="L164" s="43"/>
      <c r="M164" s="56"/>
      <c r="N164" s="24"/>
      <c r="O164" s="24"/>
      <c r="P164" s="24"/>
      <c r="Q164" s="24"/>
      <c r="R164" s="24"/>
      <c r="S164" s="24"/>
      <c r="T164" s="57"/>
      <c r="AT164" s="6" t="s">
        <v>159</v>
      </c>
      <c r="AU164" s="6" t="s">
        <v>80</v>
      </c>
    </row>
    <row r="165" spans="2:65" s="6" customFormat="1" ht="15.75" customHeight="1" x14ac:dyDescent="0.3">
      <c r="B165" s="23"/>
      <c r="C165" s="145" t="s">
        <v>260</v>
      </c>
      <c r="D165" s="145" t="s">
        <v>154</v>
      </c>
      <c r="E165" s="146" t="s">
        <v>192</v>
      </c>
      <c r="F165" s="147" t="s">
        <v>1016</v>
      </c>
      <c r="G165" s="148" t="s">
        <v>410</v>
      </c>
      <c r="H165" s="149">
        <v>1</v>
      </c>
      <c r="I165" s="150"/>
      <c r="J165" s="151">
        <f>ROUND($I$165*$H$165,2)</f>
        <v>0</v>
      </c>
      <c r="K165" s="147"/>
      <c r="L165" s="43"/>
      <c r="M165" s="152"/>
      <c r="N165" s="153" t="s">
        <v>43</v>
      </c>
      <c r="O165" s="24"/>
      <c r="P165" s="154">
        <f>$O$165*$H$165</f>
        <v>0</v>
      </c>
      <c r="Q165" s="154">
        <v>0</v>
      </c>
      <c r="R165" s="154">
        <f>$Q$165*$H$165</f>
        <v>0</v>
      </c>
      <c r="S165" s="154">
        <v>0</v>
      </c>
      <c r="T165" s="155">
        <f>$S$165*$H$165</f>
        <v>0</v>
      </c>
      <c r="AR165" s="89" t="s">
        <v>158</v>
      </c>
      <c r="AT165" s="89" t="s">
        <v>154</v>
      </c>
      <c r="AU165" s="89" t="s">
        <v>80</v>
      </c>
      <c r="AY165" s="6" t="s">
        <v>149</v>
      </c>
      <c r="BE165" s="156">
        <f>IF($N$165="základní",$J$165,0)</f>
        <v>0</v>
      </c>
      <c r="BF165" s="156">
        <f>IF($N$165="snížená",$J$165,0)</f>
        <v>0</v>
      </c>
      <c r="BG165" s="156">
        <f>IF($N$165="zákl. přenesená",$J$165,0)</f>
        <v>0</v>
      </c>
      <c r="BH165" s="156">
        <f>IF($N$165="sníž. přenesená",$J$165,0)</f>
        <v>0</v>
      </c>
      <c r="BI165" s="156">
        <f>IF($N$165="nulová",$J$165,0)</f>
        <v>0</v>
      </c>
      <c r="BJ165" s="89" t="s">
        <v>21</v>
      </c>
      <c r="BK165" s="156">
        <f>ROUND($I$165*$H$165,2)</f>
        <v>0</v>
      </c>
      <c r="BL165" s="89" t="s">
        <v>158</v>
      </c>
      <c r="BM165" s="89" t="s">
        <v>260</v>
      </c>
    </row>
    <row r="166" spans="2:65" s="6" customFormat="1" ht="16.5" customHeight="1" x14ac:dyDescent="0.3">
      <c r="B166" s="23"/>
      <c r="C166" s="24"/>
      <c r="D166" s="157" t="s">
        <v>159</v>
      </c>
      <c r="E166" s="24"/>
      <c r="F166" s="158" t="s">
        <v>1016</v>
      </c>
      <c r="G166" s="24"/>
      <c r="H166" s="24"/>
      <c r="J166" s="24"/>
      <c r="K166" s="24"/>
      <c r="L166" s="43"/>
      <c r="M166" s="56"/>
      <c r="N166" s="24"/>
      <c r="O166" s="24"/>
      <c r="P166" s="24"/>
      <c r="Q166" s="24"/>
      <c r="R166" s="24"/>
      <c r="S166" s="24"/>
      <c r="T166" s="57"/>
      <c r="AT166" s="6" t="s">
        <v>159</v>
      </c>
      <c r="AU166" s="6" t="s">
        <v>80</v>
      </c>
    </row>
    <row r="167" spans="2:65" s="6" customFormat="1" ht="15.75" customHeight="1" x14ac:dyDescent="0.3">
      <c r="B167" s="23"/>
      <c r="C167" s="145" t="s">
        <v>263</v>
      </c>
      <c r="D167" s="145" t="s">
        <v>154</v>
      </c>
      <c r="E167" s="146" t="s">
        <v>508</v>
      </c>
      <c r="F167" s="147" t="s">
        <v>509</v>
      </c>
      <c r="G167" s="148" t="s">
        <v>510</v>
      </c>
      <c r="H167" s="179"/>
      <c r="I167" s="150"/>
      <c r="J167" s="151">
        <f>ROUND($I$167*$H$167,2)</f>
        <v>0</v>
      </c>
      <c r="K167" s="147"/>
      <c r="L167" s="43"/>
      <c r="M167" s="152"/>
      <c r="N167" s="153" t="s">
        <v>43</v>
      </c>
      <c r="O167" s="24"/>
      <c r="P167" s="154">
        <f>$O$167*$H$167</f>
        <v>0</v>
      </c>
      <c r="Q167" s="154">
        <v>0</v>
      </c>
      <c r="R167" s="154">
        <f>$Q$167*$H$167</f>
        <v>0</v>
      </c>
      <c r="S167" s="154">
        <v>0</v>
      </c>
      <c r="T167" s="155">
        <f>$S$167*$H$167</f>
        <v>0</v>
      </c>
      <c r="AR167" s="89" t="s">
        <v>158</v>
      </c>
      <c r="AT167" s="89" t="s">
        <v>154</v>
      </c>
      <c r="AU167" s="89" t="s">
        <v>80</v>
      </c>
      <c r="AY167" s="6" t="s">
        <v>149</v>
      </c>
      <c r="BE167" s="156">
        <f>IF($N$167="základní",$J$167,0)</f>
        <v>0</v>
      </c>
      <c r="BF167" s="156">
        <f>IF($N$167="snížená",$J$167,0)</f>
        <v>0</v>
      </c>
      <c r="BG167" s="156">
        <f>IF($N$167="zákl. přenesená",$J$167,0)</f>
        <v>0</v>
      </c>
      <c r="BH167" s="156">
        <f>IF($N$167="sníž. přenesená",$J$167,0)</f>
        <v>0</v>
      </c>
      <c r="BI167" s="156">
        <f>IF($N$167="nulová",$J$167,0)</f>
        <v>0</v>
      </c>
      <c r="BJ167" s="89" t="s">
        <v>21</v>
      </c>
      <c r="BK167" s="156">
        <f>ROUND($I$167*$H$167,2)</f>
        <v>0</v>
      </c>
      <c r="BL167" s="89" t="s">
        <v>158</v>
      </c>
      <c r="BM167" s="89" t="s">
        <v>263</v>
      </c>
    </row>
    <row r="168" spans="2:65" s="6" customFormat="1" ht="16.5" customHeight="1" x14ac:dyDescent="0.3">
      <c r="B168" s="23"/>
      <c r="C168" s="24"/>
      <c r="D168" s="157" t="s">
        <v>159</v>
      </c>
      <c r="E168" s="24"/>
      <c r="F168" s="158" t="s">
        <v>509</v>
      </c>
      <c r="G168" s="24"/>
      <c r="H168" s="24"/>
      <c r="J168" s="24"/>
      <c r="K168" s="24"/>
      <c r="L168" s="43"/>
      <c r="M168" s="56"/>
      <c r="N168" s="24"/>
      <c r="O168" s="24"/>
      <c r="P168" s="24"/>
      <c r="Q168" s="24"/>
      <c r="R168" s="24"/>
      <c r="S168" s="24"/>
      <c r="T168" s="57"/>
      <c r="AT168" s="6" t="s">
        <v>159</v>
      </c>
      <c r="AU168" s="6" t="s">
        <v>80</v>
      </c>
    </row>
    <row r="169" spans="2:65" s="132" customFormat="1" ht="30.75" customHeight="1" x14ac:dyDescent="0.3">
      <c r="B169" s="133"/>
      <c r="C169" s="134"/>
      <c r="D169" s="134" t="s">
        <v>71</v>
      </c>
      <c r="E169" s="143" t="s">
        <v>152</v>
      </c>
      <c r="F169" s="143" t="s">
        <v>511</v>
      </c>
      <c r="G169" s="134"/>
      <c r="H169" s="134"/>
      <c r="J169" s="144">
        <f>$BK$169</f>
        <v>0</v>
      </c>
      <c r="K169" s="134"/>
      <c r="L169" s="137"/>
      <c r="M169" s="138"/>
      <c r="N169" s="134"/>
      <c r="O169" s="134"/>
      <c r="P169" s="139">
        <f>SUM($P$170:$P$173)</f>
        <v>0</v>
      </c>
      <c r="Q169" s="134"/>
      <c r="R169" s="139">
        <f>SUM($R$170:$R$173)</f>
        <v>0</v>
      </c>
      <c r="S169" s="134"/>
      <c r="T169" s="140">
        <f>SUM($T$170:$T$173)</f>
        <v>0</v>
      </c>
      <c r="AR169" s="141" t="s">
        <v>21</v>
      </c>
      <c r="AT169" s="141" t="s">
        <v>71</v>
      </c>
      <c r="AU169" s="141" t="s">
        <v>21</v>
      </c>
      <c r="AY169" s="141" t="s">
        <v>149</v>
      </c>
      <c r="BK169" s="142">
        <f>SUM($BK$170:$BK$173)</f>
        <v>0</v>
      </c>
    </row>
    <row r="170" spans="2:65" s="6" customFormat="1" ht="15.75" customHeight="1" x14ac:dyDescent="0.3">
      <c r="B170" s="23"/>
      <c r="C170" s="145" t="s">
        <v>21</v>
      </c>
      <c r="D170" s="145" t="s">
        <v>154</v>
      </c>
      <c r="E170" s="146" t="s">
        <v>512</v>
      </c>
      <c r="F170" s="147" t="s">
        <v>513</v>
      </c>
      <c r="G170" s="148" t="s">
        <v>272</v>
      </c>
      <c r="H170" s="149">
        <v>26.2</v>
      </c>
      <c r="I170" s="150"/>
      <c r="J170" s="151">
        <f>ROUND($I$170*$H$170,2)</f>
        <v>0</v>
      </c>
      <c r="K170" s="147"/>
      <c r="L170" s="43"/>
      <c r="M170" s="152"/>
      <c r="N170" s="153" t="s">
        <v>43</v>
      </c>
      <c r="O170" s="24"/>
      <c r="P170" s="154">
        <f>$O$170*$H$170</f>
        <v>0</v>
      </c>
      <c r="Q170" s="154">
        <v>0</v>
      </c>
      <c r="R170" s="154">
        <f>$Q$170*$H$170</f>
        <v>0</v>
      </c>
      <c r="S170" s="154">
        <v>0</v>
      </c>
      <c r="T170" s="155">
        <f>$S$170*$H$170</f>
        <v>0</v>
      </c>
      <c r="AR170" s="89" t="s">
        <v>158</v>
      </c>
      <c r="AT170" s="89" t="s">
        <v>154</v>
      </c>
      <c r="AU170" s="89" t="s">
        <v>80</v>
      </c>
      <c r="AY170" s="6" t="s">
        <v>149</v>
      </c>
      <c r="BE170" s="156">
        <f>IF($N$170="základní",$J$170,0)</f>
        <v>0</v>
      </c>
      <c r="BF170" s="156">
        <f>IF($N$170="snížená",$J$170,0)</f>
        <v>0</v>
      </c>
      <c r="BG170" s="156">
        <f>IF($N$170="zákl. přenesená",$J$170,0)</f>
        <v>0</v>
      </c>
      <c r="BH170" s="156">
        <f>IF($N$170="sníž. přenesená",$J$170,0)</f>
        <v>0</v>
      </c>
      <c r="BI170" s="156">
        <f>IF($N$170="nulová",$J$170,0)</f>
        <v>0</v>
      </c>
      <c r="BJ170" s="89" t="s">
        <v>21</v>
      </c>
      <c r="BK170" s="156">
        <f>ROUND($I$170*$H$170,2)</f>
        <v>0</v>
      </c>
      <c r="BL170" s="89" t="s">
        <v>158</v>
      </c>
      <c r="BM170" s="89" t="s">
        <v>267</v>
      </c>
    </row>
    <row r="171" spans="2:65" s="6" customFormat="1" ht="16.5" customHeight="1" x14ac:dyDescent="0.3">
      <c r="B171" s="23"/>
      <c r="C171" s="24"/>
      <c r="D171" s="157" t="s">
        <v>159</v>
      </c>
      <c r="E171" s="24"/>
      <c r="F171" s="158" t="s">
        <v>513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159</v>
      </c>
      <c r="AU171" s="6" t="s">
        <v>80</v>
      </c>
    </row>
    <row r="172" spans="2:65" s="6" customFormat="1" ht="15.75" customHeight="1" x14ac:dyDescent="0.3">
      <c r="B172" s="23"/>
      <c r="C172" s="145" t="s">
        <v>80</v>
      </c>
      <c r="D172" s="145" t="s">
        <v>154</v>
      </c>
      <c r="E172" s="146" t="s">
        <v>514</v>
      </c>
      <c r="F172" s="147" t="s">
        <v>515</v>
      </c>
      <c r="G172" s="148" t="s">
        <v>272</v>
      </c>
      <c r="H172" s="149">
        <v>5.6</v>
      </c>
      <c r="I172" s="150"/>
      <c r="J172" s="151">
        <f>ROUND($I$172*$H$172,2)</f>
        <v>0</v>
      </c>
      <c r="K172" s="147"/>
      <c r="L172" s="43"/>
      <c r="M172" s="152"/>
      <c r="N172" s="153" t="s">
        <v>43</v>
      </c>
      <c r="O172" s="24"/>
      <c r="P172" s="154">
        <f>$O$172*$H$172</f>
        <v>0</v>
      </c>
      <c r="Q172" s="154">
        <v>0</v>
      </c>
      <c r="R172" s="154">
        <f>$Q$172*$H$172</f>
        <v>0</v>
      </c>
      <c r="S172" s="154">
        <v>0</v>
      </c>
      <c r="T172" s="155">
        <f>$S$172*$H$172</f>
        <v>0</v>
      </c>
      <c r="AR172" s="89" t="s">
        <v>158</v>
      </c>
      <c r="AT172" s="89" t="s">
        <v>154</v>
      </c>
      <c r="AU172" s="89" t="s">
        <v>80</v>
      </c>
      <c r="AY172" s="6" t="s">
        <v>149</v>
      </c>
      <c r="BE172" s="156">
        <f>IF($N$172="základní",$J$172,0)</f>
        <v>0</v>
      </c>
      <c r="BF172" s="156">
        <f>IF($N$172="snížená",$J$172,0)</f>
        <v>0</v>
      </c>
      <c r="BG172" s="156">
        <f>IF($N$172="zákl. přenesená",$J$172,0)</f>
        <v>0</v>
      </c>
      <c r="BH172" s="156">
        <f>IF($N$172="sníž. přenesená",$J$172,0)</f>
        <v>0</v>
      </c>
      <c r="BI172" s="156">
        <f>IF($N$172="nulová",$J$172,0)</f>
        <v>0</v>
      </c>
      <c r="BJ172" s="89" t="s">
        <v>21</v>
      </c>
      <c r="BK172" s="156">
        <f>ROUND($I$172*$H$172,2)</f>
        <v>0</v>
      </c>
      <c r="BL172" s="89" t="s">
        <v>158</v>
      </c>
      <c r="BM172" s="89" t="s">
        <v>273</v>
      </c>
    </row>
    <row r="173" spans="2:65" s="6" customFormat="1" ht="16.5" customHeight="1" x14ac:dyDescent="0.3">
      <c r="B173" s="23"/>
      <c r="C173" s="24"/>
      <c r="D173" s="157" t="s">
        <v>159</v>
      </c>
      <c r="E173" s="24"/>
      <c r="F173" s="158" t="s">
        <v>515</v>
      </c>
      <c r="G173" s="24"/>
      <c r="H173" s="24"/>
      <c r="J173" s="24"/>
      <c r="K173" s="24"/>
      <c r="L173" s="43"/>
      <c r="M173" s="56"/>
      <c r="N173" s="24"/>
      <c r="O173" s="24"/>
      <c r="P173" s="24"/>
      <c r="Q173" s="24"/>
      <c r="R173" s="24"/>
      <c r="S173" s="24"/>
      <c r="T173" s="57"/>
      <c r="AT173" s="6" t="s">
        <v>159</v>
      </c>
      <c r="AU173" s="6" t="s">
        <v>80</v>
      </c>
    </row>
    <row r="174" spans="2:65" s="132" customFormat="1" ht="30.75" customHeight="1" x14ac:dyDescent="0.3">
      <c r="B174" s="133"/>
      <c r="C174" s="134"/>
      <c r="D174" s="134" t="s">
        <v>71</v>
      </c>
      <c r="E174" s="143" t="s">
        <v>219</v>
      </c>
      <c r="F174" s="143" t="s">
        <v>516</v>
      </c>
      <c r="G174" s="134"/>
      <c r="H174" s="134"/>
      <c r="J174" s="144">
        <f>$BK$174</f>
        <v>0</v>
      </c>
      <c r="K174" s="134"/>
      <c r="L174" s="137"/>
      <c r="M174" s="138"/>
      <c r="N174" s="134"/>
      <c r="O174" s="134"/>
      <c r="P174" s="139">
        <f>SUM($P$175:$P$176)</f>
        <v>0</v>
      </c>
      <c r="Q174" s="134"/>
      <c r="R174" s="139">
        <f>SUM($R$175:$R$176)</f>
        <v>0</v>
      </c>
      <c r="S174" s="134"/>
      <c r="T174" s="140">
        <f>SUM($T$175:$T$176)</f>
        <v>0</v>
      </c>
      <c r="AR174" s="141" t="s">
        <v>21</v>
      </c>
      <c r="AT174" s="141" t="s">
        <v>71</v>
      </c>
      <c r="AU174" s="141" t="s">
        <v>21</v>
      </c>
      <c r="AY174" s="141" t="s">
        <v>149</v>
      </c>
      <c r="BK174" s="142">
        <f>SUM($BK$175:$BK$176)</f>
        <v>0</v>
      </c>
    </row>
    <row r="175" spans="2:65" s="6" customFormat="1" ht="15.75" customHeight="1" x14ac:dyDescent="0.3">
      <c r="B175" s="23"/>
      <c r="C175" s="145" t="s">
        <v>21</v>
      </c>
      <c r="D175" s="145" t="s">
        <v>154</v>
      </c>
      <c r="E175" s="146" t="s">
        <v>517</v>
      </c>
      <c r="F175" s="147" t="s">
        <v>518</v>
      </c>
      <c r="G175" s="148" t="s">
        <v>410</v>
      </c>
      <c r="H175" s="149">
        <v>1</v>
      </c>
      <c r="I175" s="150"/>
      <c r="J175" s="151">
        <f>ROUND($I$175*$H$175,2)</f>
        <v>0</v>
      </c>
      <c r="K175" s="147"/>
      <c r="L175" s="43"/>
      <c r="M175" s="152"/>
      <c r="N175" s="153" t="s">
        <v>43</v>
      </c>
      <c r="O175" s="24"/>
      <c r="P175" s="154">
        <f>$O$175*$H$175</f>
        <v>0</v>
      </c>
      <c r="Q175" s="154">
        <v>0</v>
      </c>
      <c r="R175" s="154">
        <f>$Q$175*$H$175</f>
        <v>0</v>
      </c>
      <c r="S175" s="154">
        <v>0</v>
      </c>
      <c r="T175" s="155">
        <f>$S$175*$H$175</f>
        <v>0</v>
      </c>
      <c r="AR175" s="89" t="s">
        <v>158</v>
      </c>
      <c r="AT175" s="89" t="s">
        <v>154</v>
      </c>
      <c r="AU175" s="89" t="s">
        <v>80</v>
      </c>
      <c r="AY175" s="6" t="s">
        <v>149</v>
      </c>
      <c r="BE175" s="156">
        <f>IF($N$175="základní",$J$175,0)</f>
        <v>0</v>
      </c>
      <c r="BF175" s="156">
        <f>IF($N$175="snížená",$J$175,0)</f>
        <v>0</v>
      </c>
      <c r="BG175" s="156">
        <f>IF($N$175="zákl. přenesená",$J$175,0)</f>
        <v>0</v>
      </c>
      <c r="BH175" s="156">
        <f>IF($N$175="sníž. přenesená",$J$175,0)</f>
        <v>0</v>
      </c>
      <c r="BI175" s="156">
        <f>IF($N$175="nulová",$J$175,0)</f>
        <v>0</v>
      </c>
      <c r="BJ175" s="89" t="s">
        <v>21</v>
      </c>
      <c r="BK175" s="156">
        <f>ROUND($I$175*$H$175,2)</f>
        <v>0</v>
      </c>
      <c r="BL175" s="89" t="s">
        <v>158</v>
      </c>
      <c r="BM175" s="89" t="s">
        <v>279</v>
      </c>
    </row>
    <row r="176" spans="2:65" s="6" customFormat="1" ht="16.5" customHeight="1" x14ac:dyDescent="0.3">
      <c r="B176" s="23"/>
      <c r="C176" s="24"/>
      <c r="D176" s="157" t="s">
        <v>159</v>
      </c>
      <c r="E176" s="24"/>
      <c r="F176" s="158" t="s">
        <v>518</v>
      </c>
      <c r="G176" s="24"/>
      <c r="H176" s="24"/>
      <c r="J176" s="24"/>
      <c r="K176" s="24"/>
      <c r="L176" s="43"/>
      <c r="M176" s="56"/>
      <c r="N176" s="24"/>
      <c r="O176" s="24"/>
      <c r="P176" s="24"/>
      <c r="Q176" s="24"/>
      <c r="R176" s="24"/>
      <c r="S176" s="24"/>
      <c r="T176" s="57"/>
      <c r="AT176" s="6" t="s">
        <v>159</v>
      </c>
      <c r="AU176" s="6" t="s">
        <v>80</v>
      </c>
    </row>
    <row r="177" spans="2:65" s="132" customFormat="1" ht="30.75" customHeight="1" x14ac:dyDescent="0.3">
      <c r="B177" s="133"/>
      <c r="C177" s="134"/>
      <c r="D177" s="134" t="s">
        <v>71</v>
      </c>
      <c r="E177" s="143" t="s">
        <v>231</v>
      </c>
      <c r="F177" s="143" t="s">
        <v>519</v>
      </c>
      <c r="G177" s="134"/>
      <c r="H177" s="134"/>
      <c r="J177" s="144">
        <f>$BK$177</f>
        <v>0</v>
      </c>
      <c r="K177" s="134"/>
      <c r="L177" s="137"/>
      <c r="M177" s="138"/>
      <c r="N177" s="134"/>
      <c r="O177" s="134"/>
      <c r="P177" s="139">
        <f>SUM($P$178:$P$179)</f>
        <v>0</v>
      </c>
      <c r="Q177" s="134"/>
      <c r="R177" s="139">
        <f>SUM($R$178:$R$179)</f>
        <v>0</v>
      </c>
      <c r="S177" s="134"/>
      <c r="T177" s="140">
        <f>SUM($T$178:$T$179)</f>
        <v>0</v>
      </c>
      <c r="AR177" s="141" t="s">
        <v>21</v>
      </c>
      <c r="AT177" s="141" t="s">
        <v>71</v>
      </c>
      <c r="AU177" s="141" t="s">
        <v>21</v>
      </c>
      <c r="AY177" s="141" t="s">
        <v>149</v>
      </c>
      <c r="BK177" s="142">
        <f>SUM($BK$178:$BK$179)</f>
        <v>0</v>
      </c>
    </row>
    <row r="178" spans="2:65" s="6" customFormat="1" ht="15.75" customHeight="1" x14ac:dyDescent="0.3">
      <c r="B178" s="23"/>
      <c r="C178" s="145" t="s">
        <v>21</v>
      </c>
      <c r="D178" s="145" t="s">
        <v>154</v>
      </c>
      <c r="E178" s="146" t="s">
        <v>520</v>
      </c>
      <c r="F178" s="147" t="s">
        <v>521</v>
      </c>
      <c r="G178" s="148" t="s">
        <v>522</v>
      </c>
      <c r="H178" s="149">
        <v>3</v>
      </c>
      <c r="I178" s="150"/>
      <c r="J178" s="151">
        <f>ROUND($I$178*$H$178,2)</f>
        <v>0</v>
      </c>
      <c r="K178" s="147"/>
      <c r="L178" s="43"/>
      <c r="M178" s="152"/>
      <c r="N178" s="153" t="s">
        <v>43</v>
      </c>
      <c r="O178" s="24"/>
      <c r="P178" s="154">
        <f>$O$178*$H$178</f>
        <v>0</v>
      </c>
      <c r="Q178" s="154">
        <v>0</v>
      </c>
      <c r="R178" s="154">
        <f>$Q$178*$H$178</f>
        <v>0</v>
      </c>
      <c r="S178" s="154">
        <v>0</v>
      </c>
      <c r="T178" s="155">
        <f>$S$178*$H$178</f>
        <v>0</v>
      </c>
      <c r="AR178" s="89" t="s">
        <v>158</v>
      </c>
      <c r="AT178" s="89" t="s">
        <v>154</v>
      </c>
      <c r="AU178" s="89" t="s">
        <v>80</v>
      </c>
      <c r="AY178" s="6" t="s">
        <v>149</v>
      </c>
      <c r="BE178" s="156">
        <f>IF($N$178="základní",$J$178,0)</f>
        <v>0</v>
      </c>
      <c r="BF178" s="156">
        <f>IF($N$178="snížená",$J$178,0)</f>
        <v>0</v>
      </c>
      <c r="BG178" s="156">
        <f>IF($N$178="zákl. přenesená",$J$178,0)</f>
        <v>0</v>
      </c>
      <c r="BH178" s="156">
        <f>IF($N$178="sníž. přenesená",$J$178,0)</f>
        <v>0</v>
      </c>
      <c r="BI178" s="156">
        <f>IF($N$178="nulová",$J$178,0)</f>
        <v>0</v>
      </c>
      <c r="BJ178" s="89" t="s">
        <v>21</v>
      </c>
      <c r="BK178" s="156">
        <f>ROUND($I$178*$H$178,2)</f>
        <v>0</v>
      </c>
      <c r="BL178" s="89" t="s">
        <v>158</v>
      </c>
      <c r="BM178" s="89" t="s">
        <v>283</v>
      </c>
    </row>
    <row r="179" spans="2:65" s="6" customFormat="1" ht="16.5" customHeight="1" x14ac:dyDescent="0.3">
      <c r="B179" s="23"/>
      <c r="C179" s="24"/>
      <c r="D179" s="157" t="s">
        <v>159</v>
      </c>
      <c r="E179" s="24"/>
      <c r="F179" s="158" t="s">
        <v>521</v>
      </c>
      <c r="G179" s="24"/>
      <c r="H179" s="24"/>
      <c r="J179" s="24"/>
      <c r="K179" s="24"/>
      <c r="L179" s="43"/>
      <c r="M179" s="56"/>
      <c r="N179" s="24"/>
      <c r="O179" s="24"/>
      <c r="P179" s="24"/>
      <c r="Q179" s="24"/>
      <c r="R179" s="24"/>
      <c r="S179" s="24"/>
      <c r="T179" s="57"/>
      <c r="AT179" s="6" t="s">
        <v>159</v>
      </c>
      <c r="AU179" s="6" t="s">
        <v>80</v>
      </c>
    </row>
    <row r="180" spans="2:65" s="132" customFormat="1" ht="30.75" customHeight="1" x14ac:dyDescent="0.3">
      <c r="B180" s="133"/>
      <c r="C180" s="134"/>
      <c r="D180" s="134" t="s">
        <v>71</v>
      </c>
      <c r="E180" s="143" t="s">
        <v>239</v>
      </c>
      <c r="F180" s="143" t="s">
        <v>416</v>
      </c>
      <c r="G180" s="134"/>
      <c r="H180" s="134"/>
      <c r="J180" s="144">
        <f>$BK$180</f>
        <v>0</v>
      </c>
      <c r="K180" s="134"/>
      <c r="L180" s="137"/>
      <c r="M180" s="138"/>
      <c r="N180" s="134"/>
      <c r="O180" s="134"/>
      <c r="P180" s="139">
        <f>SUM($P$181:$P$192)</f>
        <v>0</v>
      </c>
      <c r="Q180" s="134"/>
      <c r="R180" s="139">
        <f>SUM($R$181:$R$192)</f>
        <v>0</v>
      </c>
      <c r="S180" s="134"/>
      <c r="T180" s="140">
        <f>SUM($T$181:$T$192)</f>
        <v>0</v>
      </c>
      <c r="AR180" s="141" t="s">
        <v>21</v>
      </c>
      <c r="AT180" s="141" t="s">
        <v>71</v>
      </c>
      <c r="AU180" s="141" t="s">
        <v>21</v>
      </c>
      <c r="AY180" s="141" t="s">
        <v>149</v>
      </c>
      <c r="BK180" s="142">
        <f>SUM($BK$181:$BK$192)</f>
        <v>0</v>
      </c>
    </row>
    <row r="181" spans="2:65" s="6" customFormat="1" ht="15.75" customHeight="1" x14ac:dyDescent="0.3">
      <c r="B181" s="23"/>
      <c r="C181" s="145" t="s">
        <v>21</v>
      </c>
      <c r="D181" s="145" t="s">
        <v>154</v>
      </c>
      <c r="E181" s="146" t="s">
        <v>195</v>
      </c>
      <c r="F181" s="147" t="s">
        <v>523</v>
      </c>
      <c r="G181" s="148" t="s">
        <v>410</v>
      </c>
      <c r="H181" s="149">
        <v>1</v>
      </c>
      <c r="I181" s="150"/>
      <c r="J181" s="151">
        <f>ROUND($I$181*$H$181,2)</f>
        <v>0</v>
      </c>
      <c r="K181" s="147"/>
      <c r="L181" s="43"/>
      <c r="M181" s="152"/>
      <c r="N181" s="153" t="s">
        <v>43</v>
      </c>
      <c r="O181" s="24"/>
      <c r="P181" s="154">
        <f>$O$181*$H$181</f>
        <v>0</v>
      </c>
      <c r="Q181" s="154">
        <v>0</v>
      </c>
      <c r="R181" s="154">
        <f>$Q$181*$H$181</f>
        <v>0</v>
      </c>
      <c r="S181" s="154">
        <v>0</v>
      </c>
      <c r="T181" s="155">
        <f>$S$181*$H$181</f>
        <v>0</v>
      </c>
      <c r="AR181" s="89" t="s">
        <v>158</v>
      </c>
      <c r="AT181" s="89" t="s">
        <v>154</v>
      </c>
      <c r="AU181" s="89" t="s">
        <v>80</v>
      </c>
      <c r="AY181" s="6" t="s">
        <v>149</v>
      </c>
      <c r="BE181" s="156">
        <f>IF($N$181="základní",$J$181,0)</f>
        <v>0</v>
      </c>
      <c r="BF181" s="156">
        <f>IF($N$181="snížená",$J$181,0)</f>
        <v>0</v>
      </c>
      <c r="BG181" s="156">
        <f>IF($N$181="zákl. přenesená",$J$181,0)</f>
        <v>0</v>
      </c>
      <c r="BH181" s="156">
        <f>IF($N$181="sníž. přenesená",$J$181,0)</f>
        <v>0</v>
      </c>
      <c r="BI181" s="156">
        <f>IF($N$181="nulová",$J$181,0)</f>
        <v>0</v>
      </c>
      <c r="BJ181" s="89" t="s">
        <v>21</v>
      </c>
      <c r="BK181" s="156">
        <f>ROUND($I$181*$H$181,2)</f>
        <v>0</v>
      </c>
      <c r="BL181" s="89" t="s">
        <v>158</v>
      </c>
      <c r="BM181" s="89" t="s">
        <v>287</v>
      </c>
    </row>
    <row r="182" spans="2:65" s="6" customFormat="1" ht="16.5" customHeight="1" x14ac:dyDescent="0.3">
      <c r="B182" s="23"/>
      <c r="C182" s="24"/>
      <c r="D182" s="157" t="s">
        <v>159</v>
      </c>
      <c r="E182" s="24"/>
      <c r="F182" s="158" t="s">
        <v>523</v>
      </c>
      <c r="G182" s="24"/>
      <c r="H182" s="24"/>
      <c r="J182" s="24"/>
      <c r="K182" s="24"/>
      <c r="L182" s="43"/>
      <c r="M182" s="56"/>
      <c r="N182" s="24"/>
      <c r="O182" s="24"/>
      <c r="P182" s="24"/>
      <c r="Q182" s="24"/>
      <c r="R182" s="24"/>
      <c r="S182" s="24"/>
      <c r="T182" s="57"/>
      <c r="AT182" s="6" t="s">
        <v>159</v>
      </c>
      <c r="AU182" s="6" t="s">
        <v>80</v>
      </c>
    </row>
    <row r="183" spans="2:65" s="6" customFormat="1" ht="15.75" customHeight="1" x14ac:dyDescent="0.3">
      <c r="B183" s="23"/>
      <c r="C183" s="145" t="s">
        <v>80</v>
      </c>
      <c r="D183" s="145" t="s">
        <v>154</v>
      </c>
      <c r="E183" s="146" t="s">
        <v>197</v>
      </c>
      <c r="F183" s="147" t="s">
        <v>524</v>
      </c>
      <c r="G183" s="148" t="s">
        <v>157</v>
      </c>
      <c r="H183" s="149">
        <v>3</v>
      </c>
      <c r="I183" s="150"/>
      <c r="J183" s="151">
        <f>ROUND($I$183*$H$183,2)</f>
        <v>0</v>
      </c>
      <c r="K183" s="147"/>
      <c r="L183" s="43"/>
      <c r="M183" s="152"/>
      <c r="N183" s="153" t="s">
        <v>43</v>
      </c>
      <c r="O183" s="24"/>
      <c r="P183" s="154">
        <f>$O$183*$H$183</f>
        <v>0</v>
      </c>
      <c r="Q183" s="154">
        <v>0</v>
      </c>
      <c r="R183" s="154">
        <f>$Q$183*$H$183</f>
        <v>0</v>
      </c>
      <c r="S183" s="154">
        <v>0</v>
      </c>
      <c r="T183" s="155">
        <f>$S$183*$H$183</f>
        <v>0</v>
      </c>
      <c r="AR183" s="89" t="s">
        <v>158</v>
      </c>
      <c r="AT183" s="89" t="s">
        <v>154</v>
      </c>
      <c r="AU183" s="89" t="s">
        <v>80</v>
      </c>
      <c r="AY183" s="6" t="s">
        <v>149</v>
      </c>
      <c r="BE183" s="156">
        <f>IF($N$183="základní",$J$183,0)</f>
        <v>0</v>
      </c>
      <c r="BF183" s="156">
        <f>IF($N$183="snížená",$J$183,0)</f>
        <v>0</v>
      </c>
      <c r="BG183" s="156">
        <f>IF($N$183="zákl. přenesená",$J$183,0)</f>
        <v>0</v>
      </c>
      <c r="BH183" s="156">
        <f>IF($N$183="sníž. přenesená",$J$183,0)</f>
        <v>0</v>
      </c>
      <c r="BI183" s="156">
        <f>IF($N$183="nulová",$J$183,0)</f>
        <v>0</v>
      </c>
      <c r="BJ183" s="89" t="s">
        <v>21</v>
      </c>
      <c r="BK183" s="156">
        <f>ROUND($I$183*$H$183,2)</f>
        <v>0</v>
      </c>
      <c r="BL183" s="89" t="s">
        <v>158</v>
      </c>
      <c r="BM183" s="89" t="s">
        <v>290</v>
      </c>
    </row>
    <row r="184" spans="2:65" s="6" customFormat="1" ht="16.5" customHeight="1" x14ac:dyDescent="0.3">
      <c r="B184" s="23"/>
      <c r="C184" s="24"/>
      <c r="D184" s="157" t="s">
        <v>159</v>
      </c>
      <c r="E184" s="24"/>
      <c r="F184" s="158" t="s">
        <v>524</v>
      </c>
      <c r="G184" s="24"/>
      <c r="H184" s="24"/>
      <c r="J184" s="24"/>
      <c r="K184" s="24"/>
      <c r="L184" s="43"/>
      <c r="M184" s="56"/>
      <c r="N184" s="24"/>
      <c r="O184" s="24"/>
      <c r="P184" s="24"/>
      <c r="Q184" s="24"/>
      <c r="R184" s="24"/>
      <c r="S184" s="24"/>
      <c r="T184" s="57"/>
      <c r="AT184" s="6" t="s">
        <v>159</v>
      </c>
      <c r="AU184" s="6" t="s">
        <v>80</v>
      </c>
    </row>
    <row r="185" spans="2:65" s="6" customFormat="1" ht="15.75" customHeight="1" x14ac:dyDescent="0.3">
      <c r="B185" s="23"/>
      <c r="C185" s="145" t="s">
        <v>162</v>
      </c>
      <c r="D185" s="145" t="s">
        <v>154</v>
      </c>
      <c r="E185" s="146" t="s">
        <v>202</v>
      </c>
      <c r="F185" s="147" t="s">
        <v>525</v>
      </c>
      <c r="G185" s="148" t="s">
        <v>410</v>
      </c>
      <c r="H185" s="149">
        <v>1</v>
      </c>
      <c r="I185" s="150"/>
      <c r="J185" s="151">
        <f>ROUND($I$185*$H$185,2)</f>
        <v>0</v>
      </c>
      <c r="K185" s="147"/>
      <c r="L185" s="43"/>
      <c r="M185" s="152"/>
      <c r="N185" s="153" t="s">
        <v>43</v>
      </c>
      <c r="O185" s="24"/>
      <c r="P185" s="154">
        <f>$O$185*$H$185</f>
        <v>0</v>
      </c>
      <c r="Q185" s="154">
        <v>0</v>
      </c>
      <c r="R185" s="154">
        <f>$Q$185*$H$185</f>
        <v>0</v>
      </c>
      <c r="S185" s="154">
        <v>0</v>
      </c>
      <c r="T185" s="155">
        <f>$S$185*$H$185</f>
        <v>0</v>
      </c>
      <c r="AR185" s="89" t="s">
        <v>158</v>
      </c>
      <c r="AT185" s="89" t="s">
        <v>154</v>
      </c>
      <c r="AU185" s="89" t="s">
        <v>80</v>
      </c>
      <c r="AY185" s="6" t="s">
        <v>149</v>
      </c>
      <c r="BE185" s="156">
        <f>IF($N$185="základní",$J$185,0)</f>
        <v>0</v>
      </c>
      <c r="BF185" s="156">
        <f>IF($N$185="snížená",$J$185,0)</f>
        <v>0</v>
      </c>
      <c r="BG185" s="156">
        <f>IF($N$185="zákl. přenesená",$J$185,0)</f>
        <v>0</v>
      </c>
      <c r="BH185" s="156">
        <f>IF($N$185="sníž. přenesená",$J$185,0)</f>
        <v>0</v>
      </c>
      <c r="BI185" s="156">
        <f>IF($N$185="nulová",$J$185,0)</f>
        <v>0</v>
      </c>
      <c r="BJ185" s="89" t="s">
        <v>21</v>
      </c>
      <c r="BK185" s="156">
        <f>ROUND($I$185*$H$185,2)</f>
        <v>0</v>
      </c>
      <c r="BL185" s="89" t="s">
        <v>158</v>
      </c>
      <c r="BM185" s="89" t="s">
        <v>293</v>
      </c>
    </row>
    <row r="186" spans="2:65" s="6" customFormat="1" ht="16.5" customHeight="1" x14ac:dyDescent="0.3">
      <c r="B186" s="23"/>
      <c r="C186" s="24"/>
      <c r="D186" s="157" t="s">
        <v>159</v>
      </c>
      <c r="E186" s="24"/>
      <c r="F186" s="158" t="s">
        <v>525</v>
      </c>
      <c r="G186" s="24"/>
      <c r="H186" s="24"/>
      <c r="J186" s="24"/>
      <c r="K186" s="24"/>
      <c r="L186" s="43"/>
      <c r="M186" s="56"/>
      <c r="N186" s="24"/>
      <c r="O186" s="24"/>
      <c r="P186" s="24"/>
      <c r="Q186" s="24"/>
      <c r="R186" s="24"/>
      <c r="S186" s="24"/>
      <c r="T186" s="57"/>
      <c r="AT186" s="6" t="s">
        <v>159</v>
      </c>
      <c r="AU186" s="6" t="s">
        <v>80</v>
      </c>
    </row>
    <row r="187" spans="2:65" s="6" customFormat="1" ht="15.75" customHeight="1" x14ac:dyDescent="0.3">
      <c r="B187" s="23"/>
      <c r="C187" s="145" t="s">
        <v>158</v>
      </c>
      <c r="D187" s="145" t="s">
        <v>154</v>
      </c>
      <c r="E187" s="146" t="s">
        <v>205</v>
      </c>
      <c r="F187" s="147" t="s">
        <v>526</v>
      </c>
      <c r="G187" s="148" t="s">
        <v>266</v>
      </c>
      <c r="H187" s="149">
        <v>15</v>
      </c>
      <c r="I187" s="150"/>
      <c r="J187" s="151">
        <f>ROUND($I$187*$H$187,2)</f>
        <v>0</v>
      </c>
      <c r="K187" s="147"/>
      <c r="L187" s="43"/>
      <c r="M187" s="152"/>
      <c r="N187" s="153" t="s">
        <v>43</v>
      </c>
      <c r="O187" s="24"/>
      <c r="P187" s="154">
        <f>$O$187*$H$187</f>
        <v>0</v>
      </c>
      <c r="Q187" s="154">
        <v>0</v>
      </c>
      <c r="R187" s="154">
        <f>$Q$187*$H$187</f>
        <v>0</v>
      </c>
      <c r="S187" s="154">
        <v>0</v>
      </c>
      <c r="T187" s="155">
        <f>$S$187*$H$187</f>
        <v>0</v>
      </c>
      <c r="AR187" s="89" t="s">
        <v>158</v>
      </c>
      <c r="AT187" s="89" t="s">
        <v>154</v>
      </c>
      <c r="AU187" s="89" t="s">
        <v>80</v>
      </c>
      <c r="AY187" s="6" t="s">
        <v>149</v>
      </c>
      <c r="BE187" s="156">
        <f>IF($N$187="základní",$J$187,0)</f>
        <v>0</v>
      </c>
      <c r="BF187" s="156">
        <f>IF($N$187="snížená",$J$187,0)</f>
        <v>0</v>
      </c>
      <c r="BG187" s="156">
        <f>IF($N$187="zákl. přenesená",$J$187,0)</f>
        <v>0</v>
      </c>
      <c r="BH187" s="156">
        <f>IF($N$187="sníž. přenesená",$J$187,0)</f>
        <v>0</v>
      </c>
      <c r="BI187" s="156">
        <f>IF($N$187="nulová",$J$187,0)</f>
        <v>0</v>
      </c>
      <c r="BJ187" s="89" t="s">
        <v>21</v>
      </c>
      <c r="BK187" s="156">
        <f>ROUND($I$187*$H$187,2)</f>
        <v>0</v>
      </c>
      <c r="BL187" s="89" t="s">
        <v>158</v>
      </c>
      <c r="BM187" s="89" t="s">
        <v>297</v>
      </c>
    </row>
    <row r="188" spans="2:65" s="6" customFormat="1" ht="16.5" customHeight="1" x14ac:dyDescent="0.3">
      <c r="B188" s="23"/>
      <c r="C188" s="24"/>
      <c r="D188" s="157" t="s">
        <v>159</v>
      </c>
      <c r="E188" s="24"/>
      <c r="F188" s="158" t="s">
        <v>526</v>
      </c>
      <c r="G188" s="24"/>
      <c r="H188" s="24"/>
      <c r="J188" s="24"/>
      <c r="K188" s="24"/>
      <c r="L188" s="43"/>
      <c r="M188" s="56"/>
      <c r="N188" s="24"/>
      <c r="O188" s="24"/>
      <c r="P188" s="24"/>
      <c r="Q188" s="24"/>
      <c r="R188" s="24"/>
      <c r="S188" s="24"/>
      <c r="T188" s="57"/>
      <c r="AT188" s="6" t="s">
        <v>159</v>
      </c>
      <c r="AU188" s="6" t="s">
        <v>80</v>
      </c>
    </row>
    <row r="189" spans="2:65" s="6" customFormat="1" ht="15.75" customHeight="1" x14ac:dyDescent="0.3">
      <c r="B189" s="23"/>
      <c r="C189" s="145" t="s">
        <v>168</v>
      </c>
      <c r="D189" s="145" t="s">
        <v>154</v>
      </c>
      <c r="E189" s="146" t="s">
        <v>527</v>
      </c>
      <c r="F189" s="147" t="s">
        <v>528</v>
      </c>
      <c r="G189" s="148" t="s">
        <v>529</v>
      </c>
      <c r="H189" s="149">
        <v>100</v>
      </c>
      <c r="I189" s="150"/>
      <c r="J189" s="151">
        <f>ROUND($I$189*$H$189,2)</f>
        <v>0</v>
      </c>
      <c r="K189" s="147"/>
      <c r="L189" s="43"/>
      <c r="M189" s="152"/>
      <c r="N189" s="153" t="s">
        <v>43</v>
      </c>
      <c r="O189" s="24"/>
      <c r="P189" s="154">
        <f>$O$189*$H$189</f>
        <v>0</v>
      </c>
      <c r="Q189" s="154">
        <v>0</v>
      </c>
      <c r="R189" s="154">
        <f>$Q$189*$H$189</f>
        <v>0</v>
      </c>
      <c r="S189" s="154">
        <v>0</v>
      </c>
      <c r="T189" s="155">
        <f>$S$189*$H$189</f>
        <v>0</v>
      </c>
      <c r="AR189" s="89" t="s">
        <v>158</v>
      </c>
      <c r="AT189" s="89" t="s">
        <v>154</v>
      </c>
      <c r="AU189" s="89" t="s">
        <v>80</v>
      </c>
      <c r="AY189" s="6" t="s">
        <v>149</v>
      </c>
      <c r="BE189" s="156">
        <f>IF($N$189="základní",$J$189,0)</f>
        <v>0</v>
      </c>
      <c r="BF189" s="156">
        <f>IF($N$189="snížená",$J$189,0)</f>
        <v>0</v>
      </c>
      <c r="BG189" s="156">
        <f>IF($N$189="zákl. přenesená",$J$189,0)</f>
        <v>0</v>
      </c>
      <c r="BH189" s="156">
        <f>IF($N$189="sníž. přenesená",$J$189,0)</f>
        <v>0</v>
      </c>
      <c r="BI189" s="156">
        <f>IF($N$189="nulová",$J$189,0)</f>
        <v>0</v>
      </c>
      <c r="BJ189" s="89" t="s">
        <v>21</v>
      </c>
      <c r="BK189" s="156">
        <f>ROUND($I$189*$H$189,2)</f>
        <v>0</v>
      </c>
      <c r="BL189" s="89" t="s">
        <v>158</v>
      </c>
      <c r="BM189" s="89" t="s">
        <v>301</v>
      </c>
    </row>
    <row r="190" spans="2:65" s="6" customFormat="1" ht="16.5" customHeight="1" x14ac:dyDescent="0.3">
      <c r="B190" s="23"/>
      <c r="C190" s="24"/>
      <c r="D190" s="157" t="s">
        <v>159</v>
      </c>
      <c r="E190" s="24"/>
      <c r="F190" s="158" t="s">
        <v>528</v>
      </c>
      <c r="G190" s="24"/>
      <c r="H190" s="24"/>
      <c r="J190" s="24"/>
      <c r="K190" s="24"/>
      <c r="L190" s="43"/>
      <c r="M190" s="56"/>
      <c r="N190" s="24"/>
      <c r="O190" s="24"/>
      <c r="P190" s="24"/>
      <c r="Q190" s="24"/>
      <c r="R190" s="24"/>
      <c r="S190" s="24"/>
      <c r="T190" s="57"/>
      <c r="AT190" s="6" t="s">
        <v>159</v>
      </c>
      <c r="AU190" s="6" t="s">
        <v>80</v>
      </c>
    </row>
    <row r="191" spans="2:65" s="6" customFormat="1" ht="15.75" customHeight="1" x14ac:dyDescent="0.3">
      <c r="B191" s="23"/>
      <c r="C191" s="145" t="s">
        <v>171</v>
      </c>
      <c r="D191" s="145" t="s">
        <v>154</v>
      </c>
      <c r="E191" s="146" t="s">
        <v>530</v>
      </c>
      <c r="F191" s="147" t="s">
        <v>531</v>
      </c>
      <c r="G191" s="148" t="s">
        <v>266</v>
      </c>
      <c r="H191" s="149">
        <v>10</v>
      </c>
      <c r="I191" s="150"/>
      <c r="J191" s="151">
        <f>ROUND($I$191*$H$191,2)</f>
        <v>0</v>
      </c>
      <c r="K191" s="147"/>
      <c r="L191" s="43"/>
      <c r="M191" s="152"/>
      <c r="N191" s="153" t="s">
        <v>43</v>
      </c>
      <c r="O191" s="24"/>
      <c r="P191" s="154">
        <f>$O$191*$H$191</f>
        <v>0</v>
      </c>
      <c r="Q191" s="154">
        <v>0</v>
      </c>
      <c r="R191" s="154">
        <f>$Q$191*$H$191</f>
        <v>0</v>
      </c>
      <c r="S191" s="154">
        <v>0</v>
      </c>
      <c r="T191" s="155">
        <f>$S$191*$H$191</f>
        <v>0</v>
      </c>
      <c r="AR191" s="89" t="s">
        <v>158</v>
      </c>
      <c r="AT191" s="89" t="s">
        <v>154</v>
      </c>
      <c r="AU191" s="89" t="s">
        <v>80</v>
      </c>
      <c r="AY191" s="6" t="s">
        <v>149</v>
      </c>
      <c r="BE191" s="156">
        <f>IF($N$191="základní",$J$191,0)</f>
        <v>0</v>
      </c>
      <c r="BF191" s="156">
        <f>IF($N$191="snížená",$J$191,0)</f>
        <v>0</v>
      </c>
      <c r="BG191" s="156">
        <f>IF($N$191="zákl. přenesená",$J$191,0)</f>
        <v>0</v>
      </c>
      <c r="BH191" s="156">
        <f>IF($N$191="sníž. přenesená",$J$191,0)</f>
        <v>0</v>
      </c>
      <c r="BI191" s="156">
        <f>IF($N$191="nulová",$J$191,0)</f>
        <v>0</v>
      </c>
      <c r="BJ191" s="89" t="s">
        <v>21</v>
      </c>
      <c r="BK191" s="156">
        <f>ROUND($I$191*$H$191,2)</f>
        <v>0</v>
      </c>
      <c r="BL191" s="89" t="s">
        <v>158</v>
      </c>
      <c r="BM191" s="89" t="s">
        <v>304</v>
      </c>
    </row>
    <row r="192" spans="2:65" s="6" customFormat="1" ht="16.5" customHeight="1" x14ac:dyDescent="0.3">
      <c r="B192" s="23"/>
      <c r="C192" s="24"/>
      <c r="D192" s="157" t="s">
        <v>159</v>
      </c>
      <c r="E192" s="24"/>
      <c r="F192" s="158" t="s">
        <v>531</v>
      </c>
      <c r="G192" s="24"/>
      <c r="H192" s="24"/>
      <c r="J192" s="24"/>
      <c r="K192" s="24"/>
      <c r="L192" s="43"/>
      <c r="M192" s="176"/>
      <c r="N192" s="177"/>
      <c r="O192" s="177"/>
      <c r="P192" s="177"/>
      <c r="Q192" s="177"/>
      <c r="R192" s="177"/>
      <c r="S192" s="177"/>
      <c r="T192" s="178"/>
      <c r="AT192" s="6" t="s">
        <v>159</v>
      </c>
      <c r="AU192" s="6" t="s">
        <v>80</v>
      </c>
    </row>
    <row r="193" spans="2:12" s="6" customFormat="1" ht="7.5" customHeight="1" x14ac:dyDescent="0.3">
      <c r="B193" s="38"/>
      <c r="C193" s="39"/>
      <c r="D193" s="39"/>
      <c r="E193" s="39"/>
      <c r="F193" s="39"/>
      <c r="G193" s="39"/>
      <c r="H193" s="39"/>
      <c r="I193" s="101"/>
      <c r="J193" s="39"/>
      <c r="K193" s="39"/>
      <c r="L193" s="43"/>
    </row>
    <row r="402" s="2" customFormat="1" ht="14.25" customHeight="1" x14ac:dyDescent="0.3"/>
  </sheetData>
  <sheetProtection password="CC35" sheet="1" objects="1" scenarios="1" formatColumns="0" formatRows="0" sort="0" autoFilter="0"/>
  <autoFilter ref="C81:K81"/>
  <mergeCells count="9">
    <mergeCell ref="E74:H74"/>
    <mergeCell ref="G1:H1"/>
    <mergeCell ref="L2:V2"/>
    <mergeCell ref="E7:H7"/>
    <mergeCell ref="E9:H9"/>
    <mergeCell ref="E24:H24"/>
    <mergeCell ref="E45:H45"/>
    <mergeCell ref="E47:H47"/>
    <mergeCell ref="E72:H72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90"/>
      <c r="C1" s="190"/>
      <c r="D1" s="189" t="s">
        <v>1</v>
      </c>
      <c r="E1" s="190"/>
      <c r="F1" s="191" t="s">
        <v>2014</v>
      </c>
      <c r="G1" s="314" t="s">
        <v>2015</v>
      </c>
      <c r="H1" s="314"/>
      <c r="I1" s="190"/>
      <c r="J1" s="191" t="s">
        <v>2016</v>
      </c>
      <c r="K1" s="189" t="s">
        <v>114</v>
      </c>
      <c r="L1" s="191" t="s">
        <v>2017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7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" t="s">
        <v>95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80</v>
      </c>
    </row>
    <row r="4" spans="1:256" s="2" customFormat="1" ht="37.5" customHeight="1" x14ac:dyDescent="0.3">
      <c r="B4" s="10"/>
      <c r="C4" s="11"/>
      <c r="D4" s="12" t="s">
        <v>115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5" t="str">
        <f>'Rekapitulace stavby'!$K$6</f>
        <v>Boletice - Polná - ekologizace kotelny</v>
      </c>
      <c r="F7" s="307"/>
      <c r="G7" s="307"/>
      <c r="H7" s="307"/>
      <c r="J7" s="11"/>
      <c r="K7" s="13"/>
    </row>
    <row r="8" spans="1:256" s="6" customFormat="1" ht="15.75" customHeight="1" x14ac:dyDescent="0.3">
      <c r="B8" s="23"/>
      <c r="C8" s="24"/>
      <c r="D8" s="19" t="s">
        <v>116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2" t="s">
        <v>1017</v>
      </c>
      <c r="F9" s="295"/>
      <c r="G9" s="295"/>
      <c r="H9" s="295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35</v>
      </c>
      <c r="G12" s="24"/>
      <c r="H12" s="24"/>
      <c r="I12" s="88" t="s">
        <v>24</v>
      </c>
      <c r="J12" s="52" t="str">
        <f>'Rekapitulace stavby'!$AN$8</f>
        <v>27.04.2016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>AS-PO, příspěvková organizace</v>
      </c>
      <c r="F15" s="24"/>
      <c r="G15" s="24"/>
      <c r="H15" s="24"/>
      <c r="I15" s="88" t="s">
        <v>31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32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31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34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31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37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0"/>
      <c r="F24" s="316"/>
      <c r="G24" s="316"/>
      <c r="H24" s="316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38</v>
      </c>
      <c r="E27" s="24"/>
      <c r="F27" s="24"/>
      <c r="G27" s="24"/>
      <c r="H27" s="24"/>
      <c r="J27" s="67">
        <f>ROUND($J$93,2)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40</v>
      </c>
      <c r="G29" s="24"/>
      <c r="H29" s="24"/>
      <c r="I29" s="95" t="s">
        <v>39</v>
      </c>
      <c r="J29" s="28" t="s">
        <v>41</v>
      </c>
      <c r="K29" s="27"/>
    </row>
    <row r="30" spans="2:11" s="6" customFormat="1" ht="15" customHeight="1" x14ac:dyDescent="0.3">
      <c r="B30" s="23"/>
      <c r="C30" s="24"/>
      <c r="D30" s="30" t="s">
        <v>42</v>
      </c>
      <c r="E30" s="30" t="s">
        <v>43</v>
      </c>
      <c r="F30" s="96">
        <f>ROUND(SUM($BE$93:$BE$315),2)</f>
        <v>0</v>
      </c>
      <c r="G30" s="24"/>
      <c r="H30" s="24"/>
      <c r="I30" s="97">
        <v>0.21</v>
      </c>
      <c r="J30" s="96">
        <f>ROUND(ROUND((SUM($BE$93:$BE$315)),2)*$I$30,2)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44</v>
      </c>
      <c r="F31" s="96">
        <f>ROUND(SUM($BF$93:$BF$315),2)</f>
        <v>0</v>
      </c>
      <c r="G31" s="24"/>
      <c r="H31" s="24"/>
      <c r="I31" s="97">
        <v>0.15</v>
      </c>
      <c r="J31" s="96">
        <f>ROUND(ROUND((SUM($BF$93:$BF$315)),2)*$I$31,2)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45</v>
      </c>
      <c r="F32" s="96">
        <f>ROUND(SUM($BG$93:$BG$315),2)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46</v>
      </c>
      <c r="F33" s="96">
        <f>ROUND(SUM($BH$93:$BH$315),2)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47</v>
      </c>
      <c r="F34" s="96">
        <f>ROUND(SUM($BI$93:$BI$315),2)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48</v>
      </c>
      <c r="E36" s="34"/>
      <c r="F36" s="34"/>
      <c r="G36" s="98" t="s">
        <v>49</v>
      </c>
      <c r="H36" s="35" t="s">
        <v>50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5" t="str">
        <f>$E$7</f>
        <v>Boletice - Polná - ekologizace kotelny</v>
      </c>
      <c r="F45" s="295"/>
      <c r="G45" s="295"/>
      <c r="H45" s="295"/>
      <c r="J45" s="24"/>
      <c r="K45" s="27"/>
    </row>
    <row r="46" spans="2:11" s="6" customFormat="1" ht="15" customHeight="1" x14ac:dyDescent="0.3">
      <c r="B46" s="23"/>
      <c r="C46" s="19" t="s">
        <v>116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2" t="str">
        <f>$E$9</f>
        <v>SO 02 Stavba - SO 02 Stavební část</v>
      </c>
      <c r="F47" s="295"/>
      <c r="G47" s="295"/>
      <c r="H47" s="295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27.04.2016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AS-PO, příspěvková organizace</v>
      </c>
      <c r="G51" s="24"/>
      <c r="H51" s="24"/>
      <c r="I51" s="88" t="s">
        <v>34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32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119</v>
      </c>
      <c r="D54" s="32"/>
      <c r="E54" s="32"/>
      <c r="F54" s="32"/>
      <c r="G54" s="32"/>
      <c r="H54" s="32"/>
      <c r="I54" s="106"/>
      <c r="J54" s="107" t="s">
        <v>120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121</v>
      </c>
      <c r="D56" s="24"/>
      <c r="E56" s="24"/>
      <c r="F56" s="24"/>
      <c r="G56" s="24"/>
      <c r="H56" s="24"/>
      <c r="J56" s="67">
        <f>$J$93</f>
        <v>0</v>
      </c>
      <c r="K56" s="27"/>
      <c r="AU56" s="6" t="s">
        <v>122</v>
      </c>
    </row>
    <row r="57" spans="2:47" s="73" customFormat="1" ht="25.5" customHeight="1" x14ac:dyDescent="0.3">
      <c r="B57" s="108"/>
      <c r="C57" s="109"/>
      <c r="D57" s="110" t="s">
        <v>535</v>
      </c>
      <c r="E57" s="110"/>
      <c r="F57" s="110"/>
      <c r="G57" s="110"/>
      <c r="H57" s="110"/>
      <c r="I57" s="111"/>
      <c r="J57" s="112">
        <f>$J$94</f>
        <v>0</v>
      </c>
      <c r="K57" s="113"/>
    </row>
    <row r="58" spans="2:47" s="114" customFormat="1" ht="21" customHeight="1" x14ac:dyDescent="0.3">
      <c r="B58" s="115"/>
      <c r="C58" s="116"/>
      <c r="D58" s="117" t="s">
        <v>536</v>
      </c>
      <c r="E58" s="117"/>
      <c r="F58" s="117"/>
      <c r="G58" s="117"/>
      <c r="H58" s="117"/>
      <c r="I58" s="118"/>
      <c r="J58" s="119">
        <f>$J$95</f>
        <v>0</v>
      </c>
      <c r="K58" s="120"/>
    </row>
    <row r="59" spans="2:47" s="114" customFormat="1" ht="21" customHeight="1" x14ac:dyDescent="0.3">
      <c r="B59" s="115"/>
      <c r="C59" s="116"/>
      <c r="D59" s="117" t="s">
        <v>537</v>
      </c>
      <c r="E59" s="117"/>
      <c r="F59" s="117"/>
      <c r="G59" s="117"/>
      <c r="H59" s="117"/>
      <c r="I59" s="118"/>
      <c r="J59" s="119">
        <f>$J$128</f>
        <v>0</v>
      </c>
      <c r="K59" s="120"/>
    </row>
    <row r="60" spans="2:47" s="114" customFormat="1" ht="21" customHeight="1" x14ac:dyDescent="0.3">
      <c r="B60" s="115"/>
      <c r="C60" s="116"/>
      <c r="D60" s="117" t="s">
        <v>538</v>
      </c>
      <c r="E60" s="117"/>
      <c r="F60" s="117"/>
      <c r="G60" s="117"/>
      <c r="H60" s="117"/>
      <c r="I60" s="118"/>
      <c r="J60" s="119">
        <f>$J$150</f>
        <v>0</v>
      </c>
      <c r="K60" s="120"/>
    </row>
    <row r="61" spans="2:47" s="114" customFormat="1" ht="21" customHeight="1" x14ac:dyDescent="0.3">
      <c r="B61" s="115"/>
      <c r="C61" s="116"/>
      <c r="D61" s="117" t="s">
        <v>539</v>
      </c>
      <c r="E61" s="117"/>
      <c r="F61" s="117"/>
      <c r="G61" s="117"/>
      <c r="H61" s="117"/>
      <c r="I61" s="118"/>
      <c r="J61" s="119">
        <f>$J$185</f>
        <v>0</v>
      </c>
      <c r="K61" s="120"/>
    </row>
    <row r="62" spans="2:47" s="114" customFormat="1" ht="21" customHeight="1" x14ac:dyDescent="0.3">
      <c r="B62" s="115"/>
      <c r="C62" s="116"/>
      <c r="D62" s="117" t="s">
        <v>541</v>
      </c>
      <c r="E62" s="117"/>
      <c r="F62" s="117"/>
      <c r="G62" s="117"/>
      <c r="H62" s="117"/>
      <c r="I62" s="118"/>
      <c r="J62" s="119">
        <f>$J$192</f>
        <v>0</v>
      </c>
      <c r="K62" s="120"/>
    </row>
    <row r="63" spans="2:47" s="114" customFormat="1" ht="21" customHeight="1" x14ac:dyDescent="0.3">
      <c r="B63" s="115"/>
      <c r="C63" s="116"/>
      <c r="D63" s="117" t="s">
        <v>542</v>
      </c>
      <c r="E63" s="117"/>
      <c r="F63" s="117"/>
      <c r="G63" s="117"/>
      <c r="H63" s="117"/>
      <c r="I63" s="118"/>
      <c r="J63" s="119">
        <f>$J$213</f>
        <v>0</v>
      </c>
      <c r="K63" s="120"/>
    </row>
    <row r="64" spans="2:47" s="114" customFormat="1" ht="21" customHeight="1" x14ac:dyDescent="0.3">
      <c r="B64" s="115"/>
      <c r="C64" s="116"/>
      <c r="D64" s="117" t="s">
        <v>543</v>
      </c>
      <c r="E64" s="117"/>
      <c r="F64" s="117"/>
      <c r="G64" s="117"/>
      <c r="H64" s="117"/>
      <c r="I64" s="118"/>
      <c r="J64" s="119">
        <f>$J$260</f>
        <v>0</v>
      </c>
      <c r="K64" s="120"/>
    </row>
    <row r="65" spans="2:12" s="114" customFormat="1" ht="21" customHeight="1" x14ac:dyDescent="0.3">
      <c r="B65" s="115"/>
      <c r="C65" s="116"/>
      <c r="D65" s="117" t="s">
        <v>544</v>
      </c>
      <c r="E65" s="117"/>
      <c r="F65" s="117"/>
      <c r="G65" s="117"/>
      <c r="H65" s="117"/>
      <c r="I65" s="118"/>
      <c r="J65" s="119">
        <f>$J$269</f>
        <v>0</v>
      </c>
      <c r="K65" s="120"/>
    </row>
    <row r="66" spans="2:12" s="114" customFormat="1" ht="21" customHeight="1" x14ac:dyDescent="0.3">
      <c r="B66" s="115"/>
      <c r="C66" s="116"/>
      <c r="D66" s="117" t="s">
        <v>545</v>
      </c>
      <c r="E66" s="117"/>
      <c r="F66" s="117"/>
      <c r="G66" s="117"/>
      <c r="H66" s="117"/>
      <c r="I66" s="118"/>
      <c r="J66" s="119">
        <f>$J$272</f>
        <v>0</v>
      </c>
      <c r="K66" s="120"/>
    </row>
    <row r="67" spans="2:12" s="114" customFormat="1" ht="21" customHeight="1" x14ac:dyDescent="0.3">
      <c r="B67" s="115"/>
      <c r="C67" s="116"/>
      <c r="D67" s="117" t="s">
        <v>1018</v>
      </c>
      <c r="E67" s="117"/>
      <c r="F67" s="117"/>
      <c r="G67" s="117"/>
      <c r="H67" s="117"/>
      <c r="I67" s="118"/>
      <c r="J67" s="119">
        <f>$J$273</f>
        <v>0</v>
      </c>
      <c r="K67" s="120"/>
    </row>
    <row r="68" spans="2:12" s="114" customFormat="1" ht="21" customHeight="1" x14ac:dyDescent="0.3">
      <c r="B68" s="115"/>
      <c r="C68" s="116"/>
      <c r="D68" s="117" t="s">
        <v>548</v>
      </c>
      <c r="E68" s="117"/>
      <c r="F68" s="117"/>
      <c r="G68" s="117"/>
      <c r="H68" s="117"/>
      <c r="I68" s="118"/>
      <c r="J68" s="119">
        <f>$J$280</f>
        <v>0</v>
      </c>
      <c r="K68" s="120"/>
    </row>
    <row r="69" spans="2:12" s="114" customFormat="1" ht="21" customHeight="1" x14ac:dyDescent="0.3">
      <c r="B69" s="115"/>
      <c r="C69" s="116"/>
      <c r="D69" s="117" t="s">
        <v>549</v>
      </c>
      <c r="E69" s="117"/>
      <c r="F69" s="117"/>
      <c r="G69" s="117"/>
      <c r="H69" s="117"/>
      <c r="I69" s="118"/>
      <c r="J69" s="119">
        <f>$J$293</f>
        <v>0</v>
      </c>
      <c r="K69" s="120"/>
    </row>
    <row r="70" spans="2:12" s="114" customFormat="1" ht="21" customHeight="1" x14ac:dyDescent="0.3">
      <c r="B70" s="115"/>
      <c r="C70" s="116"/>
      <c r="D70" s="117" t="s">
        <v>550</v>
      </c>
      <c r="E70" s="117"/>
      <c r="F70" s="117"/>
      <c r="G70" s="117"/>
      <c r="H70" s="117"/>
      <c r="I70" s="118"/>
      <c r="J70" s="119">
        <f>$J$298</f>
        <v>0</v>
      </c>
      <c r="K70" s="120"/>
    </row>
    <row r="71" spans="2:12" s="114" customFormat="1" ht="21" customHeight="1" x14ac:dyDescent="0.3">
      <c r="B71" s="115"/>
      <c r="C71" s="116"/>
      <c r="D71" s="117" t="s">
        <v>551</v>
      </c>
      <c r="E71" s="117"/>
      <c r="F71" s="117"/>
      <c r="G71" s="117"/>
      <c r="H71" s="117"/>
      <c r="I71" s="118"/>
      <c r="J71" s="119">
        <f>$J$307</f>
        <v>0</v>
      </c>
      <c r="K71" s="120"/>
    </row>
    <row r="72" spans="2:12" s="114" customFormat="1" ht="21" customHeight="1" x14ac:dyDescent="0.3">
      <c r="B72" s="115"/>
      <c r="C72" s="116"/>
      <c r="D72" s="117" t="s">
        <v>552</v>
      </c>
      <c r="E72" s="117"/>
      <c r="F72" s="117"/>
      <c r="G72" s="117"/>
      <c r="H72" s="117"/>
      <c r="I72" s="118"/>
      <c r="J72" s="119">
        <f>$J$312</f>
        <v>0</v>
      </c>
      <c r="K72" s="120"/>
    </row>
    <row r="73" spans="2:12" s="114" customFormat="1" ht="21" customHeight="1" x14ac:dyDescent="0.3">
      <c r="B73" s="115"/>
      <c r="C73" s="116"/>
      <c r="D73" s="117" t="s">
        <v>553</v>
      </c>
      <c r="E73" s="117"/>
      <c r="F73" s="117"/>
      <c r="G73" s="117"/>
      <c r="H73" s="117"/>
      <c r="I73" s="118"/>
      <c r="J73" s="119">
        <f>$J$313</f>
        <v>0</v>
      </c>
      <c r="K73" s="120"/>
    </row>
    <row r="74" spans="2:12" s="6" customFormat="1" ht="22.5" customHeight="1" x14ac:dyDescent="0.3">
      <c r="B74" s="23"/>
      <c r="C74" s="24"/>
      <c r="D74" s="24"/>
      <c r="E74" s="24"/>
      <c r="F74" s="24"/>
      <c r="G74" s="24"/>
      <c r="H74" s="24"/>
      <c r="J74" s="24"/>
      <c r="K74" s="27"/>
    </row>
    <row r="75" spans="2:12" s="6" customFormat="1" ht="7.5" customHeight="1" x14ac:dyDescent="0.3">
      <c r="B75" s="38"/>
      <c r="C75" s="39"/>
      <c r="D75" s="39"/>
      <c r="E75" s="39"/>
      <c r="F75" s="39"/>
      <c r="G75" s="39"/>
      <c r="H75" s="39"/>
      <c r="I75" s="101"/>
      <c r="J75" s="39"/>
      <c r="K75" s="40"/>
    </row>
    <row r="79" spans="2:12" s="6" customFormat="1" ht="7.5" customHeight="1" x14ac:dyDescent="0.3">
      <c r="B79" s="41"/>
      <c r="C79" s="42"/>
      <c r="D79" s="42"/>
      <c r="E79" s="42"/>
      <c r="F79" s="42"/>
      <c r="G79" s="42"/>
      <c r="H79" s="42"/>
      <c r="I79" s="103"/>
      <c r="J79" s="42"/>
      <c r="K79" s="42"/>
      <c r="L79" s="43"/>
    </row>
    <row r="80" spans="2:12" s="6" customFormat="1" ht="37.5" customHeight="1" x14ac:dyDescent="0.3">
      <c r="B80" s="23"/>
      <c r="C80" s="12" t="s">
        <v>133</v>
      </c>
      <c r="D80" s="24"/>
      <c r="E80" s="24"/>
      <c r="F80" s="24"/>
      <c r="G80" s="24"/>
      <c r="H80" s="24"/>
      <c r="J80" s="24"/>
      <c r="K80" s="24"/>
      <c r="L80" s="43"/>
    </row>
    <row r="81" spans="2:65" s="6" customFormat="1" ht="7.5" customHeight="1" x14ac:dyDescent="0.3">
      <c r="B81" s="23"/>
      <c r="C81" s="24"/>
      <c r="D81" s="24"/>
      <c r="E81" s="24"/>
      <c r="F81" s="24"/>
      <c r="G81" s="24"/>
      <c r="H81" s="24"/>
      <c r="J81" s="24"/>
      <c r="K81" s="24"/>
      <c r="L81" s="43"/>
    </row>
    <row r="82" spans="2:65" s="6" customFormat="1" ht="15" customHeight="1" x14ac:dyDescent="0.3">
      <c r="B82" s="23"/>
      <c r="C82" s="19" t="s">
        <v>16</v>
      </c>
      <c r="D82" s="24"/>
      <c r="E82" s="24"/>
      <c r="F82" s="24"/>
      <c r="G82" s="24"/>
      <c r="H82" s="24"/>
      <c r="J82" s="24"/>
      <c r="K82" s="24"/>
      <c r="L82" s="43"/>
    </row>
    <row r="83" spans="2:65" s="6" customFormat="1" ht="16.5" customHeight="1" x14ac:dyDescent="0.3">
      <c r="B83" s="23"/>
      <c r="C83" s="24"/>
      <c r="D83" s="24"/>
      <c r="E83" s="315" t="str">
        <f>$E$7</f>
        <v>Boletice - Polná - ekologizace kotelny</v>
      </c>
      <c r="F83" s="295"/>
      <c r="G83" s="295"/>
      <c r="H83" s="295"/>
      <c r="J83" s="24"/>
      <c r="K83" s="24"/>
      <c r="L83" s="43"/>
    </row>
    <row r="84" spans="2:65" s="6" customFormat="1" ht="15" customHeight="1" x14ac:dyDescent="0.3">
      <c r="B84" s="23"/>
      <c r="C84" s="19" t="s">
        <v>116</v>
      </c>
      <c r="D84" s="24"/>
      <c r="E84" s="24"/>
      <c r="F84" s="24"/>
      <c r="G84" s="24"/>
      <c r="H84" s="24"/>
      <c r="J84" s="24"/>
      <c r="K84" s="24"/>
      <c r="L84" s="43"/>
    </row>
    <row r="85" spans="2:65" s="6" customFormat="1" ht="19.5" customHeight="1" x14ac:dyDescent="0.3">
      <c r="B85" s="23"/>
      <c r="C85" s="24"/>
      <c r="D85" s="24"/>
      <c r="E85" s="292" t="str">
        <f>$E$9</f>
        <v>SO 02 Stavba - SO 02 Stavební část</v>
      </c>
      <c r="F85" s="295"/>
      <c r="G85" s="295"/>
      <c r="H85" s="295"/>
      <c r="J85" s="24"/>
      <c r="K85" s="24"/>
      <c r="L85" s="43"/>
    </row>
    <row r="86" spans="2:65" s="6" customFormat="1" ht="7.5" customHeight="1" x14ac:dyDescent="0.3">
      <c r="B86" s="23"/>
      <c r="C86" s="24"/>
      <c r="D86" s="24"/>
      <c r="E86" s="24"/>
      <c r="F86" s="24"/>
      <c r="G86" s="24"/>
      <c r="H86" s="24"/>
      <c r="J86" s="24"/>
      <c r="K86" s="24"/>
      <c r="L86" s="43"/>
    </row>
    <row r="87" spans="2:65" s="6" customFormat="1" ht="18.75" customHeight="1" x14ac:dyDescent="0.3">
      <c r="B87" s="23"/>
      <c r="C87" s="19" t="s">
        <v>22</v>
      </c>
      <c r="D87" s="24"/>
      <c r="E87" s="24"/>
      <c r="F87" s="17" t="str">
        <f>$F$12</f>
        <v xml:space="preserve"> </v>
      </c>
      <c r="G87" s="24"/>
      <c r="H87" s="24"/>
      <c r="I87" s="88" t="s">
        <v>24</v>
      </c>
      <c r="J87" s="52" t="str">
        <f>IF($J$12="","",$J$12)</f>
        <v>27.04.2016</v>
      </c>
      <c r="K87" s="24"/>
      <c r="L87" s="43"/>
    </row>
    <row r="88" spans="2:65" s="6" customFormat="1" ht="7.5" customHeight="1" x14ac:dyDescent="0.3">
      <c r="B88" s="23"/>
      <c r="C88" s="24"/>
      <c r="D88" s="24"/>
      <c r="E88" s="24"/>
      <c r="F88" s="24"/>
      <c r="G88" s="24"/>
      <c r="H88" s="24"/>
      <c r="J88" s="24"/>
      <c r="K88" s="24"/>
      <c r="L88" s="43"/>
    </row>
    <row r="89" spans="2:65" s="6" customFormat="1" ht="15.75" customHeight="1" x14ac:dyDescent="0.3">
      <c r="B89" s="23"/>
      <c r="C89" s="19" t="s">
        <v>28</v>
      </c>
      <c r="D89" s="24"/>
      <c r="E89" s="24"/>
      <c r="F89" s="17" t="str">
        <f>$E$15</f>
        <v>AS-PO, příspěvková organizace</v>
      </c>
      <c r="G89" s="24"/>
      <c r="H89" s="24"/>
      <c r="I89" s="88" t="s">
        <v>34</v>
      </c>
      <c r="J89" s="17" t="str">
        <f>$E$21</f>
        <v xml:space="preserve"> </v>
      </c>
      <c r="K89" s="24"/>
      <c r="L89" s="43"/>
    </row>
    <row r="90" spans="2:65" s="6" customFormat="1" ht="15" customHeight="1" x14ac:dyDescent="0.3">
      <c r="B90" s="23"/>
      <c r="C90" s="19" t="s">
        <v>32</v>
      </c>
      <c r="D90" s="24"/>
      <c r="E90" s="24"/>
      <c r="F90" s="17" t="str">
        <f>IF($E$18="","",$E$18)</f>
        <v/>
      </c>
      <c r="G90" s="24"/>
      <c r="H90" s="24"/>
      <c r="J90" s="24"/>
      <c r="K90" s="24"/>
      <c r="L90" s="43"/>
    </row>
    <row r="91" spans="2:65" s="6" customFormat="1" ht="11.25" customHeight="1" x14ac:dyDescent="0.3">
      <c r="B91" s="23"/>
      <c r="C91" s="24"/>
      <c r="D91" s="24"/>
      <c r="E91" s="24"/>
      <c r="F91" s="24"/>
      <c r="G91" s="24"/>
      <c r="H91" s="24"/>
      <c r="J91" s="24"/>
      <c r="K91" s="24"/>
      <c r="L91" s="43"/>
    </row>
    <row r="92" spans="2:65" s="121" customFormat="1" ht="30" customHeight="1" x14ac:dyDescent="0.3">
      <c r="B92" s="122"/>
      <c r="C92" s="123" t="s">
        <v>134</v>
      </c>
      <c r="D92" s="124" t="s">
        <v>57</v>
      </c>
      <c r="E92" s="124" t="s">
        <v>53</v>
      </c>
      <c r="F92" s="124" t="s">
        <v>135</v>
      </c>
      <c r="G92" s="124" t="s">
        <v>136</v>
      </c>
      <c r="H92" s="124" t="s">
        <v>137</v>
      </c>
      <c r="I92" s="125" t="s">
        <v>138</v>
      </c>
      <c r="J92" s="124" t="s">
        <v>139</v>
      </c>
      <c r="K92" s="126" t="s">
        <v>140</v>
      </c>
      <c r="L92" s="127"/>
      <c r="M92" s="59" t="s">
        <v>141</v>
      </c>
      <c r="N92" s="60" t="s">
        <v>42</v>
      </c>
      <c r="O92" s="60" t="s">
        <v>142</v>
      </c>
      <c r="P92" s="60" t="s">
        <v>143</v>
      </c>
      <c r="Q92" s="60" t="s">
        <v>144</v>
      </c>
      <c r="R92" s="60" t="s">
        <v>145</v>
      </c>
      <c r="S92" s="60" t="s">
        <v>146</v>
      </c>
      <c r="T92" s="61" t="s">
        <v>147</v>
      </c>
    </row>
    <row r="93" spans="2:65" s="6" customFormat="1" ht="30" customHeight="1" x14ac:dyDescent="0.35">
      <c r="B93" s="23"/>
      <c r="C93" s="66" t="s">
        <v>121</v>
      </c>
      <c r="D93" s="24"/>
      <c r="E93" s="24"/>
      <c r="F93" s="24"/>
      <c r="G93" s="24"/>
      <c r="H93" s="24"/>
      <c r="J93" s="128">
        <f>$BK$93</f>
        <v>0</v>
      </c>
      <c r="K93" s="24"/>
      <c r="L93" s="43"/>
      <c r="M93" s="63"/>
      <c r="N93" s="64"/>
      <c r="O93" s="64"/>
      <c r="P93" s="129">
        <f>$P$94</f>
        <v>0</v>
      </c>
      <c r="Q93" s="64"/>
      <c r="R93" s="129">
        <f>$R$94</f>
        <v>0</v>
      </c>
      <c r="S93" s="64"/>
      <c r="T93" s="130">
        <f>$T$94</f>
        <v>0</v>
      </c>
      <c r="AT93" s="6" t="s">
        <v>71</v>
      </c>
      <c r="AU93" s="6" t="s">
        <v>122</v>
      </c>
      <c r="BK93" s="131">
        <f>$BK$94</f>
        <v>0</v>
      </c>
    </row>
    <row r="94" spans="2:65" s="132" customFormat="1" ht="37.5" customHeight="1" x14ac:dyDescent="0.35">
      <c r="B94" s="133"/>
      <c r="C94" s="134"/>
      <c r="D94" s="134" t="s">
        <v>71</v>
      </c>
      <c r="E94" s="135" t="s">
        <v>554</v>
      </c>
      <c r="F94" s="135" t="s">
        <v>555</v>
      </c>
      <c r="G94" s="134"/>
      <c r="H94" s="134"/>
      <c r="J94" s="136">
        <f>$BK$94</f>
        <v>0</v>
      </c>
      <c r="K94" s="134"/>
      <c r="L94" s="137"/>
      <c r="M94" s="138"/>
      <c r="N94" s="134"/>
      <c r="O94" s="134"/>
      <c r="P94" s="139">
        <f>$P$95+$P$128+$P$150+$P$185+$P$192+$P$213+$P$260+$P$269+$P$272+$P$273+$P$280+$P$293+$P$298+$P$307+$P$312+$P$313</f>
        <v>0</v>
      </c>
      <c r="Q94" s="134"/>
      <c r="R94" s="139">
        <f>$R$95+$R$128+$R$150+$R$185+$R$192+$R$213+$R$260+$R$269+$R$272+$R$273+$R$280+$R$293+$R$298+$R$307+$R$312+$R$313</f>
        <v>0</v>
      </c>
      <c r="S94" s="134"/>
      <c r="T94" s="140">
        <f>$T$95+$T$128+$T$150+$T$185+$T$192+$T$213+$T$260+$T$269+$T$272+$T$273+$T$280+$T$293+$T$298+$T$307+$T$312+$T$313</f>
        <v>0</v>
      </c>
      <c r="AR94" s="141" t="s">
        <v>21</v>
      </c>
      <c r="AT94" s="141" t="s">
        <v>71</v>
      </c>
      <c r="AU94" s="141" t="s">
        <v>72</v>
      </c>
      <c r="AY94" s="141" t="s">
        <v>149</v>
      </c>
      <c r="BK94" s="142">
        <f>$BK$95+$BK$128+$BK$150+$BK$185+$BK$192+$BK$213+$BK$260+$BK$269+$BK$272+$BK$273+$BK$280+$BK$293+$BK$298+$BK$307+$BK$312+$BK$313</f>
        <v>0</v>
      </c>
    </row>
    <row r="95" spans="2:65" s="132" customFormat="1" ht="21" customHeight="1" x14ac:dyDescent="0.3">
      <c r="B95" s="133"/>
      <c r="C95" s="134"/>
      <c r="D95" s="134" t="s">
        <v>71</v>
      </c>
      <c r="E95" s="143" t="s">
        <v>21</v>
      </c>
      <c r="F95" s="143" t="s">
        <v>556</v>
      </c>
      <c r="G95" s="134"/>
      <c r="H95" s="134"/>
      <c r="J95" s="144">
        <f>$BK$95</f>
        <v>0</v>
      </c>
      <c r="K95" s="134"/>
      <c r="L95" s="137"/>
      <c r="M95" s="138"/>
      <c r="N95" s="134"/>
      <c r="O95" s="134"/>
      <c r="P95" s="139">
        <f>SUM($P$96:$P$127)</f>
        <v>0</v>
      </c>
      <c r="Q95" s="134"/>
      <c r="R95" s="139">
        <f>SUM($R$96:$R$127)</f>
        <v>0</v>
      </c>
      <c r="S95" s="134"/>
      <c r="T95" s="140">
        <f>SUM($T$96:$T$127)</f>
        <v>0</v>
      </c>
      <c r="AR95" s="141" t="s">
        <v>21</v>
      </c>
      <c r="AT95" s="141" t="s">
        <v>71</v>
      </c>
      <c r="AU95" s="141" t="s">
        <v>21</v>
      </c>
      <c r="AY95" s="141" t="s">
        <v>149</v>
      </c>
      <c r="BK95" s="142">
        <f>SUM($BK$96:$BK$127)</f>
        <v>0</v>
      </c>
    </row>
    <row r="96" spans="2:65" s="6" customFormat="1" ht="15.75" customHeight="1" x14ac:dyDescent="0.3">
      <c r="B96" s="23"/>
      <c r="C96" s="145" t="s">
        <v>21</v>
      </c>
      <c r="D96" s="145" t="s">
        <v>154</v>
      </c>
      <c r="E96" s="146" t="s">
        <v>570</v>
      </c>
      <c r="F96" s="147" t="s">
        <v>571</v>
      </c>
      <c r="G96" s="148" t="s">
        <v>572</v>
      </c>
      <c r="H96" s="149">
        <v>31.01</v>
      </c>
      <c r="I96" s="150"/>
      <c r="J96" s="151">
        <f>ROUND($I$96*$H$96,2)</f>
        <v>0</v>
      </c>
      <c r="K96" s="147" t="s">
        <v>560</v>
      </c>
      <c r="L96" s="43"/>
      <c r="M96" s="152"/>
      <c r="N96" s="153" t="s">
        <v>43</v>
      </c>
      <c r="O96" s="24"/>
      <c r="P96" s="154">
        <f>$O$96*$H$96</f>
        <v>0</v>
      </c>
      <c r="Q96" s="154">
        <v>0</v>
      </c>
      <c r="R96" s="154">
        <f>$Q$96*$H$96</f>
        <v>0</v>
      </c>
      <c r="S96" s="154">
        <v>0</v>
      </c>
      <c r="T96" s="155">
        <f>$S$96*$H$96</f>
        <v>0</v>
      </c>
      <c r="AR96" s="89" t="s">
        <v>158</v>
      </c>
      <c r="AT96" s="89" t="s">
        <v>154</v>
      </c>
      <c r="AU96" s="89" t="s">
        <v>80</v>
      </c>
      <c r="AY96" s="6" t="s">
        <v>149</v>
      </c>
      <c r="BE96" s="156">
        <f>IF($N$96="základní",$J$96,0)</f>
        <v>0</v>
      </c>
      <c r="BF96" s="156">
        <f>IF($N$96="snížená",$J$96,0)</f>
        <v>0</v>
      </c>
      <c r="BG96" s="156">
        <f>IF($N$96="zákl. přenesená",$J$96,0)</f>
        <v>0</v>
      </c>
      <c r="BH96" s="156">
        <f>IF($N$96="sníž. přenesená",$J$96,0)</f>
        <v>0</v>
      </c>
      <c r="BI96" s="156">
        <f>IF($N$96="nulová",$J$96,0)</f>
        <v>0</v>
      </c>
      <c r="BJ96" s="89" t="s">
        <v>21</v>
      </c>
      <c r="BK96" s="156">
        <f>ROUND($I$96*$H$96,2)</f>
        <v>0</v>
      </c>
      <c r="BL96" s="89" t="s">
        <v>158</v>
      </c>
      <c r="BM96" s="89" t="s">
        <v>21</v>
      </c>
    </row>
    <row r="97" spans="2:65" s="6" customFormat="1" ht="16.5" customHeight="1" x14ac:dyDescent="0.3">
      <c r="B97" s="23"/>
      <c r="C97" s="24"/>
      <c r="D97" s="157" t="s">
        <v>159</v>
      </c>
      <c r="E97" s="24"/>
      <c r="F97" s="158" t="s">
        <v>573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159</v>
      </c>
      <c r="AU97" s="6" t="s">
        <v>80</v>
      </c>
    </row>
    <row r="98" spans="2:65" s="6" customFormat="1" ht="15.75" customHeight="1" x14ac:dyDescent="0.3">
      <c r="B98" s="23"/>
      <c r="C98" s="145" t="s">
        <v>80</v>
      </c>
      <c r="D98" s="145" t="s">
        <v>154</v>
      </c>
      <c r="E98" s="146" t="s">
        <v>574</v>
      </c>
      <c r="F98" s="147" t="s">
        <v>575</v>
      </c>
      <c r="G98" s="148" t="s">
        <v>572</v>
      </c>
      <c r="H98" s="149">
        <v>26.062999999999999</v>
      </c>
      <c r="I98" s="150"/>
      <c r="J98" s="151">
        <f>ROUND($I$98*$H$98,2)</f>
        <v>0</v>
      </c>
      <c r="K98" s="147" t="s">
        <v>560</v>
      </c>
      <c r="L98" s="43"/>
      <c r="M98" s="152"/>
      <c r="N98" s="153" t="s">
        <v>43</v>
      </c>
      <c r="O98" s="24"/>
      <c r="P98" s="154">
        <f>$O$98*$H$98</f>
        <v>0</v>
      </c>
      <c r="Q98" s="154">
        <v>0</v>
      </c>
      <c r="R98" s="154">
        <f>$Q$98*$H$98</f>
        <v>0</v>
      </c>
      <c r="S98" s="154">
        <v>0</v>
      </c>
      <c r="T98" s="155">
        <f>$S$98*$H$98</f>
        <v>0</v>
      </c>
      <c r="AR98" s="89" t="s">
        <v>158</v>
      </c>
      <c r="AT98" s="89" t="s">
        <v>154</v>
      </c>
      <c r="AU98" s="89" t="s">
        <v>80</v>
      </c>
      <c r="AY98" s="6" t="s">
        <v>149</v>
      </c>
      <c r="BE98" s="156">
        <f>IF($N$98="základní",$J$98,0)</f>
        <v>0</v>
      </c>
      <c r="BF98" s="156">
        <f>IF($N$98="snížená",$J$98,0)</f>
        <v>0</v>
      </c>
      <c r="BG98" s="156">
        <f>IF($N$98="zákl. přenesená",$J$98,0)</f>
        <v>0</v>
      </c>
      <c r="BH98" s="156">
        <f>IF($N$98="sníž. přenesená",$J$98,0)</f>
        <v>0</v>
      </c>
      <c r="BI98" s="156">
        <f>IF($N$98="nulová",$J$98,0)</f>
        <v>0</v>
      </c>
      <c r="BJ98" s="89" t="s">
        <v>21</v>
      </c>
      <c r="BK98" s="156">
        <f>ROUND($I$98*$H$98,2)</f>
        <v>0</v>
      </c>
      <c r="BL98" s="89" t="s">
        <v>158</v>
      </c>
      <c r="BM98" s="89" t="s">
        <v>80</v>
      </c>
    </row>
    <row r="99" spans="2:65" s="6" customFormat="1" ht="27" customHeight="1" x14ac:dyDescent="0.3">
      <c r="B99" s="23"/>
      <c r="C99" s="24"/>
      <c r="D99" s="157" t="s">
        <v>159</v>
      </c>
      <c r="E99" s="24"/>
      <c r="F99" s="158" t="s">
        <v>576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159</v>
      </c>
      <c r="AU99" s="6" t="s">
        <v>80</v>
      </c>
    </row>
    <row r="100" spans="2:65" s="6" customFormat="1" ht="15.75" customHeight="1" x14ac:dyDescent="0.3">
      <c r="B100" s="23"/>
      <c r="C100" s="145" t="s">
        <v>162</v>
      </c>
      <c r="D100" s="145" t="s">
        <v>154</v>
      </c>
      <c r="E100" s="146" t="s">
        <v>581</v>
      </c>
      <c r="F100" s="147" t="s">
        <v>582</v>
      </c>
      <c r="G100" s="148" t="s">
        <v>572</v>
      </c>
      <c r="H100" s="149">
        <v>90.22</v>
      </c>
      <c r="I100" s="150"/>
      <c r="J100" s="151">
        <f>ROUND($I$100*$H$100,2)</f>
        <v>0</v>
      </c>
      <c r="K100" s="147" t="s">
        <v>560</v>
      </c>
      <c r="L100" s="43"/>
      <c r="M100" s="152"/>
      <c r="N100" s="153" t="s">
        <v>43</v>
      </c>
      <c r="O100" s="24"/>
      <c r="P100" s="154">
        <f>$O$100*$H$100</f>
        <v>0</v>
      </c>
      <c r="Q100" s="154">
        <v>0</v>
      </c>
      <c r="R100" s="154">
        <f>$Q$100*$H$100</f>
        <v>0</v>
      </c>
      <c r="S100" s="154">
        <v>0</v>
      </c>
      <c r="T100" s="155">
        <f>$S$100*$H$100</f>
        <v>0</v>
      </c>
      <c r="AR100" s="89" t="s">
        <v>158</v>
      </c>
      <c r="AT100" s="89" t="s">
        <v>154</v>
      </c>
      <c r="AU100" s="89" t="s">
        <v>80</v>
      </c>
      <c r="AY100" s="6" t="s">
        <v>149</v>
      </c>
      <c r="BE100" s="156">
        <f>IF($N$100="základní",$J$100,0)</f>
        <v>0</v>
      </c>
      <c r="BF100" s="156">
        <f>IF($N$100="snížená",$J$100,0)</f>
        <v>0</v>
      </c>
      <c r="BG100" s="156">
        <f>IF($N$100="zákl. přenesená",$J$100,0)</f>
        <v>0</v>
      </c>
      <c r="BH100" s="156">
        <f>IF($N$100="sníž. přenesená",$J$100,0)</f>
        <v>0</v>
      </c>
      <c r="BI100" s="156">
        <f>IF($N$100="nulová",$J$100,0)</f>
        <v>0</v>
      </c>
      <c r="BJ100" s="89" t="s">
        <v>21</v>
      </c>
      <c r="BK100" s="156">
        <f>ROUND($I$100*$H$100,2)</f>
        <v>0</v>
      </c>
      <c r="BL100" s="89" t="s">
        <v>158</v>
      </c>
      <c r="BM100" s="89" t="s">
        <v>162</v>
      </c>
    </row>
    <row r="101" spans="2:65" s="6" customFormat="1" ht="27" customHeight="1" x14ac:dyDescent="0.3">
      <c r="B101" s="23"/>
      <c r="C101" s="24"/>
      <c r="D101" s="157" t="s">
        <v>159</v>
      </c>
      <c r="E101" s="24"/>
      <c r="F101" s="158" t="s">
        <v>583</v>
      </c>
      <c r="G101" s="24"/>
      <c r="H101" s="24"/>
      <c r="J101" s="24"/>
      <c r="K101" s="24"/>
      <c r="L101" s="43"/>
      <c r="M101" s="56"/>
      <c r="N101" s="24"/>
      <c r="O101" s="24"/>
      <c r="P101" s="24"/>
      <c r="Q101" s="24"/>
      <c r="R101" s="24"/>
      <c r="S101" s="24"/>
      <c r="T101" s="57"/>
      <c r="AT101" s="6" t="s">
        <v>159</v>
      </c>
      <c r="AU101" s="6" t="s">
        <v>80</v>
      </c>
    </row>
    <row r="102" spans="2:65" s="6" customFormat="1" ht="15.75" customHeight="1" x14ac:dyDescent="0.3">
      <c r="B102" s="159"/>
      <c r="C102" s="160"/>
      <c r="D102" s="161" t="s">
        <v>274</v>
      </c>
      <c r="E102" s="160"/>
      <c r="F102" s="162" t="s">
        <v>72</v>
      </c>
      <c r="G102" s="160"/>
      <c r="H102" s="163">
        <v>0</v>
      </c>
      <c r="J102" s="160"/>
      <c r="K102" s="160"/>
      <c r="L102" s="164"/>
      <c r="M102" s="165"/>
      <c r="N102" s="160"/>
      <c r="O102" s="160"/>
      <c r="P102" s="160"/>
      <c r="Q102" s="160"/>
      <c r="R102" s="160"/>
      <c r="S102" s="160"/>
      <c r="T102" s="166"/>
      <c r="AT102" s="167" t="s">
        <v>274</v>
      </c>
      <c r="AU102" s="167" t="s">
        <v>80</v>
      </c>
      <c r="AV102" s="167" t="s">
        <v>80</v>
      </c>
      <c r="AW102" s="167" t="s">
        <v>122</v>
      </c>
      <c r="AX102" s="167" t="s">
        <v>72</v>
      </c>
      <c r="AY102" s="167" t="s">
        <v>149</v>
      </c>
    </row>
    <row r="103" spans="2:65" s="6" customFormat="1" ht="15.75" customHeight="1" x14ac:dyDescent="0.3">
      <c r="B103" s="159"/>
      <c r="C103" s="160"/>
      <c r="D103" s="161" t="s">
        <v>274</v>
      </c>
      <c r="E103" s="160"/>
      <c r="F103" s="162" t="s">
        <v>1019</v>
      </c>
      <c r="G103" s="160"/>
      <c r="H103" s="163">
        <v>6.5</v>
      </c>
      <c r="J103" s="160"/>
      <c r="K103" s="160"/>
      <c r="L103" s="164"/>
      <c r="M103" s="165"/>
      <c r="N103" s="160"/>
      <c r="O103" s="160"/>
      <c r="P103" s="160"/>
      <c r="Q103" s="160"/>
      <c r="R103" s="160"/>
      <c r="S103" s="160"/>
      <c r="T103" s="166"/>
      <c r="AT103" s="167" t="s">
        <v>274</v>
      </c>
      <c r="AU103" s="167" t="s">
        <v>80</v>
      </c>
      <c r="AV103" s="167" t="s">
        <v>80</v>
      </c>
      <c r="AW103" s="167" t="s">
        <v>122</v>
      </c>
      <c r="AX103" s="167" t="s">
        <v>72</v>
      </c>
      <c r="AY103" s="167" t="s">
        <v>149</v>
      </c>
    </row>
    <row r="104" spans="2:65" s="6" customFormat="1" ht="15.75" customHeight="1" x14ac:dyDescent="0.3">
      <c r="B104" s="159"/>
      <c r="C104" s="160"/>
      <c r="D104" s="161" t="s">
        <v>274</v>
      </c>
      <c r="E104" s="160"/>
      <c r="F104" s="162" t="s">
        <v>1020</v>
      </c>
      <c r="G104" s="160"/>
      <c r="H104" s="163">
        <v>49.7</v>
      </c>
      <c r="J104" s="160"/>
      <c r="K104" s="160"/>
      <c r="L104" s="164"/>
      <c r="M104" s="165"/>
      <c r="N104" s="160"/>
      <c r="O104" s="160"/>
      <c r="P104" s="160"/>
      <c r="Q104" s="160"/>
      <c r="R104" s="160"/>
      <c r="S104" s="160"/>
      <c r="T104" s="166"/>
      <c r="AT104" s="167" t="s">
        <v>274</v>
      </c>
      <c r="AU104" s="167" t="s">
        <v>80</v>
      </c>
      <c r="AV104" s="167" t="s">
        <v>80</v>
      </c>
      <c r="AW104" s="167" t="s">
        <v>122</v>
      </c>
      <c r="AX104" s="167" t="s">
        <v>72</v>
      </c>
      <c r="AY104" s="167" t="s">
        <v>149</v>
      </c>
    </row>
    <row r="105" spans="2:65" s="6" customFormat="1" ht="15.75" customHeight="1" x14ac:dyDescent="0.3">
      <c r="B105" s="159"/>
      <c r="C105" s="160"/>
      <c r="D105" s="161" t="s">
        <v>274</v>
      </c>
      <c r="E105" s="160"/>
      <c r="F105" s="162" t="s">
        <v>1021</v>
      </c>
      <c r="G105" s="160"/>
      <c r="H105" s="163">
        <v>5.82</v>
      </c>
      <c r="J105" s="160"/>
      <c r="K105" s="160"/>
      <c r="L105" s="164"/>
      <c r="M105" s="165"/>
      <c r="N105" s="160"/>
      <c r="O105" s="160"/>
      <c r="P105" s="160"/>
      <c r="Q105" s="160"/>
      <c r="R105" s="160"/>
      <c r="S105" s="160"/>
      <c r="T105" s="166"/>
      <c r="AT105" s="167" t="s">
        <v>274</v>
      </c>
      <c r="AU105" s="167" t="s">
        <v>80</v>
      </c>
      <c r="AV105" s="167" t="s">
        <v>80</v>
      </c>
      <c r="AW105" s="167" t="s">
        <v>122</v>
      </c>
      <c r="AX105" s="167" t="s">
        <v>72</v>
      </c>
      <c r="AY105" s="167" t="s">
        <v>149</v>
      </c>
    </row>
    <row r="106" spans="2:65" s="6" customFormat="1" ht="15.75" customHeight="1" x14ac:dyDescent="0.3">
      <c r="B106" s="159"/>
      <c r="C106" s="160"/>
      <c r="D106" s="161" t="s">
        <v>274</v>
      </c>
      <c r="E106" s="160"/>
      <c r="F106" s="162" t="s">
        <v>1022</v>
      </c>
      <c r="G106" s="160"/>
      <c r="H106" s="163">
        <v>28.2</v>
      </c>
      <c r="J106" s="160"/>
      <c r="K106" s="160"/>
      <c r="L106" s="164"/>
      <c r="M106" s="165"/>
      <c r="N106" s="160"/>
      <c r="O106" s="160"/>
      <c r="P106" s="160"/>
      <c r="Q106" s="160"/>
      <c r="R106" s="160"/>
      <c r="S106" s="160"/>
      <c r="T106" s="166"/>
      <c r="AT106" s="167" t="s">
        <v>274</v>
      </c>
      <c r="AU106" s="167" t="s">
        <v>80</v>
      </c>
      <c r="AV106" s="167" t="s">
        <v>80</v>
      </c>
      <c r="AW106" s="167" t="s">
        <v>122</v>
      </c>
      <c r="AX106" s="167" t="s">
        <v>72</v>
      </c>
      <c r="AY106" s="167" t="s">
        <v>149</v>
      </c>
    </row>
    <row r="107" spans="2:65" s="6" customFormat="1" ht="15.75" customHeight="1" x14ac:dyDescent="0.3">
      <c r="B107" s="168"/>
      <c r="C107" s="169"/>
      <c r="D107" s="161" t="s">
        <v>274</v>
      </c>
      <c r="E107" s="169"/>
      <c r="F107" s="170" t="s">
        <v>276</v>
      </c>
      <c r="G107" s="169"/>
      <c r="H107" s="171">
        <v>90.22</v>
      </c>
      <c r="J107" s="169"/>
      <c r="K107" s="169"/>
      <c r="L107" s="172"/>
      <c r="M107" s="173"/>
      <c r="N107" s="169"/>
      <c r="O107" s="169"/>
      <c r="P107" s="169"/>
      <c r="Q107" s="169"/>
      <c r="R107" s="169"/>
      <c r="S107" s="169"/>
      <c r="T107" s="174"/>
      <c r="AT107" s="175" t="s">
        <v>274</v>
      </c>
      <c r="AU107" s="175" t="s">
        <v>80</v>
      </c>
      <c r="AV107" s="175" t="s">
        <v>158</v>
      </c>
      <c r="AW107" s="175" t="s">
        <v>122</v>
      </c>
      <c r="AX107" s="175" t="s">
        <v>21</v>
      </c>
      <c r="AY107" s="175" t="s">
        <v>149</v>
      </c>
    </row>
    <row r="108" spans="2:65" s="6" customFormat="1" ht="15.75" customHeight="1" x14ac:dyDescent="0.3">
      <c r="B108" s="23"/>
      <c r="C108" s="145" t="s">
        <v>158</v>
      </c>
      <c r="D108" s="145" t="s">
        <v>154</v>
      </c>
      <c r="E108" s="146" t="s">
        <v>589</v>
      </c>
      <c r="F108" s="147" t="s">
        <v>590</v>
      </c>
      <c r="G108" s="148" t="s">
        <v>572</v>
      </c>
      <c r="H108" s="149">
        <v>4.0960000000000001</v>
      </c>
      <c r="I108" s="150"/>
      <c r="J108" s="151">
        <f>ROUND($I$108*$H$108,2)</f>
        <v>0</v>
      </c>
      <c r="K108" s="147" t="s">
        <v>560</v>
      </c>
      <c r="L108" s="43"/>
      <c r="M108" s="152"/>
      <c r="N108" s="153" t="s">
        <v>43</v>
      </c>
      <c r="O108" s="24"/>
      <c r="P108" s="154">
        <f>$O$108*$H$108</f>
        <v>0</v>
      </c>
      <c r="Q108" s="154">
        <v>0</v>
      </c>
      <c r="R108" s="154">
        <f>$Q$108*$H$108</f>
        <v>0</v>
      </c>
      <c r="S108" s="154">
        <v>0</v>
      </c>
      <c r="T108" s="155">
        <f>$S$108*$H$108</f>
        <v>0</v>
      </c>
      <c r="AR108" s="89" t="s">
        <v>158</v>
      </c>
      <c r="AT108" s="89" t="s">
        <v>154</v>
      </c>
      <c r="AU108" s="89" t="s">
        <v>80</v>
      </c>
      <c r="AY108" s="6" t="s">
        <v>149</v>
      </c>
      <c r="BE108" s="156">
        <f>IF($N$108="základní",$J$108,0)</f>
        <v>0</v>
      </c>
      <c r="BF108" s="156">
        <f>IF($N$108="snížená",$J$108,0)</f>
        <v>0</v>
      </c>
      <c r="BG108" s="156">
        <f>IF($N$108="zákl. přenesená",$J$108,0)</f>
        <v>0</v>
      </c>
      <c r="BH108" s="156">
        <f>IF($N$108="sníž. přenesená",$J$108,0)</f>
        <v>0</v>
      </c>
      <c r="BI108" s="156">
        <f>IF($N$108="nulová",$J$108,0)</f>
        <v>0</v>
      </c>
      <c r="BJ108" s="89" t="s">
        <v>21</v>
      </c>
      <c r="BK108" s="156">
        <f>ROUND($I$108*$H$108,2)</f>
        <v>0</v>
      </c>
      <c r="BL108" s="89" t="s">
        <v>158</v>
      </c>
      <c r="BM108" s="89" t="s">
        <v>158</v>
      </c>
    </row>
    <row r="109" spans="2:65" s="6" customFormat="1" ht="27" customHeight="1" x14ac:dyDescent="0.3">
      <c r="B109" s="23"/>
      <c r="C109" s="24"/>
      <c r="D109" s="157" t="s">
        <v>159</v>
      </c>
      <c r="E109" s="24"/>
      <c r="F109" s="158" t="s">
        <v>591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159</v>
      </c>
      <c r="AU109" s="6" t="s">
        <v>80</v>
      </c>
    </row>
    <row r="110" spans="2:65" s="6" customFormat="1" ht="15.75" customHeight="1" x14ac:dyDescent="0.3">
      <c r="B110" s="159"/>
      <c r="C110" s="160"/>
      <c r="D110" s="161" t="s">
        <v>274</v>
      </c>
      <c r="E110" s="160"/>
      <c r="F110" s="162" t="s">
        <v>1023</v>
      </c>
      <c r="G110" s="160"/>
      <c r="H110" s="163">
        <v>4.0960000000000001</v>
      </c>
      <c r="J110" s="160"/>
      <c r="K110" s="160"/>
      <c r="L110" s="164"/>
      <c r="M110" s="165"/>
      <c r="N110" s="160"/>
      <c r="O110" s="160"/>
      <c r="P110" s="160"/>
      <c r="Q110" s="160"/>
      <c r="R110" s="160"/>
      <c r="S110" s="160"/>
      <c r="T110" s="166"/>
      <c r="AT110" s="167" t="s">
        <v>274</v>
      </c>
      <c r="AU110" s="167" t="s">
        <v>80</v>
      </c>
      <c r="AV110" s="167" t="s">
        <v>80</v>
      </c>
      <c r="AW110" s="167" t="s">
        <v>122</v>
      </c>
      <c r="AX110" s="167" t="s">
        <v>72</v>
      </c>
      <c r="AY110" s="167" t="s">
        <v>149</v>
      </c>
    </row>
    <row r="111" spans="2:65" s="6" customFormat="1" ht="15.75" customHeight="1" x14ac:dyDescent="0.3">
      <c r="B111" s="168"/>
      <c r="C111" s="169"/>
      <c r="D111" s="161" t="s">
        <v>274</v>
      </c>
      <c r="E111" s="169"/>
      <c r="F111" s="170" t="s">
        <v>276</v>
      </c>
      <c r="G111" s="169"/>
      <c r="H111" s="171">
        <v>4.0960000000000001</v>
      </c>
      <c r="J111" s="169"/>
      <c r="K111" s="169"/>
      <c r="L111" s="172"/>
      <c r="M111" s="173"/>
      <c r="N111" s="169"/>
      <c r="O111" s="169"/>
      <c r="P111" s="169"/>
      <c r="Q111" s="169"/>
      <c r="R111" s="169"/>
      <c r="S111" s="169"/>
      <c r="T111" s="174"/>
      <c r="AT111" s="175" t="s">
        <v>274</v>
      </c>
      <c r="AU111" s="175" t="s">
        <v>80</v>
      </c>
      <c r="AV111" s="175" t="s">
        <v>158</v>
      </c>
      <c r="AW111" s="175" t="s">
        <v>122</v>
      </c>
      <c r="AX111" s="175" t="s">
        <v>21</v>
      </c>
      <c r="AY111" s="175" t="s">
        <v>149</v>
      </c>
    </row>
    <row r="112" spans="2:65" s="6" customFormat="1" ht="15.75" customHeight="1" x14ac:dyDescent="0.3">
      <c r="B112" s="23"/>
      <c r="C112" s="145" t="s">
        <v>168</v>
      </c>
      <c r="D112" s="145" t="s">
        <v>154</v>
      </c>
      <c r="E112" s="146" t="s">
        <v>610</v>
      </c>
      <c r="F112" s="147" t="s">
        <v>611</v>
      </c>
      <c r="G112" s="148" t="s">
        <v>559</v>
      </c>
      <c r="H112" s="149">
        <v>31.992000000000001</v>
      </c>
      <c r="I112" s="150"/>
      <c r="J112" s="151">
        <f>ROUND($I$112*$H$112,2)</f>
        <v>0</v>
      </c>
      <c r="K112" s="147" t="s">
        <v>560</v>
      </c>
      <c r="L112" s="43"/>
      <c r="M112" s="152"/>
      <c r="N112" s="153" t="s">
        <v>43</v>
      </c>
      <c r="O112" s="24"/>
      <c r="P112" s="154">
        <f>$O$112*$H$112</f>
        <v>0</v>
      </c>
      <c r="Q112" s="154">
        <v>0</v>
      </c>
      <c r="R112" s="154">
        <f>$Q$112*$H$112</f>
        <v>0</v>
      </c>
      <c r="S112" s="154">
        <v>0</v>
      </c>
      <c r="T112" s="155">
        <f>$S$112*$H$112</f>
        <v>0</v>
      </c>
      <c r="AR112" s="89" t="s">
        <v>158</v>
      </c>
      <c r="AT112" s="89" t="s">
        <v>154</v>
      </c>
      <c r="AU112" s="89" t="s">
        <v>80</v>
      </c>
      <c r="AY112" s="6" t="s">
        <v>149</v>
      </c>
      <c r="BE112" s="156">
        <f>IF($N$112="základní",$J$112,0)</f>
        <v>0</v>
      </c>
      <c r="BF112" s="156">
        <f>IF($N$112="snížená",$J$112,0)</f>
        <v>0</v>
      </c>
      <c r="BG112" s="156">
        <f>IF($N$112="zákl. přenesená",$J$112,0)</f>
        <v>0</v>
      </c>
      <c r="BH112" s="156">
        <f>IF($N$112="sníž. přenesená",$J$112,0)</f>
        <v>0</v>
      </c>
      <c r="BI112" s="156">
        <f>IF($N$112="nulová",$J$112,0)</f>
        <v>0</v>
      </c>
      <c r="BJ112" s="89" t="s">
        <v>21</v>
      </c>
      <c r="BK112" s="156">
        <f>ROUND($I$112*$H$112,2)</f>
        <v>0</v>
      </c>
      <c r="BL112" s="89" t="s">
        <v>158</v>
      </c>
      <c r="BM112" s="89" t="s">
        <v>168</v>
      </c>
    </row>
    <row r="113" spans="2:65" s="6" customFormat="1" ht="16.5" customHeight="1" x14ac:dyDescent="0.3">
      <c r="B113" s="23"/>
      <c r="C113" s="24"/>
      <c r="D113" s="157" t="s">
        <v>159</v>
      </c>
      <c r="E113" s="24"/>
      <c r="F113" s="158" t="s">
        <v>612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159</v>
      </c>
      <c r="AU113" s="6" t="s">
        <v>80</v>
      </c>
    </row>
    <row r="114" spans="2:65" s="6" customFormat="1" ht="15.75" customHeight="1" x14ac:dyDescent="0.3">
      <c r="B114" s="23"/>
      <c r="C114" s="145" t="s">
        <v>171</v>
      </c>
      <c r="D114" s="145" t="s">
        <v>154</v>
      </c>
      <c r="E114" s="146" t="s">
        <v>613</v>
      </c>
      <c r="F114" s="147" t="s">
        <v>614</v>
      </c>
      <c r="G114" s="148" t="s">
        <v>572</v>
      </c>
      <c r="H114" s="149">
        <v>50.8</v>
      </c>
      <c r="I114" s="150"/>
      <c r="J114" s="151">
        <f>ROUND($I$114*$H$114,2)</f>
        <v>0</v>
      </c>
      <c r="K114" s="147" t="s">
        <v>560</v>
      </c>
      <c r="L114" s="43"/>
      <c r="M114" s="152"/>
      <c r="N114" s="153" t="s">
        <v>43</v>
      </c>
      <c r="O114" s="24"/>
      <c r="P114" s="154">
        <f>$O$114*$H$114</f>
        <v>0</v>
      </c>
      <c r="Q114" s="154">
        <v>0</v>
      </c>
      <c r="R114" s="154">
        <f>$Q$114*$H$114</f>
        <v>0</v>
      </c>
      <c r="S114" s="154">
        <v>0</v>
      </c>
      <c r="T114" s="155">
        <f>$S$114*$H$114</f>
        <v>0</v>
      </c>
      <c r="AR114" s="89" t="s">
        <v>158</v>
      </c>
      <c r="AT114" s="89" t="s">
        <v>154</v>
      </c>
      <c r="AU114" s="89" t="s">
        <v>80</v>
      </c>
      <c r="AY114" s="6" t="s">
        <v>149</v>
      </c>
      <c r="BE114" s="156">
        <f>IF($N$114="základní",$J$114,0)</f>
        <v>0</v>
      </c>
      <c r="BF114" s="156">
        <f>IF($N$114="snížená",$J$114,0)</f>
        <v>0</v>
      </c>
      <c r="BG114" s="156">
        <f>IF($N$114="zákl. přenesená",$J$114,0)</f>
        <v>0</v>
      </c>
      <c r="BH114" s="156">
        <f>IF($N$114="sníž. přenesená",$J$114,0)</f>
        <v>0</v>
      </c>
      <c r="BI114" s="156">
        <f>IF($N$114="nulová",$J$114,0)</f>
        <v>0</v>
      </c>
      <c r="BJ114" s="89" t="s">
        <v>21</v>
      </c>
      <c r="BK114" s="156">
        <f>ROUND($I$114*$H$114,2)</f>
        <v>0</v>
      </c>
      <c r="BL114" s="89" t="s">
        <v>158</v>
      </c>
      <c r="BM114" s="89" t="s">
        <v>171</v>
      </c>
    </row>
    <row r="115" spans="2:65" s="6" customFormat="1" ht="27" customHeight="1" x14ac:dyDescent="0.3">
      <c r="B115" s="23"/>
      <c r="C115" s="24"/>
      <c r="D115" s="157" t="s">
        <v>159</v>
      </c>
      <c r="E115" s="24"/>
      <c r="F115" s="158" t="s">
        <v>615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159</v>
      </c>
      <c r="AU115" s="6" t="s">
        <v>80</v>
      </c>
    </row>
    <row r="116" spans="2:65" s="6" customFormat="1" ht="15.75" customHeight="1" x14ac:dyDescent="0.3">
      <c r="B116" s="23"/>
      <c r="C116" s="145" t="s">
        <v>174</v>
      </c>
      <c r="D116" s="145" t="s">
        <v>154</v>
      </c>
      <c r="E116" s="146" t="s">
        <v>616</v>
      </c>
      <c r="F116" s="147" t="s">
        <v>617</v>
      </c>
      <c r="G116" s="148" t="s">
        <v>572</v>
      </c>
      <c r="H116" s="149">
        <v>40.716000000000001</v>
      </c>
      <c r="I116" s="150"/>
      <c r="J116" s="151">
        <f>ROUND($I$116*$H$116,2)</f>
        <v>0</v>
      </c>
      <c r="K116" s="147" t="s">
        <v>560</v>
      </c>
      <c r="L116" s="43"/>
      <c r="M116" s="152"/>
      <c r="N116" s="153" t="s">
        <v>43</v>
      </c>
      <c r="O116" s="24"/>
      <c r="P116" s="154">
        <f>$O$116*$H$116</f>
        <v>0</v>
      </c>
      <c r="Q116" s="154">
        <v>0</v>
      </c>
      <c r="R116" s="154">
        <f>$Q$116*$H$116</f>
        <v>0</v>
      </c>
      <c r="S116" s="154">
        <v>0</v>
      </c>
      <c r="T116" s="155">
        <f>$S$116*$H$116</f>
        <v>0</v>
      </c>
      <c r="AR116" s="89" t="s">
        <v>158</v>
      </c>
      <c r="AT116" s="89" t="s">
        <v>154</v>
      </c>
      <c r="AU116" s="89" t="s">
        <v>80</v>
      </c>
      <c r="AY116" s="6" t="s">
        <v>149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21</v>
      </c>
      <c r="BK116" s="156">
        <f>ROUND($I$116*$H$116,2)</f>
        <v>0</v>
      </c>
      <c r="BL116" s="89" t="s">
        <v>158</v>
      </c>
      <c r="BM116" s="89" t="s">
        <v>174</v>
      </c>
    </row>
    <row r="117" spans="2:65" s="6" customFormat="1" ht="27" customHeight="1" x14ac:dyDescent="0.3">
      <c r="B117" s="23"/>
      <c r="C117" s="24"/>
      <c r="D117" s="157" t="s">
        <v>159</v>
      </c>
      <c r="E117" s="24"/>
      <c r="F117" s="158" t="s">
        <v>618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159</v>
      </c>
      <c r="AU117" s="6" t="s">
        <v>80</v>
      </c>
    </row>
    <row r="118" spans="2:65" s="6" customFormat="1" ht="15.75" customHeight="1" x14ac:dyDescent="0.3">
      <c r="B118" s="23"/>
      <c r="C118" s="145" t="s">
        <v>177</v>
      </c>
      <c r="D118" s="145" t="s">
        <v>154</v>
      </c>
      <c r="E118" s="146" t="s">
        <v>619</v>
      </c>
      <c r="F118" s="147" t="s">
        <v>620</v>
      </c>
      <c r="G118" s="148" t="s">
        <v>572</v>
      </c>
      <c r="H118" s="149">
        <v>25.4</v>
      </c>
      <c r="I118" s="150"/>
      <c r="J118" s="151">
        <f>ROUND($I$118*$H$118,2)</f>
        <v>0</v>
      </c>
      <c r="K118" s="147" t="s">
        <v>560</v>
      </c>
      <c r="L118" s="43"/>
      <c r="M118" s="152"/>
      <c r="N118" s="153" t="s">
        <v>43</v>
      </c>
      <c r="O118" s="24"/>
      <c r="P118" s="154">
        <f>$O$118*$H$118</f>
        <v>0</v>
      </c>
      <c r="Q118" s="154">
        <v>0</v>
      </c>
      <c r="R118" s="154">
        <f>$Q$118*$H$118</f>
        <v>0</v>
      </c>
      <c r="S118" s="154">
        <v>0</v>
      </c>
      <c r="T118" s="155">
        <f>$S$118*$H$118</f>
        <v>0</v>
      </c>
      <c r="AR118" s="89" t="s">
        <v>158</v>
      </c>
      <c r="AT118" s="89" t="s">
        <v>154</v>
      </c>
      <c r="AU118" s="89" t="s">
        <v>80</v>
      </c>
      <c r="AY118" s="6" t="s">
        <v>149</v>
      </c>
      <c r="BE118" s="156">
        <f>IF($N$118="základní",$J$118,0)</f>
        <v>0</v>
      </c>
      <c r="BF118" s="156">
        <f>IF($N$118="snížená",$J$118,0)</f>
        <v>0</v>
      </c>
      <c r="BG118" s="156">
        <f>IF($N$118="zákl. přenesená",$J$118,0)</f>
        <v>0</v>
      </c>
      <c r="BH118" s="156">
        <f>IF($N$118="sníž. přenesená",$J$118,0)</f>
        <v>0</v>
      </c>
      <c r="BI118" s="156">
        <f>IF($N$118="nulová",$J$118,0)</f>
        <v>0</v>
      </c>
      <c r="BJ118" s="89" t="s">
        <v>21</v>
      </c>
      <c r="BK118" s="156">
        <f>ROUND($I$118*$H$118,2)</f>
        <v>0</v>
      </c>
      <c r="BL118" s="89" t="s">
        <v>158</v>
      </c>
      <c r="BM118" s="89" t="s">
        <v>177</v>
      </c>
    </row>
    <row r="119" spans="2:65" s="6" customFormat="1" ht="16.5" customHeight="1" x14ac:dyDescent="0.3">
      <c r="B119" s="23"/>
      <c r="C119" s="24"/>
      <c r="D119" s="157" t="s">
        <v>159</v>
      </c>
      <c r="E119" s="24"/>
      <c r="F119" s="158" t="s">
        <v>621</v>
      </c>
      <c r="G119" s="24"/>
      <c r="H119" s="24"/>
      <c r="J119" s="24"/>
      <c r="K119" s="24"/>
      <c r="L119" s="43"/>
      <c r="M119" s="56"/>
      <c r="N119" s="24"/>
      <c r="O119" s="24"/>
      <c r="P119" s="24"/>
      <c r="Q119" s="24"/>
      <c r="R119" s="24"/>
      <c r="S119" s="24"/>
      <c r="T119" s="57"/>
      <c r="AT119" s="6" t="s">
        <v>159</v>
      </c>
      <c r="AU119" s="6" t="s">
        <v>80</v>
      </c>
    </row>
    <row r="120" spans="2:65" s="6" customFormat="1" ht="15.75" customHeight="1" x14ac:dyDescent="0.3">
      <c r="B120" s="23"/>
      <c r="C120" s="145" t="s">
        <v>180</v>
      </c>
      <c r="D120" s="145" t="s">
        <v>154</v>
      </c>
      <c r="E120" s="146" t="s">
        <v>622</v>
      </c>
      <c r="F120" s="147" t="s">
        <v>623</v>
      </c>
      <c r="G120" s="148" t="s">
        <v>572</v>
      </c>
      <c r="H120" s="149">
        <v>40.716000000000001</v>
      </c>
      <c r="I120" s="150"/>
      <c r="J120" s="151">
        <f>ROUND($I$120*$H$120,2)</f>
        <v>0</v>
      </c>
      <c r="K120" s="147" t="s">
        <v>560</v>
      </c>
      <c r="L120" s="43"/>
      <c r="M120" s="152"/>
      <c r="N120" s="153" t="s">
        <v>43</v>
      </c>
      <c r="O120" s="24"/>
      <c r="P120" s="154">
        <f>$O$120*$H$120</f>
        <v>0</v>
      </c>
      <c r="Q120" s="154">
        <v>0</v>
      </c>
      <c r="R120" s="154">
        <f>$Q$120*$H$120</f>
        <v>0</v>
      </c>
      <c r="S120" s="154">
        <v>0</v>
      </c>
      <c r="T120" s="155">
        <f>$S$120*$H$120</f>
        <v>0</v>
      </c>
      <c r="AR120" s="89" t="s">
        <v>158</v>
      </c>
      <c r="AT120" s="89" t="s">
        <v>154</v>
      </c>
      <c r="AU120" s="89" t="s">
        <v>80</v>
      </c>
      <c r="AY120" s="6" t="s">
        <v>149</v>
      </c>
      <c r="BE120" s="156">
        <f>IF($N$120="základní",$J$120,0)</f>
        <v>0</v>
      </c>
      <c r="BF120" s="156">
        <f>IF($N$120="snížená",$J$120,0)</f>
        <v>0</v>
      </c>
      <c r="BG120" s="156">
        <f>IF($N$120="zákl. přenesená",$J$120,0)</f>
        <v>0</v>
      </c>
      <c r="BH120" s="156">
        <f>IF($N$120="sníž. přenesená",$J$120,0)</f>
        <v>0</v>
      </c>
      <c r="BI120" s="156">
        <f>IF($N$120="nulová",$J$120,0)</f>
        <v>0</v>
      </c>
      <c r="BJ120" s="89" t="s">
        <v>21</v>
      </c>
      <c r="BK120" s="156">
        <f>ROUND($I$120*$H$120,2)</f>
        <v>0</v>
      </c>
      <c r="BL120" s="89" t="s">
        <v>158</v>
      </c>
      <c r="BM120" s="89" t="s">
        <v>180</v>
      </c>
    </row>
    <row r="121" spans="2:65" s="6" customFormat="1" ht="16.5" customHeight="1" x14ac:dyDescent="0.3">
      <c r="B121" s="23"/>
      <c r="C121" s="24"/>
      <c r="D121" s="157" t="s">
        <v>159</v>
      </c>
      <c r="E121" s="24"/>
      <c r="F121" s="158" t="s">
        <v>623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159</v>
      </c>
      <c r="AU121" s="6" t="s">
        <v>80</v>
      </c>
    </row>
    <row r="122" spans="2:65" s="6" customFormat="1" ht="15.75" customHeight="1" x14ac:dyDescent="0.3">
      <c r="B122" s="23"/>
      <c r="C122" s="145" t="s">
        <v>26</v>
      </c>
      <c r="D122" s="145" t="s">
        <v>154</v>
      </c>
      <c r="E122" s="146" t="s">
        <v>624</v>
      </c>
      <c r="F122" s="147" t="s">
        <v>625</v>
      </c>
      <c r="G122" s="148" t="s">
        <v>572</v>
      </c>
      <c r="H122" s="149">
        <v>25.4</v>
      </c>
      <c r="I122" s="150"/>
      <c r="J122" s="151">
        <f>ROUND($I$122*$H$122,2)</f>
        <v>0</v>
      </c>
      <c r="K122" s="147" t="s">
        <v>560</v>
      </c>
      <c r="L122" s="43"/>
      <c r="M122" s="152"/>
      <c r="N122" s="153" t="s">
        <v>43</v>
      </c>
      <c r="O122" s="24"/>
      <c r="P122" s="154">
        <f>$O$122*$H$122</f>
        <v>0</v>
      </c>
      <c r="Q122" s="154">
        <v>0</v>
      </c>
      <c r="R122" s="154">
        <f>$Q$122*$H$122</f>
        <v>0</v>
      </c>
      <c r="S122" s="154">
        <v>0</v>
      </c>
      <c r="T122" s="155">
        <f>$S$122*$H$122</f>
        <v>0</v>
      </c>
      <c r="AR122" s="89" t="s">
        <v>158</v>
      </c>
      <c r="AT122" s="89" t="s">
        <v>154</v>
      </c>
      <c r="AU122" s="89" t="s">
        <v>80</v>
      </c>
      <c r="AY122" s="6" t="s">
        <v>149</v>
      </c>
      <c r="BE122" s="156">
        <f>IF($N$122="základní",$J$122,0)</f>
        <v>0</v>
      </c>
      <c r="BF122" s="156">
        <f>IF($N$122="snížená",$J$122,0)</f>
        <v>0</v>
      </c>
      <c r="BG122" s="156">
        <f>IF($N$122="zákl. přenesená",$J$122,0)</f>
        <v>0</v>
      </c>
      <c r="BH122" s="156">
        <f>IF($N$122="sníž. přenesená",$J$122,0)</f>
        <v>0</v>
      </c>
      <c r="BI122" s="156">
        <f>IF($N$122="nulová",$J$122,0)</f>
        <v>0</v>
      </c>
      <c r="BJ122" s="89" t="s">
        <v>21</v>
      </c>
      <c r="BK122" s="156">
        <f>ROUND($I$122*$H$122,2)</f>
        <v>0</v>
      </c>
      <c r="BL122" s="89" t="s">
        <v>158</v>
      </c>
      <c r="BM122" s="89" t="s">
        <v>26</v>
      </c>
    </row>
    <row r="123" spans="2:65" s="6" customFormat="1" ht="27" customHeight="1" x14ac:dyDescent="0.3">
      <c r="B123" s="23"/>
      <c r="C123" s="24"/>
      <c r="D123" s="157" t="s">
        <v>159</v>
      </c>
      <c r="E123" s="24"/>
      <c r="F123" s="158" t="s">
        <v>626</v>
      </c>
      <c r="G123" s="24"/>
      <c r="H123" s="24"/>
      <c r="J123" s="24"/>
      <c r="K123" s="24"/>
      <c r="L123" s="43"/>
      <c r="M123" s="56"/>
      <c r="N123" s="24"/>
      <c r="O123" s="24"/>
      <c r="P123" s="24"/>
      <c r="Q123" s="24"/>
      <c r="R123" s="24"/>
      <c r="S123" s="24"/>
      <c r="T123" s="57"/>
      <c r="AT123" s="6" t="s">
        <v>159</v>
      </c>
      <c r="AU123" s="6" t="s">
        <v>80</v>
      </c>
    </row>
    <row r="124" spans="2:65" s="6" customFormat="1" ht="15.75" customHeight="1" x14ac:dyDescent="0.3">
      <c r="B124" s="159"/>
      <c r="C124" s="160"/>
      <c r="D124" s="161" t="s">
        <v>274</v>
      </c>
      <c r="E124" s="160"/>
      <c r="F124" s="162" t="s">
        <v>1024</v>
      </c>
      <c r="G124" s="160"/>
      <c r="H124" s="163">
        <v>25.4</v>
      </c>
      <c r="J124" s="160"/>
      <c r="K124" s="160"/>
      <c r="L124" s="164"/>
      <c r="M124" s="165"/>
      <c r="N124" s="160"/>
      <c r="O124" s="160"/>
      <c r="P124" s="160"/>
      <c r="Q124" s="160"/>
      <c r="R124" s="160"/>
      <c r="S124" s="160"/>
      <c r="T124" s="166"/>
      <c r="AT124" s="167" t="s">
        <v>274</v>
      </c>
      <c r="AU124" s="167" t="s">
        <v>80</v>
      </c>
      <c r="AV124" s="167" t="s">
        <v>80</v>
      </c>
      <c r="AW124" s="167" t="s">
        <v>122</v>
      </c>
      <c r="AX124" s="167" t="s">
        <v>72</v>
      </c>
      <c r="AY124" s="167" t="s">
        <v>149</v>
      </c>
    </row>
    <row r="125" spans="2:65" s="6" customFormat="1" ht="15.75" customHeight="1" x14ac:dyDescent="0.3">
      <c r="B125" s="168"/>
      <c r="C125" s="169"/>
      <c r="D125" s="161" t="s">
        <v>274</v>
      </c>
      <c r="E125" s="169"/>
      <c r="F125" s="170" t="s">
        <v>276</v>
      </c>
      <c r="G125" s="169"/>
      <c r="H125" s="171">
        <v>25.4</v>
      </c>
      <c r="J125" s="169"/>
      <c r="K125" s="169"/>
      <c r="L125" s="172"/>
      <c r="M125" s="173"/>
      <c r="N125" s="169"/>
      <c r="O125" s="169"/>
      <c r="P125" s="169"/>
      <c r="Q125" s="169"/>
      <c r="R125" s="169"/>
      <c r="S125" s="169"/>
      <c r="T125" s="174"/>
      <c r="AT125" s="175" t="s">
        <v>274</v>
      </c>
      <c r="AU125" s="175" t="s">
        <v>80</v>
      </c>
      <c r="AV125" s="175" t="s">
        <v>158</v>
      </c>
      <c r="AW125" s="175" t="s">
        <v>122</v>
      </c>
      <c r="AX125" s="175" t="s">
        <v>21</v>
      </c>
      <c r="AY125" s="175" t="s">
        <v>149</v>
      </c>
    </row>
    <row r="126" spans="2:65" s="6" customFormat="1" ht="15.75" customHeight="1" x14ac:dyDescent="0.3">
      <c r="B126" s="23"/>
      <c r="C126" s="145" t="s">
        <v>185</v>
      </c>
      <c r="D126" s="145" t="s">
        <v>154</v>
      </c>
      <c r="E126" s="146" t="s">
        <v>628</v>
      </c>
      <c r="F126" s="147" t="s">
        <v>629</v>
      </c>
      <c r="G126" s="148" t="s">
        <v>559</v>
      </c>
      <c r="H126" s="149">
        <v>260.62799999999999</v>
      </c>
      <c r="I126" s="150"/>
      <c r="J126" s="151">
        <f>ROUND($I$126*$H$126,2)</f>
        <v>0</v>
      </c>
      <c r="K126" s="147" t="s">
        <v>560</v>
      </c>
      <c r="L126" s="43"/>
      <c r="M126" s="152"/>
      <c r="N126" s="153" t="s">
        <v>43</v>
      </c>
      <c r="O126" s="24"/>
      <c r="P126" s="154">
        <f>$O$126*$H$126</f>
        <v>0</v>
      </c>
      <c r="Q126" s="154">
        <v>0</v>
      </c>
      <c r="R126" s="154">
        <f>$Q$126*$H$126</f>
        <v>0</v>
      </c>
      <c r="S126" s="154">
        <v>0</v>
      </c>
      <c r="T126" s="155">
        <f>$S$126*$H$126</f>
        <v>0</v>
      </c>
      <c r="AR126" s="89" t="s">
        <v>158</v>
      </c>
      <c r="AT126" s="89" t="s">
        <v>154</v>
      </c>
      <c r="AU126" s="89" t="s">
        <v>80</v>
      </c>
      <c r="AY126" s="6" t="s">
        <v>149</v>
      </c>
      <c r="BE126" s="156">
        <f>IF($N$126="základní",$J$126,0)</f>
        <v>0</v>
      </c>
      <c r="BF126" s="156">
        <f>IF($N$126="snížená",$J$126,0)</f>
        <v>0</v>
      </c>
      <c r="BG126" s="156">
        <f>IF($N$126="zákl. přenesená",$J$126,0)</f>
        <v>0</v>
      </c>
      <c r="BH126" s="156">
        <f>IF($N$126="sníž. přenesená",$J$126,0)</f>
        <v>0</v>
      </c>
      <c r="BI126" s="156">
        <f>IF($N$126="nulová",$J$126,0)</f>
        <v>0</v>
      </c>
      <c r="BJ126" s="89" t="s">
        <v>21</v>
      </c>
      <c r="BK126" s="156">
        <f>ROUND($I$126*$H$126,2)</f>
        <v>0</v>
      </c>
      <c r="BL126" s="89" t="s">
        <v>158</v>
      </c>
      <c r="BM126" s="89" t="s">
        <v>185</v>
      </c>
    </row>
    <row r="127" spans="2:65" s="6" customFormat="1" ht="16.5" customHeight="1" x14ac:dyDescent="0.3">
      <c r="B127" s="23"/>
      <c r="C127" s="24"/>
      <c r="D127" s="157" t="s">
        <v>159</v>
      </c>
      <c r="E127" s="24"/>
      <c r="F127" s="158" t="s">
        <v>630</v>
      </c>
      <c r="G127" s="24"/>
      <c r="H127" s="24"/>
      <c r="J127" s="24"/>
      <c r="K127" s="24"/>
      <c r="L127" s="43"/>
      <c r="M127" s="56"/>
      <c r="N127" s="24"/>
      <c r="O127" s="24"/>
      <c r="P127" s="24"/>
      <c r="Q127" s="24"/>
      <c r="R127" s="24"/>
      <c r="S127" s="24"/>
      <c r="T127" s="57"/>
      <c r="AT127" s="6" t="s">
        <v>159</v>
      </c>
      <c r="AU127" s="6" t="s">
        <v>80</v>
      </c>
    </row>
    <row r="128" spans="2:65" s="132" customFormat="1" ht="30.75" customHeight="1" x14ac:dyDescent="0.3">
      <c r="B128" s="133"/>
      <c r="C128" s="134"/>
      <c r="D128" s="134" t="s">
        <v>71</v>
      </c>
      <c r="E128" s="143" t="s">
        <v>80</v>
      </c>
      <c r="F128" s="143" t="s">
        <v>631</v>
      </c>
      <c r="G128" s="134"/>
      <c r="H128" s="134"/>
      <c r="J128" s="144">
        <f>$BK$128</f>
        <v>0</v>
      </c>
      <c r="K128" s="134"/>
      <c r="L128" s="137"/>
      <c r="M128" s="138"/>
      <c r="N128" s="134"/>
      <c r="O128" s="134"/>
      <c r="P128" s="139">
        <f>SUM($P$129:$P$149)</f>
        <v>0</v>
      </c>
      <c r="Q128" s="134"/>
      <c r="R128" s="139">
        <f>SUM($R$129:$R$149)</f>
        <v>0</v>
      </c>
      <c r="S128" s="134"/>
      <c r="T128" s="140">
        <f>SUM($T$129:$T$149)</f>
        <v>0</v>
      </c>
      <c r="AR128" s="141" t="s">
        <v>21</v>
      </c>
      <c r="AT128" s="141" t="s">
        <v>71</v>
      </c>
      <c r="AU128" s="141" t="s">
        <v>21</v>
      </c>
      <c r="AY128" s="141" t="s">
        <v>149</v>
      </c>
      <c r="BK128" s="142">
        <f>SUM($BK$129:$BK$149)</f>
        <v>0</v>
      </c>
    </row>
    <row r="129" spans="2:65" s="6" customFormat="1" ht="15.75" customHeight="1" x14ac:dyDescent="0.3">
      <c r="B129" s="23"/>
      <c r="C129" s="145" t="s">
        <v>188</v>
      </c>
      <c r="D129" s="145" t="s">
        <v>154</v>
      </c>
      <c r="E129" s="146" t="s">
        <v>635</v>
      </c>
      <c r="F129" s="147" t="s">
        <v>636</v>
      </c>
      <c r="G129" s="148" t="s">
        <v>572</v>
      </c>
      <c r="H129" s="149">
        <v>6.9550000000000001</v>
      </c>
      <c r="I129" s="150"/>
      <c r="J129" s="151">
        <f>ROUND($I$129*$H$129,2)</f>
        <v>0</v>
      </c>
      <c r="K129" s="147" t="s">
        <v>560</v>
      </c>
      <c r="L129" s="43"/>
      <c r="M129" s="152"/>
      <c r="N129" s="153" t="s">
        <v>43</v>
      </c>
      <c r="O129" s="24"/>
      <c r="P129" s="154">
        <f>$O$129*$H$129</f>
        <v>0</v>
      </c>
      <c r="Q129" s="154">
        <v>0</v>
      </c>
      <c r="R129" s="154">
        <f>$Q$129*$H$129</f>
        <v>0</v>
      </c>
      <c r="S129" s="154">
        <v>0</v>
      </c>
      <c r="T129" s="155">
        <f>$S$129*$H$129</f>
        <v>0</v>
      </c>
      <c r="AR129" s="89" t="s">
        <v>158</v>
      </c>
      <c r="AT129" s="89" t="s">
        <v>154</v>
      </c>
      <c r="AU129" s="89" t="s">
        <v>80</v>
      </c>
      <c r="AY129" s="6" t="s">
        <v>149</v>
      </c>
      <c r="BE129" s="156">
        <f>IF($N$129="základní",$J$129,0)</f>
        <v>0</v>
      </c>
      <c r="BF129" s="156">
        <f>IF($N$129="snížená",$J$129,0)</f>
        <v>0</v>
      </c>
      <c r="BG129" s="156">
        <f>IF($N$129="zákl. přenesená",$J$129,0)</f>
        <v>0</v>
      </c>
      <c r="BH129" s="156">
        <f>IF($N$129="sníž. přenesená",$J$129,0)</f>
        <v>0</v>
      </c>
      <c r="BI129" s="156">
        <f>IF($N$129="nulová",$J$129,0)</f>
        <v>0</v>
      </c>
      <c r="BJ129" s="89" t="s">
        <v>21</v>
      </c>
      <c r="BK129" s="156">
        <f>ROUND($I$129*$H$129,2)</f>
        <v>0</v>
      </c>
      <c r="BL129" s="89" t="s">
        <v>158</v>
      </c>
      <c r="BM129" s="89" t="s">
        <v>188</v>
      </c>
    </row>
    <row r="130" spans="2:65" s="6" customFormat="1" ht="16.5" customHeight="1" x14ac:dyDescent="0.3">
      <c r="B130" s="23"/>
      <c r="C130" s="24"/>
      <c r="D130" s="157" t="s">
        <v>159</v>
      </c>
      <c r="E130" s="24"/>
      <c r="F130" s="158" t="s">
        <v>637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159</v>
      </c>
      <c r="AU130" s="6" t="s">
        <v>80</v>
      </c>
    </row>
    <row r="131" spans="2:65" s="6" customFormat="1" ht="15.75" customHeight="1" x14ac:dyDescent="0.3">
      <c r="B131" s="159"/>
      <c r="C131" s="160"/>
      <c r="D131" s="161" t="s">
        <v>274</v>
      </c>
      <c r="E131" s="160"/>
      <c r="F131" s="162" t="s">
        <v>1025</v>
      </c>
      <c r="G131" s="160"/>
      <c r="H131" s="163">
        <v>6.9550000000000001</v>
      </c>
      <c r="J131" s="160"/>
      <c r="K131" s="160"/>
      <c r="L131" s="164"/>
      <c r="M131" s="165"/>
      <c r="N131" s="160"/>
      <c r="O131" s="160"/>
      <c r="P131" s="160"/>
      <c r="Q131" s="160"/>
      <c r="R131" s="160"/>
      <c r="S131" s="160"/>
      <c r="T131" s="166"/>
      <c r="AT131" s="167" t="s">
        <v>274</v>
      </c>
      <c r="AU131" s="167" t="s">
        <v>80</v>
      </c>
      <c r="AV131" s="167" t="s">
        <v>80</v>
      </c>
      <c r="AW131" s="167" t="s">
        <v>122</v>
      </c>
      <c r="AX131" s="167" t="s">
        <v>72</v>
      </c>
      <c r="AY131" s="167" t="s">
        <v>149</v>
      </c>
    </row>
    <row r="132" spans="2:65" s="6" customFormat="1" ht="15.75" customHeight="1" x14ac:dyDescent="0.3">
      <c r="B132" s="168"/>
      <c r="C132" s="169"/>
      <c r="D132" s="161" t="s">
        <v>274</v>
      </c>
      <c r="E132" s="169"/>
      <c r="F132" s="170" t="s">
        <v>276</v>
      </c>
      <c r="G132" s="169"/>
      <c r="H132" s="171">
        <v>6.9550000000000001</v>
      </c>
      <c r="J132" s="169"/>
      <c r="K132" s="169"/>
      <c r="L132" s="172"/>
      <c r="M132" s="173"/>
      <c r="N132" s="169"/>
      <c r="O132" s="169"/>
      <c r="P132" s="169"/>
      <c r="Q132" s="169"/>
      <c r="R132" s="169"/>
      <c r="S132" s="169"/>
      <c r="T132" s="174"/>
      <c r="AT132" s="175" t="s">
        <v>274</v>
      </c>
      <c r="AU132" s="175" t="s">
        <v>80</v>
      </c>
      <c r="AV132" s="175" t="s">
        <v>158</v>
      </c>
      <c r="AW132" s="175" t="s">
        <v>122</v>
      </c>
      <c r="AX132" s="175" t="s">
        <v>21</v>
      </c>
      <c r="AY132" s="175" t="s">
        <v>149</v>
      </c>
    </row>
    <row r="133" spans="2:65" s="6" customFormat="1" ht="15.75" customHeight="1" x14ac:dyDescent="0.3">
      <c r="B133" s="23"/>
      <c r="C133" s="145" t="s">
        <v>191</v>
      </c>
      <c r="D133" s="145" t="s">
        <v>154</v>
      </c>
      <c r="E133" s="146" t="s">
        <v>639</v>
      </c>
      <c r="F133" s="147" t="s">
        <v>640</v>
      </c>
      <c r="G133" s="148" t="s">
        <v>559</v>
      </c>
      <c r="H133" s="149">
        <v>10.98</v>
      </c>
      <c r="I133" s="150"/>
      <c r="J133" s="151">
        <f>ROUND($I$133*$H$133,2)</f>
        <v>0</v>
      </c>
      <c r="K133" s="147" t="s">
        <v>560</v>
      </c>
      <c r="L133" s="43"/>
      <c r="M133" s="152"/>
      <c r="N133" s="153" t="s">
        <v>43</v>
      </c>
      <c r="O133" s="24"/>
      <c r="P133" s="154">
        <f>$O$133*$H$133</f>
        <v>0</v>
      </c>
      <c r="Q133" s="154">
        <v>0</v>
      </c>
      <c r="R133" s="154">
        <f>$Q$133*$H$133</f>
        <v>0</v>
      </c>
      <c r="S133" s="154">
        <v>0</v>
      </c>
      <c r="T133" s="155">
        <f>$S$133*$H$133</f>
        <v>0</v>
      </c>
      <c r="AR133" s="89" t="s">
        <v>158</v>
      </c>
      <c r="AT133" s="89" t="s">
        <v>154</v>
      </c>
      <c r="AU133" s="89" t="s">
        <v>80</v>
      </c>
      <c r="AY133" s="6" t="s">
        <v>149</v>
      </c>
      <c r="BE133" s="156">
        <f>IF($N$133="základní",$J$133,0)</f>
        <v>0</v>
      </c>
      <c r="BF133" s="156">
        <f>IF($N$133="snížená",$J$133,0)</f>
        <v>0</v>
      </c>
      <c r="BG133" s="156">
        <f>IF($N$133="zákl. přenesená",$J$133,0)</f>
        <v>0</v>
      </c>
      <c r="BH133" s="156">
        <f>IF($N$133="sníž. přenesená",$J$133,0)</f>
        <v>0</v>
      </c>
      <c r="BI133" s="156">
        <f>IF($N$133="nulová",$J$133,0)</f>
        <v>0</v>
      </c>
      <c r="BJ133" s="89" t="s">
        <v>21</v>
      </c>
      <c r="BK133" s="156">
        <f>ROUND($I$133*$H$133,2)</f>
        <v>0</v>
      </c>
      <c r="BL133" s="89" t="s">
        <v>158</v>
      </c>
      <c r="BM133" s="89" t="s">
        <v>191</v>
      </c>
    </row>
    <row r="134" spans="2:65" s="6" customFormat="1" ht="27" customHeight="1" x14ac:dyDescent="0.3">
      <c r="B134" s="23"/>
      <c r="C134" s="24"/>
      <c r="D134" s="157" t="s">
        <v>159</v>
      </c>
      <c r="E134" s="24"/>
      <c r="F134" s="158" t="s">
        <v>641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159</v>
      </c>
      <c r="AU134" s="6" t="s">
        <v>80</v>
      </c>
    </row>
    <row r="135" spans="2:65" s="6" customFormat="1" ht="15.75" customHeight="1" x14ac:dyDescent="0.3">
      <c r="B135" s="159"/>
      <c r="C135" s="160"/>
      <c r="D135" s="161" t="s">
        <v>274</v>
      </c>
      <c r="E135" s="160"/>
      <c r="F135" s="162" t="s">
        <v>1026</v>
      </c>
      <c r="G135" s="160"/>
      <c r="H135" s="163">
        <v>8.2799999999999994</v>
      </c>
      <c r="J135" s="160"/>
      <c r="K135" s="160"/>
      <c r="L135" s="164"/>
      <c r="M135" s="165"/>
      <c r="N135" s="160"/>
      <c r="O135" s="160"/>
      <c r="P135" s="160"/>
      <c r="Q135" s="160"/>
      <c r="R135" s="160"/>
      <c r="S135" s="160"/>
      <c r="T135" s="166"/>
      <c r="AT135" s="167" t="s">
        <v>274</v>
      </c>
      <c r="AU135" s="167" t="s">
        <v>80</v>
      </c>
      <c r="AV135" s="167" t="s">
        <v>80</v>
      </c>
      <c r="AW135" s="167" t="s">
        <v>122</v>
      </c>
      <c r="AX135" s="167" t="s">
        <v>72</v>
      </c>
      <c r="AY135" s="167" t="s">
        <v>149</v>
      </c>
    </row>
    <row r="136" spans="2:65" s="6" customFormat="1" ht="15.75" customHeight="1" x14ac:dyDescent="0.3">
      <c r="B136" s="159"/>
      <c r="C136" s="160"/>
      <c r="D136" s="161" t="s">
        <v>274</v>
      </c>
      <c r="E136" s="160"/>
      <c r="F136" s="162" t="s">
        <v>1027</v>
      </c>
      <c r="G136" s="160"/>
      <c r="H136" s="163">
        <v>2.7</v>
      </c>
      <c r="J136" s="160"/>
      <c r="K136" s="160"/>
      <c r="L136" s="164"/>
      <c r="M136" s="165"/>
      <c r="N136" s="160"/>
      <c r="O136" s="160"/>
      <c r="P136" s="160"/>
      <c r="Q136" s="160"/>
      <c r="R136" s="160"/>
      <c r="S136" s="160"/>
      <c r="T136" s="166"/>
      <c r="AT136" s="167" t="s">
        <v>274</v>
      </c>
      <c r="AU136" s="167" t="s">
        <v>80</v>
      </c>
      <c r="AV136" s="167" t="s">
        <v>80</v>
      </c>
      <c r="AW136" s="167" t="s">
        <v>122</v>
      </c>
      <c r="AX136" s="167" t="s">
        <v>72</v>
      </c>
      <c r="AY136" s="167" t="s">
        <v>149</v>
      </c>
    </row>
    <row r="137" spans="2:65" s="6" customFormat="1" ht="15.75" customHeight="1" x14ac:dyDescent="0.3">
      <c r="B137" s="168"/>
      <c r="C137" s="169"/>
      <c r="D137" s="161" t="s">
        <v>274</v>
      </c>
      <c r="E137" s="169"/>
      <c r="F137" s="170" t="s">
        <v>276</v>
      </c>
      <c r="G137" s="169"/>
      <c r="H137" s="171">
        <v>10.98</v>
      </c>
      <c r="J137" s="169"/>
      <c r="K137" s="169"/>
      <c r="L137" s="172"/>
      <c r="M137" s="173"/>
      <c r="N137" s="169"/>
      <c r="O137" s="169"/>
      <c r="P137" s="169"/>
      <c r="Q137" s="169"/>
      <c r="R137" s="169"/>
      <c r="S137" s="169"/>
      <c r="T137" s="174"/>
      <c r="AT137" s="175" t="s">
        <v>274</v>
      </c>
      <c r="AU137" s="175" t="s">
        <v>80</v>
      </c>
      <c r="AV137" s="175" t="s">
        <v>158</v>
      </c>
      <c r="AW137" s="175" t="s">
        <v>122</v>
      </c>
      <c r="AX137" s="175" t="s">
        <v>21</v>
      </c>
      <c r="AY137" s="175" t="s">
        <v>149</v>
      </c>
    </row>
    <row r="138" spans="2:65" s="6" customFormat="1" ht="15.75" customHeight="1" x14ac:dyDescent="0.3">
      <c r="B138" s="23"/>
      <c r="C138" s="145" t="s">
        <v>194</v>
      </c>
      <c r="D138" s="145" t="s">
        <v>154</v>
      </c>
      <c r="E138" s="146" t="s">
        <v>644</v>
      </c>
      <c r="F138" s="147" t="s">
        <v>645</v>
      </c>
      <c r="G138" s="148" t="s">
        <v>559</v>
      </c>
      <c r="H138" s="149">
        <v>10.98</v>
      </c>
      <c r="I138" s="150"/>
      <c r="J138" s="151">
        <f>ROUND($I$138*$H$138,2)</f>
        <v>0</v>
      </c>
      <c r="K138" s="147" t="s">
        <v>560</v>
      </c>
      <c r="L138" s="43"/>
      <c r="M138" s="152"/>
      <c r="N138" s="153" t="s">
        <v>43</v>
      </c>
      <c r="O138" s="24"/>
      <c r="P138" s="154">
        <f>$O$138*$H$138</f>
        <v>0</v>
      </c>
      <c r="Q138" s="154">
        <v>0</v>
      </c>
      <c r="R138" s="154">
        <f>$Q$138*$H$138</f>
        <v>0</v>
      </c>
      <c r="S138" s="154">
        <v>0</v>
      </c>
      <c r="T138" s="155">
        <f>$S$138*$H$138</f>
        <v>0</v>
      </c>
      <c r="AR138" s="89" t="s">
        <v>158</v>
      </c>
      <c r="AT138" s="89" t="s">
        <v>154</v>
      </c>
      <c r="AU138" s="89" t="s">
        <v>80</v>
      </c>
      <c r="AY138" s="6" t="s">
        <v>149</v>
      </c>
      <c r="BE138" s="156">
        <f>IF($N$138="základní",$J$138,0)</f>
        <v>0</v>
      </c>
      <c r="BF138" s="156">
        <f>IF($N$138="snížená",$J$138,0)</f>
        <v>0</v>
      </c>
      <c r="BG138" s="156">
        <f>IF($N$138="zákl. přenesená",$J$138,0)</f>
        <v>0</v>
      </c>
      <c r="BH138" s="156">
        <f>IF($N$138="sníž. přenesená",$J$138,0)</f>
        <v>0</v>
      </c>
      <c r="BI138" s="156">
        <f>IF($N$138="nulová",$J$138,0)</f>
        <v>0</v>
      </c>
      <c r="BJ138" s="89" t="s">
        <v>21</v>
      </c>
      <c r="BK138" s="156">
        <f>ROUND($I$138*$H$138,2)</f>
        <v>0</v>
      </c>
      <c r="BL138" s="89" t="s">
        <v>158</v>
      </c>
      <c r="BM138" s="89" t="s">
        <v>194</v>
      </c>
    </row>
    <row r="139" spans="2:65" s="6" customFormat="1" ht="27" customHeight="1" x14ac:dyDescent="0.3">
      <c r="B139" s="23"/>
      <c r="C139" s="24"/>
      <c r="D139" s="157" t="s">
        <v>159</v>
      </c>
      <c r="E139" s="24"/>
      <c r="F139" s="158" t="s">
        <v>646</v>
      </c>
      <c r="G139" s="24"/>
      <c r="H139" s="24"/>
      <c r="J139" s="24"/>
      <c r="K139" s="24"/>
      <c r="L139" s="43"/>
      <c r="M139" s="56"/>
      <c r="N139" s="24"/>
      <c r="O139" s="24"/>
      <c r="P139" s="24"/>
      <c r="Q139" s="24"/>
      <c r="R139" s="24"/>
      <c r="S139" s="24"/>
      <c r="T139" s="57"/>
      <c r="AT139" s="6" t="s">
        <v>159</v>
      </c>
      <c r="AU139" s="6" t="s">
        <v>80</v>
      </c>
    </row>
    <row r="140" spans="2:65" s="6" customFormat="1" ht="15.75" customHeight="1" x14ac:dyDescent="0.3">
      <c r="B140" s="23"/>
      <c r="C140" s="145" t="s">
        <v>8</v>
      </c>
      <c r="D140" s="145" t="s">
        <v>154</v>
      </c>
      <c r="E140" s="146" t="s">
        <v>647</v>
      </c>
      <c r="F140" s="147" t="s">
        <v>648</v>
      </c>
      <c r="G140" s="148" t="s">
        <v>649</v>
      </c>
      <c r="H140" s="149">
        <v>0.17399999999999999</v>
      </c>
      <c r="I140" s="150"/>
      <c r="J140" s="151">
        <f>ROUND($I$140*$H$140,2)</f>
        <v>0</v>
      </c>
      <c r="K140" s="147" t="s">
        <v>560</v>
      </c>
      <c r="L140" s="43"/>
      <c r="M140" s="152"/>
      <c r="N140" s="153" t="s">
        <v>43</v>
      </c>
      <c r="O140" s="24"/>
      <c r="P140" s="154">
        <f>$O$140*$H$140</f>
        <v>0</v>
      </c>
      <c r="Q140" s="154">
        <v>0</v>
      </c>
      <c r="R140" s="154">
        <f>$Q$140*$H$140</f>
        <v>0</v>
      </c>
      <c r="S140" s="154">
        <v>0</v>
      </c>
      <c r="T140" s="155">
        <f>$S$140*$H$140</f>
        <v>0</v>
      </c>
      <c r="AR140" s="89" t="s">
        <v>158</v>
      </c>
      <c r="AT140" s="89" t="s">
        <v>154</v>
      </c>
      <c r="AU140" s="89" t="s">
        <v>80</v>
      </c>
      <c r="AY140" s="6" t="s">
        <v>149</v>
      </c>
      <c r="BE140" s="156">
        <f>IF($N$140="základní",$J$140,0)</f>
        <v>0</v>
      </c>
      <c r="BF140" s="156">
        <f>IF($N$140="snížená",$J$140,0)</f>
        <v>0</v>
      </c>
      <c r="BG140" s="156">
        <f>IF($N$140="zákl. přenesená",$J$140,0)</f>
        <v>0</v>
      </c>
      <c r="BH140" s="156">
        <f>IF($N$140="sníž. přenesená",$J$140,0)</f>
        <v>0</v>
      </c>
      <c r="BI140" s="156">
        <f>IF($N$140="nulová",$J$140,0)</f>
        <v>0</v>
      </c>
      <c r="BJ140" s="89" t="s">
        <v>21</v>
      </c>
      <c r="BK140" s="156">
        <f>ROUND($I$140*$H$140,2)</f>
        <v>0</v>
      </c>
      <c r="BL140" s="89" t="s">
        <v>158</v>
      </c>
      <c r="BM140" s="89" t="s">
        <v>8</v>
      </c>
    </row>
    <row r="141" spans="2:65" s="6" customFormat="1" ht="16.5" customHeight="1" x14ac:dyDescent="0.3">
      <c r="B141" s="23"/>
      <c r="C141" s="24"/>
      <c r="D141" s="157" t="s">
        <v>159</v>
      </c>
      <c r="E141" s="24"/>
      <c r="F141" s="158" t="s">
        <v>650</v>
      </c>
      <c r="G141" s="24"/>
      <c r="H141" s="24"/>
      <c r="J141" s="24"/>
      <c r="K141" s="24"/>
      <c r="L141" s="43"/>
      <c r="M141" s="56"/>
      <c r="N141" s="24"/>
      <c r="O141" s="24"/>
      <c r="P141" s="24"/>
      <c r="Q141" s="24"/>
      <c r="R141" s="24"/>
      <c r="S141" s="24"/>
      <c r="T141" s="57"/>
      <c r="AT141" s="6" t="s">
        <v>159</v>
      </c>
      <c r="AU141" s="6" t="s">
        <v>80</v>
      </c>
    </row>
    <row r="142" spans="2:65" s="6" customFormat="1" ht="15.75" customHeight="1" x14ac:dyDescent="0.3">
      <c r="B142" s="23"/>
      <c r="C142" s="145" t="s">
        <v>201</v>
      </c>
      <c r="D142" s="145" t="s">
        <v>154</v>
      </c>
      <c r="E142" s="146" t="s">
        <v>651</v>
      </c>
      <c r="F142" s="147" t="s">
        <v>652</v>
      </c>
      <c r="G142" s="148" t="s">
        <v>572</v>
      </c>
      <c r="H142" s="149">
        <v>4.2389999999999999</v>
      </c>
      <c r="I142" s="150"/>
      <c r="J142" s="151">
        <f>ROUND($I$142*$H$142,2)</f>
        <v>0</v>
      </c>
      <c r="K142" s="147" t="s">
        <v>560</v>
      </c>
      <c r="L142" s="43"/>
      <c r="M142" s="152"/>
      <c r="N142" s="153" t="s">
        <v>43</v>
      </c>
      <c r="O142" s="24"/>
      <c r="P142" s="154">
        <f>$O$142*$H$142</f>
        <v>0</v>
      </c>
      <c r="Q142" s="154">
        <v>0</v>
      </c>
      <c r="R142" s="154">
        <f>$Q$142*$H$142</f>
        <v>0</v>
      </c>
      <c r="S142" s="154">
        <v>0</v>
      </c>
      <c r="T142" s="155">
        <f>$S$142*$H$142</f>
        <v>0</v>
      </c>
      <c r="AR142" s="89" t="s">
        <v>158</v>
      </c>
      <c r="AT142" s="89" t="s">
        <v>154</v>
      </c>
      <c r="AU142" s="89" t="s">
        <v>80</v>
      </c>
      <c r="AY142" s="6" t="s">
        <v>149</v>
      </c>
      <c r="BE142" s="156">
        <f>IF($N$142="základní",$J$142,0)</f>
        <v>0</v>
      </c>
      <c r="BF142" s="156">
        <f>IF($N$142="snížená",$J$142,0)</f>
        <v>0</v>
      </c>
      <c r="BG142" s="156">
        <f>IF($N$142="zákl. přenesená",$J$142,0)</f>
        <v>0</v>
      </c>
      <c r="BH142" s="156">
        <f>IF($N$142="sníž. přenesená",$J$142,0)</f>
        <v>0</v>
      </c>
      <c r="BI142" s="156">
        <f>IF($N$142="nulová",$J$142,0)</f>
        <v>0</v>
      </c>
      <c r="BJ142" s="89" t="s">
        <v>21</v>
      </c>
      <c r="BK142" s="156">
        <f>ROUND($I$142*$H$142,2)</f>
        <v>0</v>
      </c>
      <c r="BL142" s="89" t="s">
        <v>158</v>
      </c>
      <c r="BM142" s="89" t="s">
        <v>201</v>
      </c>
    </row>
    <row r="143" spans="2:65" s="6" customFormat="1" ht="16.5" customHeight="1" x14ac:dyDescent="0.3">
      <c r="B143" s="23"/>
      <c r="C143" s="24"/>
      <c r="D143" s="157" t="s">
        <v>159</v>
      </c>
      <c r="E143" s="24"/>
      <c r="F143" s="158" t="s">
        <v>653</v>
      </c>
      <c r="G143" s="24"/>
      <c r="H143" s="24"/>
      <c r="J143" s="24"/>
      <c r="K143" s="24"/>
      <c r="L143" s="43"/>
      <c r="M143" s="56"/>
      <c r="N143" s="24"/>
      <c r="O143" s="24"/>
      <c r="P143" s="24"/>
      <c r="Q143" s="24"/>
      <c r="R143" s="24"/>
      <c r="S143" s="24"/>
      <c r="T143" s="57"/>
      <c r="AT143" s="6" t="s">
        <v>159</v>
      </c>
      <c r="AU143" s="6" t="s">
        <v>80</v>
      </c>
    </row>
    <row r="144" spans="2:65" s="6" customFormat="1" ht="15.75" customHeight="1" x14ac:dyDescent="0.3">
      <c r="B144" s="23"/>
      <c r="C144" s="145" t="s">
        <v>204</v>
      </c>
      <c r="D144" s="145" t="s">
        <v>154</v>
      </c>
      <c r="E144" s="146" t="s">
        <v>654</v>
      </c>
      <c r="F144" s="147" t="s">
        <v>655</v>
      </c>
      <c r="G144" s="148" t="s">
        <v>559</v>
      </c>
      <c r="H144" s="149">
        <v>7.68</v>
      </c>
      <c r="I144" s="150"/>
      <c r="J144" s="151">
        <f>ROUND($I$144*$H$144,2)</f>
        <v>0</v>
      </c>
      <c r="K144" s="147" t="s">
        <v>560</v>
      </c>
      <c r="L144" s="43"/>
      <c r="M144" s="152"/>
      <c r="N144" s="153" t="s">
        <v>43</v>
      </c>
      <c r="O144" s="24"/>
      <c r="P144" s="154">
        <f>$O$144*$H$144</f>
        <v>0</v>
      </c>
      <c r="Q144" s="154">
        <v>0</v>
      </c>
      <c r="R144" s="154">
        <f>$Q$144*$H$144</f>
        <v>0</v>
      </c>
      <c r="S144" s="154">
        <v>0</v>
      </c>
      <c r="T144" s="155">
        <f>$S$144*$H$144</f>
        <v>0</v>
      </c>
      <c r="AR144" s="89" t="s">
        <v>158</v>
      </c>
      <c r="AT144" s="89" t="s">
        <v>154</v>
      </c>
      <c r="AU144" s="89" t="s">
        <v>80</v>
      </c>
      <c r="AY144" s="6" t="s">
        <v>149</v>
      </c>
      <c r="BE144" s="156">
        <f>IF($N$144="základní",$J$144,0)</f>
        <v>0</v>
      </c>
      <c r="BF144" s="156">
        <f>IF($N$144="snížená",$J$144,0)</f>
        <v>0</v>
      </c>
      <c r="BG144" s="156">
        <f>IF($N$144="zákl. přenesená",$J$144,0)</f>
        <v>0</v>
      </c>
      <c r="BH144" s="156">
        <f>IF($N$144="sníž. přenesená",$J$144,0)</f>
        <v>0</v>
      </c>
      <c r="BI144" s="156">
        <f>IF($N$144="nulová",$J$144,0)</f>
        <v>0</v>
      </c>
      <c r="BJ144" s="89" t="s">
        <v>21</v>
      </c>
      <c r="BK144" s="156">
        <f>ROUND($I$144*$H$144,2)</f>
        <v>0</v>
      </c>
      <c r="BL144" s="89" t="s">
        <v>158</v>
      </c>
      <c r="BM144" s="89" t="s">
        <v>204</v>
      </c>
    </row>
    <row r="145" spans="2:65" s="6" customFormat="1" ht="27" customHeight="1" x14ac:dyDescent="0.3">
      <c r="B145" s="23"/>
      <c r="C145" s="24"/>
      <c r="D145" s="157" t="s">
        <v>159</v>
      </c>
      <c r="E145" s="24"/>
      <c r="F145" s="158" t="s">
        <v>656</v>
      </c>
      <c r="G145" s="24"/>
      <c r="H145" s="24"/>
      <c r="J145" s="24"/>
      <c r="K145" s="24"/>
      <c r="L145" s="43"/>
      <c r="M145" s="56"/>
      <c r="N145" s="24"/>
      <c r="O145" s="24"/>
      <c r="P145" s="24"/>
      <c r="Q145" s="24"/>
      <c r="R145" s="24"/>
      <c r="S145" s="24"/>
      <c r="T145" s="57"/>
      <c r="AT145" s="6" t="s">
        <v>159</v>
      </c>
      <c r="AU145" s="6" t="s">
        <v>80</v>
      </c>
    </row>
    <row r="146" spans="2:65" s="6" customFormat="1" ht="15.75" customHeight="1" x14ac:dyDescent="0.3">
      <c r="B146" s="159"/>
      <c r="C146" s="160"/>
      <c r="D146" s="161" t="s">
        <v>274</v>
      </c>
      <c r="E146" s="160"/>
      <c r="F146" s="162" t="s">
        <v>1028</v>
      </c>
      <c r="G146" s="160"/>
      <c r="H146" s="163">
        <v>7.68</v>
      </c>
      <c r="J146" s="160"/>
      <c r="K146" s="160"/>
      <c r="L146" s="164"/>
      <c r="M146" s="165"/>
      <c r="N146" s="160"/>
      <c r="O146" s="160"/>
      <c r="P146" s="160"/>
      <c r="Q146" s="160"/>
      <c r="R146" s="160"/>
      <c r="S146" s="160"/>
      <c r="T146" s="166"/>
      <c r="AT146" s="167" t="s">
        <v>274</v>
      </c>
      <c r="AU146" s="167" t="s">
        <v>80</v>
      </c>
      <c r="AV146" s="167" t="s">
        <v>80</v>
      </c>
      <c r="AW146" s="167" t="s">
        <v>122</v>
      </c>
      <c r="AX146" s="167" t="s">
        <v>72</v>
      </c>
      <c r="AY146" s="167" t="s">
        <v>149</v>
      </c>
    </row>
    <row r="147" spans="2:65" s="6" customFormat="1" ht="15.75" customHeight="1" x14ac:dyDescent="0.3">
      <c r="B147" s="168"/>
      <c r="C147" s="169"/>
      <c r="D147" s="161" t="s">
        <v>274</v>
      </c>
      <c r="E147" s="169"/>
      <c r="F147" s="170" t="s">
        <v>276</v>
      </c>
      <c r="G147" s="169"/>
      <c r="H147" s="171">
        <v>7.68</v>
      </c>
      <c r="J147" s="169"/>
      <c r="K147" s="169"/>
      <c r="L147" s="172"/>
      <c r="M147" s="173"/>
      <c r="N147" s="169"/>
      <c r="O147" s="169"/>
      <c r="P147" s="169"/>
      <c r="Q147" s="169"/>
      <c r="R147" s="169"/>
      <c r="S147" s="169"/>
      <c r="T147" s="174"/>
      <c r="AT147" s="175" t="s">
        <v>274</v>
      </c>
      <c r="AU147" s="175" t="s">
        <v>80</v>
      </c>
      <c r="AV147" s="175" t="s">
        <v>158</v>
      </c>
      <c r="AW147" s="175" t="s">
        <v>122</v>
      </c>
      <c r="AX147" s="175" t="s">
        <v>21</v>
      </c>
      <c r="AY147" s="175" t="s">
        <v>149</v>
      </c>
    </row>
    <row r="148" spans="2:65" s="6" customFormat="1" ht="15.75" customHeight="1" x14ac:dyDescent="0.3">
      <c r="B148" s="23"/>
      <c r="C148" s="145" t="s">
        <v>207</v>
      </c>
      <c r="D148" s="145" t="s">
        <v>154</v>
      </c>
      <c r="E148" s="146" t="s">
        <v>658</v>
      </c>
      <c r="F148" s="147" t="s">
        <v>659</v>
      </c>
      <c r="G148" s="148" t="s">
        <v>559</v>
      </c>
      <c r="H148" s="149">
        <v>7.68</v>
      </c>
      <c r="I148" s="150"/>
      <c r="J148" s="151">
        <f>ROUND($I$148*$H$148,2)</f>
        <v>0</v>
      </c>
      <c r="K148" s="147" t="s">
        <v>560</v>
      </c>
      <c r="L148" s="43"/>
      <c r="M148" s="152"/>
      <c r="N148" s="153" t="s">
        <v>43</v>
      </c>
      <c r="O148" s="24"/>
      <c r="P148" s="154">
        <f>$O$148*$H$148</f>
        <v>0</v>
      </c>
      <c r="Q148" s="154">
        <v>0</v>
      </c>
      <c r="R148" s="154">
        <f>$Q$148*$H$148</f>
        <v>0</v>
      </c>
      <c r="S148" s="154">
        <v>0</v>
      </c>
      <c r="T148" s="155">
        <f>$S$148*$H$148</f>
        <v>0</v>
      </c>
      <c r="AR148" s="89" t="s">
        <v>158</v>
      </c>
      <c r="AT148" s="89" t="s">
        <v>154</v>
      </c>
      <c r="AU148" s="89" t="s">
        <v>80</v>
      </c>
      <c r="AY148" s="6" t="s">
        <v>149</v>
      </c>
      <c r="BE148" s="156">
        <f>IF($N$148="základní",$J$148,0)</f>
        <v>0</v>
      </c>
      <c r="BF148" s="156">
        <f>IF($N$148="snížená",$J$148,0)</f>
        <v>0</v>
      </c>
      <c r="BG148" s="156">
        <f>IF($N$148="zákl. přenesená",$J$148,0)</f>
        <v>0</v>
      </c>
      <c r="BH148" s="156">
        <f>IF($N$148="sníž. přenesená",$J$148,0)</f>
        <v>0</v>
      </c>
      <c r="BI148" s="156">
        <f>IF($N$148="nulová",$J$148,0)</f>
        <v>0</v>
      </c>
      <c r="BJ148" s="89" t="s">
        <v>21</v>
      </c>
      <c r="BK148" s="156">
        <f>ROUND($I$148*$H$148,2)</f>
        <v>0</v>
      </c>
      <c r="BL148" s="89" t="s">
        <v>158</v>
      </c>
      <c r="BM148" s="89" t="s">
        <v>207</v>
      </c>
    </row>
    <row r="149" spans="2:65" s="6" customFormat="1" ht="27" customHeight="1" x14ac:dyDescent="0.3">
      <c r="B149" s="23"/>
      <c r="C149" s="24"/>
      <c r="D149" s="157" t="s">
        <v>159</v>
      </c>
      <c r="E149" s="24"/>
      <c r="F149" s="158" t="s">
        <v>660</v>
      </c>
      <c r="G149" s="24"/>
      <c r="H149" s="24"/>
      <c r="J149" s="24"/>
      <c r="K149" s="24"/>
      <c r="L149" s="43"/>
      <c r="M149" s="56"/>
      <c r="N149" s="24"/>
      <c r="O149" s="24"/>
      <c r="P149" s="24"/>
      <c r="Q149" s="24"/>
      <c r="R149" s="24"/>
      <c r="S149" s="24"/>
      <c r="T149" s="57"/>
      <c r="AT149" s="6" t="s">
        <v>159</v>
      </c>
      <c r="AU149" s="6" t="s">
        <v>80</v>
      </c>
    </row>
    <row r="150" spans="2:65" s="132" customFormat="1" ht="30.75" customHeight="1" x14ac:dyDescent="0.3">
      <c r="B150" s="133"/>
      <c r="C150" s="134"/>
      <c r="D150" s="134" t="s">
        <v>71</v>
      </c>
      <c r="E150" s="143" t="s">
        <v>162</v>
      </c>
      <c r="F150" s="143" t="s">
        <v>668</v>
      </c>
      <c r="G150" s="134"/>
      <c r="H150" s="134"/>
      <c r="J150" s="144">
        <f>$BK$150</f>
        <v>0</v>
      </c>
      <c r="K150" s="134"/>
      <c r="L150" s="137"/>
      <c r="M150" s="138"/>
      <c r="N150" s="134"/>
      <c r="O150" s="134"/>
      <c r="P150" s="139">
        <f>SUM($P$151:$P$184)</f>
        <v>0</v>
      </c>
      <c r="Q150" s="134"/>
      <c r="R150" s="139">
        <f>SUM($R$151:$R$184)</f>
        <v>0</v>
      </c>
      <c r="S150" s="134"/>
      <c r="T150" s="140">
        <f>SUM($T$151:$T$184)</f>
        <v>0</v>
      </c>
      <c r="AR150" s="141" t="s">
        <v>21</v>
      </c>
      <c r="AT150" s="141" t="s">
        <v>71</v>
      </c>
      <c r="AU150" s="141" t="s">
        <v>21</v>
      </c>
      <c r="AY150" s="141" t="s">
        <v>149</v>
      </c>
      <c r="BK150" s="142">
        <f>SUM($BK$151:$BK$184)</f>
        <v>0</v>
      </c>
    </row>
    <row r="151" spans="2:65" s="6" customFormat="1" ht="15.75" customHeight="1" x14ac:dyDescent="0.3">
      <c r="B151" s="23"/>
      <c r="C151" s="145" t="s">
        <v>210</v>
      </c>
      <c r="D151" s="145" t="s">
        <v>154</v>
      </c>
      <c r="E151" s="146" t="s">
        <v>1029</v>
      </c>
      <c r="F151" s="147" t="s">
        <v>1030</v>
      </c>
      <c r="G151" s="148" t="s">
        <v>572</v>
      </c>
      <c r="H151" s="149">
        <v>1.728</v>
      </c>
      <c r="I151" s="150"/>
      <c r="J151" s="151">
        <f>ROUND($I$151*$H$151,2)</f>
        <v>0</v>
      </c>
      <c r="K151" s="147" t="s">
        <v>560</v>
      </c>
      <c r="L151" s="43"/>
      <c r="M151" s="152"/>
      <c r="N151" s="153" t="s">
        <v>43</v>
      </c>
      <c r="O151" s="24"/>
      <c r="P151" s="154">
        <f>$O$151*$H$151</f>
        <v>0</v>
      </c>
      <c r="Q151" s="154">
        <v>0</v>
      </c>
      <c r="R151" s="154">
        <f>$Q$151*$H$151</f>
        <v>0</v>
      </c>
      <c r="S151" s="154">
        <v>0</v>
      </c>
      <c r="T151" s="155">
        <f>$S$151*$H$151</f>
        <v>0</v>
      </c>
      <c r="AR151" s="89" t="s">
        <v>158</v>
      </c>
      <c r="AT151" s="89" t="s">
        <v>154</v>
      </c>
      <c r="AU151" s="89" t="s">
        <v>80</v>
      </c>
      <c r="AY151" s="6" t="s">
        <v>149</v>
      </c>
      <c r="BE151" s="156">
        <f>IF($N$151="základní",$J$151,0)</f>
        <v>0</v>
      </c>
      <c r="BF151" s="156">
        <f>IF($N$151="snížená",$J$151,0)</f>
        <v>0</v>
      </c>
      <c r="BG151" s="156">
        <f>IF($N$151="zákl. přenesená",$J$151,0)</f>
        <v>0</v>
      </c>
      <c r="BH151" s="156">
        <f>IF($N$151="sníž. přenesená",$J$151,0)</f>
        <v>0</v>
      </c>
      <c r="BI151" s="156">
        <f>IF($N$151="nulová",$J$151,0)</f>
        <v>0</v>
      </c>
      <c r="BJ151" s="89" t="s">
        <v>21</v>
      </c>
      <c r="BK151" s="156">
        <f>ROUND($I$151*$H$151,2)</f>
        <v>0</v>
      </c>
      <c r="BL151" s="89" t="s">
        <v>158</v>
      </c>
      <c r="BM151" s="89" t="s">
        <v>210</v>
      </c>
    </row>
    <row r="152" spans="2:65" s="6" customFormat="1" ht="16.5" customHeight="1" x14ac:dyDescent="0.3">
      <c r="B152" s="23"/>
      <c r="C152" s="24"/>
      <c r="D152" s="157" t="s">
        <v>159</v>
      </c>
      <c r="E152" s="24"/>
      <c r="F152" s="158" t="s">
        <v>1031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159</v>
      </c>
      <c r="AU152" s="6" t="s">
        <v>80</v>
      </c>
    </row>
    <row r="153" spans="2:65" s="6" customFormat="1" ht="15.75" customHeight="1" x14ac:dyDescent="0.3">
      <c r="B153" s="159"/>
      <c r="C153" s="160"/>
      <c r="D153" s="161" t="s">
        <v>274</v>
      </c>
      <c r="E153" s="160"/>
      <c r="F153" s="162" t="s">
        <v>1032</v>
      </c>
      <c r="G153" s="160"/>
      <c r="H153" s="163">
        <v>1.728</v>
      </c>
      <c r="J153" s="160"/>
      <c r="K153" s="160"/>
      <c r="L153" s="164"/>
      <c r="M153" s="165"/>
      <c r="N153" s="160"/>
      <c r="O153" s="160"/>
      <c r="P153" s="160"/>
      <c r="Q153" s="160"/>
      <c r="R153" s="160"/>
      <c r="S153" s="160"/>
      <c r="T153" s="166"/>
      <c r="AT153" s="167" t="s">
        <v>274</v>
      </c>
      <c r="AU153" s="167" t="s">
        <v>80</v>
      </c>
      <c r="AV153" s="167" t="s">
        <v>80</v>
      </c>
      <c r="AW153" s="167" t="s">
        <v>122</v>
      </c>
      <c r="AX153" s="167" t="s">
        <v>72</v>
      </c>
      <c r="AY153" s="167" t="s">
        <v>149</v>
      </c>
    </row>
    <row r="154" spans="2:65" s="6" customFormat="1" ht="15.75" customHeight="1" x14ac:dyDescent="0.3">
      <c r="B154" s="168"/>
      <c r="C154" s="169"/>
      <c r="D154" s="161" t="s">
        <v>274</v>
      </c>
      <c r="E154" s="169"/>
      <c r="F154" s="170" t="s">
        <v>276</v>
      </c>
      <c r="G154" s="169"/>
      <c r="H154" s="171">
        <v>1.728</v>
      </c>
      <c r="J154" s="169"/>
      <c r="K154" s="169"/>
      <c r="L154" s="172"/>
      <c r="M154" s="173"/>
      <c r="N154" s="169"/>
      <c r="O154" s="169"/>
      <c r="P154" s="169"/>
      <c r="Q154" s="169"/>
      <c r="R154" s="169"/>
      <c r="S154" s="169"/>
      <c r="T154" s="174"/>
      <c r="AT154" s="175" t="s">
        <v>274</v>
      </c>
      <c r="AU154" s="175" t="s">
        <v>80</v>
      </c>
      <c r="AV154" s="175" t="s">
        <v>158</v>
      </c>
      <c r="AW154" s="175" t="s">
        <v>122</v>
      </c>
      <c r="AX154" s="175" t="s">
        <v>21</v>
      </c>
      <c r="AY154" s="175" t="s">
        <v>149</v>
      </c>
    </row>
    <row r="155" spans="2:65" s="6" customFormat="1" ht="15.75" customHeight="1" x14ac:dyDescent="0.3">
      <c r="B155" s="23"/>
      <c r="C155" s="145" t="s">
        <v>213</v>
      </c>
      <c r="D155" s="145" t="s">
        <v>154</v>
      </c>
      <c r="E155" s="146" t="s">
        <v>669</v>
      </c>
      <c r="F155" s="147" t="s">
        <v>670</v>
      </c>
      <c r="G155" s="148" t="s">
        <v>157</v>
      </c>
      <c r="H155" s="149">
        <v>1</v>
      </c>
      <c r="I155" s="150"/>
      <c r="J155" s="151">
        <f>ROUND($I$155*$H$155,2)</f>
        <v>0</v>
      </c>
      <c r="K155" s="147" t="s">
        <v>560</v>
      </c>
      <c r="L155" s="43"/>
      <c r="M155" s="152"/>
      <c r="N155" s="153" t="s">
        <v>43</v>
      </c>
      <c r="O155" s="24"/>
      <c r="P155" s="154">
        <f>$O$155*$H$155</f>
        <v>0</v>
      </c>
      <c r="Q155" s="154">
        <v>0</v>
      </c>
      <c r="R155" s="154">
        <f>$Q$155*$H$155</f>
        <v>0</v>
      </c>
      <c r="S155" s="154">
        <v>0</v>
      </c>
      <c r="T155" s="155">
        <f>$S$155*$H$155</f>
        <v>0</v>
      </c>
      <c r="AR155" s="89" t="s">
        <v>158</v>
      </c>
      <c r="AT155" s="89" t="s">
        <v>154</v>
      </c>
      <c r="AU155" s="89" t="s">
        <v>80</v>
      </c>
      <c r="AY155" s="6" t="s">
        <v>149</v>
      </c>
      <c r="BE155" s="156">
        <f>IF($N$155="základní",$J$155,0)</f>
        <v>0</v>
      </c>
      <c r="BF155" s="156">
        <f>IF($N$155="snížená",$J$155,0)</f>
        <v>0</v>
      </c>
      <c r="BG155" s="156">
        <f>IF($N$155="zákl. přenesená",$J$155,0)</f>
        <v>0</v>
      </c>
      <c r="BH155" s="156">
        <f>IF($N$155="sníž. přenesená",$J$155,0)</f>
        <v>0</v>
      </c>
      <c r="BI155" s="156">
        <f>IF($N$155="nulová",$J$155,0)</f>
        <v>0</v>
      </c>
      <c r="BJ155" s="89" t="s">
        <v>21</v>
      </c>
      <c r="BK155" s="156">
        <f>ROUND($I$155*$H$155,2)</f>
        <v>0</v>
      </c>
      <c r="BL155" s="89" t="s">
        <v>158</v>
      </c>
      <c r="BM155" s="89" t="s">
        <v>213</v>
      </c>
    </row>
    <row r="156" spans="2:65" s="6" customFormat="1" ht="27" customHeight="1" x14ac:dyDescent="0.3">
      <c r="B156" s="23"/>
      <c r="C156" s="24"/>
      <c r="D156" s="157" t="s">
        <v>159</v>
      </c>
      <c r="E156" s="24"/>
      <c r="F156" s="158" t="s">
        <v>1033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159</v>
      </c>
      <c r="AU156" s="6" t="s">
        <v>80</v>
      </c>
    </row>
    <row r="157" spans="2:65" s="6" customFormat="1" ht="15.75" customHeight="1" x14ac:dyDescent="0.3">
      <c r="B157" s="23"/>
      <c r="C157" s="145" t="s">
        <v>218</v>
      </c>
      <c r="D157" s="145" t="s">
        <v>154</v>
      </c>
      <c r="E157" s="146" t="s">
        <v>672</v>
      </c>
      <c r="F157" s="147" t="s">
        <v>673</v>
      </c>
      <c r="G157" s="148" t="s">
        <v>572</v>
      </c>
      <c r="H157" s="149">
        <v>5.3999999999999999E-2</v>
      </c>
      <c r="I157" s="150"/>
      <c r="J157" s="151">
        <f>ROUND($I$157*$H$157,2)</f>
        <v>0</v>
      </c>
      <c r="K157" s="147" t="s">
        <v>560</v>
      </c>
      <c r="L157" s="43"/>
      <c r="M157" s="152"/>
      <c r="N157" s="153" t="s">
        <v>43</v>
      </c>
      <c r="O157" s="24"/>
      <c r="P157" s="154">
        <f>$O$157*$H$157</f>
        <v>0</v>
      </c>
      <c r="Q157" s="154">
        <v>0</v>
      </c>
      <c r="R157" s="154">
        <f>$Q$157*$H$157</f>
        <v>0</v>
      </c>
      <c r="S157" s="154">
        <v>0</v>
      </c>
      <c r="T157" s="155">
        <f>$S$157*$H$157</f>
        <v>0</v>
      </c>
      <c r="AR157" s="89" t="s">
        <v>158</v>
      </c>
      <c r="AT157" s="89" t="s">
        <v>154</v>
      </c>
      <c r="AU157" s="89" t="s">
        <v>80</v>
      </c>
      <c r="AY157" s="6" t="s">
        <v>149</v>
      </c>
      <c r="BE157" s="156">
        <f>IF($N$157="základní",$J$157,0)</f>
        <v>0</v>
      </c>
      <c r="BF157" s="156">
        <f>IF($N$157="snížená",$J$157,0)</f>
        <v>0</v>
      </c>
      <c r="BG157" s="156">
        <f>IF($N$157="zákl. přenesená",$J$157,0)</f>
        <v>0</v>
      </c>
      <c r="BH157" s="156">
        <f>IF($N$157="sníž. přenesená",$J$157,0)</f>
        <v>0</v>
      </c>
      <c r="BI157" s="156">
        <f>IF($N$157="nulová",$J$157,0)</f>
        <v>0</v>
      </c>
      <c r="BJ157" s="89" t="s">
        <v>21</v>
      </c>
      <c r="BK157" s="156">
        <f>ROUND($I$157*$H$157,2)</f>
        <v>0</v>
      </c>
      <c r="BL157" s="89" t="s">
        <v>158</v>
      </c>
      <c r="BM157" s="89" t="s">
        <v>7</v>
      </c>
    </row>
    <row r="158" spans="2:65" s="6" customFormat="1" ht="16.5" customHeight="1" x14ac:dyDescent="0.3">
      <c r="B158" s="23"/>
      <c r="C158" s="24"/>
      <c r="D158" s="157" t="s">
        <v>159</v>
      </c>
      <c r="E158" s="24"/>
      <c r="F158" s="158" t="s">
        <v>674</v>
      </c>
      <c r="G158" s="24"/>
      <c r="H158" s="24"/>
      <c r="J158" s="24"/>
      <c r="K158" s="24"/>
      <c r="L158" s="43"/>
      <c r="M158" s="56"/>
      <c r="N158" s="24"/>
      <c r="O158" s="24"/>
      <c r="P158" s="24"/>
      <c r="Q158" s="24"/>
      <c r="R158" s="24"/>
      <c r="S158" s="24"/>
      <c r="T158" s="57"/>
      <c r="AT158" s="6" t="s">
        <v>159</v>
      </c>
      <c r="AU158" s="6" t="s">
        <v>80</v>
      </c>
    </row>
    <row r="159" spans="2:65" s="6" customFormat="1" ht="15.75" customHeight="1" x14ac:dyDescent="0.3">
      <c r="B159" s="159"/>
      <c r="C159" s="160"/>
      <c r="D159" s="161" t="s">
        <v>274</v>
      </c>
      <c r="E159" s="160"/>
      <c r="F159" s="162" t="s">
        <v>1034</v>
      </c>
      <c r="G159" s="160"/>
      <c r="H159" s="163">
        <v>5.3999999999999999E-2</v>
      </c>
      <c r="J159" s="160"/>
      <c r="K159" s="160"/>
      <c r="L159" s="164"/>
      <c r="M159" s="165"/>
      <c r="N159" s="160"/>
      <c r="O159" s="160"/>
      <c r="P159" s="160"/>
      <c r="Q159" s="160"/>
      <c r="R159" s="160"/>
      <c r="S159" s="160"/>
      <c r="T159" s="166"/>
      <c r="AT159" s="167" t="s">
        <v>274</v>
      </c>
      <c r="AU159" s="167" t="s">
        <v>80</v>
      </c>
      <c r="AV159" s="167" t="s">
        <v>80</v>
      </c>
      <c r="AW159" s="167" t="s">
        <v>122</v>
      </c>
      <c r="AX159" s="167" t="s">
        <v>72</v>
      </c>
      <c r="AY159" s="167" t="s">
        <v>149</v>
      </c>
    </row>
    <row r="160" spans="2:65" s="6" customFormat="1" ht="15.75" customHeight="1" x14ac:dyDescent="0.3">
      <c r="B160" s="168"/>
      <c r="C160" s="169"/>
      <c r="D160" s="161" t="s">
        <v>274</v>
      </c>
      <c r="E160" s="169"/>
      <c r="F160" s="170" t="s">
        <v>276</v>
      </c>
      <c r="G160" s="169"/>
      <c r="H160" s="171">
        <v>5.3999999999999999E-2</v>
      </c>
      <c r="J160" s="169"/>
      <c r="K160" s="169"/>
      <c r="L160" s="172"/>
      <c r="M160" s="173"/>
      <c r="N160" s="169"/>
      <c r="O160" s="169"/>
      <c r="P160" s="169"/>
      <c r="Q160" s="169"/>
      <c r="R160" s="169"/>
      <c r="S160" s="169"/>
      <c r="T160" s="174"/>
      <c r="AT160" s="175" t="s">
        <v>274</v>
      </c>
      <c r="AU160" s="175" t="s">
        <v>80</v>
      </c>
      <c r="AV160" s="175" t="s">
        <v>158</v>
      </c>
      <c r="AW160" s="175" t="s">
        <v>122</v>
      </c>
      <c r="AX160" s="175" t="s">
        <v>21</v>
      </c>
      <c r="AY160" s="175" t="s">
        <v>149</v>
      </c>
    </row>
    <row r="161" spans="2:65" s="6" customFormat="1" ht="15.75" customHeight="1" x14ac:dyDescent="0.3">
      <c r="B161" s="23"/>
      <c r="C161" s="145" t="s">
        <v>223</v>
      </c>
      <c r="D161" s="145" t="s">
        <v>154</v>
      </c>
      <c r="E161" s="146" t="s">
        <v>676</v>
      </c>
      <c r="F161" s="147" t="s">
        <v>677</v>
      </c>
      <c r="G161" s="148" t="s">
        <v>157</v>
      </c>
      <c r="H161" s="149">
        <v>32</v>
      </c>
      <c r="I161" s="150"/>
      <c r="J161" s="151">
        <f>ROUND($I$161*$H$161,2)</f>
        <v>0</v>
      </c>
      <c r="K161" s="147" t="s">
        <v>560</v>
      </c>
      <c r="L161" s="43"/>
      <c r="M161" s="152"/>
      <c r="N161" s="153" t="s">
        <v>43</v>
      </c>
      <c r="O161" s="24"/>
      <c r="P161" s="154">
        <f>$O$161*$H$161</f>
        <v>0</v>
      </c>
      <c r="Q161" s="154">
        <v>0</v>
      </c>
      <c r="R161" s="154">
        <f>$Q$161*$H$161</f>
        <v>0</v>
      </c>
      <c r="S161" s="154">
        <v>0</v>
      </c>
      <c r="T161" s="155">
        <f>$S$161*$H$161</f>
        <v>0</v>
      </c>
      <c r="AR161" s="89" t="s">
        <v>158</v>
      </c>
      <c r="AT161" s="89" t="s">
        <v>154</v>
      </c>
      <c r="AU161" s="89" t="s">
        <v>80</v>
      </c>
      <c r="AY161" s="6" t="s">
        <v>149</v>
      </c>
      <c r="BE161" s="156">
        <f>IF($N$161="základní",$J$161,0)</f>
        <v>0</v>
      </c>
      <c r="BF161" s="156">
        <f>IF($N$161="snížená",$J$161,0)</f>
        <v>0</v>
      </c>
      <c r="BG161" s="156">
        <f>IF($N$161="zákl. přenesená",$J$161,0)</f>
        <v>0</v>
      </c>
      <c r="BH161" s="156">
        <f>IF($N$161="sníž. přenesená",$J$161,0)</f>
        <v>0</v>
      </c>
      <c r="BI161" s="156">
        <f>IF($N$161="nulová",$J$161,0)</f>
        <v>0</v>
      </c>
      <c r="BJ161" s="89" t="s">
        <v>21</v>
      </c>
      <c r="BK161" s="156">
        <f>ROUND($I$161*$H$161,2)</f>
        <v>0</v>
      </c>
      <c r="BL161" s="89" t="s">
        <v>158</v>
      </c>
      <c r="BM161" s="89" t="s">
        <v>218</v>
      </c>
    </row>
    <row r="162" spans="2:65" s="6" customFormat="1" ht="109.5" customHeight="1" x14ac:dyDescent="0.3">
      <c r="B162" s="23"/>
      <c r="C162" s="24"/>
      <c r="D162" s="157" t="s">
        <v>159</v>
      </c>
      <c r="E162" s="24"/>
      <c r="F162" s="158" t="s">
        <v>678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159</v>
      </c>
      <c r="AU162" s="6" t="s">
        <v>80</v>
      </c>
    </row>
    <row r="163" spans="2:65" s="6" customFormat="1" ht="15.75" customHeight="1" x14ac:dyDescent="0.3">
      <c r="B163" s="159"/>
      <c r="C163" s="160"/>
      <c r="D163" s="161" t="s">
        <v>274</v>
      </c>
      <c r="E163" s="160"/>
      <c r="F163" s="162" t="s">
        <v>255</v>
      </c>
      <c r="G163" s="160"/>
      <c r="H163" s="163">
        <v>32</v>
      </c>
      <c r="J163" s="160"/>
      <c r="K163" s="160"/>
      <c r="L163" s="164"/>
      <c r="M163" s="165"/>
      <c r="N163" s="160"/>
      <c r="O163" s="160"/>
      <c r="P163" s="160"/>
      <c r="Q163" s="160"/>
      <c r="R163" s="160"/>
      <c r="S163" s="160"/>
      <c r="T163" s="166"/>
      <c r="AT163" s="167" t="s">
        <v>274</v>
      </c>
      <c r="AU163" s="167" t="s">
        <v>80</v>
      </c>
      <c r="AV163" s="167" t="s">
        <v>80</v>
      </c>
      <c r="AW163" s="167" t="s">
        <v>122</v>
      </c>
      <c r="AX163" s="167" t="s">
        <v>72</v>
      </c>
      <c r="AY163" s="167" t="s">
        <v>149</v>
      </c>
    </row>
    <row r="164" spans="2:65" s="6" customFormat="1" ht="15.75" customHeight="1" x14ac:dyDescent="0.3">
      <c r="B164" s="168"/>
      <c r="C164" s="169"/>
      <c r="D164" s="161" t="s">
        <v>274</v>
      </c>
      <c r="E164" s="169"/>
      <c r="F164" s="170" t="s">
        <v>276</v>
      </c>
      <c r="G164" s="169"/>
      <c r="H164" s="171">
        <v>32</v>
      </c>
      <c r="J164" s="169"/>
      <c r="K164" s="169"/>
      <c r="L164" s="172"/>
      <c r="M164" s="173"/>
      <c r="N164" s="169"/>
      <c r="O164" s="169"/>
      <c r="P164" s="169"/>
      <c r="Q164" s="169"/>
      <c r="R164" s="169"/>
      <c r="S164" s="169"/>
      <c r="T164" s="174"/>
      <c r="AT164" s="175" t="s">
        <v>274</v>
      </c>
      <c r="AU164" s="175" t="s">
        <v>80</v>
      </c>
      <c r="AV164" s="175" t="s">
        <v>158</v>
      </c>
      <c r="AW164" s="175" t="s">
        <v>122</v>
      </c>
      <c r="AX164" s="175" t="s">
        <v>21</v>
      </c>
      <c r="AY164" s="175" t="s">
        <v>149</v>
      </c>
    </row>
    <row r="165" spans="2:65" s="6" customFormat="1" ht="15.75" customHeight="1" x14ac:dyDescent="0.3">
      <c r="B165" s="23"/>
      <c r="C165" s="145" t="s">
        <v>243</v>
      </c>
      <c r="D165" s="145" t="s">
        <v>154</v>
      </c>
      <c r="E165" s="146" t="s">
        <v>679</v>
      </c>
      <c r="F165" s="147" t="s">
        <v>680</v>
      </c>
      <c r="G165" s="148" t="s">
        <v>559</v>
      </c>
      <c r="H165" s="149">
        <v>0.48199999999999998</v>
      </c>
      <c r="I165" s="150"/>
      <c r="J165" s="151">
        <f>ROUND($I$165*$H$165,2)</f>
        <v>0</v>
      </c>
      <c r="K165" s="147" t="s">
        <v>560</v>
      </c>
      <c r="L165" s="43"/>
      <c r="M165" s="152"/>
      <c r="N165" s="153" t="s">
        <v>43</v>
      </c>
      <c r="O165" s="24"/>
      <c r="P165" s="154">
        <f>$O$165*$H$165</f>
        <v>0</v>
      </c>
      <c r="Q165" s="154">
        <v>0</v>
      </c>
      <c r="R165" s="154">
        <f>$Q$165*$H$165</f>
        <v>0</v>
      </c>
      <c r="S165" s="154">
        <v>0</v>
      </c>
      <c r="T165" s="155">
        <f>$S$165*$H$165</f>
        <v>0</v>
      </c>
      <c r="AR165" s="89" t="s">
        <v>158</v>
      </c>
      <c r="AT165" s="89" t="s">
        <v>154</v>
      </c>
      <c r="AU165" s="89" t="s">
        <v>80</v>
      </c>
      <c r="AY165" s="6" t="s">
        <v>149</v>
      </c>
      <c r="BE165" s="156">
        <f>IF($N$165="základní",$J$165,0)</f>
        <v>0</v>
      </c>
      <c r="BF165" s="156">
        <f>IF($N$165="snížená",$J$165,0)</f>
        <v>0</v>
      </c>
      <c r="BG165" s="156">
        <f>IF($N$165="zákl. přenesená",$J$165,0)</f>
        <v>0</v>
      </c>
      <c r="BH165" s="156">
        <f>IF($N$165="sníž. přenesená",$J$165,0)</f>
        <v>0</v>
      </c>
      <c r="BI165" s="156">
        <f>IF($N$165="nulová",$J$165,0)</f>
        <v>0</v>
      </c>
      <c r="BJ165" s="89" t="s">
        <v>21</v>
      </c>
      <c r="BK165" s="156">
        <f>ROUND($I$165*$H$165,2)</f>
        <v>0</v>
      </c>
      <c r="BL165" s="89" t="s">
        <v>158</v>
      </c>
      <c r="BM165" s="89" t="s">
        <v>223</v>
      </c>
    </row>
    <row r="166" spans="2:65" s="6" customFormat="1" ht="27" customHeight="1" x14ac:dyDescent="0.3">
      <c r="B166" s="23"/>
      <c r="C166" s="24"/>
      <c r="D166" s="157" t="s">
        <v>159</v>
      </c>
      <c r="E166" s="24"/>
      <c r="F166" s="158" t="s">
        <v>681</v>
      </c>
      <c r="G166" s="24"/>
      <c r="H166" s="24"/>
      <c r="J166" s="24"/>
      <c r="K166" s="24"/>
      <c r="L166" s="43"/>
      <c r="M166" s="56"/>
      <c r="N166" s="24"/>
      <c r="O166" s="24"/>
      <c r="P166" s="24"/>
      <c r="Q166" s="24"/>
      <c r="R166" s="24"/>
      <c r="S166" s="24"/>
      <c r="T166" s="57"/>
      <c r="AT166" s="6" t="s">
        <v>159</v>
      </c>
      <c r="AU166" s="6" t="s">
        <v>80</v>
      </c>
    </row>
    <row r="167" spans="2:65" s="6" customFormat="1" ht="15.75" customHeight="1" x14ac:dyDescent="0.3">
      <c r="B167" s="159"/>
      <c r="C167" s="160"/>
      <c r="D167" s="161" t="s">
        <v>274</v>
      </c>
      <c r="E167" s="160"/>
      <c r="F167" s="162" t="s">
        <v>1035</v>
      </c>
      <c r="G167" s="160"/>
      <c r="H167" s="163">
        <v>0.48199999999999998</v>
      </c>
      <c r="J167" s="160"/>
      <c r="K167" s="160"/>
      <c r="L167" s="164"/>
      <c r="M167" s="165"/>
      <c r="N167" s="160"/>
      <c r="O167" s="160"/>
      <c r="P167" s="160"/>
      <c r="Q167" s="160"/>
      <c r="R167" s="160"/>
      <c r="S167" s="160"/>
      <c r="T167" s="166"/>
      <c r="AT167" s="167" t="s">
        <v>274</v>
      </c>
      <c r="AU167" s="167" t="s">
        <v>80</v>
      </c>
      <c r="AV167" s="167" t="s">
        <v>80</v>
      </c>
      <c r="AW167" s="167" t="s">
        <v>122</v>
      </c>
      <c r="AX167" s="167" t="s">
        <v>72</v>
      </c>
      <c r="AY167" s="167" t="s">
        <v>149</v>
      </c>
    </row>
    <row r="168" spans="2:65" s="6" customFormat="1" ht="15.75" customHeight="1" x14ac:dyDescent="0.3">
      <c r="B168" s="168"/>
      <c r="C168" s="169"/>
      <c r="D168" s="161" t="s">
        <v>274</v>
      </c>
      <c r="E168" s="169"/>
      <c r="F168" s="170" t="s">
        <v>276</v>
      </c>
      <c r="G168" s="169"/>
      <c r="H168" s="171">
        <v>0.48199999999999998</v>
      </c>
      <c r="J168" s="169"/>
      <c r="K168" s="169"/>
      <c r="L168" s="172"/>
      <c r="M168" s="173"/>
      <c r="N168" s="169"/>
      <c r="O168" s="169"/>
      <c r="P168" s="169"/>
      <c r="Q168" s="169"/>
      <c r="R168" s="169"/>
      <c r="S168" s="169"/>
      <c r="T168" s="174"/>
      <c r="AT168" s="175" t="s">
        <v>274</v>
      </c>
      <c r="AU168" s="175" t="s">
        <v>80</v>
      </c>
      <c r="AV168" s="175" t="s">
        <v>158</v>
      </c>
      <c r="AW168" s="175" t="s">
        <v>122</v>
      </c>
      <c r="AX168" s="175" t="s">
        <v>21</v>
      </c>
      <c r="AY168" s="175" t="s">
        <v>149</v>
      </c>
    </row>
    <row r="169" spans="2:65" s="6" customFormat="1" ht="15.75" customHeight="1" x14ac:dyDescent="0.3">
      <c r="B169" s="23"/>
      <c r="C169" s="145" t="s">
        <v>246</v>
      </c>
      <c r="D169" s="145" t="s">
        <v>154</v>
      </c>
      <c r="E169" s="146" t="s">
        <v>1036</v>
      </c>
      <c r="F169" s="147" t="s">
        <v>1037</v>
      </c>
      <c r="G169" s="148" t="s">
        <v>559</v>
      </c>
      <c r="H169" s="149">
        <v>11.75</v>
      </c>
      <c r="I169" s="150"/>
      <c r="J169" s="151">
        <f>ROUND($I$169*$H$169,2)</f>
        <v>0</v>
      </c>
      <c r="K169" s="147" t="s">
        <v>560</v>
      </c>
      <c r="L169" s="43"/>
      <c r="M169" s="152"/>
      <c r="N169" s="153" t="s">
        <v>43</v>
      </c>
      <c r="O169" s="24"/>
      <c r="P169" s="154">
        <f>$O$169*$H$169</f>
        <v>0</v>
      </c>
      <c r="Q169" s="154">
        <v>0</v>
      </c>
      <c r="R169" s="154">
        <f>$Q$169*$H$169</f>
        <v>0</v>
      </c>
      <c r="S169" s="154">
        <v>0</v>
      </c>
      <c r="T169" s="155">
        <f>$S$169*$H$169</f>
        <v>0</v>
      </c>
      <c r="AR169" s="89" t="s">
        <v>158</v>
      </c>
      <c r="AT169" s="89" t="s">
        <v>154</v>
      </c>
      <c r="AU169" s="89" t="s">
        <v>80</v>
      </c>
      <c r="AY169" s="6" t="s">
        <v>149</v>
      </c>
      <c r="BE169" s="156">
        <f>IF($N$169="základní",$J$169,0)</f>
        <v>0</v>
      </c>
      <c r="BF169" s="156">
        <f>IF($N$169="snížená",$J$169,0)</f>
        <v>0</v>
      </c>
      <c r="BG169" s="156">
        <f>IF($N$169="zákl. přenesená",$J$169,0)</f>
        <v>0</v>
      </c>
      <c r="BH169" s="156">
        <f>IF($N$169="sníž. přenesená",$J$169,0)</f>
        <v>0</v>
      </c>
      <c r="BI169" s="156">
        <f>IF($N$169="nulová",$J$169,0)</f>
        <v>0</v>
      </c>
      <c r="BJ169" s="89" t="s">
        <v>21</v>
      </c>
      <c r="BK169" s="156">
        <f>ROUND($I$169*$H$169,2)</f>
        <v>0</v>
      </c>
      <c r="BL169" s="89" t="s">
        <v>158</v>
      </c>
      <c r="BM169" s="89" t="s">
        <v>227</v>
      </c>
    </row>
    <row r="170" spans="2:65" s="6" customFormat="1" ht="27" customHeight="1" x14ac:dyDescent="0.3">
      <c r="B170" s="23"/>
      <c r="C170" s="24"/>
      <c r="D170" s="157" t="s">
        <v>159</v>
      </c>
      <c r="E170" s="24"/>
      <c r="F170" s="158" t="s">
        <v>1038</v>
      </c>
      <c r="G170" s="24"/>
      <c r="H170" s="24"/>
      <c r="J170" s="24"/>
      <c r="K170" s="24"/>
      <c r="L170" s="43"/>
      <c r="M170" s="56"/>
      <c r="N170" s="24"/>
      <c r="O170" s="24"/>
      <c r="P170" s="24"/>
      <c r="Q170" s="24"/>
      <c r="R170" s="24"/>
      <c r="S170" s="24"/>
      <c r="T170" s="57"/>
      <c r="AT170" s="6" t="s">
        <v>159</v>
      </c>
      <c r="AU170" s="6" t="s">
        <v>80</v>
      </c>
    </row>
    <row r="171" spans="2:65" s="6" customFormat="1" ht="15.75" customHeight="1" x14ac:dyDescent="0.3">
      <c r="B171" s="159"/>
      <c r="C171" s="160"/>
      <c r="D171" s="161" t="s">
        <v>274</v>
      </c>
      <c r="E171" s="160"/>
      <c r="F171" s="162" t="s">
        <v>1039</v>
      </c>
      <c r="G171" s="160"/>
      <c r="H171" s="163">
        <v>11.75</v>
      </c>
      <c r="J171" s="160"/>
      <c r="K171" s="160"/>
      <c r="L171" s="164"/>
      <c r="M171" s="165"/>
      <c r="N171" s="160"/>
      <c r="O171" s="160"/>
      <c r="P171" s="160"/>
      <c r="Q171" s="160"/>
      <c r="R171" s="160"/>
      <c r="S171" s="160"/>
      <c r="T171" s="166"/>
      <c r="AT171" s="167" t="s">
        <v>274</v>
      </c>
      <c r="AU171" s="167" t="s">
        <v>80</v>
      </c>
      <c r="AV171" s="167" t="s">
        <v>80</v>
      </c>
      <c r="AW171" s="167" t="s">
        <v>122</v>
      </c>
      <c r="AX171" s="167" t="s">
        <v>72</v>
      </c>
      <c r="AY171" s="167" t="s">
        <v>149</v>
      </c>
    </row>
    <row r="172" spans="2:65" s="6" customFormat="1" ht="15.75" customHeight="1" x14ac:dyDescent="0.3">
      <c r="B172" s="168"/>
      <c r="C172" s="169"/>
      <c r="D172" s="161" t="s">
        <v>274</v>
      </c>
      <c r="E172" s="169"/>
      <c r="F172" s="170" t="s">
        <v>276</v>
      </c>
      <c r="G172" s="169"/>
      <c r="H172" s="171">
        <v>11.75</v>
      </c>
      <c r="J172" s="169"/>
      <c r="K172" s="169"/>
      <c r="L172" s="172"/>
      <c r="M172" s="173"/>
      <c r="N172" s="169"/>
      <c r="O172" s="169"/>
      <c r="P172" s="169"/>
      <c r="Q172" s="169"/>
      <c r="R172" s="169"/>
      <c r="S172" s="169"/>
      <c r="T172" s="174"/>
      <c r="AT172" s="175" t="s">
        <v>274</v>
      </c>
      <c r="AU172" s="175" t="s">
        <v>80</v>
      </c>
      <c r="AV172" s="175" t="s">
        <v>158</v>
      </c>
      <c r="AW172" s="175" t="s">
        <v>122</v>
      </c>
      <c r="AX172" s="175" t="s">
        <v>21</v>
      </c>
      <c r="AY172" s="175" t="s">
        <v>149</v>
      </c>
    </row>
    <row r="173" spans="2:65" s="6" customFormat="1" ht="15.75" customHeight="1" x14ac:dyDescent="0.3">
      <c r="B173" s="23"/>
      <c r="C173" s="145" t="s">
        <v>249</v>
      </c>
      <c r="D173" s="145" t="s">
        <v>154</v>
      </c>
      <c r="E173" s="146" t="s">
        <v>683</v>
      </c>
      <c r="F173" s="147" t="s">
        <v>684</v>
      </c>
      <c r="G173" s="148" t="s">
        <v>559</v>
      </c>
      <c r="H173" s="149">
        <v>1.8</v>
      </c>
      <c r="I173" s="150"/>
      <c r="J173" s="151">
        <f>ROUND($I$173*$H$173,2)</f>
        <v>0</v>
      </c>
      <c r="K173" s="147" t="s">
        <v>560</v>
      </c>
      <c r="L173" s="43"/>
      <c r="M173" s="152"/>
      <c r="N173" s="153" t="s">
        <v>43</v>
      </c>
      <c r="O173" s="24"/>
      <c r="P173" s="154">
        <f>$O$173*$H$173</f>
        <v>0</v>
      </c>
      <c r="Q173" s="154">
        <v>0</v>
      </c>
      <c r="R173" s="154">
        <f>$Q$173*$H$173</f>
        <v>0</v>
      </c>
      <c r="S173" s="154">
        <v>0</v>
      </c>
      <c r="T173" s="155">
        <f>$S$173*$H$173</f>
        <v>0</v>
      </c>
      <c r="AR173" s="89" t="s">
        <v>158</v>
      </c>
      <c r="AT173" s="89" t="s">
        <v>154</v>
      </c>
      <c r="AU173" s="89" t="s">
        <v>80</v>
      </c>
      <c r="AY173" s="6" t="s">
        <v>149</v>
      </c>
      <c r="BE173" s="156">
        <f>IF($N$173="základní",$J$173,0)</f>
        <v>0</v>
      </c>
      <c r="BF173" s="156">
        <f>IF($N$173="snížená",$J$173,0)</f>
        <v>0</v>
      </c>
      <c r="BG173" s="156">
        <f>IF($N$173="zákl. přenesená",$J$173,0)</f>
        <v>0</v>
      </c>
      <c r="BH173" s="156">
        <f>IF($N$173="sníž. přenesená",$J$173,0)</f>
        <v>0</v>
      </c>
      <c r="BI173" s="156">
        <f>IF($N$173="nulová",$J$173,0)</f>
        <v>0</v>
      </c>
      <c r="BJ173" s="89" t="s">
        <v>21</v>
      </c>
      <c r="BK173" s="156">
        <f>ROUND($I$173*$H$173,2)</f>
        <v>0</v>
      </c>
      <c r="BL173" s="89" t="s">
        <v>158</v>
      </c>
      <c r="BM173" s="89" t="s">
        <v>230</v>
      </c>
    </row>
    <row r="174" spans="2:65" s="6" customFormat="1" ht="16.5" customHeight="1" x14ac:dyDescent="0.3">
      <c r="B174" s="23"/>
      <c r="C174" s="24"/>
      <c r="D174" s="157" t="s">
        <v>159</v>
      </c>
      <c r="E174" s="24"/>
      <c r="F174" s="158" t="s">
        <v>685</v>
      </c>
      <c r="G174" s="24"/>
      <c r="H174" s="24"/>
      <c r="J174" s="24"/>
      <c r="K174" s="24"/>
      <c r="L174" s="43"/>
      <c r="M174" s="56"/>
      <c r="N174" s="24"/>
      <c r="O174" s="24"/>
      <c r="P174" s="24"/>
      <c r="Q174" s="24"/>
      <c r="R174" s="24"/>
      <c r="S174" s="24"/>
      <c r="T174" s="57"/>
      <c r="AT174" s="6" t="s">
        <v>159</v>
      </c>
      <c r="AU174" s="6" t="s">
        <v>80</v>
      </c>
    </row>
    <row r="175" spans="2:65" s="6" customFormat="1" ht="15.75" customHeight="1" x14ac:dyDescent="0.3">
      <c r="B175" s="159"/>
      <c r="C175" s="160"/>
      <c r="D175" s="161" t="s">
        <v>274</v>
      </c>
      <c r="E175" s="160"/>
      <c r="F175" s="162" t="s">
        <v>1040</v>
      </c>
      <c r="G175" s="160"/>
      <c r="H175" s="163">
        <v>1.8</v>
      </c>
      <c r="J175" s="160"/>
      <c r="K175" s="160"/>
      <c r="L175" s="164"/>
      <c r="M175" s="165"/>
      <c r="N175" s="160"/>
      <c r="O175" s="160"/>
      <c r="P175" s="160"/>
      <c r="Q175" s="160"/>
      <c r="R175" s="160"/>
      <c r="S175" s="160"/>
      <c r="T175" s="166"/>
      <c r="AT175" s="167" t="s">
        <v>274</v>
      </c>
      <c r="AU175" s="167" t="s">
        <v>80</v>
      </c>
      <c r="AV175" s="167" t="s">
        <v>80</v>
      </c>
      <c r="AW175" s="167" t="s">
        <v>122</v>
      </c>
      <c r="AX175" s="167" t="s">
        <v>72</v>
      </c>
      <c r="AY175" s="167" t="s">
        <v>149</v>
      </c>
    </row>
    <row r="176" spans="2:65" s="6" customFormat="1" ht="15.75" customHeight="1" x14ac:dyDescent="0.3">
      <c r="B176" s="168"/>
      <c r="C176" s="169"/>
      <c r="D176" s="161" t="s">
        <v>274</v>
      </c>
      <c r="E176" s="169"/>
      <c r="F176" s="170" t="s">
        <v>276</v>
      </c>
      <c r="G176" s="169"/>
      <c r="H176" s="171">
        <v>1.8</v>
      </c>
      <c r="J176" s="169"/>
      <c r="K176" s="169"/>
      <c r="L176" s="172"/>
      <c r="M176" s="173"/>
      <c r="N176" s="169"/>
      <c r="O176" s="169"/>
      <c r="P176" s="169"/>
      <c r="Q176" s="169"/>
      <c r="R176" s="169"/>
      <c r="S176" s="169"/>
      <c r="T176" s="174"/>
      <c r="AT176" s="175" t="s">
        <v>274</v>
      </c>
      <c r="AU176" s="175" t="s">
        <v>80</v>
      </c>
      <c r="AV176" s="175" t="s">
        <v>158</v>
      </c>
      <c r="AW176" s="175" t="s">
        <v>122</v>
      </c>
      <c r="AX176" s="175" t="s">
        <v>21</v>
      </c>
      <c r="AY176" s="175" t="s">
        <v>149</v>
      </c>
    </row>
    <row r="177" spans="2:65" s="6" customFormat="1" ht="15.75" customHeight="1" x14ac:dyDescent="0.3">
      <c r="B177" s="23"/>
      <c r="C177" s="145" t="s">
        <v>252</v>
      </c>
      <c r="D177" s="145" t="s">
        <v>154</v>
      </c>
      <c r="E177" s="146" t="s">
        <v>687</v>
      </c>
      <c r="F177" s="147" t="s">
        <v>688</v>
      </c>
      <c r="G177" s="148" t="s">
        <v>157</v>
      </c>
      <c r="H177" s="149">
        <v>2</v>
      </c>
      <c r="I177" s="150"/>
      <c r="J177" s="151">
        <f>ROUND($I$177*$H$177,2)</f>
        <v>0</v>
      </c>
      <c r="K177" s="147" t="s">
        <v>560</v>
      </c>
      <c r="L177" s="43"/>
      <c r="M177" s="152"/>
      <c r="N177" s="153" t="s">
        <v>43</v>
      </c>
      <c r="O177" s="24"/>
      <c r="P177" s="154">
        <f>$O$177*$H$177</f>
        <v>0</v>
      </c>
      <c r="Q177" s="154">
        <v>0</v>
      </c>
      <c r="R177" s="154">
        <f>$Q$177*$H$177</f>
        <v>0</v>
      </c>
      <c r="S177" s="154">
        <v>0</v>
      </c>
      <c r="T177" s="155">
        <f>$S$177*$H$177</f>
        <v>0</v>
      </c>
      <c r="AR177" s="89" t="s">
        <v>158</v>
      </c>
      <c r="AT177" s="89" t="s">
        <v>154</v>
      </c>
      <c r="AU177" s="89" t="s">
        <v>80</v>
      </c>
      <c r="AY177" s="6" t="s">
        <v>149</v>
      </c>
      <c r="BE177" s="156">
        <f>IF($N$177="základní",$J$177,0)</f>
        <v>0</v>
      </c>
      <c r="BF177" s="156">
        <f>IF($N$177="snížená",$J$177,0)</f>
        <v>0</v>
      </c>
      <c r="BG177" s="156">
        <f>IF($N$177="zákl. přenesená",$J$177,0)</f>
        <v>0</v>
      </c>
      <c r="BH177" s="156">
        <f>IF($N$177="sníž. přenesená",$J$177,0)</f>
        <v>0</v>
      </c>
      <c r="BI177" s="156">
        <f>IF($N$177="nulová",$J$177,0)</f>
        <v>0</v>
      </c>
      <c r="BJ177" s="89" t="s">
        <v>21</v>
      </c>
      <c r="BK177" s="156">
        <f>ROUND($I$177*$H$177,2)</f>
        <v>0</v>
      </c>
      <c r="BL177" s="89" t="s">
        <v>158</v>
      </c>
      <c r="BM177" s="89" t="s">
        <v>235</v>
      </c>
    </row>
    <row r="178" spans="2:65" s="6" customFormat="1" ht="27" customHeight="1" x14ac:dyDescent="0.3">
      <c r="B178" s="23"/>
      <c r="C178" s="24"/>
      <c r="D178" s="157" t="s">
        <v>159</v>
      </c>
      <c r="E178" s="24"/>
      <c r="F178" s="158" t="s">
        <v>689</v>
      </c>
      <c r="G178" s="24"/>
      <c r="H178" s="24"/>
      <c r="J178" s="24"/>
      <c r="K178" s="24"/>
      <c r="L178" s="43"/>
      <c r="M178" s="56"/>
      <c r="N178" s="24"/>
      <c r="O178" s="24"/>
      <c r="P178" s="24"/>
      <c r="Q178" s="24"/>
      <c r="R178" s="24"/>
      <c r="S178" s="24"/>
      <c r="T178" s="57"/>
      <c r="AT178" s="6" t="s">
        <v>159</v>
      </c>
      <c r="AU178" s="6" t="s">
        <v>80</v>
      </c>
    </row>
    <row r="179" spans="2:65" s="6" customFormat="1" ht="15.75" customHeight="1" x14ac:dyDescent="0.3">
      <c r="B179" s="23"/>
      <c r="C179" s="145" t="s">
        <v>258</v>
      </c>
      <c r="D179" s="145" t="s">
        <v>154</v>
      </c>
      <c r="E179" s="146" t="s">
        <v>690</v>
      </c>
      <c r="F179" s="147" t="s">
        <v>691</v>
      </c>
      <c r="G179" s="148" t="s">
        <v>272</v>
      </c>
      <c r="H179" s="149">
        <v>62.82</v>
      </c>
      <c r="I179" s="150"/>
      <c r="J179" s="151">
        <f>ROUND($I$179*$H$179,2)</f>
        <v>0</v>
      </c>
      <c r="K179" s="147" t="s">
        <v>560</v>
      </c>
      <c r="L179" s="43"/>
      <c r="M179" s="152"/>
      <c r="N179" s="153" t="s">
        <v>43</v>
      </c>
      <c r="O179" s="24"/>
      <c r="P179" s="154">
        <f>$O$179*$H$179</f>
        <v>0</v>
      </c>
      <c r="Q179" s="154">
        <v>0</v>
      </c>
      <c r="R179" s="154">
        <f>$Q$179*$H$179</f>
        <v>0</v>
      </c>
      <c r="S179" s="154">
        <v>0</v>
      </c>
      <c r="T179" s="155">
        <f>$S$179*$H$179</f>
        <v>0</v>
      </c>
      <c r="AR179" s="89" t="s">
        <v>158</v>
      </c>
      <c r="AT179" s="89" t="s">
        <v>154</v>
      </c>
      <c r="AU179" s="89" t="s">
        <v>80</v>
      </c>
      <c r="AY179" s="6" t="s">
        <v>149</v>
      </c>
      <c r="BE179" s="156">
        <f>IF($N$179="základní",$J$179,0)</f>
        <v>0</v>
      </c>
      <c r="BF179" s="156">
        <f>IF($N$179="snížená",$J$179,0)</f>
        <v>0</v>
      </c>
      <c r="BG179" s="156">
        <f>IF($N$179="zákl. přenesená",$J$179,0)</f>
        <v>0</v>
      </c>
      <c r="BH179" s="156">
        <f>IF($N$179="sníž. přenesená",$J$179,0)</f>
        <v>0</v>
      </c>
      <c r="BI179" s="156">
        <f>IF($N$179="nulová",$J$179,0)</f>
        <v>0</v>
      </c>
      <c r="BJ179" s="89" t="s">
        <v>21</v>
      </c>
      <c r="BK179" s="156">
        <f>ROUND($I$179*$H$179,2)</f>
        <v>0</v>
      </c>
      <c r="BL179" s="89" t="s">
        <v>158</v>
      </c>
      <c r="BM179" s="89" t="s">
        <v>238</v>
      </c>
    </row>
    <row r="180" spans="2:65" s="6" customFormat="1" ht="27" customHeight="1" x14ac:dyDescent="0.3">
      <c r="B180" s="23"/>
      <c r="C180" s="24"/>
      <c r="D180" s="157" t="s">
        <v>159</v>
      </c>
      <c r="E180" s="24"/>
      <c r="F180" s="158" t="s">
        <v>692</v>
      </c>
      <c r="G180" s="24"/>
      <c r="H180" s="24"/>
      <c r="J180" s="24"/>
      <c r="K180" s="24"/>
      <c r="L180" s="43"/>
      <c r="M180" s="56"/>
      <c r="N180" s="24"/>
      <c r="O180" s="24"/>
      <c r="P180" s="24"/>
      <c r="Q180" s="24"/>
      <c r="R180" s="24"/>
      <c r="S180" s="24"/>
      <c r="T180" s="57"/>
      <c r="AT180" s="6" t="s">
        <v>159</v>
      </c>
      <c r="AU180" s="6" t="s">
        <v>80</v>
      </c>
    </row>
    <row r="181" spans="2:65" s="6" customFormat="1" ht="15.75" customHeight="1" x14ac:dyDescent="0.3">
      <c r="B181" s="159"/>
      <c r="C181" s="160"/>
      <c r="D181" s="161" t="s">
        <v>274</v>
      </c>
      <c r="E181" s="160"/>
      <c r="F181" s="162" t="s">
        <v>1041</v>
      </c>
      <c r="G181" s="160"/>
      <c r="H181" s="163">
        <v>62.82</v>
      </c>
      <c r="J181" s="160"/>
      <c r="K181" s="160"/>
      <c r="L181" s="164"/>
      <c r="M181" s="165"/>
      <c r="N181" s="160"/>
      <c r="O181" s="160"/>
      <c r="P181" s="160"/>
      <c r="Q181" s="160"/>
      <c r="R181" s="160"/>
      <c r="S181" s="160"/>
      <c r="T181" s="166"/>
      <c r="AT181" s="167" t="s">
        <v>274</v>
      </c>
      <c r="AU181" s="167" t="s">
        <v>80</v>
      </c>
      <c r="AV181" s="167" t="s">
        <v>80</v>
      </c>
      <c r="AW181" s="167" t="s">
        <v>122</v>
      </c>
      <c r="AX181" s="167" t="s">
        <v>72</v>
      </c>
      <c r="AY181" s="167" t="s">
        <v>149</v>
      </c>
    </row>
    <row r="182" spans="2:65" s="6" customFormat="1" ht="15.75" customHeight="1" x14ac:dyDescent="0.3">
      <c r="B182" s="168"/>
      <c r="C182" s="169"/>
      <c r="D182" s="161" t="s">
        <v>274</v>
      </c>
      <c r="E182" s="169"/>
      <c r="F182" s="170" t="s">
        <v>276</v>
      </c>
      <c r="G182" s="169"/>
      <c r="H182" s="171">
        <v>62.82</v>
      </c>
      <c r="J182" s="169"/>
      <c r="K182" s="169"/>
      <c r="L182" s="172"/>
      <c r="M182" s="173"/>
      <c r="N182" s="169"/>
      <c r="O182" s="169"/>
      <c r="P182" s="169"/>
      <c r="Q182" s="169"/>
      <c r="R182" s="169"/>
      <c r="S182" s="169"/>
      <c r="T182" s="174"/>
      <c r="AT182" s="175" t="s">
        <v>274</v>
      </c>
      <c r="AU182" s="175" t="s">
        <v>80</v>
      </c>
      <c r="AV182" s="175" t="s">
        <v>158</v>
      </c>
      <c r="AW182" s="175" t="s">
        <v>122</v>
      </c>
      <c r="AX182" s="175" t="s">
        <v>21</v>
      </c>
      <c r="AY182" s="175" t="s">
        <v>149</v>
      </c>
    </row>
    <row r="183" spans="2:65" s="6" customFormat="1" ht="15.75" customHeight="1" x14ac:dyDescent="0.3">
      <c r="B183" s="23"/>
      <c r="C183" s="145" t="s">
        <v>263</v>
      </c>
      <c r="D183" s="145" t="s">
        <v>154</v>
      </c>
      <c r="E183" s="146" t="s">
        <v>695</v>
      </c>
      <c r="F183" s="147" t="s">
        <v>696</v>
      </c>
      <c r="G183" s="148" t="s">
        <v>272</v>
      </c>
      <c r="H183" s="149">
        <v>188.46</v>
      </c>
      <c r="I183" s="150"/>
      <c r="J183" s="151">
        <f>ROUND($I$183*$H$183,2)</f>
        <v>0</v>
      </c>
      <c r="K183" s="147" t="s">
        <v>560</v>
      </c>
      <c r="L183" s="43"/>
      <c r="M183" s="152"/>
      <c r="N183" s="153" t="s">
        <v>43</v>
      </c>
      <c r="O183" s="24"/>
      <c r="P183" s="154">
        <f>$O$183*$H$183</f>
        <v>0</v>
      </c>
      <c r="Q183" s="154">
        <v>0</v>
      </c>
      <c r="R183" s="154">
        <f>$Q$183*$H$183</f>
        <v>0</v>
      </c>
      <c r="S183" s="154">
        <v>0</v>
      </c>
      <c r="T183" s="155">
        <f>$S$183*$H$183</f>
        <v>0</v>
      </c>
      <c r="AR183" s="89" t="s">
        <v>158</v>
      </c>
      <c r="AT183" s="89" t="s">
        <v>154</v>
      </c>
      <c r="AU183" s="89" t="s">
        <v>80</v>
      </c>
      <c r="AY183" s="6" t="s">
        <v>149</v>
      </c>
      <c r="BE183" s="156">
        <f>IF($N$183="základní",$J$183,0)</f>
        <v>0</v>
      </c>
      <c r="BF183" s="156">
        <f>IF($N$183="snížená",$J$183,0)</f>
        <v>0</v>
      </c>
      <c r="BG183" s="156">
        <f>IF($N$183="zákl. přenesená",$J$183,0)</f>
        <v>0</v>
      </c>
      <c r="BH183" s="156">
        <f>IF($N$183="sníž. přenesená",$J$183,0)</f>
        <v>0</v>
      </c>
      <c r="BI183" s="156">
        <f>IF($N$183="nulová",$J$183,0)</f>
        <v>0</v>
      </c>
      <c r="BJ183" s="89" t="s">
        <v>21</v>
      </c>
      <c r="BK183" s="156">
        <f>ROUND($I$183*$H$183,2)</f>
        <v>0</v>
      </c>
      <c r="BL183" s="89" t="s">
        <v>158</v>
      </c>
      <c r="BM183" s="89" t="s">
        <v>243</v>
      </c>
    </row>
    <row r="184" spans="2:65" s="6" customFormat="1" ht="27" customHeight="1" x14ac:dyDescent="0.3">
      <c r="B184" s="23"/>
      <c r="C184" s="24"/>
      <c r="D184" s="157" t="s">
        <v>159</v>
      </c>
      <c r="E184" s="24"/>
      <c r="F184" s="158" t="s">
        <v>697</v>
      </c>
      <c r="G184" s="24"/>
      <c r="H184" s="24"/>
      <c r="J184" s="24"/>
      <c r="K184" s="24"/>
      <c r="L184" s="43"/>
      <c r="M184" s="56"/>
      <c r="N184" s="24"/>
      <c r="O184" s="24"/>
      <c r="P184" s="24"/>
      <c r="Q184" s="24"/>
      <c r="R184" s="24"/>
      <c r="S184" s="24"/>
      <c r="T184" s="57"/>
      <c r="AT184" s="6" t="s">
        <v>159</v>
      </c>
      <c r="AU184" s="6" t="s">
        <v>80</v>
      </c>
    </row>
    <row r="185" spans="2:65" s="132" customFormat="1" ht="30.75" customHeight="1" x14ac:dyDescent="0.3">
      <c r="B185" s="133"/>
      <c r="C185" s="134"/>
      <c r="D185" s="134" t="s">
        <v>71</v>
      </c>
      <c r="E185" s="143" t="s">
        <v>158</v>
      </c>
      <c r="F185" s="143" t="s">
        <v>698</v>
      </c>
      <c r="G185" s="134"/>
      <c r="H185" s="134"/>
      <c r="J185" s="144">
        <f>$BK$185</f>
        <v>0</v>
      </c>
      <c r="K185" s="134"/>
      <c r="L185" s="137"/>
      <c r="M185" s="138"/>
      <c r="N185" s="134"/>
      <c r="O185" s="134"/>
      <c r="P185" s="139">
        <f>SUM($P$186:$P$191)</f>
        <v>0</v>
      </c>
      <c r="Q185" s="134"/>
      <c r="R185" s="139">
        <f>SUM($R$186:$R$191)</f>
        <v>0</v>
      </c>
      <c r="S185" s="134"/>
      <c r="T185" s="140">
        <f>SUM($T$186:$T$191)</f>
        <v>0</v>
      </c>
      <c r="AR185" s="141" t="s">
        <v>21</v>
      </c>
      <c r="AT185" s="141" t="s">
        <v>71</v>
      </c>
      <c r="AU185" s="141" t="s">
        <v>21</v>
      </c>
      <c r="AY185" s="141" t="s">
        <v>149</v>
      </c>
      <c r="BK185" s="142">
        <f>SUM($BK$186:$BK$191)</f>
        <v>0</v>
      </c>
    </row>
    <row r="186" spans="2:65" s="6" customFormat="1" ht="15.75" customHeight="1" x14ac:dyDescent="0.3">
      <c r="B186" s="23"/>
      <c r="C186" s="145" t="s">
        <v>273</v>
      </c>
      <c r="D186" s="145" t="s">
        <v>154</v>
      </c>
      <c r="E186" s="146" t="s">
        <v>699</v>
      </c>
      <c r="F186" s="147" t="s">
        <v>700</v>
      </c>
      <c r="G186" s="148" t="s">
        <v>572</v>
      </c>
      <c r="H186" s="149">
        <v>6.16</v>
      </c>
      <c r="I186" s="150"/>
      <c r="J186" s="151">
        <f>ROUND($I$186*$H$186,2)</f>
        <v>0</v>
      </c>
      <c r="K186" s="147" t="s">
        <v>560</v>
      </c>
      <c r="L186" s="43"/>
      <c r="M186" s="152"/>
      <c r="N186" s="153" t="s">
        <v>43</v>
      </c>
      <c r="O186" s="24"/>
      <c r="P186" s="154">
        <f>$O$186*$H$186</f>
        <v>0</v>
      </c>
      <c r="Q186" s="154">
        <v>0</v>
      </c>
      <c r="R186" s="154">
        <f>$Q$186*$H$186</f>
        <v>0</v>
      </c>
      <c r="S186" s="154">
        <v>0</v>
      </c>
      <c r="T186" s="155">
        <f>$S$186*$H$186</f>
        <v>0</v>
      </c>
      <c r="AR186" s="89" t="s">
        <v>158</v>
      </c>
      <c r="AT186" s="89" t="s">
        <v>154</v>
      </c>
      <c r="AU186" s="89" t="s">
        <v>80</v>
      </c>
      <c r="AY186" s="6" t="s">
        <v>149</v>
      </c>
      <c r="BE186" s="156">
        <f>IF($N$186="základní",$J$186,0)</f>
        <v>0</v>
      </c>
      <c r="BF186" s="156">
        <f>IF($N$186="snížená",$J$186,0)</f>
        <v>0</v>
      </c>
      <c r="BG186" s="156">
        <f>IF($N$186="zákl. přenesená",$J$186,0)</f>
        <v>0</v>
      </c>
      <c r="BH186" s="156">
        <f>IF($N$186="sníž. přenesená",$J$186,0)</f>
        <v>0</v>
      </c>
      <c r="BI186" s="156">
        <f>IF($N$186="nulová",$J$186,0)</f>
        <v>0</v>
      </c>
      <c r="BJ186" s="89" t="s">
        <v>21</v>
      </c>
      <c r="BK186" s="156">
        <f>ROUND($I$186*$H$186,2)</f>
        <v>0</v>
      </c>
      <c r="BL186" s="89" t="s">
        <v>158</v>
      </c>
      <c r="BM186" s="89" t="s">
        <v>246</v>
      </c>
    </row>
    <row r="187" spans="2:65" s="6" customFormat="1" ht="16.5" customHeight="1" x14ac:dyDescent="0.3">
      <c r="B187" s="23"/>
      <c r="C187" s="24"/>
      <c r="D187" s="157" t="s">
        <v>159</v>
      </c>
      <c r="E187" s="24"/>
      <c r="F187" s="158" t="s">
        <v>701</v>
      </c>
      <c r="G187" s="24"/>
      <c r="H187" s="24"/>
      <c r="J187" s="24"/>
      <c r="K187" s="24"/>
      <c r="L187" s="43"/>
      <c r="M187" s="56"/>
      <c r="N187" s="24"/>
      <c r="O187" s="24"/>
      <c r="P187" s="24"/>
      <c r="Q187" s="24"/>
      <c r="R187" s="24"/>
      <c r="S187" s="24"/>
      <c r="T187" s="57"/>
      <c r="AT187" s="6" t="s">
        <v>159</v>
      </c>
      <c r="AU187" s="6" t="s">
        <v>80</v>
      </c>
    </row>
    <row r="188" spans="2:65" s="6" customFormat="1" ht="15.75" customHeight="1" x14ac:dyDescent="0.3">
      <c r="B188" s="159"/>
      <c r="C188" s="160"/>
      <c r="D188" s="161" t="s">
        <v>274</v>
      </c>
      <c r="E188" s="160"/>
      <c r="F188" s="162" t="s">
        <v>1042</v>
      </c>
      <c r="G188" s="160"/>
      <c r="H188" s="163">
        <v>6.16</v>
      </c>
      <c r="J188" s="160"/>
      <c r="K188" s="160"/>
      <c r="L188" s="164"/>
      <c r="M188" s="165"/>
      <c r="N188" s="160"/>
      <c r="O188" s="160"/>
      <c r="P188" s="160"/>
      <c r="Q188" s="160"/>
      <c r="R188" s="160"/>
      <c r="S188" s="160"/>
      <c r="T188" s="166"/>
      <c r="AT188" s="167" t="s">
        <v>274</v>
      </c>
      <c r="AU188" s="167" t="s">
        <v>80</v>
      </c>
      <c r="AV188" s="167" t="s">
        <v>80</v>
      </c>
      <c r="AW188" s="167" t="s">
        <v>122</v>
      </c>
      <c r="AX188" s="167" t="s">
        <v>72</v>
      </c>
      <c r="AY188" s="167" t="s">
        <v>149</v>
      </c>
    </row>
    <row r="189" spans="2:65" s="6" customFormat="1" ht="15.75" customHeight="1" x14ac:dyDescent="0.3">
      <c r="B189" s="168"/>
      <c r="C189" s="169"/>
      <c r="D189" s="161" t="s">
        <v>274</v>
      </c>
      <c r="E189" s="169"/>
      <c r="F189" s="170" t="s">
        <v>276</v>
      </c>
      <c r="G189" s="169"/>
      <c r="H189" s="171">
        <v>6.16</v>
      </c>
      <c r="J189" s="169"/>
      <c r="K189" s="169"/>
      <c r="L189" s="172"/>
      <c r="M189" s="173"/>
      <c r="N189" s="169"/>
      <c r="O189" s="169"/>
      <c r="P189" s="169"/>
      <c r="Q189" s="169"/>
      <c r="R189" s="169"/>
      <c r="S189" s="169"/>
      <c r="T189" s="174"/>
      <c r="AT189" s="175" t="s">
        <v>274</v>
      </c>
      <c r="AU189" s="175" t="s">
        <v>80</v>
      </c>
      <c r="AV189" s="175" t="s">
        <v>158</v>
      </c>
      <c r="AW189" s="175" t="s">
        <v>122</v>
      </c>
      <c r="AX189" s="175" t="s">
        <v>21</v>
      </c>
      <c r="AY189" s="175" t="s">
        <v>149</v>
      </c>
    </row>
    <row r="190" spans="2:65" s="6" customFormat="1" ht="15.75" customHeight="1" x14ac:dyDescent="0.3">
      <c r="B190" s="23"/>
      <c r="C190" s="145" t="s">
        <v>279</v>
      </c>
      <c r="D190" s="145" t="s">
        <v>154</v>
      </c>
      <c r="E190" s="146" t="s">
        <v>703</v>
      </c>
      <c r="F190" s="147" t="s">
        <v>704</v>
      </c>
      <c r="G190" s="148" t="s">
        <v>572</v>
      </c>
      <c r="H190" s="149">
        <v>24.64</v>
      </c>
      <c r="I190" s="150"/>
      <c r="J190" s="151">
        <f>ROUND($I$190*$H$190,2)</f>
        <v>0</v>
      </c>
      <c r="K190" s="147" t="s">
        <v>560</v>
      </c>
      <c r="L190" s="43"/>
      <c r="M190" s="152"/>
      <c r="N190" s="153" t="s">
        <v>43</v>
      </c>
      <c r="O190" s="24"/>
      <c r="P190" s="154">
        <f>$O$190*$H$190</f>
        <v>0</v>
      </c>
      <c r="Q190" s="154">
        <v>0</v>
      </c>
      <c r="R190" s="154">
        <f>$Q$190*$H$190</f>
        <v>0</v>
      </c>
      <c r="S190" s="154">
        <v>0</v>
      </c>
      <c r="T190" s="155">
        <f>$S$190*$H$190</f>
        <v>0</v>
      </c>
      <c r="AR190" s="89" t="s">
        <v>158</v>
      </c>
      <c r="AT190" s="89" t="s">
        <v>154</v>
      </c>
      <c r="AU190" s="89" t="s">
        <v>80</v>
      </c>
      <c r="AY190" s="6" t="s">
        <v>149</v>
      </c>
      <c r="BE190" s="156">
        <f>IF($N$190="základní",$J$190,0)</f>
        <v>0</v>
      </c>
      <c r="BF190" s="156">
        <f>IF($N$190="snížená",$J$190,0)</f>
        <v>0</v>
      </c>
      <c r="BG190" s="156">
        <f>IF($N$190="zákl. přenesená",$J$190,0)</f>
        <v>0</v>
      </c>
      <c r="BH190" s="156">
        <f>IF($N$190="sníž. přenesená",$J$190,0)</f>
        <v>0</v>
      </c>
      <c r="BI190" s="156">
        <f>IF($N$190="nulová",$J$190,0)</f>
        <v>0</v>
      </c>
      <c r="BJ190" s="89" t="s">
        <v>21</v>
      </c>
      <c r="BK190" s="156">
        <f>ROUND($I$190*$H$190,2)</f>
        <v>0</v>
      </c>
      <c r="BL190" s="89" t="s">
        <v>158</v>
      </c>
      <c r="BM190" s="89" t="s">
        <v>249</v>
      </c>
    </row>
    <row r="191" spans="2:65" s="6" customFormat="1" ht="16.5" customHeight="1" x14ac:dyDescent="0.3">
      <c r="B191" s="23"/>
      <c r="C191" s="24"/>
      <c r="D191" s="157" t="s">
        <v>159</v>
      </c>
      <c r="E191" s="24"/>
      <c r="F191" s="158" t="s">
        <v>705</v>
      </c>
      <c r="G191" s="24"/>
      <c r="H191" s="24"/>
      <c r="J191" s="24"/>
      <c r="K191" s="24"/>
      <c r="L191" s="43"/>
      <c r="M191" s="56"/>
      <c r="N191" s="24"/>
      <c r="O191" s="24"/>
      <c r="P191" s="24"/>
      <c r="Q191" s="24"/>
      <c r="R191" s="24"/>
      <c r="S191" s="24"/>
      <c r="T191" s="57"/>
      <c r="AT191" s="6" t="s">
        <v>159</v>
      </c>
      <c r="AU191" s="6" t="s">
        <v>80</v>
      </c>
    </row>
    <row r="192" spans="2:65" s="132" customFormat="1" ht="30.75" customHeight="1" x14ac:dyDescent="0.3">
      <c r="B192" s="133"/>
      <c r="C192" s="134"/>
      <c r="D192" s="134" t="s">
        <v>71</v>
      </c>
      <c r="E192" s="143" t="s">
        <v>171</v>
      </c>
      <c r="F192" s="143" t="s">
        <v>719</v>
      </c>
      <c r="G192" s="134"/>
      <c r="H192" s="134"/>
      <c r="J192" s="144">
        <f>$BK$192</f>
        <v>0</v>
      </c>
      <c r="K192" s="134"/>
      <c r="L192" s="137"/>
      <c r="M192" s="138"/>
      <c r="N192" s="134"/>
      <c r="O192" s="134"/>
      <c r="P192" s="139">
        <f>SUM($P$193:$P$212)</f>
        <v>0</v>
      </c>
      <c r="Q192" s="134"/>
      <c r="R192" s="139">
        <f>SUM($R$193:$R$212)</f>
        <v>0</v>
      </c>
      <c r="S192" s="134"/>
      <c r="T192" s="140">
        <f>SUM($T$193:$T$212)</f>
        <v>0</v>
      </c>
      <c r="AR192" s="141" t="s">
        <v>21</v>
      </c>
      <c r="AT192" s="141" t="s">
        <v>71</v>
      </c>
      <c r="AU192" s="141" t="s">
        <v>21</v>
      </c>
      <c r="AY192" s="141" t="s">
        <v>149</v>
      </c>
      <c r="BK192" s="142">
        <f>SUM($BK$193:$BK$212)</f>
        <v>0</v>
      </c>
    </row>
    <row r="193" spans="2:65" s="6" customFormat="1" ht="15.75" customHeight="1" x14ac:dyDescent="0.3">
      <c r="B193" s="23"/>
      <c r="C193" s="145" t="s">
        <v>283</v>
      </c>
      <c r="D193" s="145" t="s">
        <v>154</v>
      </c>
      <c r="E193" s="146" t="s">
        <v>720</v>
      </c>
      <c r="F193" s="147" t="s">
        <v>721</v>
      </c>
      <c r="G193" s="148" t="s">
        <v>559</v>
      </c>
      <c r="H193" s="149">
        <v>31.992000000000001</v>
      </c>
      <c r="I193" s="150"/>
      <c r="J193" s="151">
        <f>ROUND($I$193*$H$193,2)</f>
        <v>0</v>
      </c>
      <c r="K193" s="147" t="s">
        <v>560</v>
      </c>
      <c r="L193" s="43"/>
      <c r="M193" s="152"/>
      <c r="N193" s="153" t="s">
        <v>43</v>
      </c>
      <c r="O193" s="24"/>
      <c r="P193" s="154">
        <f>$O$193*$H$193</f>
        <v>0</v>
      </c>
      <c r="Q193" s="154">
        <v>0</v>
      </c>
      <c r="R193" s="154">
        <f>$Q$193*$H$193</f>
        <v>0</v>
      </c>
      <c r="S193" s="154">
        <v>0</v>
      </c>
      <c r="T193" s="155">
        <f>$S$193*$H$193</f>
        <v>0</v>
      </c>
      <c r="AR193" s="89" t="s">
        <v>158</v>
      </c>
      <c r="AT193" s="89" t="s">
        <v>154</v>
      </c>
      <c r="AU193" s="89" t="s">
        <v>80</v>
      </c>
      <c r="AY193" s="6" t="s">
        <v>149</v>
      </c>
      <c r="BE193" s="156">
        <f>IF($N$193="základní",$J$193,0)</f>
        <v>0</v>
      </c>
      <c r="BF193" s="156">
        <f>IF($N$193="snížená",$J$193,0)</f>
        <v>0</v>
      </c>
      <c r="BG193" s="156">
        <f>IF($N$193="zákl. přenesená",$J$193,0)</f>
        <v>0</v>
      </c>
      <c r="BH193" s="156">
        <f>IF($N$193="sníž. přenesená",$J$193,0)</f>
        <v>0</v>
      </c>
      <c r="BI193" s="156">
        <f>IF($N$193="nulová",$J$193,0)</f>
        <v>0</v>
      </c>
      <c r="BJ193" s="89" t="s">
        <v>21</v>
      </c>
      <c r="BK193" s="156">
        <f>ROUND($I$193*$H$193,2)</f>
        <v>0</v>
      </c>
      <c r="BL193" s="89" t="s">
        <v>158</v>
      </c>
      <c r="BM193" s="89" t="s">
        <v>252</v>
      </c>
    </row>
    <row r="194" spans="2:65" s="6" customFormat="1" ht="27" customHeight="1" x14ac:dyDescent="0.3">
      <c r="B194" s="23"/>
      <c r="C194" s="24"/>
      <c r="D194" s="157" t="s">
        <v>159</v>
      </c>
      <c r="E194" s="24"/>
      <c r="F194" s="158" t="s">
        <v>722</v>
      </c>
      <c r="G194" s="24"/>
      <c r="H194" s="24"/>
      <c r="J194" s="24"/>
      <c r="K194" s="24"/>
      <c r="L194" s="43"/>
      <c r="M194" s="56"/>
      <c r="N194" s="24"/>
      <c r="O194" s="24"/>
      <c r="P194" s="24"/>
      <c r="Q194" s="24"/>
      <c r="R194" s="24"/>
      <c r="S194" s="24"/>
      <c r="T194" s="57"/>
      <c r="AT194" s="6" t="s">
        <v>159</v>
      </c>
      <c r="AU194" s="6" t="s">
        <v>80</v>
      </c>
    </row>
    <row r="195" spans="2:65" s="6" customFormat="1" ht="15.75" customHeight="1" x14ac:dyDescent="0.3">
      <c r="B195" s="23"/>
      <c r="C195" s="145" t="s">
        <v>287</v>
      </c>
      <c r="D195" s="145" t="s">
        <v>154</v>
      </c>
      <c r="E195" s="146" t="s">
        <v>723</v>
      </c>
      <c r="F195" s="147" t="s">
        <v>724</v>
      </c>
      <c r="G195" s="148" t="s">
        <v>559</v>
      </c>
      <c r="H195" s="149">
        <v>29.943999999999999</v>
      </c>
      <c r="I195" s="150"/>
      <c r="J195" s="151">
        <f>ROUND($I$195*$H$195,2)</f>
        <v>0</v>
      </c>
      <c r="K195" s="147" t="s">
        <v>560</v>
      </c>
      <c r="L195" s="43"/>
      <c r="M195" s="152"/>
      <c r="N195" s="153" t="s">
        <v>43</v>
      </c>
      <c r="O195" s="24"/>
      <c r="P195" s="154">
        <f>$O$195*$H$195</f>
        <v>0</v>
      </c>
      <c r="Q195" s="154">
        <v>0</v>
      </c>
      <c r="R195" s="154">
        <f>$Q$195*$H$195</f>
        <v>0</v>
      </c>
      <c r="S195" s="154">
        <v>0</v>
      </c>
      <c r="T195" s="155">
        <f>$S$195*$H$195</f>
        <v>0</v>
      </c>
      <c r="AR195" s="89" t="s">
        <v>158</v>
      </c>
      <c r="AT195" s="89" t="s">
        <v>154</v>
      </c>
      <c r="AU195" s="89" t="s">
        <v>80</v>
      </c>
      <c r="AY195" s="6" t="s">
        <v>149</v>
      </c>
      <c r="BE195" s="156">
        <f>IF($N$195="základní",$J$195,0)</f>
        <v>0</v>
      </c>
      <c r="BF195" s="156">
        <f>IF($N$195="snížená",$J$195,0)</f>
        <v>0</v>
      </c>
      <c r="BG195" s="156">
        <f>IF($N$195="zákl. přenesená",$J$195,0)</f>
        <v>0</v>
      </c>
      <c r="BH195" s="156">
        <f>IF($N$195="sníž. přenesená",$J$195,0)</f>
        <v>0</v>
      </c>
      <c r="BI195" s="156">
        <f>IF($N$195="nulová",$J$195,0)</f>
        <v>0</v>
      </c>
      <c r="BJ195" s="89" t="s">
        <v>21</v>
      </c>
      <c r="BK195" s="156">
        <f>ROUND($I$195*$H$195,2)</f>
        <v>0</v>
      </c>
      <c r="BL195" s="89" t="s">
        <v>158</v>
      </c>
      <c r="BM195" s="89" t="s">
        <v>255</v>
      </c>
    </row>
    <row r="196" spans="2:65" s="6" customFormat="1" ht="27" customHeight="1" x14ac:dyDescent="0.3">
      <c r="B196" s="23"/>
      <c r="C196" s="24"/>
      <c r="D196" s="157" t="s">
        <v>159</v>
      </c>
      <c r="E196" s="24"/>
      <c r="F196" s="158" t="s">
        <v>725</v>
      </c>
      <c r="G196" s="24"/>
      <c r="H196" s="24"/>
      <c r="J196" s="24"/>
      <c r="K196" s="24"/>
      <c r="L196" s="43"/>
      <c r="M196" s="56"/>
      <c r="N196" s="24"/>
      <c r="O196" s="24"/>
      <c r="P196" s="24"/>
      <c r="Q196" s="24"/>
      <c r="R196" s="24"/>
      <c r="S196" s="24"/>
      <c r="T196" s="57"/>
      <c r="AT196" s="6" t="s">
        <v>159</v>
      </c>
      <c r="AU196" s="6" t="s">
        <v>80</v>
      </c>
    </row>
    <row r="197" spans="2:65" s="6" customFormat="1" ht="15.75" customHeight="1" x14ac:dyDescent="0.3">
      <c r="B197" s="23"/>
      <c r="C197" s="145" t="s">
        <v>290</v>
      </c>
      <c r="D197" s="145" t="s">
        <v>154</v>
      </c>
      <c r="E197" s="146" t="s">
        <v>730</v>
      </c>
      <c r="F197" s="147" t="s">
        <v>731</v>
      </c>
      <c r="G197" s="148" t="s">
        <v>559</v>
      </c>
      <c r="H197" s="149">
        <v>50.343000000000004</v>
      </c>
      <c r="I197" s="150"/>
      <c r="J197" s="151">
        <f>ROUND($I$197*$H$197,2)</f>
        <v>0</v>
      </c>
      <c r="K197" s="147" t="s">
        <v>560</v>
      </c>
      <c r="L197" s="43"/>
      <c r="M197" s="152"/>
      <c r="N197" s="153" t="s">
        <v>43</v>
      </c>
      <c r="O197" s="24"/>
      <c r="P197" s="154">
        <f>$O$197*$H$197</f>
        <v>0</v>
      </c>
      <c r="Q197" s="154">
        <v>0</v>
      </c>
      <c r="R197" s="154">
        <f>$Q$197*$H$197</f>
        <v>0</v>
      </c>
      <c r="S197" s="154">
        <v>0</v>
      </c>
      <c r="T197" s="155">
        <f>$S$197*$H$197</f>
        <v>0</v>
      </c>
      <c r="AR197" s="89" t="s">
        <v>158</v>
      </c>
      <c r="AT197" s="89" t="s">
        <v>154</v>
      </c>
      <c r="AU197" s="89" t="s">
        <v>80</v>
      </c>
      <c r="AY197" s="6" t="s">
        <v>149</v>
      </c>
      <c r="BE197" s="156">
        <f>IF($N$197="základní",$J$197,0)</f>
        <v>0</v>
      </c>
      <c r="BF197" s="156">
        <f>IF($N$197="snížená",$J$197,0)</f>
        <v>0</v>
      </c>
      <c r="BG197" s="156">
        <f>IF($N$197="zákl. přenesená",$J$197,0)</f>
        <v>0</v>
      </c>
      <c r="BH197" s="156">
        <f>IF($N$197="sníž. přenesená",$J$197,0)</f>
        <v>0</v>
      </c>
      <c r="BI197" s="156">
        <f>IF($N$197="nulová",$J$197,0)</f>
        <v>0</v>
      </c>
      <c r="BJ197" s="89" t="s">
        <v>21</v>
      </c>
      <c r="BK197" s="156">
        <f>ROUND($I$197*$H$197,2)</f>
        <v>0</v>
      </c>
      <c r="BL197" s="89" t="s">
        <v>158</v>
      </c>
      <c r="BM197" s="89" t="s">
        <v>258</v>
      </c>
    </row>
    <row r="198" spans="2:65" s="6" customFormat="1" ht="27" customHeight="1" x14ac:dyDescent="0.3">
      <c r="B198" s="23"/>
      <c r="C198" s="24"/>
      <c r="D198" s="157" t="s">
        <v>159</v>
      </c>
      <c r="E198" s="24"/>
      <c r="F198" s="158" t="s">
        <v>732</v>
      </c>
      <c r="G198" s="24"/>
      <c r="H198" s="24"/>
      <c r="J198" s="24"/>
      <c r="K198" s="24"/>
      <c r="L198" s="43"/>
      <c r="M198" s="56"/>
      <c r="N198" s="24"/>
      <c r="O198" s="24"/>
      <c r="P198" s="24"/>
      <c r="Q198" s="24"/>
      <c r="R198" s="24"/>
      <c r="S198" s="24"/>
      <c r="T198" s="57"/>
      <c r="AT198" s="6" t="s">
        <v>159</v>
      </c>
      <c r="AU198" s="6" t="s">
        <v>80</v>
      </c>
    </row>
    <row r="199" spans="2:65" s="6" customFormat="1" ht="15.75" customHeight="1" x14ac:dyDescent="0.3">
      <c r="B199" s="23"/>
      <c r="C199" s="145" t="s">
        <v>293</v>
      </c>
      <c r="D199" s="145" t="s">
        <v>154</v>
      </c>
      <c r="E199" s="146" t="s">
        <v>1043</v>
      </c>
      <c r="F199" s="147" t="s">
        <v>1044</v>
      </c>
      <c r="G199" s="148" t="s">
        <v>559</v>
      </c>
      <c r="H199" s="149">
        <v>2.2000000000000002</v>
      </c>
      <c r="I199" s="150"/>
      <c r="J199" s="151">
        <f>ROUND($I$199*$H$199,2)</f>
        <v>0</v>
      </c>
      <c r="K199" s="147" t="s">
        <v>560</v>
      </c>
      <c r="L199" s="43"/>
      <c r="M199" s="152"/>
      <c r="N199" s="153" t="s">
        <v>43</v>
      </c>
      <c r="O199" s="24"/>
      <c r="P199" s="154">
        <f>$O$199*$H$199</f>
        <v>0</v>
      </c>
      <c r="Q199" s="154">
        <v>0</v>
      </c>
      <c r="R199" s="154">
        <f>$Q$199*$H$199</f>
        <v>0</v>
      </c>
      <c r="S199" s="154">
        <v>0</v>
      </c>
      <c r="T199" s="155">
        <f>$S$199*$H$199</f>
        <v>0</v>
      </c>
      <c r="AR199" s="89" t="s">
        <v>158</v>
      </c>
      <c r="AT199" s="89" t="s">
        <v>154</v>
      </c>
      <c r="AU199" s="89" t="s">
        <v>80</v>
      </c>
      <c r="AY199" s="6" t="s">
        <v>149</v>
      </c>
      <c r="BE199" s="156">
        <f>IF($N$199="základní",$J$199,0)</f>
        <v>0</v>
      </c>
      <c r="BF199" s="156">
        <f>IF($N$199="snížená",$J$199,0)</f>
        <v>0</v>
      </c>
      <c r="BG199" s="156">
        <f>IF($N$199="zákl. přenesená",$J$199,0)</f>
        <v>0</v>
      </c>
      <c r="BH199" s="156">
        <f>IF($N$199="sníž. přenesená",$J$199,0)</f>
        <v>0</v>
      </c>
      <c r="BI199" s="156">
        <f>IF($N$199="nulová",$J$199,0)</f>
        <v>0</v>
      </c>
      <c r="BJ199" s="89" t="s">
        <v>21</v>
      </c>
      <c r="BK199" s="156">
        <f>ROUND($I$199*$H$199,2)</f>
        <v>0</v>
      </c>
      <c r="BL199" s="89" t="s">
        <v>158</v>
      </c>
      <c r="BM199" s="89" t="s">
        <v>260</v>
      </c>
    </row>
    <row r="200" spans="2:65" s="6" customFormat="1" ht="27" customHeight="1" x14ac:dyDescent="0.3">
      <c r="B200" s="23"/>
      <c r="C200" s="24"/>
      <c r="D200" s="157" t="s">
        <v>159</v>
      </c>
      <c r="E200" s="24"/>
      <c r="F200" s="158" t="s">
        <v>1045</v>
      </c>
      <c r="G200" s="24"/>
      <c r="H200" s="24"/>
      <c r="J200" s="24"/>
      <c r="K200" s="24"/>
      <c r="L200" s="43"/>
      <c r="M200" s="56"/>
      <c r="N200" s="24"/>
      <c r="O200" s="24"/>
      <c r="P200" s="24"/>
      <c r="Q200" s="24"/>
      <c r="R200" s="24"/>
      <c r="S200" s="24"/>
      <c r="T200" s="57"/>
      <c r="AT200" s="6" t="s">
        <v>159</v>
      </c>
      <c r="AU200" s="6" t="s">
        <v>80</v>
      </c>
    </row>
    <row r="201" spans="2:65" s="6" customFormat="1" ht="15.75" customHeight="1" x14ac:dyDescent="0.3">
      <c r="B201" s="159"/>
      <c r="C201" s="160"/>
      <c r="D201" s="161" t="s">
        <v>274</v>
      </c>
      <c r="E201" s="160"/>
      <c r="F201" s="162" t="s">
        <v>1046</v>
      </c>
      <c r="G201" s="160"/>
      <c r="H201" s="163">
        <v>2.2000000000000002</v>
      </c>
      <c r="J201" s="160"/>
      <c r="K201" s="160"/>
      <c r="L201" s="164"/>
      <c r="M201" s="165"/>
      <c r="N201" s="160"/>
      <c r="O201" s="160"/>
      <c r="P201" s="160"/>
      <c r="Q201" s="160"/>
      <c r="R201" s="160"/>
      <c r="S201" s="160"/>
      <c r="T201" s="166"/>
      <c r="AT201" s="167" t="s">
        <v>274</v>
      </c>
      <c r="AU201" s="167" t="s">
        <v>80</v>
      </c>
      <c r="AV201" s="167" t="s">
        <v>80</v>
      </c>
      <c r="AW201" s="167" t="s">
        <v>122</v>
      </c>
      <c r="AX201" s="167" t="s">
        <v>72</v>
      </c>
      <c r="AY201" s="167" t="s">
        <v>149</v>
      </c>
    </row>
    <row r="202" spans="2:65" s="6" customFormat="1" ht="15.75" customHeight="1" x14ac:dyDescent="0.3">
      <c r="B202" s="168"/>
      <c r="C202" s="169"/>
      <c r="D202" s="161" t="s">
        <v>274</v>
      </c>
      <c r="E202" s="169"/>
      <c r="F202" s="170" t="s">
        <v>276</v>
      </c>
      <c r="G202" s="169"/>
      <c r="H202" s="171">
        <v>2.2000000000000002</v>
      </c>
      <c r="J202" s="169"/>
      <c r="K202" s="169"/>
      <c r="L202" s="172"/>
      <c r="M202" s="173"/>
      <c r="N202" s="169"/>
      <c r="O202" s="169"/>
      <c r="P202" s="169"/>
      <c r="Q202" s="169"/>
      <c r="R202" s="169"/>
      <c r="S202" s="169"/>
      <c r="T202" s="174"/>
      <c r="AT202" s="175" t="s">
        <v>274</v>
      </c>
      <c r="AU202" s="175" t="s">
        <v>80</v>
      </c>
      <c r="AV202" s="175" t="s">
        <v>158</v>
      </c>
      <c r="AW202" s="175" t="s">
        <v>122</v>
      </c>
      <c r="AX202" s="175" t="s">
        <v>21</v>
      </c>
      <c r="AY202" s="175" t="s">
        <v>149</v>
      </c>
    </row>
    <row r="203" spans="2:65" s="6" customFormat="1" ht="15.75" customHeight="1" x14ac:dyDescent="0.3">
      <c r="B203" s="23"/>
      <c r="C203" s="145" t="s">
        <v>297</v>
      </c>
      <c r="D203" s="145" t="s">
        <v>154</v>
      </c>
      <c r="E203" s="146" t="s">
        <v>736</v>
      </c>
      <c r="F203" s="147" t="s">
        <v>737</v>
      </c>
      <c r="G203" s="148" t="s">
        <v>559</v>
      </c>
      <c r="H203" s="149">
        <v>31.992000000000001</v>
      </c>
      <c r="I203" s="150"/>
      <c r="J203" s="151">
        <f>ROUND($I$203*$H$203,2)</f>
        <v>0</v>
      </c>
      <c r="K203" s="147" t="s">
        <v>560</v>
      </c>
      <c r="L203" s="43"/>
      <c r="M203" s="152"/>
      <c r="N203" s="153" t="s">
        <v>43</v>
      </c>
      <c r="O203" s="24"/>
      <c r="P203" s="154">
        <f>$O$203*$H$203</f>
        <v>0</v>
      </c>
      <c r="Q203" s="154">
        <v>0</v>
      </c>
      <c r="R203" s="154">
        <f>$Q$203*$H$203</f>
        <v>0</v>
      </c>
      <c r="S203" s="154">
        <v>0</v>
      </c>
      <c r="T203" s="155">
        <f>$S$203*$H$203</f>
        <v>0</v>
      </c>
      <c r="AR203" s="89" t="s">
        <v>158</v>
      </c>
      <c r="AT203" s="89" t="s">
        <v>154</v>
      </c>
      <c r="AU203" s="89" t="s">
        <v>80</v>
      </c>
      <c r="AY203" s="6" t="s">
        <v>149</v>
      </c>
      <c r="BE203" s="156">
        <f>IF($N$203="základní",$J$203,0)</f>
        <v>0</v>
      </c>
      <c r="BF203" s="156">
        <f>IF($N$203="snížená",$J$203,0)</f>
        <v>0</v>
      </c>
      <c r="BG203" s="156">
        <f>IF($N$203="zákl. přenesená",$J$203,0)</f>
        <v>0</v>
      </c>
      <c r="BH203" s="156">
        <f>IF($N$203="sníž. přenesená",$J$203,0)</f>
        <v>0</v>
      </c>
      <c r="BI203" s="156">
        <f>IF($N$203="nulová",$J$203,0)</f>
        <v>0</v>
      </c>
      <c r="BJ203" s="89" t="s">
        <v>21</v>
      </c>
      <c r="BK203" s="156">
        <f>ROUND($I$203*$H$203,2)</f>
        <v>0</v>
      </c>
      <c r="BL203" s="89" t="s">
        <v>158</v>
      </c>
      <c r="BM203" s="89" t="s">
        <v>263</v>
      </c>
    </row>
    <row r="204" spans="2:65" s="6" customFormat="1" ht="16.5" customHeight="1" x14ac:dyDescent="0.3">
      <c r="B204" s="23"/>
      <c r="C204" s="24"/>
      <c r="D204" s="157" t="s">
        <v>159</v>
      </c>
      <c r="E204" s="24"/>
      <c r="F204" s="158" t="s">
        <v>738</v>
      </c>
      <c r="G204" s="24"/>
      <c r="H204" s="24"/>
      <c r="J204" s="24"/>
      <c r="K204" s="24"/>
      <c r="L204" s="43"/>
      <c r="M204" s="56"/>
      <c r="N204" s="24"/>
      <c r="O204" s="24"/>
      <c r="P204" s="24"/>
      <c r="Q204" s="24"/>
      <c r="R204" s="24"/>
      <c r="S204" s="24"/>
      <c r="T204" s="57"/>
      <c r="AT204" s="6" t="s">
        <v>159</v>
      </c>
      <c r="AU204" s="6" t="s">
        <v>80</v>
      </c>
    </row>
    <row r="205" spans="2:65" s="6" customFormat="1" ht="15.75" customHeight="1" x14ac:dyDescent="0.3">
      <c r="B205" s="23"/>
      <c r="C205" s="145" t="s">
        <v>301</v>
      </c>
      <c r="D205" s="145" t="s">
        <v>154</v>
      </c>
      <c r="E205" s="146" t="s">
        <v>739</v>
      </c>
      <c r="F205" s="147" t="s">
        <v>740</v>
      </c>
      <c r="G205" s="148" t="s">
        <v>559</v>
      </c>
      <c r="H205" s="149">
        <v>31.992000000000001</v>
      </c>
      <c r="I205" s="150"/>
      <c r="J205" s="151">
        <f>ROUND($I$205*$H$205,2)</f>
        <v>0</v>
      </c>
      <c r="K205" s="147" t="s">
        <v>560</v>
      </c>
      <c r="L205" s="43"/>
      <c r="M205" s="152"/>
      <c r="N205" s="153" t="s">
        <v>43</v>
      </c>
      <c r="O205" s="24"/>
      <c r="P205" s="154">
        <f>$O$205*$H$205</f>
        <v>0</v>
      </c>
      <c r="Q205" s="154">
        <v>0</v>
      </c>
      <c r="R205" s="154">
        <f>$Q$205*$H$205</f>
        <v>0</v>
      </c>
      <c r="S205" s="154">
        <v>0</v>
      </c>
      <c r="T205" s="155">
        <f>$S$205*$H$205</f>
        <v>0</v>
      </c>
      <c r="AR205" s="89" t="s">
        <v>158</v>
      </c>
      <c r="AT205" s="89" t="s">
        <v>154</v>
      </c>
      <c r="AU205" s="89" t="s">
        <v>80</v>
      </c>
      <c r="AY205" s="6" t="s">
        <v>149</v>
      </c>
      <c r="BE205" s="156">
        <f>IF($N$205="základní",$J$205,0)</f>
        <v>0</v>
      </c>
      <c r="BF205" s="156">
        <f>IF($N$205="snížená",$J$205,0)</f>
        <v>0</v>
      </c>
      <c r="BG205" s="156">
        <f>IF($N$205="zákl. přenesená",$J$205,0)</f>
        <v>0</v>
      </c>
      <c r="BH205" s="156">
        <f>IF($N$205="sníž. přenesená",$J$205,0)</f>
        <v>0</v>
      </c>
      <c r="BI205" s="156">
        <f>IF($N$205="nulová",$J$205,0)</f>
        <v>0</v>
      </c>
      <c r="BJ205" s="89" t="s">
        <v>21</v>
      </c>
      <c r="BK205" s="156">
        <f>ROUND($I$205*$H$205,2)</f>
        <v>0</v>
      </c>
      <c r="BL205" s="89" t="s">
        <v>158</v>
      </c>
      <c r="BM205" s="89" t="s">
        <v>267</v>
      </c>
    </row>
    <row r="206" spans="2:65" s="6" customFormat="1" ht="16.5" customHeight="1" x14ac:dyDescent="0.3">
      <c r="B206" s="23"/>
      <c r="C206" s="24"/>
      <c r="D206" s="157" t="s">
        <v>159</v>
      </c>
      <c r="E206" s="24"/>
      <c r="F206" s="158" t="s">
        <v>741</v>
      </c>
      <c r="G206" s="24"/>
      <c r="H206" s="24"/>
      <c r="J206" s="24"/>
      <c r="K206" s="24"/>
      <c r="L206" s="43"/>
      <c r="M206" s="56"/>
      <c r="N206" s="24"/>
      <c r="O206" s="24"/>
      <c r="P206" s="24"/>
      <c r="Q206" s="24"/>
      <c r="R206" s="24"/>
      <c r="S206" s="24"/>
      <c r="T206" s="57"/>
      <c r="AT206" s="6" t="s">
        <v>159</v>
      </c>
      <c r="AU206" s="6" t="s">
        <v>80</v>
      </c>
    </row>
    <row r="207" spans="2:65" s="6" customFormat="1" ht="15.75" customHeight="1" x14ac:dyDescent="0.3">
      <c r="B207" s="23"/>
      <c r="C207" s="145" t="s">
        <v>304</v>
      </c>
      <c r="D207" s="145" t="s">
        <v>154</v>
      </c>
      <c r="E207" s="146" t="s">
        <v>742</v>
      </c>
      <c r="F207" s="147" t="s">
        <v>743</v>
      </c>
      <c r="G207" s="148" t="s">
        <v>559</v>
      </c>
      <c r="H207" s="149">
        <v>260.62799999999999</v>
      </c>
      <c r="I207" s="150"/>
      <c r="J207" s="151">
        <f>ROUND($I$207*$H$207,2)</f>
        <v>0</v>
      </c>
      <c r="K207" s="147" t="s">
        <v>560</v>
      </c>
      <c r="L207" s="43"/>
      <c r="M207" s="152"/>
      <c r="N207" s="153" t="s">
        <v>43</v>
      </c>
      <c r="O207" s="24"/>
      <c r="P207" s="154">
        <f>$O$207*$H$207</f>
        <v>0</v>
      </c>
      <c r="Q207" s="154">
        <v>0</v>
      </c>
      <c r="R207" s="154">
        <f>$Q$207*$H$207</f>
        <v>0</v>
      </c>
      <c r="S207" s="154">
        <v>0</v>
      </c>
      <c r="T207" s="155">
        <f>$S$207*$H$207</f>
        <v>0</v>
      </c>
      <c r="AR207" s="89" t="s">
        <v>158</v>
      </c>
      <c r="AT207" s="89" t="s">
        <v>154</v>
      </c>
      <c r="AU207" s="89" t="s">
        <v>80</v>
      </c>
      <c r="AY207" s="6" t="s">
        <v>149</v>
      </c>
      <c r="BE207" s="156">
        <f>IF($N$207="základní",$J$207,0)</f>
        <v>0</v>
      </c>
      <c r="BF207" s="156">
        <f>IF($N$207="snížená",$J$207,0)</f>
        <v>0</v>
      </c>
      <c r="BG207" s="156">
        <f>IF($N$207="zákl. přenesená",$J$207,0)</f>
        <v>0</v>
      </c>
      <c r="BH207" s="156">
        <f>IF($N$207="sníž. přenesená",$J$207,0)</f>
        <v>0</v>
      </c>
      <c r="BI207" s="156">
        <f>IF($N$207="nulová",$J$207,0)</f>
        <v>0</v>
      </c>
      <c r="BJ207" s="89" t="s">
        <v>21</v>
      </c>
      <c r="BK207" s="156">
        <f>ROUND($I$207*$H$207,2)</f>
        <v>0</v>
      </c>
      <c r="BL207" s="89" t="s">
        <v>158</v>
      </c>
      <c r="BM207" s="89" t="s">
        <v>273</v>
      </c>
    </row>
    <row r="208" spans="2:65" s="6" customFormat="1" ht="16.5" customHeight="1" x14ac:dyDescent="0.3">
      <c r="B208" s="23"/>
      <c r="C208" s="24"/>
      <c r="D208" s="157" t="s">
        <v>159</v>
      </c>
      <c r="E208" s="24"/>
      <c r="F208" s="158" t="s">
        <v>744</v>
      </c>
      <c r="G208" s="24"/>
      <c r="H208" s="24"/>
      <c r="J208" s="24"/>
      <c r="K208" s="24"/>
      <c r="L208" s="43"/>
      <c r="M208" s="56"/>
      <c r="N208" s="24"/>
      <c r="O208" s="24"/>
      <c r="P208" s="24"/>
      <c r="Q208" s="24"/>
      <c r="R208" s="24"/>
      <c r="S208" s="24"/>
      <c r="T208" s="57"/>
      <c r="AT208" s="6" t="s">
        <v>159</v>
      </c>
      <c r="AU208" s="6" t="s">
        <v>80</v>
      </c>
    </row>
    <row r="209" spans="2:65" s="6" customFormat="1" ht="15.75" customHeight="1" x14ac:dyDescent="0.3">
      <c r="B209" s="23"/>
      <c r="C209" s="145" t="s">
        <v>307</v>
      </c>
      <c r="D209" s="145" t="s">
        <v>154</v>
      </c>
      <c r="E209" s="146" t="s">
        <v>745</v>
      </c>
      <c r="F209" s="147" t="s">
        <v>746</v>
      </c>
      <c r="G209" s="148" t="s">
        <v>157</v>
      </c>
      <c r="H209" s="149">
        <v>1</v>
      </c>
      <c r="I209" s="150"/>
      <c r="J209" s="151">
        <f>ROUND($I$209*$H$209,2)</f>
        <v>0</v>
      </c>
      <c r="K209" s="147" t="s">
        <v>560</v>
      </c>
      <c r="L209" s="43"/>
      <c r="M209" s="152"/>
      <c r="N209" s="153" t="s">
        <v>43</v>
      </c>
      <c r="O209" s="24"/>
      <c r="P209" s="154">
        <f>$O$209*$H$209</f>
        <v>0</v>
      </c>
      <c r="Q209" s="154">
        <v>0</v>
      </c>
      <c r="R209" s="154">
        <f>$Q$209*$H$209</f>
        <v>0</v>
      </c>
      <c r="S209" s="154">
        <v>0</v>
      </c>
      <c r="T209" s="155">
        <f>$S$209*$H$209</f>
        <v>0</v>
      </c>
      <c r="AR209" s="89" t="s">
        <v>158</v>
      </c>
      <c r="AT209" s="89" t="s">
        <v>154</v>
      </c>
      <c r="AU209" s="89" t="s">
        <v>80</v>
      </c>
      <c r="AY209" s="6" t="s">
        <v>149</v>
      </c>
      <c r="BE209" s="156">
        <f>IF($N$209="základní",$J$209,0)</f>
        <v>0</v>
      </c>
      <c r="BF209" s="156">
        <f>IF($N$209="snížená",$J$209,0)</f>
        <v>0</v>
      </c>
      <c r="BG209" s="156">
        <f>IF($N$209="zákl. přenesená",$J$209,0)</f>
        <v>0</v>
      </c>
      <c r="BH209" s="156">
        <f>IF($N$209="sníž. přenesená",$J$209,0)</f>
        <v>0</v>
      </c>
      <c r="BI209" s="156">
        <f>IF($N$209="nulová",$J$209,0)</f>
        <v>0</v>
      </c>
      <c r="BJ209" s="89" t="s">
        <v>21</v>
      </c>
      <c r="BK209" s="156">
        <f>ROUND($I$209*$H$209,2)</f>
        <v>0</v>
      </c>
      <c r="BL209" s="89" t="s">
        <v>158</v>
      </c>
      <c r="BM209" s="89" t="s">
        <v>279</v>
      </c>
    </row>
    <row r="210" spans="2:65" s="6" customFormat="1" ht="27" customHeight="1" x14ac:dyDescent="0.3">
      <c r="B210" s="23"/>
      <c r="C210" s="24"/>
      <c r="D210" s="157" t="s">
        <v>159</v>
      </c>
      <c r="E210" s="24"/>
      <c r="F210" s="158" t="s">
        <v>1047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159</v>
      </c>
      <c r="AU210" s="6" t="s">
        <v>80</v>
      </c>
    </row>
    <row r="211" spans="2:65" s="6" customFormat="1" ht="15.75" customHeight="1" x14ac:dyDescent="0.3">
      <c r="B211" s="23"/>
      <c r="C211" s="145" t="s">
        <v>315</v>
      </c>
      <c r="D211" s="145" t="s">
        <v>154</v>
      </c>
      <c r="E211" s="146" t="s">
        <v>748</v>
      </c>
      <c r="F211" s="147" t="s">
        <v>749</v>
      </c>
      <c r="G211" s="148" t="s">
        <v>157</v>
      </c>
      <c r="H211" s="149">
        <v>1</v>
      </c>
      <c r="I211" s="150"/>
      <c r="J211" s="151">
        <f>ROUND($I$211*$H$211,2)</f>
        <v>0</v>
      </c>
      <c r="K211" s="147" t="s">
        <v>560</v>
      </c>
      <c r="L211" s="43"/>
      <c r="M211" s="152"/>
      <c r="N211" s="153" t="s">
        <v>43</v>
      </c>
      <c r="O211" s="24"/>
      <c r="P211" s="154">
        <f>$O$211*$H$211</f>
        <v>0</v>
      </c>
      <c r="Q211" s="154">
        <v>0</v>
      </c>
      <c r="R211" s="154">
        <f>$Q$211*$H$211</f>
        <v>0</v>
      </c>
      <c r="S211" s="154">
        <v>0</v>
      </c>
      <c r="T211" s="155">
        <f>$S$211*$H$211</f>
        <v>0</v>
      </c>
      <c r="AR211" s="89" t="s">
        <v>158</v>
      </c>
      <c r="AT211" s="89" t="s">
        <v>154</v>
      </c>
      <c r="AU211" s="89" t="s">
        <v>80</v>
      </c>
      <c r="AY211" s="6" t="s">
        <v>149</v>
      </c>
      <c r="BE211" s="156">
        <f>IF($N$211="základní",$J$211,0)</f>
        <v>0</v>
      </c>
      <c r="BF211" s="156">
        <f>IF($N$211="snížená",$J$211,0)</f>
        <v>0</v>
      </c>
      <c r="BG211" s="156">
        <f>IF($N$211="zákl. přenesená",$J$211,0)</f>
        <v>0</v>
      </c>
      <c r="BH211" s="156">
        <f>IF($N$211="sníž. přenesená",$J$211,0)</f>
        <v>0</v>
      </c>
      <c r="BI211" s="156">
        <f>IF($N$211="nulová",$J$211,0)</f>
        <v>0</v>
      </c>
      <c r="BJ211" s="89" t="s">
        <v>21</v>
      </c>
      <c r="BK211" s="156">
        <f>ROUND($I$211*$H$211,2)</f>
        <v>0</v>
      </c>
      <c r="BL211" s="89" t="s">
        <v>158</v>
      </c>
      <c r="BM211" s="89" t="s">
        <v>283</v>
      </c>
    </row>
    <row r="212" spans="2:65" s="6" customFormat="1" ht="27" customHeight="1" x14ac:dyDescent="0.3">
      <c r="B212" s="23"/>
      <c r="C212" s="24"/>
      <c r="D212" s="157" t="s">
        <v>159</v>
      </c>
      <c r="E212" s="24"/>
      <c r="F212" s="158" t="s">
        <v>1048</v>
      </c>
      <c r="G212" s="24"/>
      <c r="H212" s="24"/>
      <c r="J212" s="24"/>
      <c r="K212" s="24"/>
      <c r="L212" s="43"/>
      <c r="M212" s="56"/>
      <c r="N212" s="24"/>
      <c r="O212" s="24"/>
      <c r="P212" s="24"/>
      <c r="Q212" s="24"/>
      <c r="R212" s="24"/>
      <c r="S212" s="24"/>
      <c r="T212" s="57"/>
      <c r="AT212" s="6" t="s">
        <v>159</v>
      </c>
      <c r="AU212" s="6" t="s">
        <v>80</v>
      </c>
    </row>
    <row r="213" spans="2:65" s="132" customFormat="1" ht="30.75" customHeight="1" x14ac:dyDescent="0.3">
      <c r="B213" s="133"/>
      <c r="C213" s="134"/>
      <c r="D213" s="134" t="s">
        <v>71</v>
      </c>
      <c r="E213" s="143" t="s">
        <v>180</v>
      </c>
      <c r="F213" s="143" t="s">
        <v>751</v>
      </c>
      <c r="G213" s="134"/>
      <c r="H213" s="134"/>
      <c r="J213" s="144">
        <f>$BK$213</f>
        <v>0</v>
      </c>
      <c r="K213" s="134"/>
      <c r="L213" s="137"/>
      <c r="M213" s="138"/>
      <c r="N213" s="134"/>
      <c r="O213" s="134"/>
      <c r="P213" s="139">
        <f>SUM($P$214:$P$259)</f>
        <v>0</v>
      </c>
      <c r="Q213" s="134"/>
      <c r="R213" s="139">
        <f>SUM($R$214:$R$259)</f>
        <v>0</v>
      </c>
      <c r="S213" s="134"/>
      <c r="T213" s="140">
        <f>SUM($T$214:$T$259)</f>
        <v>0</v>
      </c>
      <c r="AR213" s="141" t="s">
        <v>21</v>
      </c>
      <c r="AT213" s="141" t="s">
        <v>71</v>
      </c>
      <c r="AU213" s="141" t="s">
        <v>21</v>
      </c>
      <c r="AY213" s="141" t="s">
        <v>149</v>
      </c>
      <c r="BK213" s="142">
        <f>SUM($BK$214:$BK$259)</f>
        <v>0</v>
      </c>
    </row>
    <row r="214" spans="2:65" s="6" customFormat="1" ht="15.75" customHeight="1" x14ac:dyDescent="0.3">
      <c r="B214" s="23"/>
      <c r="C214" s="145" t="s">
        <v>323</v>
      </c>
      <c r="D214" s="145" t="s">
        <v>154</v>
      </c>
      <c r="E214" s="146" t="s">
        <v>755</v>
      </c>
      <c r="F214" s="147" t="s">
        <v>756</v>
      </c>
      <c r="G214" s="148" t="s">
        <v>272</v>
      </c>
      <c r="H214" s="149">
        <v>64.819999999999993</v>
      </c>
      <c r="I214" s="150"/>
      <c r="J214" s="151">
        <f>ROUND($I$214*$H$214,2)</f>
        <v>0</v>
      </c>
      <c r="K214" s="147" t="s">
        <v>560</v>
      </c>
      <c r="L214" s="43"/>
      <c r="M214" s="152"/>
      <c r="N214" s="153" t="s">
        <v>43</v>
      </c>
      <c r="O214" s="24"/>
      <c r="P214" s="154">
        <f>$O$214*$H$214</f>
        <v>0</v>
      </c>
      <c r="Q214" s="154">
        <v>0</v>
      </c>
      <c r="R214" s="154">
        <f>$Q$214*$H$214</f>
        <v>0</v>
      </c>
      <c r="S214" s="154">
        <v>0</v>
      </c>
      <c r="T214" s="155">
        <f>$S$214*$H$214</f>
        <v>0</v>
      </c>
      <c r="AR214" s="89" t="s">
        <v>158</v>
      </c>
      <c r="AT214" s="89" t="s">
        <v>154</v>
      </c>
      <c r="AU214" s="89" t="s">
        <v>80</v>
      </c>
      <c r="AY214" s="6" t="s">
        <v>149</v>
      </c>
      <c r="BE214" s="156">
        <f>IF($N$214="základní",$J$214,0)</f>
        <v>0</v>
      </c>
      <c r="BF214" s="156">
        <f>IF($N$214="snížená",$J$214,0)</f>
        <v>0</v>
      </c>
      <c r="BG214" s="156">
        <f>IF($N$214="zákl. přenesená",$J$214,0)</f>
        <v>0</v>
      </c>
      <c r="BH214" s="156">
        <f>IF($N$214="sníž. přenesená",$J$214,0)</f>
        <v>0</v>
      </c>
      <c r="BI214" s="156">
        <f>IF($N$214="nulová",$J$214,0)</f>
        <v>0</v>
      </c>
      <c r="BJ214" s="89" t="s">
        <v>21</v>
      </c>
      <c r="BK214" s="156">
        <f>ROUND($I$214*$H$214,2)</f>
        <v>0</v>
      </c>
      <c r="BL214" s="89" t="s">
        <v>158</v>
      </c>
      <c r="BM214" s="89" t="s">
        <v>287</v>
      </c>
    </row>
    <row r="215" spans="2:65" s="6" customFormat="1" ht="38.25" customHeight="1" x14ac:dyDescent="0.3">
      <c r="B215" s="23"/>
      <c r="C215" s="24"/>
      <c r="D215" s="157" t="s">
        <v>159</v>
      </c>
      <c r="E215" s="24"/>
      <c r="F215" s="158" t="s">
        <v>757</v>
      </c>
      <c r="G215" s="24"/>
      <c r="H215" s="24"/>
      <c r="J215" s="24"/>
      <c r="K215" s="24"/>
      <c r="L215" s="43"/>
      <c r="M215" s="56"/>
      <c r="N215" s="24"/>
      <c r="O215" s="24"/>
      <c r="P215" s="24"/>
      <c r="Q215" s="24"/>
      <c r="R215" s="24"/>
      <c r="S215" s="24"/>
      <c r="T215" s="57"/>
      <c r="AT215" s="6" t="s">
        <v>159</v>
      </c>
      <c r="AU215" s="6" t="s">
        <v>80</v>
      </c>
    </row>
    <row r="216" spans="2:65" s="6" customFormat="1" ht="15.75" customHeight="1" x14ac:dyDescent="0.3">
      <c r="B216" s="159"/>
      <c r="C216" s="160"/>
      <c r="D216" s="161" t="s">
        <v>274</v>
      </c>
      <c r="E216" s="160"/>
      <c r="F216" s="162" t="s">
        <v>1049</v>
      </c>
      <c r="G216" s="160"/>
      <c r="H216" s="163">
        <v>64.819999999999993</v>
      </c>
      <c r="J216" s="160"/>
      <c r="K216" s="160"/>
      <c r="L216" s="164"/>
      <c r="M216" s="165"/>
      <c r="N216" s="160"/>
      <c r="O216" s="160"/>
      <c r="P216" s="160"/>
      <c r="Q216" s="160"/>
      <c r="R216" s="160"/>
      <c r="S216" s="160"/>
      <c r="T216" s="166"/>
      <c r="AT216" s="167" t="s">
        <v>274</v>
      </c>
      <c r="AU216" s="167" t="s">
        <v>80</v>
      </c>
      <c r="AV216" s="167" t="s">
        <v>80</v>
      </c>
      <c r="AW216" s="167" t="s">
        <v>122</v>
      </c>
      <c r="AX216" s="167" t="s">
        <v>72</v>
      </c>
      <c r="AY216" s="167" t="s">
        <v>149</v>
      </c>
    </row>
    <row r="217" spans="2:65" s="6" customFormat="1" ht="15.75" customHeight="1" x14ac:dyDescent="0.3">
      <c r="B217" s="168"/>
      <c r="C217" s="169"/>
      <c r="D217" s="161" t="s">
        <v>274</v>
      </c>
      <c r="E217" s="169"/>
      <c r="F217" s="170" t="s">
        <v>276</v>
      </c>
      <c r="G217" s="169"/>
      <c r="H217" s="171">
        <v>64.819999999999993</v>
      </c>
      <c r="J217" s="169"/>
      <c r="K217" s="169"/>
      <c r="L217" s="172"/>
      <c r="M217" s="173"/>
      <c r="N217" s="169"/>
      <c r="O217" s="169"/>
      <c r="P217" s="169"/>
      <c r="Q217" s="169"/>
      <c r="R217" s="169"/>
      <c r="S217" s="169"/>
      <c r="T217" s="174"/>
      <c r="AT217" s="175" t="s">
        <v>274</v>
      </c>
      <c r="AU217" s="175" t="s">
        <v>80</v>
      </c>
      <c r="AV217" s="175" t="s">
        <v>158</v>
      </c>
      <c r="AW217" s="175" t="s">
        <v>122</v>
      </c>
      <c r="AX217" s="175" t="s">
        <v>21</v>
      </c>
      <c r="AY217" s="175" t="s">
        <v>149</v>
      </c>
    </row>
    <row r="218" spans="2:65" s="6" customFormat="1" ht="15.75" customHeight="1" x14ac:dyDescent="0.3">
      <c r="B218" s="23"/>
      <c r="C218" s="145" t="s">
        <v>330</v>
      </c>
      <c r="D218" s="145" t="s">
        <v>154</v>
      </c>
      <c r="E218" s="146" t="s">
        <v>760</v>
      </c>
      <c r="F218" s="147" t="s">
        <v>761</v>
      </c>
      <c r="G218" s="148" t="s">
        <v>559</v>
      </c>
      <c r="H218" s="149">
        <v>260.62799999999999</v>
      </c>
      <c r="I218" s="150"/>
      <c r="J218" s="151">
        <f>ROUND($I$218*$H$218,2)</f>
        <v>0</v>
      </c>
      <c r="K218" s="147" t="s">
        <v>560</v>
      </c>
      <c r="L218" s="43"/>
      <c r="M218" s="152"/>
      <c r="N218" s="153" t="s">
        <v>43</v>
      </c>
      <c r="O218" s="24"/>
      <c r="P218" s="154">
        <f>$O$218*$H$218</f>
        <v>0</v>
      </c>
      <c r="Q218" s="154">
        <v>0</v>
      </c>
      <c r="R218" s="154">
        <f>$Q$218*$H$218</f>
        <v>0</v>
      </c>
      <c r="S218" s="154">
        <v>0</v>
      </c>
      <c r="T218" s="155">
        <f>$S$218*$H$218</f>
        <v>0</v>
      </c>
      <c r="AR218" s="89" t="s">
        <v>158</v>
      </c>
      <c r="AT218" s="89" t="s">
        <v>154</v>
      </c>
      <c r="AU218" s="89" t="s">
        <v>80</v>
      </c>
      <c r="AY218" s="6" t="s">
        <v>149</v>
      </c>
      <c r="BE218" s="156">
        <f>IF($N$218="základní",$J$218,0)</f>
        <v>0</v>
      </c>
      <c r="BF218" s="156">
        <f>IF($N$218="snížená",$J$218,0)</f>
        <v>0</v>
      </c>
      <c r="BG218" s="156">
        <f>IF($N$218="zákl. přenesená",$J$218,0)</f>
        <v>0</v>
      </c>
      <c r="BH218" s="156">
        <f>IF($N$218="sníž. přenesená",$J$218,0)</f>
        <v>0</v>
      </c>
      <c r="BI218" s="156">
        <f>IF($N$218="nulová",$J$218,0)</f>
        <v>0</v>
      </c>
      <c r="BJ218" s="89" t="s">
        <v>21</v>
      </c>
      <c r="BK218" s="156">
        <f>ROUND($I$218*$H$218,2)</f>
        <v>0</v>
      </c>
      <c r="BL218" s="89" t="s">
        <v>158</v>
      </c>
      <c r="BM218" s="89" t="s">
        <v>290</v>
      </c>
    </row>
    <row r="219" spans="2:65" s="6" customFormat="1" ht="16.5" customHeight="1" x14ac:dyDescent="0.3">
      <c r="B219" s="23"/>
      <c r="C219" s="24"/>
      <c r="D219" s="157" t="s">
        <v>159</v>
      </c>
      <c r="E219" s="24"/>
      <c r="F219" s="158" t="s">
        <v>762</v>
      </c>
      <c r="G219" s="24"/>
      <c r="H219" s="24"/>
      <c r="J219" s="24"/>
      <c r="K219" s="24"/>
      <c r="L219" s="43"/>
      <c r="M219" s="56"/>
      <c r="N219" s="24"/>
      <c r="O219" s="24"/>
      <c r="P219" s="24"/>
      <c r="Q219" s="24"/>
      <c r="R219" s="24"/>
      <c r="S219" s="24"/>
      <c r="T219" s="57"/>
      <c r="AT219" s="6" t="s">
        <v>159</v>
      </c>
      <c r="AU219" s="6" t="s">
        <v>80</v>
      </c>
    </row>
    <row r="220" spans="2:65" s="6" customFormat="1" ht="27" customHeight="1" x14ac:dyDescent="0.3">
      <c r="B220" s="23"/>
      <c r="C220" s="145" t="s">
        <v>335</v>
      </c>
      <c r="D220" s="145" t="s">
        <v>154</v>
      </c>
      <c r="E220" s="146" t="s">
        <v>1050</v>
      </c>
      <c r="F220" s="147" t="s">
        <v>1051</v>
      </c>
      <c r="G220" s="148" t="s">
        <v>266</v>
      </c>
      <c r="H220" s="149">
        <v>15</v>
      </c>
      <c r="I220" s="150"/>
      <c r="J220" s="151">
        <f>ROUND($I$220*$H$220,2)</f>
        <v>0</v>
      </c>
      <c r="K220" s="147" t="s">
        <v>560</v>
      </c>
      <c r="L220" s="43"/>
      <c r="M220" s="152"/>
      <c r="N220" s="153" t="s">
        <v>43</v>
      </c>
      <c r="O220" s="24"/>
      <c r="P220" s="154">
        <f>$O$220*$H$220</f>
        <v>0</v>
      </c>
      <c r="Q220" s="154">
        <v>0</v>
      </c>
      <c r="R220" s="154">
        <f>$Q$220*$H$220</f>
        <v>0</v>
      </c>
      <c r="S220" s="154">
        <v>0</v>
      </c>
      <c r="T220" s="155">
        <f>$S$220*$H$220</f>
        <v>0</v>
      </c>
      <c r="AR220" s="89" t="s">
        <v>158</v>
      </c>
      <c r="AT220" s="89" t="s">
        <v>154</v>
      </c>
      <c r="AU220" s="89" t="s">
        <v>80</v>
      </c>
      <c r="AY220" s="6" t="s">
        <v>149</v>
      </c>
      <c r="BE220" s="156">
        <f>IF($N$220="základní",$J$220,0)</f>
        <v>0</v>
      </c>
      <c r="BF220" s="156">
        <f>IF($N$220="snížená",$J$220,0)</f>
        <v>0</v>
      </c>
      <c r="BG220" s="156">
        <f>IF($N$220="zákl. přenesená",$J$220,0)</f>
        <v>0</v>
      </c>
      <c r="BH220" s="156">
        <f>IF($N$220="sníž. přenesená",$J$220,0)</f>
        <v>0</v>
      </c>
      <c r="BI220" s="156">
        <f>IF($N$220="nulová",$J$220,0)</f>
        <v>0</v>
      </c>
      <c r="BJ220" s="89" t="s">
        <v>21</v>
      </c>
      <c r="BK220" s="156">
        <f>ROUND($I$220*$H$220,2)</f>
        <v>0</v>
      </c>
      <c r="BL220" s="89" t="s">
        <v>158</v>
      </c>
      <c r="BM220" s="89" t="s">
        <v>293</v>
      </c>
    </row>
    <row r="221" spans="2:65" s="6" customFormat="1" ht="16.5" customHeight="1" x14ac:dyDescent="0.3">
      <c r="B221" s="23"/>
      <c r="C221" s="24"/>
      <c r="D221" s="157" t="s">
        <v>159</v>
      </c>
      <c r="E221" s="24"/>
      <c r="F221" s="158" t="s">
        <v>1052</v>
      </c>
      <c r="G221" s="24"/>
      <c r="H221" s="24"/>
      <c r="J221" s="24"/>
      <c r="K221" s="24"/>
      <c r="L221" s="43"/>
      <c r="M221" s="56"/>
      <c r="N221" s="24"/>
      <c r="O221" s="24"/>
      <c r="P221" s="24"/>
      <c r="Q221" s="24"/>
      <c r="R221" s="24"/>
      <c r="S221" s="24"/>
      <c r="T221" s="57"/>
      <c r="AT221" s="6" t="s">
        <v>159</v>
      </c>
      <c r="AU221" s="6" t="s">
        <v>80</v>
      </c>
    </row>
    <row r="222" spans="2:65" s="6" customFormat="1" ht="15.75" customHeight="1" x14ac:dyDescent="0.3">
      <c r="B222" s="23"/>
      <c r="C222" s="145" t="s">
        <v>338</v>
      </c>
      <c r="D222" s="145" t="s">
        <v>154</v>
      </c>
      <c r="E222" s="146" t="s">
        <v>767</v>
      </c>
      <c r="F222" s="147" t="s">
        <v>768</v>
      </c>
      <c r="G222" s="148" t="s">
        <v>559</v>
      </c>
      <c r="H222" s="149">
        <v>31.992000000000001</v>
      </c>
      <c r="I222" s="150"/>
      <c r="J222" s="151">
        <f>ROUND($I$222*$H$222,2)</f>
        <v>0</v>
      </c>
      <c r="K222" s="147" t="s">
        <v>560</v>
      </c>
      <c r="L222" s="43"/>
      <c r="M222" s="152"/>
      <c r="N222" s="153" t="s">
        <v>43</v>
      </c>
      <c r="O222" s="24"/>
      <c r="P222" s="154">
        <f>$O$222*$H$222</f>
        <v>0</v>
      </c>
      <c r="Q222" s="154">
        <v>0</v>
      </c>
      <c r="R222" s="154">
        <f>$Q$222*$H$222</f>
        <v>0</v>
      </c>
      <c r="S222" s="154">
        <v>0</v>
      </c>
      <c r="T222" s="155">
        <f>$S$222*$H$222</f>
        <v>0</v>
      </c>
      <c r="AR222" s="89" t="s">
        <v>158</v>
      </c>
      <c r="AT222" s="89" t="s">
        <v>154</v>
      </c>
      <c r="AU222" s="89" t="s">
        <v>80</v>
      </c>
      <c r="AY222" s="6" t="s">
        <v>149</v>
      </c>
      <c r="BE222" s="156">
        <f>IF($N$222="základní",$J$222,0)</f>
        <v>0</v>
      </c>
      <c r="BF222" s="156">
        <f>IF($N$222="snížená",$J$222,0)</f>
        <v>0</v>
      </c>
      <c r="BG222" s="156">
        <f>IF($N$222="zákl. přenesená",$J$222,0)</f>
        <v>0</v>
      </c>
      <c r="BH222" s="156">
        <f>IF($N$222="sníž. přenesená",$J$222,0)</f>
        <v>0</v>
      </c>
      <c r="BI222" s="156">
        <f>IF($N$222="nulová",$J$222,0)</f>
        <v>0</v>
      </c>
      <c r="BJ222" s="89" t="s">
        <v>21</v>
      </c>
      <c r="BK222" s="156">
        <f>ROUND($I$222*$H$222,2)</f>
        <v>0</v>
      </c>
      <c r="BL222" s="89" t="s">
        <v>158</v>
      </c>
      <c r="BM222" s="89" t="s">
        <v>297</v>
      </c>
    </row>
    <row r="223" spans="2:65" s="6" customFormat="1" ht="50.25" customHeight="1" x14ac:dyDescent="0.3">
      <c r="B223" s="23"/>
      <c r="C223" s="24"/>
      <c r="D223" s="157" t="s">
        <v>159</v>
      </c>
      <c r="E223" s="24"/>
      <c r="F223" s="158" t="s">
        <v>769</v>
      </c>
      <c r="G223" s="24"/>
      <c r="H223" s="24"/>
      <c r="J223" s="24"/>
      <c r="K223" s="24"/>
      <c r="L223" s="43"/>
      <c r="M223" s="56"/>
      <c r="N223" s="24"/>
      <c r="O223" s="24"/>
      <c r="P223" s="24"/>
      <c r="Q223" s="24"/>
      <c r="R223" s="24"/>
      <c r="S223" s="24"/>
      <c r="T223" s="57"/>
      <c r="AT223" s="6" t="s">
        <v>159</v>
      </c>
      <c r="AU223" s="6" t="s">
        <v>80</v>
      </c>
    </row>
    <row r="224" spans="2:65" s="6" customFormat="1" ht="15.75" customHeight="1" x14ac:dyDescent="0.3">
      <c r="B224" s="23"/>
      <c r="C224" s="145" t="s">
        <v>341</v>
      </c>
      <c r="D224" s="145" t="s">
        <v>154</v>
      </c>
      <c r="E224" s="146" t="s">
        <v>778</v>
      </c>
      <c r="F224" s="147" t="s">
        <v>779</v>
      </c>
      <c r="G224" s="148" t="s">
        <v>559</v>
      </c>
      <c r="H224" s="149">
        <v>14.414999999999999</v>
      </c>
      <c r="I224" s="150"/>
      <c r="J224" s="151">
        <f>ROUND($I$224*$H$224,2)</f>
        <v>0</v>
      </c>
      <c r="K224" s="147" t="s">
        <v>560</v>
      </c>
      <c r="L224" s="43"/>
      <c r="M224" s="152"/>
      <c r="N224" s="153" t="s">
        <v>43</v>
      </c>
      <c r="O224" s="24"/>
      <c r="P224" s="154">
        <f>$O$224*$H$224</f>
        <v>0</v>
      </c>
      <c r="Q224" s="154">
        <v>0</v>
      </c>
      <c r="R224" s="154">
        <f>$Q$224*$H$224</f>
        <v>0</v>
      </c>
      <c r="S224" s="154">
        <v>0</v>
      </c>
      <c r="T224" s="155">
        <f>$S$224*$H$224</f>
        <v>0</v>
      </c>
      <c r="AR224" s="89" t="s">
        <v>158</v>
      </c>
      <c r="AT224" s="89" t="s">
        <v>154</v>
      </c>
      <c r="AU224" s="89" t="s">
        <v>80</v>
      </c>
      <c r="AY224" s="6" t="s">
        <v>149</v>
      </c>
      <c r="BE224" s="156">
        <f>IF($N$224="základní",$J$224,0)</f>
        <v>0</v>
      </c>
      <c r="BF224" s="156">
        <f>IF($N$224="snížená",$J$224,0)</f>
        <v>0</v>
      </c>
      <c r="BG224" s="156">
        <f>IF($N$224="zákl. přenesená",$J$224,0)</f>
        <v>0</v>
      </c>
      <c r="BH224" s="156">
        <f>IF($N$224="sníž. přenesená",$J$224,0)</f>
        <v>0</v>
      </c>
      <c r="BI224" s="156">
        <f>IF($N$224="nulová",$J$224,0)</f>
        <v>0</v>
      </c>
      <c r="BJ224" s="89" t="s">
        <v>21</v>
      </c>
      <c r="BK224" s="156">
        <f>ROUND($I$224*$H$224,2)</f>
        <v>0</v>
      </c>
      <c r="BL224" s="89" t="s">
        <v>158</v>
      </c>
      <c r="BM224" s="89" t="s">
        <v>301</v>
      </c>
    </row>
    <row r="225" spans="2:65" s="6" customFormat="1" ht="27" customHeight="1" x14ac:dyDescent="0.3">
      <c r="B225" s="23"/>
      <c r="C225" s="24"/>
      <c r="D225" s="157" t="s">
        <v>159</v>
      </c>
      <c r="E225" s="24"/>
      <c r="F225" s="158" t="s">
        <v>780</v>
      </c>
      <c r="G225" s="24"/>
      <c r="H225" s="24"/>
      <c r="J225" s="24"/>
      <c r="K225" s="24"/>
      <c r="L225" s="43"/>
      <c r="M225" s="56"/>
      <c r="N225" s="24"/>
      <c r="O225" s="24"/>
      <c r="P225" s="24"/>
      <c r="Q225" s="24"/>
      <c r="R225" s="24"/>
      <c r="S225" s="24"/>
      <c r="T225" s="57"/>
      <c r="AT225" s="6" t="s">
        <v>159</v>
      </c>
      <c r="AU225" s="6" t="s">
        <v>80</v>
      </c>
    </row>
    <row r="226" spans="2:65" s="6" customFormat="1" ht="15.75" customHeight="1" x14ac:dyDescent="0.3">
      <c r="B226" s="159"/>
      <c r="C226" s="160"/>
      <c r="D226" s="161" t="s">
        <v>274</v>
      </c>
      <c r="E226" s="160"/>
      <c r="F226" s="162" t="s">
        <v>1053</v>
      </c>
      <c r="G226" s="160"/>
      <c r="H226" s="163">
        <v>14.414999999999999</v>
      </c>
      <c r="J226" s="160"/>
      <c r="K226" s="160"/>
      <c r="L226" s="164"/>
      <c r="M226" s="165"/>
      <c r="N226" s="160"/>
      <c r="O226" s="160"/>
      <c r="P226" s="160"/>
      <c r="Q226" s="160"/>
      <c r="R226" s="160"/>
      <c r="S226" s="160"/>
      <c r="T226" s="166"/>
      <c r="AT226" s="167" t="s">
        <v>274</v>
      </c>
      <c r="AU226" s="167" t="s">
        <v>80</v>
      </c>
      <c r="AV226" s="167" t="s">
        <v>80</v>
      </c>
      <c r="AW226" s="167" t="s">
        <v>122</v>
      </c>
      <c r="AX226" s="167" t="s">
        <v>72</v>
      </c>
      <c r="AY226" s="167" t="s">
        <v>149</v>
      </c>
    </row>
    <row r="227" spans="2:65" s="6" customFormat="1" ht="15.75" customHeight="1" x14ac:dyDescent="0.3">
      <c r="B227" s="168"/>
      <c r="C227" s="169"/>
      <c r="D227" s="161" t="s">
        <v>274</v>
      </c>
      <c r="E227" s="169"/>
      <c r="F227" s="170" t="s">
        <v>276</v>
      </c>
      <c r="G227" s="169"/>
      <c r="H227" s="171">
        <v>14.414999999999999</v>
      </c>
      <c r="J227" s="169"/>
      <c r="K227" s="169"/>
      <c r="L227" s="172"/>
      <c r="M227" s="173"/>
      <c r="N227" s="169"/>
      <c r="O227" s="169"/>
      <c r="P227" s="169"/>
      <c r="Q227" s="169"/>
      <c r="R227" s="169"/>
      <c r="S227" s="169"/>
      <c r="T227" s="174"/>
      <c r="AT227" s="175" t="s">
        <v>274</v>
      </c>
      <c r="AU227" s="175" t="s">
        <v>80</v>
      </c>
      <c r="AV227" s="175" t="s">
        <v>158</v>
      </c>
      <c r="AW227" s="175" t="s">
        <v>122</v>
      </c>
      <c r="AX227" s="175" t="s">
        <v>21</v>
      </c>
      <c r="AY227" s="175" t="s">
        <v>149</v>
      </c>
    </row>
    <row r="228" spans="2:65" s="6" customFormat="1" ht="15.75" customHeight="1" x14ac:dyDescent="0.3">
      <c r="B228" s="23"/>
      <c r="C228" s="145" t="s">
        <v>344</v>
      </c>
      <c r="D228" s="145" t="s">
        <v>154</v>
      </c>
      <c r="E228" s="146" t="s">
        <v>1054</v>
      </c>
      <c r="F228" s="147" t="s">
        <v>1055</v>
      </c>
      <c r="G228" s="148" t="s">
        <v>572</v>
      </c>
      <c r="H228" s="149">
        <v>34</v>
      </c>
      <c r="I228" s="150"/>
      <c r="J228" s="151">
        <f>ROUND($I$228*$H$228,2)</f>
        <v>0</v>
      </c>
      <c r="K228" s="147" t="s">
        <v>560</v>
      </c>
      <c r="L228" s="43"/>
      <c r="M228" s="152"/>
      <c r="N228" s="153" t="s">
        <v>43</v>
      </c>
      <c r="O228" s="24"/>
      <c r="P228" s="154">
        <f>$O$228*$H$228</f>
        <v>0</v>
      </c>
      <c r="Q228" s="154">
        <v>0</v>
      </c>
      <c r="R228" s="154">
        <f>$Q$228*$H$228</f>
        <v>0</v>
      </c>
      <c r="S228" s="154">
        <v>0</v>
      </c>
      <c r="T228" s="155">
        <f>$S$228*$H$228</f>
        <v>0</v>
      </c>
      <c r="AR228" s="89" t="s">
        <v>158</v>
      </c>
      <c r="AT228" s="89" t="s">
        <v>154</v>
      </c>
      <c r="AU228" s="89" t="s">
        <v>80</v>
      </c>
      <c r="AY228" s="6" t="s">
        <v>149</v>
      </c>
      <c r="BE228" s="156">
        <f>IF($N$228="základní",$J$228,0)</f>
        <v>0</v>
      </c>
      <c r="BF228" s="156">
        <f>IF($N$228="snížená",$J$228,0)</f>
        <v>0</v>
      </c>
      <c r="BG228" s="156">
        <f>IF($N$228="zákl. přenesená",$J$228,0)</f>
        <v>0</v>
      </c>
      <c r="BH228" s="156">
        <f>IF($N$228="sníž. přenesená",$J$228,0)</f>
        <v>0</v>
      </c>
      <c r="BI228" s="156">
        <f>IF($N$228="nulová",$J$228,0)</f>
        <v>0</v>
      </c>
      <c r="BJ228" s="89" t="s">
        <v>21</v>
      </c>
      <c r="BK228" s="156">
        <f>ROUND($I$228*$H$228,2)</f>
        <v>0</v>
      </c>
      <c r="BL228" s="89" t="s">
        <v>158</v>
      </c>
      <c r="BM228" s="89" t="s">
        <v>304</v>
      </c>
    </row>
    <row r="229" spans="2:65" s="6" customFormat="1" ht="27" customHeight="1" x14ac:dyDescent="0.3">
      <c r="B229" s="23"/>
      <c r="C229" s="24"/>
      <c r="D229" s="157" t="s">
        <v>159</v>
      </c>
      <c r="E229" s="24"/>
      <c r="F229" s="158" t="s">
        <v>1056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159</v>
      </c>
      <c r="AU229" s="6" t="s">
        <v>80</v>
      </c>
    </row>
    <row r="230" spans="2:65" s="6" customFormat="1" ht="15.75" customHeight="1" x14ac:dyDescent="0.3">
      <c r="B230" s="159"/>
      <c r="C230" s="160"/>
      <c r="D230" s="161" t="s">
        <v>274</v>
      </c>
      <c r="E230" s="160"/>
      <c r="F230" s="162" t="s">
        <v>1057</v>
      </c>
      <c r="G230" s="160"/>
      <c r="H230" s="163">
        <v>34</v>
      </c>
      <c r="J230" s="160"/>
      <c r="K230" s="160"/>
      <c r="L230" s="164"/>
      <c r="M230" s="165"/>
      <c r="N230" s="160"/>
      <c r="O230" s="160"/>
      <c r="P230" s="160"/>
      <c r="Q230" s="160"/>
      <c r="R230" s="160"/>
      <c r="S230" s="160"/>
      <c r="T230" s="166"/>
      <c r="AT230" s="167" t="s">
        <v>274</v>
      </c>
      <c r="AU230" s="167" t="s">
        <v>80</v>
      </c>
      <c r="AV230" s="167" t="s">
        <v>80</v>
      </c>
      <c r="AW230" s="167" t="s">
        <v>122</v>
      </c>
      <c r="AX230" s="167" t="s">
        <v>72</v>
      </c>
      <c r="AY230" s="167" t="s">
        <v>149</v>
      </c>
    </row>
    <row r="231" spans="2:65" s="6" customFormat="1" ht="15.75" customHeight="1" x14ac:dyDescent="0.3">
      <c r="B231" s="168"/>
      <c r="C231" s="169"/>
      <c r="D231" s="161" t="s">
        <v>274</v>
      </c>
      <c r="E231" s="169"/>
      <c r="F231" s="170" t="s">
        <v>276</v>
      </c>
      <c r="G231" s="169"/>
      <c r="H231" s="171">
        <v>34</v>
      </c>
      <c r="J231" s="169"/>
      <c r="K231" s="169"/>
      <c r="L231" s="172"/>
      <c r="M231" s="173"/>
      <c r="N231" s="169"/>
      <c r="O231" s="169"/>
      <c r="P231" s="169"/>
      <c r="Q231" s="169"/>
      <c r="R231" s="169"/>
      <c r="S231" s="169"/>
      <c r="T231" s="174"/>
      <c r="AT231" s="175" t="s">
        <v>274</v>
      </c>
      <c r="AU231" s="175" t="s">
        <v>80</v>
      </c>
      <c r="AV231" s="175" t="s">
        <v>158</v>
      </c>
      <c r="AW231" s="175" t="s">
        <v>122</v>
      </c>
      <c r="AX231" s="175" t="s">
        <v>21</v>
      </c>
      <c r="AY231" s="175" t="s">
        <v>149</v>
      </c>
    </row>
    <row r="232" spans="2:65" s="6" customFormat="1" ht="15.75" customHeight="1" x14ac:dyDescent="0.3">
      <c r="B232" s="23"/>
      <c r="C232" s="145" t="s">
        <v>347</v>
      </c>
      <c r="D232" s="145" t="s">
        <v>154</v>
      </c>
      <c r="E232" s="146" t="s">
        <v>801</v>
      </c>
      <c r="F232" s="147" t="s">
        <v>802</v>
      </c>
      <c r="G232" s="148" t="s">
        <v>559</v>
      </c>
      <c r="H232" s="149">
        <v>2.1669999999999998</v>
      </c>
      <c r="I232" s="150"/>
      <c r="J232" s="151">
        <f>ROUND($I$232*$H$232,2)</f>
        <v>0</v>
      </c>
      <c r="K232" s="147" t="s">
        <v>560</v>
      </c>
      <c r="L232" s="43"/>
      <c r="M232" s="152"/>
      <c r="N232" s="153" t="s">
        <v>43</v>
      </c>
      <c r="O232" s="24"/>
      <c r="P232" s="154">
        <f>$O$232*$H$232</f>
        <v>0</v>
      </c>
      <c r="Q232" s="154">
        <v>0</v>
      </c>
      <c r="R232" s="154">
        <f>$Q$232*$H$232</f>
        <v>0</v>
      </c>
      <c r="S232" s="154">
        <v>0</v>
      </c>
      <c r="T232" s="155">
        <f>$S$232*$H$232</f>
        <v>0</v>
      </c>
      <c r="AR232" s="89" t="s">
        <v>158</v>
      </c>
      <c r="AT232" s="89" t="s">
        <v>154</v>
      </c>
      <c r="AU232" s="89" t="s">
        <v>80</v>
      </c>
      <c r="AY232" s="6" t="s">
        <v>149</v>
      </c>
      <c r="BE232" s="156">
        <f>IF($N$232="základní",$J$232,0)</f>
        <v>0</v>
      </c>
      <c r="BF232" s="156">
        <f>IF($N$232="snížená",$J$232,0)</f>
        <v>0</v>
      </c>
      <c r="BG232" s="156">
        <f>IF($N$232="zákl. přenesená",$J$232,0)</f>
        <v>0</v>
      </c>
      <c r="BH232" s="156">
        <f>IF($N$232="sníž. přenesená",$J$232,0)</f>
        <v>0</v>
      </c>
      <c r="BI232" s="156">
        <f>IF($N$232="nulová",$J$232,0)</f>
        <v>0</v>
      </c>
      <c r="BJ232" s="89" t="s">
        <v>21</v>
      </c>
      <c r="BK232" s="156">
        <f>ROUND($I$232*$H$232,2)</f>
        <v>0</v>
      </c>
      <c r="BL232" s="89" t="s">
        <v>158</v>
      </c>
      <c r="BM232" s="89" t="s">
        <v>307</v>
      </c>
    </row>
    <row r="233" spans="2:65" s="6" customFormat="1" ht="16.5" customHeight="1" x14ac:dyDescent="0.3">
      <c r="B233" s="23"/>
      <c r="C233" s="24"/>
      <c r="D233" s="157" t="s">
        <v>159</v>
      </c>
      <c r="E233" s="24"/>
      <c r="F233" s="158" t="s">
        <v>803</v>
      </c>
      <c r="G233" s="24"/>
      <c r="H233" s="24"/>
      <c r="J233" s="24"/>
      <c r="K233" s="24"/>
      <c r="L233" s="43"/>
      <c r="M233" s="56"/>
      <c r="N233" s="24"/>
      <c r="O233" s="24"/>
      <c r="P233" s="24"/>
      <c r="Q233" s="24"/>
      <c r="R233" s="24"/>
      <c r="S233" s="24"/>
      <c r="T233" s="57"/>
      <c r="AT233" s="6" t="s">
        <v>159</v>
      </c>
      <c r="AU233" s="6" t="s">
        <v>80</v>
      </c>
    </row>
    <row r="234" spans="2:65" s="6" customFormat="1" ht="15.75" customHeight="1" x14ac:dyDescent="0.3">
      <c r="B234" s="159"/>
      <c r="C234" s="160"/>
      <c r="D234" s="161" t="s">
        <v>274</v>
      </c>
      <c r="E234" s="160"/>
      <c r="F234" s="162" t="s">
        <v>1058</v>
      </c>
      <c r="G234" s="160"/>
      <c r="H234" s="163">
        <v>2.1669999999999998</v>
      </c>
      <c r="J234" s="160"/>
      <c r="K234" s="160"/>
      <c r="L234" s="164"/>
      <c r="M234" s="165"/>
      <c r="N234" s="160"/>
      <c r="O234" s="160"/>
      <c r="P234" s="160"/>
      <c r="Q234" s="160"/>
      <c r="R234" s="160"/>
      <c r="S234" s="160"/>
      <c r="T234" s="166"/>
      <c r="AT234" s="167" t="s">
        <v>274</v>
      </c>
      <c r="AU234" s="167" t="s">
        <v>80</v>
      </c>
      <c r="AV234" s="167" t="s">
        <v>80</v>
      </c>
      <c r="AW234" s="167" t="s">
        <v>122</v>
      </c>
      <c r="AX234" s="167" t="s">
        <v>72</v>
      </c>
      <c r="AY234" s="167" t="s">
        <v>149</v>
      </c>
    </row>
    <row r="235" spans="2:65" s="6" customFormat="1" ht="15.75" customHeight="1" x14ac:dyDescent="0.3">
      <c r="B235" s="168"/>
      <c r="C235" s="169"/>
      <c r="D235" s="161" t="s">
        <v>274</v>
      </c>
      <c r="E235" s="169"/>
      <c r="F235" s="170" t="s">
        <v>276</v>
      </c>
      <c r="G235" s="169"/>
      <c r="H235" s="171">
        <v>2.1669999999999998</v>
      </c>
      <c r="J235" s="169"/>
      <c r="K235" s="169"/>
      <c r="L235" s="172"/>
      <c r="M235" s="173"/>
      <c r="N235" s="169"/>
      <c r="O235" s="169"/>
      <c r="P235" s="169"/>
      <c r="Q235" s="169"/>
      <c r="R235" s="169"/>
      <c r="S235" s="169"/>
      <c r="T235" s="174"/>
      <c r="AT235" s="175" t="s">
        <v>274</v>
      </c>
      <c r="AU235" s="175" t="s">
        <v>80</v>
      </c>
      <c r="AV235" s="175" t="s">
        <v>158</v>
      </c>
      <c r="AW235" s="175" t="s">
        <v>122</v>
      </c>
      <c r="AX235" s="175" t="s">
        <v>21</v>
      </c>
      <c r="AY235" s="175" t="s">
        <v>149</v>
      </c>
    </row>
    <row r="236" spans="2:65" s="6" customFormat="1" ht="15.75" customHeight="1" x14ac:dyDescent="0.3">
      <c r="B236" s="23"/>
      <c r="C236" s="145" t="s">
        <v>350</v>
      </c>
      <c r="D236" s="145" t="s">
        <v>154</v>
      </c>
      <c r="E236" s="146" t="s">
        <v>805</v>
      </c>
      <c r="F236" s="147" t="s">
        <v>806</v>
      </c>
      <c r="G236" s="148" t="s">
        <v>559</v>
      </c>
      <c r="H236" s="149">
        <v>3.895</v>
      </c>
      <c r="I236" s="150"/>
      <c r="J236" s="151">
        <f>ROUND($I$236*$H$236,2)</f>
        <v>0</v>
      </c>
      <c r="K236" s="147" t="s">
        <v>560</v>
      </c>
      <c r="L236" s="43"/>
      <c r="M236" s="152"/>
      <c r="N236" s="153" t="s">
        <v>43</v>
      </c>
      <c r="O236" s="24"/>
      <c r="P236" s="154">
        <f>$O$236*$H$236</f>
        <v>0</v>
      </c>
      <c r="Q236" s="154">
        <v>0</v>
      </c>
      <c r="R236" s="154">
        <f>$Q$236*$H$236</f>
        <v>0</v>
      </c>
      <c r="S236" s="154">
        <v>0</v>
      </c>
      <c r="T236" s="155">
        <f>$S$236*$H$236</f>
        <v>0</v>
      </c>
      <c r="AR236" s="89" t="s">
        <v>158</v>
      </c>
      <c r="AT236" s="89" t="s">
        <v>154</v>
      </c>
      <c r="AU236" s="89" t="s">
        <v>80</v>
      </c>
      <c r="AY236" s="6" t="s">
        <v>149</v>
      </c>
      <c r="BE236" s="156">
        <f>IF($N$236="základní",$J$236,0)</f>
        <v>0</v>
      </c>
      <c r="BF236" s="156">
        <f>IF($N$236="snížená",$J$236,0)</f>
        <v>0</v>
      </c>
      <c r="BG236" s="156">
        <f>IF($N$236="zákl. přenesená",$J$236,0)</f>
        <v>0</v>
      </c>
      <c r="BH236" s="156">
        <f>IF($N$236="sníž. přenesená",$J$236,0)</f>
        <v>0</v>
      </c>
      <c r="BI236" s="156">
        <f>IF($N$236="nulová",$J$236,0)</f>
        <v>0</v>
      </c>
      <c r="BJ236" s="89" t="s">
        <v>21</v>
      </c>
      <c r="BK236" s="156">
        <f>ROUND($I$236*$H$236,2)</f>
        <v>0</v>
      </c>
      <c r="BL236" s="89" t="s">
        <v>158</v>
      </c>
      <c r="BM236" s="89" t="s">
        <v>310</v>
      </c>
    </row>
    <row r="237" spans="2:65" s="6" customFormat="1" ht="27" customHeight="1" x14ac:dyDescent="0.3">
      <c r="B237" s="23"/>
      <c r="C237" s="24"/>
      <c r="D237" s="157" t="s">
        <v>159</v>
      </c>
      <c r="E237" s="24"/>
      <c r="F237" s="158" t="s">
        <v>807</v>
      </c>
      <c r="G237" s="24"/>
      <c r="H237" s="24"/>
      <c r="J237" s="24"/>
      <c r="K237" s="24"/>
      <c r="L237" s="43"/>
      <c r="M237" s="56"/>
      <c r="N237" s="24"/>
      <c r="O237" s="24"/>
      <c r="P237" s="24"/>
      <c r="Q237" s="24"/>
      <c r="R237" s="24"/>
      <c r="S237" s="24"/>
      <c r="T237" s="57"/>
      <c r="AT237" s="6" t="s">
        <v>159</v>
      </c>
      <c r="AU237" s="6" t="s">
        <v>80</v>
      </c>
    </row>
    <row r="238" spans="2:65" s="6" customFormat="1" ht="15.75" customHeight="1" x14ac:dyDescent="0.3">
      <c r="B238" s="159"/>
      <c r="C238" s="160"/>
      <c r="D238" s="161" t="s">
        <v>274</v>
      </c>
      <c r="E238" s="160"/>
      <c r="F238" s="162" t="s">
        <v>1059</v>
      </c>
      <c r="G238" s="160"/>
      <c r="H238" s="163">
        <v>3.895</v>
      </c>
      <c r="J238" s="160"/>
      <c r="K238" s="160"/>
      <c r="L238" s="164"/>
      <c r="M238" s="165"/>
      <c r="N238" s="160"/>
      <c r="O238" s="160"/>
      <c r="P238" s="160"/>
      <c r="Q238" s="160"/>
      <c r="R238" s="160"/>
      <c r="S238" s="160"/>
      <c r="T238" s="166"/>
      <c r="AT238" s="167" t="s">
        <v>274</v>
      </c>
      <c r="AU238" s="167" t="s">
        <v>80</v>
      </c>
      <c r="AV238" s="167" t="s">
        <v>80</v>
      </c>
      <c r="AW238" s="167" t="s">
        <v>122</v>
      </c>
      <c r="AX238" s="167" t="s">
        <v>72</v>
      </c>
      <c r="AY238" s="167" t="s">
        <v>149</v>
      </c>
    </row>
    <row r="239" spans="2:65" s="6" customFormat="1" ht="15.75" customHeight="1" x14ac:dyDescent="0.3">
      <c r="B239" s="168"/>
      <c r="C239" s="169"/>
      <c r="D239" s="161" t="s">
        <v>274</v>
      </c>
      <c r="E239" s="169"/>
      <c r="F239" s="170" t="s">
        <v>276</v>
      </c>
      <c r="G239" s="169"/>
      <c r="H239" s="171">
        <v>3.895</v>
      </c>
      <c r="J239" s="169"/>
      <c r="K239" s="169"/>
      <c r="L239" s="172"/>
      <c r="M239" s="173"/>
      <c r="N239" s="169"/>
      <c r="O239" s="169"/>
      <c r="P239" s="169"/>
      <c r="Q239" s="169"/>
      <c r="R239" s="169"/>
      <c r="S239" s="169"/>
      <c r="T239" s="174"/>
      <c r="AT239" s="175" t="s">
        <v>274</v>
      </c>
      <c r="AU239" s="175" t="s">
        <v>80</v>
      </c>
      <c r="AV239" s="175" t="s">
        <v>158</v>
      </c>
      <c r="AW239" s="175" t="s">
        <v>122</v>
      </c>
      <c r="AX239" s="175" t="s">
        <v>21</v>
      </c>
      <c r="AY239" s="175" t="s">
        <v>149</v>
      </c>
    </row>
    <row r="240" spans="2:65" s="6" customFormat="1" ht="15.75" customHeight="1" x14ac:dyDescent="0.3">
      <c r="B240" s="23"/>
      <c r="C240" s="145" t="s">
        <v>353</v>
      </c>
      <c r="D240" s="145" t="s">
        <v>154</v>
      </c>
      <c r="E240" s="146" t="s">
        <v>1060</v>
      </c>
      <c r="F240" s="147" t="s">
        <v>1061</v>
      </c>
      <c r="G240" s="148" t="s">
        <v>157</v>
      </c>
      <c r="H240" s="149">
        <v>1</v>
      </c>
      <c r="I240" s="150"/>
      <c r="J240" s="151">
        <f>ROUND($I$240*$H$240,2)</f>
        <v>0</v>
      </c>
      <c r="K240" s="147" t="s">
        <v>560</v>
      </c>
      <c r="L240" s="43"/>
      <c r="M240" s="152"/>
      <c r="N240" s="153" t="s">
        <v>43</v>
      </c>
      <c r="O240" s="24"/>
      <c r="P240" s="154">
        <f>$O$240*$H$240</f>
        <v>0</v>
      </c>
      <c r="Q240" s="154">
        <v>0</v>
      </c>
      <c r="R240" s="154">
        <f>$Q$240*$H$240</f>
        <v>0</v>
      </c>
      <c r="S240" s="154">
        <v>0</v>
      </c>
      <c r="T240" s="155">
        <f>$S$240*$H$240</f>
        <v>0</v>
      </c>
      <c r="AR240" s="89" t="s">
        <v>158</v>
      </c>
      <c r="AT240" s="89" t="s">
        <v>154</v>
      </c>
      <c r="AU240" s="89" t="s">
        <v>80</v>
      </c>
      <c r="AY240" s="6" t="s">
        <v>149</v>
      </c>
      <c r="BE240" s="156">
        <f>IF($N$240="základní",$J$240,0)</f>
        <v>0</v>
      </c>
      <c r="BF240" s="156">
        <f>IF($N$240="snížená",$J$240,0)</f>
        <v>0</v>
      </c>
      <c r="BG240" s="156">
        <f>IF($N$240="zákl. přenesená",$J$240,0)</f>
        <v>0</v>
      </c>
      <c r="BH240" s="156">
        <f>IF($N$240="sníž. přenesená",$J$240,0)</f>
        <v>0</v>
      </c>
      <c r="BI240" s="156">
        <f>IF($N$240="nulová",$J$240,0)</f>
        <v>0</v>
      </c>
      <c r="BJ240" s="89" t="s">
        <v>21</v>
      </c>
      <c r="BK240" s="156">
        <f>ROUND($I$240*$H$240,2)</f>
        <v>0</v>
      </c>
      <c r="BL240" s="89" t="s">
        <v>158</v>
      </c>
      <c r="BM240" s="89" t="s">
        <v>315</v>
      </c>
    </row>
    <row r="241" spans="2:65" s="6" customFormat="1" ht="27" customHeight="1" x14ac:dyDescent="0.3">
      <c r="B241" s="23"/>
      <c r="C241" s="24"/>
      <c r="D241" s="157" t="s">
        <v>159</v>
      </c>
      <c r="E241" s="24"/>
      <c r="F241" s="158" t="s">
        <v>1062</v>
      </c>
      <c r="G241" s="24"/>
      <c r="H241" s="24"/>
      <c r="J241" s="24"/>
      <c r="K241" s="24"/>
      <c r="L241" s="43"/>
      <c r="M241" s="56"/>
      <c r="N241" s="24"/>
      <c r="O241" s="24"/>
      <c r="P241" s="24"/>
      <c r="Q241" s="24"/>
      <c r="R241" s="24"/>
      <c r="S241" s="24"/>
      <c r="T241" s="57"/>
      <c r="AT241" s="6" t="s">
        <v>159</v>
      </c>
      <c r="AU241" s="6" t="s">
        <v>80</v>
      </c>
    </row>
    <row r="242" spans="2:65" s="6" customFormat="1" ht="15.75" customHeight="1" x14ac:dyDescent="0.3">
      <c r="B242" s="23"/>
      <c r="C242" s="145" t="s">
        <v>356</v>
      </c>
      <c r="D242" s="145" t="s">
        <v>154</v>
      </c>
      <c r="E242" s="146" t="s">
        <v>808</v>
      </c>
      <c r="F242" s="147" t="s">
        <v>809</v>
      </c>
      <c r="G242" s="148" t="s">
        <v>157</v>
      </c>
      <c r="H242" s="149">
        <v>4</v>
      </c>
      <c r="I242" s="150"/>
      <c r="J242" s="151">
        <f>ROUND($I$242*$H$242,2)</f>
        <v>0</v>
      </c>
      <c r="K242" s="147" t="s">
        <v>560</v>
      </c>
      <c r="L242" s="43"/>
      <c r="M242" s="152"/>
      <c r="N242" s="153" t="s">
        <v>43</v>
      </c>
      <c r="O242" s="24"/>
      <c r="P242" s="154">
        <f>$O$242*$H$242</f>
        <v>0</v>
      </c>
      <c r="Q242" s="154">
        <v>0</v>
      </c>
      <c r="R242" s="154">
        <f>$Q$242*$H$242</f>
        <v>0</v>
      </c>
      <c r="S242" s="154">
        <v>0</v>
      </c>
      <c r="T242" s="155">
        <f>$S$242*$H$242</f>
        <v>0</v>
      </c>
      <c r="AR242" s="89" t="s">
        <v>158</v>
      </c>
      <c r="AT242" s="89" t="s">
        <v>154</v>
      </c>
      <c r="AU242" s="89" t="s">
        <v>80</v>
      </c>
      <c r="AY242" s="6" t="s">
        <v>149</v>
      </c>
      <c r="BE242" s="156">
        <f>IF($N$242="základní",$J$242,0)</f>
        <v>0</v>
      </c>
      <c r="BF242" s="156">
        <f>IF($N$242="snížená",$J$242,0)</f>
        <v>0</v>
      </c>
      <c r="BG242" s="156">
        <f>IF($N$242="zákl. přenesená",$J$242,0)</f>
        <v>0</v>
      </c>
      <c r="BH242" s="156">
        <f>IF($N$242="sníž. přenesená",$J$242,0)</f>
        <v>0</v>
      </c>
      <c r="BI242" s="156">
        <f>IF($N$242="nulová",$J$242,0)</f>
        <v>0</v>
      </c>
      <c r="BJ242" s="89" t="s">
        <v>21</v>
      </c>
      <c r="BK242" s="156">
        <f>ROUND($I$242*$H$242,2)</f>
        <v>0</v>
      </c>
      <c r="BL242" s="89" t="s">
        <v>158</v>
      </c>
      <c r="BM242" s="89" t="s">
        <v>319</v>
      </c>
    </row>
    <row r="243" spans="2:65" s="6" customFormat="1" ht="27" customHeight="1" x14ac:dyDescent="0.3">
      <c r="B243" s="23"/>
      <c r="C243" s="24"/>
      <c r="D243" s="157" t="s">
        <v>159</v>
      </c>
      <c r="E243" s="24"/>
      <c r="F243" s="158" t="s">
        <v>810</v>
      </c>
      <c r="G243" s="24"/>
      <c r="H243" s="24"/>
      <c r="J243" s="24"/>
      <c r="K243" s="24"/>
      <c r="L243" s="43"/>
      <c r="M243" s="56"/>
      <c r="N243" s="24"/>
      <c r="O243" s="24"/>
      <c r="P243" s="24"/>
      <c r="Q243" s="24"/>
      <c r="R243" s="24"/>
      <c r="S243" s="24"/>
      <c r="T243" s="57"/>
      <c r="AT243" s="6" t="s">
        <v>159</v>
      </c>
      <c r="AU243" s="6" t="s">
        <v>80</v>
      </c>
    </row>
    <row r="244" spans="2:65" s="6" customFormat="1" ht="15.75" customHeight="1" x14ac:dyDescent="0.3">
      <c r="B244" s="23"/>
      <c r="C244" s="145" t="s">
        <v>359</v>
      </c>
      <c r="D244" s="145" t="s">
        <v>154</v>
      </c>
      <c r="E244" s="146" t="s">
        <v>811</v>
      </c>
      <c r="F244" s="147" t="s">
        <v>812</v>
      </c>
      <c r="G244" s="148" t="s">
        <v>157</v>
      </c>
      <c r="H244" s="149">
        <v>1</v>
      </c>
      <c r="I244" s="150"/>
      <c r="J244" s="151">
        <f>ROUND($I$244*$H$244,2)</f>
        <v>0</v>
      </c>
      <c r="K244" s="147" t="s">
        <v>560</v>
      </c>
      <c r="L244" s="43"/>
      <c r="M244" s="152"/>
      <c r="N244" s="153" t="s">
        <v>43</v>
      </c>
      <c r="O244" s="24"/>
      <c r="P244" s="154">
        <f>$O$244*$H$244</f>
        <v>0</v>
      </c>
      <c r="Q244" s="154">
        <v>0</v>
      </c>
      <c r="R244" s="154">
        <f>$Q$244*$H$244</f>
        <v>0</v>
      </c>
      <c r="S244" s="154">
        <v>0</v>
      </c>
      <c r="T244" s="155">
        <f>$S$244*$H$244</f>
        <v>0</v>
      </c>
      <c r="AR244" s="89" t="s">
        <v>158</v>
      </c>
      <c r="AT244" s="89" t="s">
        <v>154</v>
      </c>
      <c r="AU244" s="89" t="s">
        <v>80</v>
      </c>
      <c r="AY244" s="6" t="s">
        <v>149</v>
      </c>
      <c r="BE244" s="156">
        <f>IF($N$244="základní",$J$244,0)</f>
        <v>0</v>
      </c>
      <c r="BF244" s="156">
        <f>IF($N$244="snížená",$J$244,0)</f>
        <v>0</v>
      </c>
      <c r="BG244" s="156">
        <f>IF($N$244="zákl. přenesená",$J$244,0)</f>
        <v>0</v>
      </c>
      <c r="BH244" s="156">
        <f>IF($N$244="sníž. přenesená",$J$244,0)</f>
        <v>0</v>
      </c>
      <c r="BI244" s="156">
        <f>IF($N$244="nulová",$J$244,0)</f>
        <v>0</v>
      </c>
      <c r="BJ244" s="89" t="s">
        <v>21</v>
      </c>
      <c r="BK244" s="156">
        <f>ROUND($I$244*$H$244,2)</f>
        <v>0</v>
      </c>
      <c r="BL244" s="89" t="s">
        <v>158</v>
      </c>
      <c r="BM244" s="89" t="s">
        <v>323</v>
      </c>
    </row>
    <row r="245" spans="2:65" s="6" customFormat="1" ht="27" customHeight="1" x14ac:dyDescent="0.3">
      <c r="B245" s="23"/>
      <c r="C245" s="24"/>
      <c r="D245" s="157" t="s">
        <v>159</v>
      </c>
      <c r="E245" s="24"/>
      <c r="F245" s="158" t="s">
        <v>813</v>
      </c>
      <c r="G245" s="24"/>
      <c r="H245" s="24"/>
      <c r="J245" s="24"/>
      <c r="K245" s="24"/>
      <c r="L245" s="43"/>
      <c r="M245" s="56"/>
      <c r="N245" s="24"/>
      <c r="O245" s="24"/>
      <c r="P245" s="24"/>
      <c r="Q245" s="24"/>
      <c r="R245" s="24"/>
      <c r="S245" s="24"/>
      <c r="T245" s="57"/>
      <c r="AT245" s="6" t="s">
        <v>159</v>
      </c>
      <c r="AU245" s="6" t="s">
        <v>80</v>
      </c>
    </row>
    <row r="246" spans="2:65" s="6" customFormat="1" ht="15.75" customHeight="1" x14ac:dyDescent="0.3">
      <c r="B246" s="23"/>
      <c r="C246" s="145" t="s">
        <v>362</v>
      </c>
      <c r="D246" s="145" t="s">
        <v>154</v>
      </c>
      <c r="E246" s="146" t="s">
        <v>1063</v>
      </c>
      <c r="F246" s="147" t="s">
        <v>1064</v>
      </c>
      <c r="G246" s="148" t="s">
        <v>272</v>
      </c>
      <c r="H246" s="149">
        <v>3.1</v>
      </c>
      <c r="I246" s="150"/>
      <c r="J246" s="151">
        <f>ROUND($I$246*$H$246,2)</f>
        <v>0</v>
      </c>
      <c r="K246" s="147" t="s">
        <v>560</v>
      </c>
      <c r="L246" s="43"/>
      <c r="M246" s="152"/>
      <c r="N246" s="153" t="s">
        <v>43</v>
      </c>
      <c r="O246" s="24"/>
      <c r="P246" s="154">
        <f>$O$246*$H$246</f>
        <v>0</v>
      </c>
      <c r="Q246" s="154">
        <v>0</v>
      </c>
      <c r="R246" s="154">
        <f>$Q$246*$H$246</f>
        <v>0</v>
      </c>
      <c r="S246" s="154">
        <v>0</v>
      </c>
      <c r="T246" s="155">
        <f>$S$246*$H$246</f>
        <v>0</v>
      </c>
      <c r="AR246" s="89" t="s">
        <v>158</v>
      </c>
      <c r="AT246" s="89" t="s">
        <v>154</v>
      </c>
      <c r="AU246" s="89" t="s">
        <v>80</v>
      </c>
      <c r="AY246" s="6" t="s">
        <v>149</v>
      </c>
      <c r="BE246" s="156">
        <f>IF($N$246="základní",$J$246,0)</f>
        <v>0</v>
      </c>
      <c r="BF246" s="156">
        <f>IF($N$246="snížená",$J$246,0)</f>
        <v>0</v>
      </c>
      <c r="BG246" s="156">
        <f>IF($N$246="zákl. přenesená",$J$246,0)</f>
        <v>0</v>
      </c>
      <c r="BH246" s="156">
        <f>IF($N$246="sníž. přenesená",$J$246,0)</f>
        <v>0</v>
      </c>
      <c r="BI246" s="156">
        <f>IF($N$246="nulová",$J$246,0)</f>
        <v>0</v>
      </c>
      <c r="BJ246" s="89" t="s">
        <v>21</v>
      </c>
      <c r="BK246" s="156">
        <f>ROUND($I$246*$H$246,2)</f>
        <v>0</v>
      </c>
      <c r="BL246" s="89" t="s">
        <v>158</v>
      </c>
      <c r="BM246" s="89" t="s">
        <v>326</v>
      </c>
    </row>
    <row r="247" spans="2:65" s="6" customFormat="1" ht="27" customHeight="1" x14ac:dyDescent="0.3">
      <c r="B247" s="23"/>
      <c r="C247" s="24"/>
      <c r="D247" s="157" t="s">
        <v>159</v>
      </c>
      <c r="E247" s="24"/>
      <c r="F247" s="158" t="s">
        <v>1065</v>
      </c>
      <c r="G247" s="24"/>
      <c r="H247" s="24"/>
      <c r="J247" s="24"/>
      <c r="K247" s="24"/>
      <c r="L247" s="43"/>
      <c r="M247" s="56"/>
      <c r="N247" s="24"/>
      <c r="O247" s="24"/>
      <c r="P247" s="24"/>
      <c r="Q247" s="24"/>
      <c r="R247" s="24"/>
      <c r="S247" s="24"/>
      <c r="T247" s="57"/>
      <c r="AT247" s="6" t="s">
        <v>159</v>
      </c>
      <c r="AU247" s="6" t="s">
        <v>80</v>
      </c>
    </row>
    <row r="248" spans="2:65" s="6" customFormat="1" ht="15.75" customHeight="1" x14ac:dyDescent="0.3">
      <c r="B248" s="23"/>
      <c r="C248" s="145" t="s">
        <v>365</v>
      </c>
      <c r="D248" s="145" t="s">
        <v>154</v>
      </c>
      <c r="E248" s="146" t="s">
        <v>821</v>
      </c>
      <c r="F248" s="147" t="s">
        <v>822</v>
      </c>
      <c r="G248" s="148" t="s">
        <v>559</v>
      </c>
      <c r="H248" s="149">
        <v>31.992000000000001</v>
      </c>
      <c r="I248" s="150"/>
      <c r="J248" s="151">
        <f>ROUND($I$248*$H$248,2)</f>
        <v>0</v>
      </c>
      <c r="K248" s="147" t="s">
        <v>560</v>
      </c>
      <c r="L248" s="43"/>
      <c r="M248" s="152"/>
      <c r="N248" s="153" t="s">
        <v>43</v>
      </c>
      <c r="O248" s="24"/>
      <c r="P248" s="154">
        <f>$O$248*$H$248</f>
        <v>0</v>
      </c>
      <c r="Q248" s="154">
        <v>0</v>
      </c>
      <c r="R248" s="154">
        <f>$Q$248*$H$248</f>
        <v>0</v>
      </c>
      <c r="S248" s="154">
        <v>0</v>
      </c>
      <c r="T248" s="155">
        <f>$S$248*$H$248</f>
        <v>0</v>
      </c>
      <c r="AR248" s="89" t="s">
        <v>158</v>
      </c>
      <c r="AT248" s="89" t="s">
        <v>154</v>
      </c>
      <c r="AU248" s="89" t="s">
        <v>80</v>
      </c>
      <c r="AY248" s="6" t="s">
        <v>149</v>
      </c>
      <c r="BE248" s="156">
        <f>IF($N$248="základní",$J$248,0)</f>
        <v>0</v>
      </c>
      <c r="BF248" s="156">
        <f>IF($N$248="snížená",$J$248,0)</f>
        <v>0</v>
      </c>
      <c r="BG248" s="156">
        <f>IF($N$248="zákl. přenesená",$J$248,0)</f>
        <v>0</v>
      </c>
      <c r="BH248" s="156">
        <f>IF($N$248="sníž. přenesená",$J$248,0)</f>
        <v>0</v>
      </c>
      <c r="BI248" s="156">
        <f>IF($N$248="nulová",$J$248,0)</f>
        <v>0</v>
      </c>
      <c r="BJ248" s="89" t="s">
        <v>21</v>
      </c>
      <c r="BK248" s="156">
        <f>ROUND($I$248*$H$248,2)</f>
        <v>0</v>
      </c>
      <c r="BL248" s="89" t="s">
        <v>158</v>
      </c>
      <c r="BM248" s="89" t="s">
        <v>330</v>
      </c>
    </row>
    <row r="249" spans="2:65" s="6" customFormat="1" ht="16.5" customHeight="1" x14ac:dyDescent="0.3">
      <c r="B249" s="23"/>
      <c r="C249" s="24"/>
      <c r="D249" s="157" t="s">
        <v>159</v>
      </c>
      <c r="E249" s="24"/>
      <c r="F249" s="158" t="s">
        <v>823</v>
      </c>
      <c r="G249" s="24"/>
      <c r="H249" s="24"/>
      <c r="J249" s="24"/>
      <c r="K249" s="24"/>
      <c r="L249" s="43"/>
      <c r="M249" s="56"/>
      <c r="N249" s="24"/>
      <c r="O249" s="24"/>
      <c r="P249" s="24"/>
      <c r="Q249" s="24"/>
      <c r="R249" s="24"/>
      <c r="S249" s="24"/>
      <c r="T249" s="57"/>
      <c r="AT249" s="6" t="s">
        <v>159</v>
      </c>
      <c r="AU249" s="6" t="s">
        <v>80</v>
      </c>
    </row>
    <row r="250" spans="2:65" s="6" customFormat="1" ht="15.75" customHeight="1" x14ac:dyDescent="0.3">
      <c r="B250" s="159"/>
      <c r="C250" s="160"/>
      <c r="D250" s="161" t="s">
        <v>274</v>
      </c>
      <c r="E250" s="160"/>
      <c r="F250" s="162" t="s">
        <v>1066</v>
      </c>
      <c r="G250" s="160"/>
      <c r="H250" s="163">
        <v>31.992000000000001</v>
      </c>
      <c r="J250" s="160"/>
      <c r="K250" s="160"/>
      <c r="L250" s="164"/>
      <c r="M250" s="165"/>
      <c r="N250" s="160"/>
      <c r="O250" s="160"/>
      <c r="P250" s="160"/>
      <c r="Q250" s="160"/>
      <c r="R250" s="160"/>
      <c r="S250" s="160"/>
      <c r="T250" s="166"/>
      <c r="AT250" s="167" t="s">
        <v>274</v>
      </c>
      <c r="AU250" s="167" t="s">
        <v>80</v>
      </c>
      <c r="AV250" s="167" t="s">
        <v>80</v>
      </c>
      <c r="AW250" s="167" t="s">
        <v>122</v>
      </c>
      <c r="AX250" s="167" t="s">
        <v>72</v>
      </c>
      <c r="AY250" s="167" t="s">
        <v>149</v>
      </c>
    </row>
    <row r="251" spans="2:65" s="6" customFormat="1" ht="15.75" customHeight="1" x14ac:dyDescent="0.3">
      <c r="B251" s="168"/>
      <c r="C251" s="169"/>
      <c r="D251" s="161" t="s">
        <v>274</v>
      </c>
      <c r="E251" s="169"/>
      <c r="F251" s="170" t="s">
        <v>276</v>
      </c>
      <c r="G251" s="169"/>
      <c r="H251" s="171">
        <v>31.992000000000001</v>
      </c>
      <c r="J251" s="169"/>
      <c r="K251" s="169"/>
      <c r="L251" s="172"/>
      <c r="M251" s="173"/>
      <c r="N251" s="169"/>
      <c r="O251" s="169"/>
      <c r="P251" s="169"/>
      <c r="Q251" s="169"/>
      <c r="R251" s="169"/>
      <c r="S251" s="169"/>
      <c r="T251" s="174"/>
      <c r="AT251" s="175" t="s">
        <v>274</v>
      </c>
      <c r="AU251" s="175" t="s">
        <v>80</v>
      </c>
      <c r="AV251" s="175" t="s">
        <v>158</v>
      </c>
      <c r="AW251" s="175" t="s">
        <v>122</v>
      </c>
      <c r="AX251" s="175" t="s">
        <v>21</v>
      </c>
      <c r="AY251" s="175" t="s">
        <v>149</v>
      </c>
    </row>
    <row r="252" spans="2:65" s="6" customFormat="1" ht="15.75" customHeight="1" x14ac:dyDescent="0.3">
      <c r="B252" s="23"/>
      <c r="C252" s="145" t="s">
        <v>368</v>
      </c>
      <c r="D252" s="145" t="s">
        <v>154</v>
      </c>
      <c r="E252" s="146" t="s">
        <v>826</v>
      </c>
      <c r="F252" s="147" t="s">
        <v>827</v>
      </c>
      <c r="G252" s="148" t="s">
        <v>559</v>
      </c>
      <c r="H252" s="149">
        <v>50.343000000000004</v>
      </c>
      <c r="I252" s="150"/>
      <c r="J252" s="151">
        <f>ROUND($I$252*$H$252,2)</f>
        <v>0</v>
      </c>
      <c r="K252" s="147" t="s">
        <v>560</v>
      </c>
      <c r="L252" s="43"/>
      <c r="M252" s="152"/>
      <c r="N252" s="153" t="s">
        <v>43</v>
      </c>
      <c r="O252" s="24"/>
      <c r="P252" s="154">
        <f>$O$252*$H$252</f>
        <v>0</v>
      </c>
      <c r="Q252" s="154">
        <v>0</v>
      </c>
      <c r="R252" s="154">
        <f>$Q$252*$H$252</f>
        <v>0</v>
      </c>
      <c r="S252" s="154">
        <v>0</v>
      </c>
      <c r="T252" s="155">
        <f>$S$252*$H$252</f>
        <v>0</v>
      </c>
      <c r="AR252" s="89" t="s">
        <v>158</v>
      </c>
      <c r="AT252" s="89" t="s">
        <v>154</v>
      </c>
      <c r="AU252" s="89" t="s">
        <v>80</v>
      </c>
      <c r="AY252" s="6" t="s">
        <v>149</v>
      </c>
      <c r="BE252" s="156">
        <f>IF($N$252="základní",$J$252,0)</f>
        <v>0</v>
      </c>
      <c r="BF252" s="156">
        <f>IF($N$252="snížená",$J$252,0)</f>
        <v>0</v>
      </c>
      <c r="BG252" s="156">
        <f>IF($N$252="zákl. přenesená",$J$252,0)</f>
        <v>0</v>
      </c>
      <c r="BH252" s="156">
        <f>IF($N$252="sníž. přenesená",$J$252,0)</f>
        <v>0</v>
      </c>
      <c r="BI252" s="156">
        <f>IF($N$252="nulová",$J$252,0)</f>
        <v>0</v>
      </c>
      <c r="BJ252" s="89" t="s">
        <v>21</v>
      </c>
      <c r="BK252" s="156">
        <f>ROUND($I$252*$H$252,2)</f>
        <v>0</v>
      </c>
      <c r="BL252" s="89" t="s">
        <v>158</v>
      </c>
      <c r="BM252" s="89" t="s">
        <v>335</v>
      </c>
    </row>
    <row r="253" spans="2:65" s="6" customFormat="1" ht="27" customHeight="1" x14ac:dyDescent="0.3">
      <c r="B253" s="23"/>
      <c r="C253" s="24"/>
      <c r="D253" s="157" t="s">
        <v>159</v>
      </c>
      <c r="E253" s="24"/>
      <c r="F253" s="158" t="s">
        <v>828</v>
      </c>
      <c r="G253" s="24"/>
      <c r="H253" s="24"/>
      <c r="J253" s="24"/>
      <c r="K253" s="24"/>
      <c r="L253" s="43"/>
      <c r="M253" s="56"/>
      <c r="N253" s="24"/>
      <c r="O253" s="24"/>
      <c r="P253" s="24"/>
      <c r="Q253" s="24"/>
      <c r="R253" s="24"/>
      <c r="S253" s="24"/>
      <c r="T253" s="57"/>
      <c r="AT253" s="6" t="s">
        <v>159</v>
      </c>
      <c r="AU253" s="6" t="s">
        <v>80</v>
      </c>
    </row>
    <row r="254" spans="2:65" s="6" customFormat="1" ht="15.75" customHeight="1" x14ac:dyDescent="0.3">
      <c r="B254" s="159"/>
      <c r="C254" s="160"/>
      <c r="D254" s="161" t="s">
        <v>274</v>
      </c>
      <c r="E254" s="160"/>
      <c r="F254" s="162" t="s">
        <v>1067</v>
      </c>
      <c r="G254" s="160"/>
      <c r="H254" s="163">
        <v>50.343000000000004</v>
      </c>
      <c r="J254" s="160"/>
      <c r="K254" s="160"/>
      <c r="L254" s="164"/>
      <c r="M254" s="165"/>
      <c r="N254" s="160"/>
      <c r="O254" s="160"/>
      <c r="P254" s="160"/>
      <c r="Q254" s="160"/>
      <c r="R254" s="160"/>
      <c r="S254" s="160"/>
      <c r="T254" s="166"/>
      <c r="AT254" s="167" t="s">
        <v>274</v>
      </c>
      <c r="AU254" s="167" t="s">
        <v>80</v>
      </c>
      <c r="AV254" s="167" t="s">
        <v>80</v>
      </c>
      <c r="AW254" s="167" t="s">
        <v>122</v>
      </c>
      <c r="AX254" s="167" t="s">
        <v>72</v>
      </c>
      <c r="AY254" s="167" t="s">
        <v>149</v>
      </c>
    </row>
    <row r="255" spans="2:65" s="6" customFormat="1" ht="15.75" customHeight="1" x14ac:dyDescent="0.3">
      <c r="B255" s="168"/>
      <c r="C255" s="169"/>
      <c r="D255" s="161" t="s">
        <v>274</v>
      </c>
      <c r="E255" s="169"/>
      <c r="F255" s="170" t="s">
        <v>276</v>
      </c>
      <c r="G255" s="169"/>
      <c r="H255" s="171">
        <v>50.343000000000004</v>
      </c>
      <c r="J255" s="169"/>
      <c r="K255" s="169"/>
      <c r="L255" s="172"/>
      <c r="M255" s="173"/>
      <c r="N255" s="169"/>
      <c r="O255" s="169"/>
      <c r="P255" s="169"/>
      <c r="Q255" s="169"/>
      <c r="R255" s="169"/>
      <c r="S255" s="169"/>
      <c r="T255" s="174"/>
      <c r="AT255" s="175" t="s">
        <v>274</v>
      </c>
      <c r="AU255" s="175" t="s">
        <v>80</v>
      </c>
      <c r="AV255" s="175" t="s">
        <v>158</v>
      </c>
      <c r="AW255" s="175" t="s">
        <v>122</v>
      </c>
      <c r="AX255" s="175" t="s">
        <v>21</v>
      </c>
      <c r="AY255" s="175" t="s">
        <v>149</v>
      </c>
    </row>
    <row r="256" spans="2:65" s="6" customFormat="1" ht="15.75" customHeight="1" x14ac:dyDescent="0.3">
      <c r="B256" s="23"/>
      <c r="C256" s="145" t="s">
        <v>371</v>
      </c>
      <c r="D256" s="145" t="s">
        <v>154</v>
      </c>
      <c r="E256" s="146" t="s">
        <v>835</v>
      </c>
      <c r="F256" s="147" t="s">
        <v>836</v>
      </c>
      <c r="G256" s="148" t="s">
        <v>559</v>
      </c>
      <c r="H256" s="149">
        <v>9.5980000000000008</v>
      </c>
      <c r="I256" s="150"/>
      <c r="J256" s="151">
        <f>ROUND($I$256*$H$256,2)</f>
        <v>0</v>
      </c>
      <c r="K256" s="147" t="s">
        <v>560</v>
      </c>
      <c r="L256" s="43"/>
      <c r="M256" s="152"/>
      <c r="N256" s="153" t="s">
        <v>43</v>
      </c>
      <c r="O256" s="24"/>
      <c r="P256" s="154">
        <f>$O$256*$H$256</f>
        <v>0</v>
      </c>
      <c r="Q256" s="154">
        <v>0</v>
      </c>
      <c r="R256" s="154">
        <f>$Q$256*$H$256</f>
        <v>0</v>
      </c>
      <c r="S256" s="154">
        <v>0</v>
      </c>
      <c r="T256" s="155">
        <f>$S$256*$H$256</f>
        <v>0</v>
      </c>
      <c r="AR256" s="89" t="s">
        <v>158</v>
      </c>
      <c r="AT256" s="89" t="s">
        <v>154</v>
      </c>
      <c r="AU256" s="89" t="s">
        <v>80</v>
      </c>
      <c r="AY256" s="6" t="s">
        <v>149</v>
      </c>
      <c r="BE256" s="156">
        <f>IF($N$256="základní",$J$256,0)</f>
        <v>0</v>
      </c>
      <c r="BF256" s="156">
        <f>IF($N$256="snížená",$J$256,0)</f>
        <v>0</v>
      </c>
      <c r="BG256" s="156">
        <f>IF($N$256="zákl. přenesená",$J$256,0)</f>
        <v>0</v>
      </c>
      <c r="BH256" s="156">
        <f>IF($N$256="sníž. přenesená",$J$256,0)</f>
        <v>0</v>
      </c>
      <c r="BI256" s="156">
        <f>IF($N$256="nulová",$J$256,0)</f>
        <v>0</v>
      </c>
      <c r="BJ256" s="89" t="s">
        <v>21</v>
      </c>
      <c r="BK256" s="156">
        <f>ROUND($I$256*$H$256,2)</f>
        <v>0</v>
      </c>
      <c r="BL256" s="89" t="s">
        <v>158</v>
      </c>
      <c r="BM256" s="89" t="s">
        <v>338</v>
      </c>
    </row>
    <row r="257" spans="2:65" s="6" customFormat="1" ht="16.5" customHeight="1" x14ac:dyDescent="0.3">
      <c r="B257" s="23"/>
      <c r="C257" s="24"/>
      <c r="D257" s="157" t="s">
        <v>159</v>
      </c>
      <c r="E257" s="24"/>
      <c r="F257" s="158" t="s">
        <v>837</v>
      </c>
      <c r="G257" s="24"/>
      <c r="H257" s="24"/>
      <c r="J257" s="24"/>
      <c r="K257" s="24"/>
      <c r="L257" s="43"/>
      <c r="M257" s="56"/>
      <c r="N257" s="24"/>
      <c r="O257" s="24"/>
      <c r="P257" s="24"/>
      <c r="Q257" s="24"/>
      <c r="R257" s="24"/>
      <c r="S257" s="24"/>
      <c r="T257" s="57"/>
      <c r="AT257" s="6" t="s">
        <v>159</v>
      </c>
      <c r="AU257" s="6" t="s">
        <v>80</v>
      </c>
    </row>
    <row r="258" spans="2:65" s="6" customFormat="1" ht="15.75" customHeight="1" x14ac:dyDescent="0.3">
      <c r="B258" s="23"/>
      <c r="C258" s="145" t="s">
        <v>374</v>
      </c>
      <c r="D258" s="145" t="s">
        <v>154</v>
      </c>
      <c r="E258" s="146" t="s">
        <v>839</v>
      </c>
      <c r="F258" s="147" t="s">
        <v>840</v>
      </c>
      <c r="G258" s="148" t="s">
        <v>559</v>
      </c>
      <c r="H258" s="149">
        <v>9.5980000000000008</v>
      </c>
      <c r="I258" s="150"/>
      <c r="J258" s="151">
        <f>ROUND($I$258*$H$258,2)</f>
        <v>0</v>
      </c>
      <c r="K258" s="147" t="s">
        <v>560</v>
      </c>
      <c r="L258" s="43"/>
      <c r="M258" s="152"/>
      <c r="N258" s="153" t="s">
        <v>43</v>
      </c>
      <c r="O258" s="24"/>
      <c r="P258" s="154">
        <f>$O$258*$H$258</f>
        <v>0</v>
      </c>
      <c r="Q258" s="154">
        <v>0</v>
      </c>
      <c r="R258" s="154">
        <f>$Q$258*$H$258</f>
        <v>0</v>
      </c>
      <c r="S258" s="154">
        <v>0</v>
      </c>
      <c r="T258" s="155">
        <f>$S$258*$H$258</f>
        <v>0</v>
      </c>
      <c r="AR258" s="89" t="s">
        <v>158</v>
      </c>
      <c r="AT258" s="89" t="s">
        <v>154</v>
      </c>
      <c r="AU258" s="89" t="s">
        <v>80</v>
      </c>
      <c r="AY258" s="6" t="s">
        <v>149</v>
      </c>
      <c r="BE258" s="156">
        <f>IF($N$258="základní",$J$258,0)</f>
        <v>0</v>
      </c>
      <c r="BF258" s="156">
        <f>IF($N$258="snížená",$J$258,0)</f>
        <v>0</v>
      </c>
      <c r="BG258" s="156">
        <f>IF($N$258="zákl. přenesená",$J$258,0)</f>
        <v>0</v>
      </c>
      <c r="BH258" s="156">
        <f>IF($N$258="sníž. přenesená",$J$258,0)</f>
        <v>0</v>
      </c>
      <c r="BI258" s="156">
        <f>IF($N$258="nulová",$J$258,0)</f>
        <v>0</v>
      </c>
      <c r="BJ258" s="89" t="s">
        <v>21</v>
      </c>
      <c r="BK258" s="156">
        <f>ROUND($I$258*$H$258,2)</f>
        <v>0</v>
      </c>
      <c r="BL258" s="89" t="s">
        <v>158</v>
      </c>
      <c r="BM258" s="89" t="s">
        <v>341</v>
      </c>
    </row>
    <row r="259" spans="2:65" s="6" customFormat="1" ht="16.5" customHeight="1" x14ac:dyDescent="0.3">
      <c r="B259" s="23"/>
      <c r="C259" s="24"/>
      <c r="D259" s="157" t="s">
        <v>159</v>
      </c>
      <c r="E259" s="24"/>
      <c r="F259" s="158" t="s">
        <v>841</v>
      </c>
      <c r="G259" s="24"/>
      <c r="H259" s="24"/>
      <c r="J259" s="24"/>
      <c r="K259" s="24"/>
      <c r="L259" s="43"/>
      <c r="M259" s="56"/>
      <c r="N259" s="24"/>
      <c r="O259" s="24"/>
      <c r="P259" s="24"/>
      <c r="Q259" s="24"/>
      <c r="R259" s="24"/>
      <c r="S259" s="24"/>
      <c r="T259" s="57"/>
      <c r="AT259" s="6" t="s">
        <v>159</v>
      </c>
      <c r="AU259" s="6" t="s">
        <v>80</v>
      </c>
    </row>
    <row r="260" spans="2:65" s="132" customFormat="1" ht="30.75" customHeight="1" x14ac:dyDescent="0.3">
      <c r="B260" s="133"/>
      <c r="C260" s="134"/>
      <c r="D260" s="134" t="s">
        <v>71</v>
      </c>
      <c r="E260" s="143" t="s">
        <v>842</v>
      </c>
      <c r="F260" s="143" t="s">
        <v>843</v>
      </c>
      <c r="G260" s="134"/>
      <c r="H260" s="134"/>
      <c r="J260" s="144">
        <f>$BK$260</f>
        <v>0</v>
      </c>
      <c r="K260" s="134"/>
      <c r="L260" s="137"/>
      <c r="M260" s="138"/>
      <c r="N260" s="134"/>
      <c r="O260" s="134"/>
      <c r="P260" s="139">
        <f>SUM($P$261:$P$268)</f>
        <v>0</v>
      </c>
      <c r="Q260" s="134"/>
      <c r="R260" s="139">
        <f>SUM($R$261:$R$268)</f>
        <v>0</v>
      </c>
      <c r="S260" s="134"/>
      <c r="T260" s="140">
        <f>SUM($T$261:$T$268)</f>
        <v>0</v>
      </c>
      <c r="AR260" s="141" t="s">
        <v>21</v>
      </c>
      <c r="AT260" s="141" t="s">
        <v>71</v>
      </c>
      <c r="AU260" s="141" t="s">
        <v>21</v>
      </c>
      <c r="AY260" s="141" t="s">
        <v>149</v>
      </c>
      <c r="BK260" s="142">
        <f>SUM($BK$261:$BK$268)</f>
        <v>0</v>
      </c>
    </row>
    <row r="261" spans="2:65" s="6" customFormat="1" ht="15.75" customHeight="1" x14ac:dyDescent="0.3">
      <c r="B261" s="23"/>
      <c r="C261" s="145" t="s">
        <v>377</v>
      </c>
      <c r="D261" s="145" t="s">
        <v>154</v>
      </c>
      <c r="E261" s="146" t="s">
        <v>845</v>
      </c>
      <c r="F261" s="147" t="s">
        <v>846</v>
      </c>
      <c r="G261" s="148" t="s">
        <v>649</v>
      </c>
      <c r="H261" s="149">
        <v>60.781999999999996</v>
      </c>
      <c r="I261" s="150"/>
      <c r="J261" s="151">
        <f>ROUND($I$261*$H$261,2)</f>
        <v>0</v>
      </c>
      <c r="K261" s="147" t="s">
        <v>560</v>
      </c>
      <c r="L261" s="43"/>
      <c r="M261" s="152"/>
      <c r="N261" s="153" t="s">
        <v>43</v>
      </c>
      <c r="O261" s="24"/>
      <c r="P261" s="154">
        <f>$O$261*$H$261</f>
        <v>0</v>
      </c>
      <c r="Q261" s="154">
        <v>0</v>
      </c>
      <c r="R261" s="154">
        <f>$Q$261*$H$261</f>
        <v>0</v>
      </c>
      <c r="S261" s="154">
        <v>0</v>
      </c>
      <c r="T261" s="155">
        <f>$S$261*$H$261</f>
        <v>0</v>
      </c>
      <c r="AR261" s="89" t="s">
        <v>158</v>
      </c>
      <c r="AT261" s="89" t="s">
        <v>154</v>
      </c>
      <c r="AU261" s="89" t="s">
        <v>80</v>
      </c>
      <c r="AY261" s="6" t="s">
        <v>149</v>
      </c>
      <c r="BE261" s="156">
        <f>IF($N$261="základní",$J$261,0)</f>
        <v>0</v>
      </c>
      <c r="BF261" s="156">
        <f>IF($N$261="snížená",$J$261,0)</f>
        <v>0</v>
      </c>
      <c r="BG261" s="156">
        <f>IF($N$261="zákl. přenesená",$J$261,0)</f>
        <v>0</v>
      </c>
      <c r="BH261" s="156">
        <f>IF($N$261="sníž. přenesená",$J$261,0)</f>
        <v>0</v>
      </c>
      <c r="BI261" s="156">
        <f>IF($N$261="nulová",$J$261,0)</f>
        <v>0</v>
      </c>
      <c r="BJ261" s="89" t="s">
        <v>21</v>
      </c>
      <c r="BK261" s="156">
        <f>ROUND($I$261*$H$261,2)</f>
        <v>0</v>
      </c>
      <c r="BL261" s="89" t="s">
        <v>158</v>
      </c>
      <c r="BM261" s="89" t="s">
        <v>344</v>
      </c>
    </row>
    <row r="262" spans="2:65" s="6" customFormat="1" ht="27" customHeight="1" x14ac:dyDescent="0.3">
      <c r="B262" s="23"/>
      <c r="C262" s="24"/>
      <c r="D262" s="157" t="s">
        <v>159</v>
      </c>
      <c r="E262" s="24"/>
      <c r="F262" s="158" t="s">
        <v>847</v>
      </c>
      <c r="G262" s="24"/>
      <c r="H262" s="24"/>
      <c r="J262" s="24"/>
      <c r="K262" s="24"/>
      <c r="L262" s="43"/>
      <c r="M262" s="56"/>
      <c r="N262" s="24"/>
      <c r="O262" s="24"/>
      <c r="P262" s="24"/>
      <c r="Q262" s="24"/>
      <c r="R262" s="24"/>
      <c r="S262" s="24"/>
      <c r="T262" s="57"/>
      <c r="AT262" s="6" t="s">
        <v>159</v>
      </c>
      <c r="AU262" s="6" t="s">
        <v>80</v>
      </c>
    </row>
    <row r="263" spans="2:65" s="6" customFormat="1" ht="15.75" customHeight="1" x14ac:dyDescent="0.3">
      <c r="B263" s="23"/>
      <c r="C263" s="145" t="s">
        <v>380</v>
      </c>
      <c r="D263" s="145" t="s">
        <v>154</v>
      </c>
      <c r="E263" s="146" t="s">
        <v>849</v>
      </c>
      <c r="F263" s="147" t="s">
        <v>850</v>
      </c>
      <c r="G263" s="148" t="s">
        <v>649</v>
      </c>
      <c r="H263" s="149">
        <v>60.781999999999996</v>
      </c>
      <c r="I263" s="150"/>
      <c r="J263" s="151">
        <f>ROUND($I$263*$H$263,2)</f>
        <v>0</v>
      </c>
      <c r="K263" s="147" t="s">
        <v>560</v>
      </c>
      <c r="L263" s="43"/>
      <c r="M263" s="152"/>
      <c r="N263" s="153" t="s">
        <v>43</v>
      </c>
      <c r="O263" s="24"/>
      <c r="P263" s="154">
        <f>$O$263*$H$263</f>
        <v>0</v>
      </c>
      <c r="Q263" s="154">
        <v>0</v>
      </c>
      <c r="R263" s="154">
        <f>$Q$263*$H$263</f>
        <v>0</v>
      </c>
      <c r="S263" s="154">
        <v>0</v>
      </c>
      <c r="T263" s="155">
        <f>$S$263*$H$263</f>
        <v>0</v>
      </c>
      <c r="AR263" s="89" t="s">
        <v>158</v>
      </c>
      <c r="AT263" s="89" t="s">
        <v>154</v>
      </c>
      <c r="AU263" s="89" t="s">
        <v>80</v>
      </c>
      <c r="AY263" s="6" t="s">
        <v>149</v>
      </c>
      <c r="BE263" s="156">
        <f>IF($N$263="základní",$J$263,0)</f>
        <v>0</v>
      </c>
      <c r="BF263" s="156">
        <f>IF($N$263="snížená",$J$263,0)</f>
        <v>0</v>
      </c>
      <c r="BG263" s="156">
        <f>IF($N$263="zákl. přenesená",$J$263,0)</f>
        <v>0</v>
      </c>
      <c r="BH263" s="156">
        <f>IF($N$263="sníž. přenesená",$J$263,0)</f>
        <v>0</v>
      </c>
      <c r="BI263" s="156">
        <f>IF($N$263="nulová",$J$263,0)</f>
        <v>0</v>
      </c>
      <c r="BJ263" s="89" t="s">
        <v>21</v>
      </c>
      <c r="BK263" s="156">
        <f>ROUND($I$263*$H$263,2)</f>
        <v>0</v>
      </c>
      <c r="BL263" s="89" t="s">
        <v>158</v>
      </c>
      <c r="BM263" s="89" t="s">
        <v>347</v>
      </c>
    </row>
    <row r="264" spans="2:65" s="6" customFormat="1" ht="16.5" customHeight="1" x14ac:dyDescent="0.3">
      <c r="B264" s="23"/>
      <c r="C264" s="24"/>
      <c r="D264" s="157" t="s">
        <v>159</v>
      </c>
      <c r="E264" s="24"/>
      <c r="F264" s="158" t="s">
        <v>851</v>
      </c>
      <c r="G264" s="24"/>
      <c r="H264" s="24"/>
      <c r="J264" s="24"/>
      <c r="K264" s="24"/>
      <c r="L264" s="43"/>
      <c r="M264" s="56"/>
      <c r="N264" s="24"/>
      <c r="O264" s="24"/>
      <c r="P264" s="24"/>
      <c r="Q264" s="24"/>
      <c r="R264" s="24"/>
      <c r="S264" s="24"/>
      <c r="T264" s="57"/>
      <c r="AT264" s="6" t="s">
        <v>159</v>
      </c>
      <c r="AU264" s="6" t="s">
        <v>80</v>
      </c>
    </row>
    <row r="265" spans="2:65" s="6" customFormat="1" ht="15.75" customHeight="1" x14ac:dyDescent="0.3">
      <c r="B265" s="23"/>
      <c r="C265" s="145" t="s">
        <v>383</v>
      </c>
      <c r="D265" s="145" t="s">
        <v>154</v>
      </c>
      <c r="E265" s="146" t="s">
        <v>853</v>
      </c>
      <c r="F265" s="147" t="s">
        <v>854</v>
      </c>
      <c r="G265" s="148" t="s">
        <v>649</v>
      </c>
      <c r="H265" s="149">
        <v>547.03800000000001</v>
      </c>
      <c r="I265" s="150"/>
      <c r="J265" s="151">
        <f>ROUND($I$265*$H$265,2)</f>
        <v>0</v>
      </c>
      <c r="K265" s="147" t="s">
        <v>560</v>
      </c>
      <c r="L265" s="43"/>
      <c r="M265" s="152"/>
      <c r="N265" s="153" t="s">
        <v>43</v>
      </c>
      <c r="O265" s="24"/>
      <c r="P265" s="154">
        <f>$O$265*$H$265</f>
        <v>0</v>
      </c>
      <c r="Q265" s="154">
        <v>0</v>
      </c>
      <c r="R265" s="154">
        <f>$Q$265*$H$265</f>
        <v>0</v>
      </c>
      <c r="S265" s="154">
        <v>0</v>
      </c>
      <c r="T265" s="155">
        <f>$S$265*$H$265</f>
        <v>0</v>
      </c>
      <c r="AR265" s="89" t="s">
        <v>158</v>
      </c>
      <c r="AT265" s="89" t="s">
        <v>154</v>
      </c>
      <c r="AU265" s="89" t="s">
        <v>80</v>
      </c>
      <c r="AY265" s="6" t="s">
        <v>149</v>
      </c>
      <c r="BE265" s="156">
        <f>IF($N$265="základní",$J$265,0)</f>
        <v>0</v>
      </c>
      <c r="BF265" s="156">
        <f>IF($N$265="snížená",$J$265,0)</f>
        <v>0</v>
      </c>
      <c r="BG265" s="156">
        <f>IF($N$265="zákl. přenesená",$J$265,0)</f>
        <v>0</v>
      </c>
      <c r="BH265" s="156">
        <f>IF($N$265="sníž. přenesená",$J$265,0)</f>
        <v>0</v>
      </c>
      <c r="BI265" s="156">
        <f>IF($N$265="nulová",$J$265,0)</f>
        <v>0</v>
      </c>
      <c r="BJ265" s="89" t="s">
        <v>21</v>
      </c>
      <c r="BK265" s="156">
        <f>ROUND($I$265*$H$265,2)</f>
        <v>0</v>
      </c>
      <c r="BL265" s="89" t="s">
        <v>158</v>
      </c>
      <c r="BM265" s="89" t="s">
        <v>350</v>
      </c>
    </row>
    <row r="266" spans="2:65" s="6" customFormat="1" ht="27" customHeight="1" x14ac:dyDescent="0.3">
      <c r="B266" s="23"/>
      <c r="C266" s="24"/>
      <c r="D266" s="157" t="s">
        <v>159</v>
      </c>
      <c r="E266" s="24"/>
      <c r="F266" s="158" t="s">
        <v>855</v>
      </c>
      <c r="G266" s="24"/>
      <c r="H266" s="24"/>
      <c r="J266" s="24"/>
      <c r="K266" s="24"/>
      <c r="L266" s="43"/>
      <c r="M266" s="56"/>
      <c r="N266" s="24"/>
      <c r="O266" s="24"/>
      <c r="P266" s="24"/>
      <c r="Q266" s="24"/>
      <c r="R266" s="24"/>
      <c r="S266" s="24"/>
      <c r="T266" s="57"/>
      <c r="AT266" s="6" t="s">
        <v>159</v>
      </c>
      <c r="AU266" s="6" t="s">
        <v>80</v>
      </c>
    </row>
    <row r="267" spans="2:65" s="6" customFormat="1" ht="15.75" customHeight="1" x14ac:dyDescent="0.3">
      <c r="B267" s="23"/>
      <c r="C267" s="145" t="s">
        <v>386</v>
      </c>
      <c r="D267" s="145" t="s">
        <v>154</v>
      </c>
      <c r="E267" s="146" t="s">
        <v>857</v>
      </c>
      <c r="F267" s="147" t="s">
        <v>858</v>
      </c>
      <c r="G267" s="148" t="s">
        <v>649</v>
      </c>
      <c r="H267" s="149">
        <v>60.781999999999996</v>
      </c>
      <c r="I267" s="150"/>
      <c r="J267" s="151">
        <f>ROUND($I$267*$H$267,2)</f>
        <v>0</v>
      </c>
      <c r="K267" s="147" t="s">
        <v>560</v>
      </c>
      <c r="L267" s="43"/>
      <c r="M267" s="152"/>
      <c r="N267" s="153" t="s">
        <v>43</v>
      </c>
      <c r="O267" s="24"/>
      <c r="P267" s="154">
        <f>$O$267*$H$267</f>
        <v>0</v>
      </c>
      <c r="Q267" s="154">
        <v>0</v>
      </c>
      <c r="R267" s="154">
        <f>$Q$267*$H$267</f>
        <v>0</v>
      </c>
      <c r="S267" s="154">
        <v>0</v>
      </c>
      <c r="T267" s="155">
        <f>$S$267*$H$267</f>
        <v>0</v>
      </c>
      <c r="AR267" s="89" t="s">
        <v>158</v>
      </c>
      <c r="AT267" s="89" t="s">
        <v>154</v>
      </c>
      <c r="AU267" s="89" t="s">
        <v>80</v>
      </c>
      <c r="AY267" s="6" t="s">
        <v>149</v>
      </c>
      <c r="BE267" s="156">
        <f>IF($N$267="základní",$J$267,0)</f>
        <v>0</v>
      </c>
      <c r="BF267" s="156">
        <f>IF($N$267="snížená",$J$267,0)</f>
        <v>0</v>
      </c>
      <c r="BG267" s="156">
        <f>IF($N$267="zákl. přenesená",$J$267,0)</f>
        <v>0</v>
      </c>
      <c r="BH267" s="156">
        <f>IF($N$267="sníž. přenesená",$J$267,0)</f>
        <v>0</v>
      </c>
      <c r="BI267" s="156">
        <f>IF($N$267="nulová",$J$267,0)</f>
        <v>0</v>
      </c>
      <c r="BJ267" s="89" t="s">
        <v>21</v>
      </c>
      <c r="BK267" s="156">
        <f>ROUND($I$267*$H$267,2)</f>
        <v>0</v>
      </c>
      <c r="BL267" s="89" t="s">
        <v>158</v>
      </c>
      <c r="BM267" s="89" t="s">
        <v>353</v>
      </c>
    </row>
    <row r="268" spans="2:65" s="6" customFormat="1" ht="16.5" customHeight="1" x14ac:dyDescent="0.3">
      <c r="B268" s="23"/>
      <c r="C268" s="24"/>
      <c r="D268" s="157" t="s">
        <v>159</v>
      </c>
      <c r="E268" s="24"/>
      <c r="F268" s="158" t="s">
        <v>859</v>
      </c>
      <c r="G268" s="24"/>
      <c r="H268" s="24"/>
      <c r="J268" s="24"/>
      <c r="K268" s="24"/>
      <c r="L268" s="43"/>
      <c r="M268" s="56"/>
      <c r="N268" s="24"/>
      <c r="O268" s="24"/>
      <c r="P268" s="24"/>
      <c r="Q268" s="24"/>
      <c r="R268" s="24"/>
      <c r="S268" s="24"/>
      <c r="T268" s="57"/>
      <c r="AT268" s="6" t="s">
        <v>159</v>
      </c>
      <c r="AU268" s="6" t="s">
        <v>80</v>
      </c>
    </row>
    <row r="269" spans="2:65" s="132" customFormat="1" ht="30.75" customHeight="1" x14ac:dyDescent="0.3">
      <c r="B269" s="133"/>
      <c r="C269" s="134"/>
      <c r="D269" s="134" t="s">
        <v>71</v>
      </c>
      <c r="E269" s="143" t="s">
        <v>860</v>
      </c>
      <c r="F269" s="143" t="s">
        <v>861</v>
      </c>
      <c r="G269" s="134"/>
      <c r="H269" s="134"/>
      <c r="J269" s="144">
        <f>$BK$269</f>
        <v>0</v>
      </c>
      <c r="K269" s="134"/>
      <c r="L269" s="137"/>
      <c r="M269" s="138"/>
      <c r="N269" s="134"/>
      <c r="O269" s="134"/>
      <c r="P269" s="139">
        <f>SUM($P$270:$P$271)</f>
        <v>0</v>
      </c>
      <c r="Q269" s="134"/>
      <c r="R269" s="139">
        <f>SUM($R$270:$R$271)</f>
        <v>0</v>
      </c>
      <c r="S269" s="134"/>
      <c r="T269" s="140">
        <f>SUM($T$270:$T$271)</f>
        <v>0</v>
      </c>
      <c r="AR269" s="141" t="s">
        <v>21</v>
      </c>
      <c r="AT269" s="141" t="s">
        <v>71</v>
      </c>
      <c r="AU269" s="141" t="s">
        <v>21</v>
      </c>
      <c r="AY269" s="141" t="s">
        <v>149</v>
      </c>
      <c r="BK269" s="142">
        <f>SUM($BK$270:$BK$271)</f>
        <v>0</v>
      </c>
    </row>
    <row r="270" spans="2:65" s="6" customFormat="1" ht="15.75" customHeight="1" x14ac:dyDescent="0.3">
      <c r="B270" s="23"/>
      <c r="C270" s="145" t="s">
        <v>389</v>
      </c>
      <c r="D270" s="145" t="s">
        <v>154</v>
      </c>
      <c r="E270" s="146" t="s">
        <v>863</v>
      </c>
      <c r="F270" s="147" t="s">
        <v>864</v>
      </c>
      <c r="G270" s="148" t="s">
        <v>649</v>
      </c>
      <c r="H270" s="149">
        <v>85.486999999999995</v>
      </c>
      <c r="I270" s="150"/>
      <c r="J270" s="151">
        <f>ROUND($I$270*$H$270,2)</f>
        <v>0</v>
      </c>
      <c r="K270" s="147" t="s">
        <v>560</v>
      </c>
      <c r="L270" s="43"/>
      <c r="M270" s="152"/>
      <c r="N270" s="153" t="s">
        <v>43</v>
      </c>
      <c r="O270" s="24"/>
      <c r="P270" s="154">
        <f>$O$270*$H$270</f>
        <v>0</v>
      </c>
      <c r="Q270" s="154">
        <v>0</v>
      </c>
      <c r="R270" s="154">
        <f>$Q$270*$H$270</f>
        <v>0</v>
      </c>
      <c r="S270" s="154">
        <v>0</v>
      </c>
      <c r="T270" s="155">
        <f>$S$270*$H$270</f>
        <v>0</v>
      </c>
      <c r="AR270" s="89" t="s">
        <v>158</v>
      </c>
      <c r="AT270" s="89" t="s">
        <v>154</v>
      </c>
      <c r="AU270" s="89" t="s">
        <v>80</v>
      </c>
      <c r="AY270" s="6" t="s">
        <v>149</v>
      </c>
      <c r="BE270" s="156">
        <f>IF($N$270="základní",$J$270,0)</f>
        <v>0</v>
      </c>
      <c r="BF270" s="156">
        <f>IF($N$270="snížená",$J$270,0)</f>
        <v>0</v>
      </c>
      <c r="BG270" s="156">
        <f>IF($N$270="zákl. přenesená",$J$270,0)</f>
        <v>0</v>
      </c>
      <c r="BH270" s="156">
        <f>IF($N$270="sníž. přenesená",$J$270,0)</f>
        <v>0</v>
      </c>
      <c r="BI270" s="156">
        <f>IF($N$270="nulová",$J$270,0)</f>
        <v>0</v>
      </c>
      <c r="BJ270" s="89" t="s">
        <v>21</v>
      </c>
      <c r="BK270" s="156">
        <f>ROUND($I$270*$H$270,2)</f>
        <v>0</v>
      </c>
      <c r="BL270" s="89" t="s">
        <v>158</v>
      </c>
      <c r="BM270" s="89" t="s">
        <v>356</v>
      </c>
    </row>
    <row r="271" spans="2:65" s="6" customFormat="1" ht="27" customHeight="1" x14ac:dyDescent="0.3">
      <c r="B271" s="23"/>
      <c r="C271" s="24"/>
      <c r="D271" s="157" t="s">
        <v>159</v>
      </c>
      <c r="E271" s="24"/>
      <c r="F271" s="158" t="s">
        <v>865</v>
      </c>
      <c r="G271" s="24"/>
      <c r="H271" s="24"/>
      <c r="J271" s="24"/>
      <c r="K271" s="24"/>
      <c r="L271" s="43"/>
      <c r="M271" s="56"/>
      <c r="N271" s="24"/>
      <c r="O271" s="24"/>
      <c r="P271" s="24"/>
      <c r="Q271" s="24"/>
      <c r="R271" s="24"/>
      <c r="S271" s="24"/>
      <c r="T271" s="57"/>
      <c r="AT271" s="6" t="s">
        <v>159</v>
      </c>
      <c r="AU271" s="6" t="s">
        <v>80</v>
      </c>
    </row>
    <row r="272" spans="2:65" s="132" customFormat="1" ht="30.75" customHeight="1" x14ac:dyDescent="0.3">
      <c r="B272" s="133"/>
      <c r="C272" s="134"/>
      <c r="D272" s="134" t="s">
        <v>71</v>
      </c>
      <c r="E272" s="143" t="s">
        <v>866</v>
      </c>
      <c r="F272" s="143" t="s">
        <v>867</v>
      </c>
      <c r="G272" s="134"/>
      <c r="H272" s="134"/>
      <c r="J272" s="144">
        <f>$BK$272</f>
        <v>0</v>
      </c>
      <c r="K272" s="134"/>
      <c r="L272" s="137"/>
      <c r="M272" s="138"/>
      <c r="N272" s="134"/>
      <c r="O272" s="134"/>
      <c r="P272" s="139">
        <v>0</v>
      </c>
      <c r="Q272" s="134"/>
      <c r="R272" s="139">
        <v>0</v>
      </c>
      <c r="S272" s="134"/>
      <c r="T272" s="140">
        <v>0</v>
      </c>
      <c r="AR272" s="141" t="s">
        <v>21</v>
      </c>
      <c r="AT272" s="141" t="s">
        <v>71</v>
      </c>
      <c r="AU272" s="141" t="s">
        <v>21</v>
      </c>
      <c r="AY272" s="141" t="s">
        <v>149</v>
      </c>
      <c r="BK272" s="142">
        <v>0</v>
      </c>
    </row>
    <row r="273" spans="2:65" s="132" customFormat="1" ht="21" customHeight="1" x14ac:dyDescent="0.3">
      <c r="B273" s="133"/>
      <c r="C273" s="134"/>
      <c r="D273" s="134" t="s">
        <v>71</v>
      </c>
      <c r="E273" s="143" t="s">
        <v>1068</v>
      </c>
      <c r="F273" s="143" t="s">
        <v>1069</v>
      </c>
      <c r="G273" s="134"/>
      <c r="H273" s="134"/>
      <c r="J273" s="144">
        <f>$BK$273</f>
        <v>0</v>
      </c>
      <c r="K273" s="134"/>
      <c r="L273" s="137"/>
      <c r="M273" s="138"/>
      <c r="N273" s="134"/>
      <c r="O273" s="134"/>
      <c r="P273" s="139">
        <f>SUM($P$274:$P$279)</f>
        <v>0</v>
      </c>
      <c r="Q273" s="134"/>
      <c r="R273" s="139">
        <f>SUM($R$274:$R$279)</f>
        <v>0</v>
      </c>
      <c r="S273" s="134"/>
      <c r="T273" s="140">
        <f>SUM($T$274:$T$279)</f>
        <v>0</v>
      </c>
      <c r="AR273" s="141" t="s">
        <v>21</v>
      </c>
      <c r="AT273" s="141" t="s">
        <v>71</v>
      </c>
      <c r="AU273" s="141" t="s">
        <v>21</v>
      </c>
      <c r="AY273" s="141" t="s">
        <v>149</v>
      </c>
      <c r="BK273" s="142">
        <f>SUM($BK$274:$BK$279)</f>
        <v>0</v>
      </c>
    </row>
    <row r="274" spans="2:65" s="6" customFormat="1" ht="15.75" customHeight="1" x14ac:dyDescent="0.3">
      <c r="B274" s="23"/>
      <c r="C274" s="145" t="s">
        <v>392</v>
      </c>
      <c r="D274" s="145" t="s">
        <v>154</v>
      </c>
      <c r="E274" s="146" t="s">
        <v>1070</v>
      </c>
      <c r="F274" s="147" t="s">
        <v>1071</v>
      </c>
      <c r="G274" s="148" t="s">
        <v>559</v>
      </c>
      <c r="H274" s="149">
        <v>3.78</v>
      </c>
      <c r="I274" s="150"/>
      <c r="J274" s="151">
        <f>ROUND($I$274*$H$274,2)</f>
        <v>0</v>
      </c>
      <c r="K274" s="147" t="s">
        <v>560</v>
      </c>
      <c r="L274" s="43"/>
      <c r="M274" s="152"/>
      <c r="N274" s="153" t="s">
        <v>43</v>
      </c>
      <c r="O274" s="24"/>
      <c r="P274" s="154">
        <f>$O$274*$H$274</f>
        <v>0</v>
      </c>
      <c r="Q274" s="154">
        <v>0</v>
      </c>
      <c r="R274" s="154">
        <f>$Q$274*$H$274</f>
        <v>0</v>
      </c>
      <c r="S274" s="154">
        <v>0</v>
      </c>
      <c r="T274" s="155">
        <f>$S$274*$H$274</f>
        <v>0</v>
      </c>
      <c r="AR274" s="89" t="s">
        <v>158</v>
      </c>
      <c r="AT274" s="89" t="s">
        <v>154</v>
      </c>
      <c r="AU274" s="89" t="s">
        <v>80</v>
      </c>
      <c r="AY274" s="6" t="s">
        <v>149</v>
      </c>
      <c r="BE274" s="156">
        <f>IF($N$274="základní",$J$274,0)</f>
        <v>0</v>
      </c>
      <c r="BF274" s="156">
        <f>IF($N$274="snížená",$J$274,0)</f>
        <v>0</v>
      </c>
      <c r="BG274" s="156">
        <f>IF($N$274="zákl. přenesená",$J$274,0)</f>
        <v>0</v>
      </c>
      <c r="BH274" s="156">
        <f>IF($N$274="sníž. přenesená",$J$274,0)</f>
        <v>0</v>
      </c>
      <c r="BI274" s="156">
        <f>IF($N$274="nulová",$J$274,0)</f>
        <v>0</v>
      </c>
      <c r="BJ274" s="89" t="s">
        <v>21</v>
      </c>
      <c r="BK274" s="156">
        <f>ROUND($I$274*$H$274,2)</f>
        <v>0</v>
      </c>
      <c r="BL274" s="89" t="s">
        <v>158</v>
      </c>
      <c r="BM274" s="89" t="s">
        <v>359</v>
      </c>
    </row>
    <row r="275" spans="2:65" s="6" customFormat="1" ht="27" customHeight="1" x14ac:dyDescent="0.3">
      <c r="B275" s="23"/>
      <c r="C275" s="24"/>
      <c r="D275" s="157" t="s">
        <v>159</v>
      </c>
      <c r="E275" s="24"/>
      <c r="F275" s="158" t="s">
        <v>1072</v>
      </c>
      <c r="G275" s="24"/>
      <c r="H275" s="24"/>
      <c r="J275" s="24"/>
      <c r="K275" s="24"/>
      <c r="L275" s="43"/>
      <c r="M275" s="56"/>
      <c r="N275" s="24"/>
      <c r="O275" s="24"/>
      <c r="P275" s="24"/>
      <c r="Q275" s="24"/>
      <c r="R275" s="24"/>
      <c r="S275" s="24"/>
      <c r="T275" s="57"/>
      <c r="AT275" s="6" t="s">
        <v>159</v>
      </c>
      <c r="AU275" s="6" t="s">
        <v>80</v>
      </c>
    </row>
    <row r="276" spans="2:65" s="6" customFormat="1" ht="15.75" customHeight="1" x14ac:dyDescent="0.3">
      <c r="B276" s="159"/>
      <c r="C276" s="160"/>
      <c r="D276" s="161" t="s">
        <v>274</v>
      </c>
      <c r="E276" s="160"/>
      <c r="F276" s="162" t="s">
        <v>1073</v>
      </c>
      <c r="G276" s="160"/>
      <c r="H276" s="163">
        <v>3.78</v>
      </c>
      <c r="J276" s="160"/>
      <c r="K276" s="160"/>
      <c r="L276" s="164"/>
      <c r="M276" s="165"/>
      <c r="N276" s="160"/>
      <c r="O276" s="160"/>
      <c r="P276" s="160"/>
      <c r="Q276" s="160"/>
      <c r="R276" s="160"/>
      <c r="S276" s="160"/>
      <c r="T276" s="166"/>
      <c r="AT276" s="167" t="s">
        <v>274</v>
      </c>
      <c r="AU276" s="167" t="s">
        <v>80</v>
      </c>
      <c r="AV276" s="167" t="s">
        <v>80</v>
      </c>
      <c r="AW276" s="167" t="s">
        <v>122</v>
      </c>
      <c r="AX276" s="167" t="s">
        <v>72</v>
      </c>
      <c r="AY276" s="167" t="s">
        <v>149</v>
      </c>
    </row>
    <row r="277" spans="2:65" s="6" customFormat="1" ht="15.75" customHeight="1" x14ac:dyDescent="0.3">
      <c r="B277" s="168"/>
      <c r="C277" s="169"/>
      <c r="D277" s="161" t="s">
        <v>274</v>
      </c>
      <c r="E277" s="169"/>
      <c r="F277" s="170" t="s">
        <v>276</v>
      </c>
      <c r="G277" s="169"/>
      <c r="H277" s="171">
        <v>3.78</v>
      </c>
      <c r="J277" s="169"/>
      <c r="K277" s="169"/>
      <c r="L277" s="172"/>
      <c r="M277" s="173"/>
      <c r="N277" s="169"/>
      <c r="O277" s="169"/>
      <c r="P277" s="169"/>
      <c r="Q277" s="169"/>
      <c r="R277" s="169"/>
      <c r="S277" s="169"/>
      <c r="T277" s="174"/>
      <c r="AT277" s="175" t="s">
        <v>274</v>
      </c>
      <c r="AU277" s="175" t="s">
        <v>80</v>
      </c>
      <c r="AV277" s="175" t="s">
        <v>158</v>
      </c>
      <c r="AW277" s="175" t="s">
        <v>122</v>
      </c>
      <c r="AX277" s="175" t="s">
        <v>21</v>
      </c>
      <c r="AY277" s="175" t="s">
        <v>149</v>
      </c>
    </row>
    <row r="278" spans="2:65" s="6" customFormat="1" ht="15.75" customHeight="1" x14ac:dyDescent="0.3">
      <c r="B278" s="23"/>
      <c r="C278" s="145" t="s">
        <v>395</v>
      </c>
      <c r="D278" s="145" t="s">
        <v>154</v>
      </c>
      <c r="E278" s="146" t="s">
        <v>1074</v>
      </c>
      <c r="F278" s="147" t="s">
        <v>1075</v>
      </c>
      <c r="G278" s="148" t="s">
        <v>649</v>
      </c>
      <c r="H278" s="149">
        <v>2.9000000000000001E-2</v>
      </c>
      <c r="I278" s="150"/>
      <c r="J278" s="151">
        <f>ROUND($I$278*$H$278,2)</f>
        <v>0</v>
      </c>
      <c r="K278" s="147" t="s">
        <v>560</v>
      </c>
      <c r="L278" s="43"/>
      <c r="M278" s="152"/>
      <c r="N278" s="153" t="s">
        <v>43</v>
      </c>
      <c r="O278" s="24"/>
      <c r="P278" s="154">
        <f>$O$278*$H$278</f>
        <v>0</v>
      </c>
      <c r="Q278" s="154">
        <v>0</v>
      </c>
      <c r="R278" s="154">
        <f>$Q$278*$H$278</f>
        <v>0</v>
      </c>
      <c r="S278" s="154">
        <v>0</v>
      </c>
      <c r="T278" s="155">
        <f>$S$278*$H$278</f>
        <v>0</v>
      </c>
      <c r="AR278" s="89" t="s">
        <v>158</v>
      </c>
      <c r="AT278" s="89" t="s">
        <v>154</v>
      </c>
      <c r="AU278" s="89" t="s">
        <v>80</v>
      </c>
      <c r="AY278" s="6" t="s">
        <v>149</v>
      </c>
      <c r="BE278" s="156">
        <f>IF($N$278="základní",$J$278,0)</f>
        <v>0</v>
      </c>
      <c r="BF278" s="156">
        <f>IF($N$278="snížená",$J$278,0)</f>
        <v>0</v>
      </c>
      <c r="BG278" s="156">
        <f>IF($N$278="zákl. přenesená",$J$278,0)</f>
        <v>0</v>
      </c>
      <c r="BH278" s="156">
        <f>IF($N$278="sníž. přenesená",$J$278,0)</f>
        <v>0</v>
      </c>
      <c r="BI278" s="156">
        <f>IF($N$278="nulová",$J$278,0)</f>
        <v>0</v>
      </c>
      <c r="BJ278" s="89" t="s">
        <v>21</v>
      </c>
      <c r="BK278" s="156">
        <f>ROUND($I$278*$H$278,2)</f>
        <v>0</v>
      </c>
      <c r="BL278" s="89" t="s">
        <v>158</v>
      </c>
      <c r="BM278" s="89" t="s">
        <v>362</v>
      </c>
    </row>
    <row r="279" spans="2:65" s="6" customFormat="1" ht="27" customHeight="1" x14ac:dyDescent="0.3">
      <c r="B279" s="23"/>
      <c r="C279" s="24"/>
      <c r="D279" s="157" t="s">
        <v>159</v>
      </c>
      <c r="E279" s="24"/>
      <c r="F279" s="158" t="s">
        <v>1076</v>
      </c>
      <c r="G279" s="24"/>
      <c r="H279" s="24"/>
      <c r="J279" s="24"/>
      <c r="K279" s="24"/>
      <c r="L279" s="43"/>
      <c r="M279" s="56"/>
      <c r="N279" s="24"/>
      <c r="O279" s="24"/>
      <c r="P279" s="24"/>
      <c r="Q279" s="24"/>
      <c r="R279" s="24"/>
      <c r="S279" s="24"/>
      <c r="T279" s="57"/>
      <c r="AT279" s="6" t="s">
        <v>159</v>
      </c>
      <c r="AU279" s="6" t="s">
        <v>80</v>
      </c>
    </row>
    <row r="280" spans="2:65" s="132" customFormat="1" ht="30.75" customHeight="1" x14ac:dyDescent="0.3">
      <c r="B280" s="133"/>
      <c r="C280" s="134"/>
      <c r="D280" s="134" t="s">
        <v>71</v>
      </c>
      <c r="E280" s="143" t="s">
        <v>893</v>
      </c>
      <c r="F280" s="143" t="s">
        <v>894</v>
      </c>
      <c r="G280" s="134"/>
      <c r="H280" s="134"/>
      <c r="J280" s="144">
        <f>$BK$280</f>
        <v>0</v>
      </c>
      <c r="K280" s="134"/>
      <c r="L280" s="137"/>
      <c r="M280" s="138"/>
      <c r="N280" s="134"/>
      <c r="O280" s="134"/>
      <c r="P280" s="139">
        <f>SUM($P$281:$P$292)</f>
        <v>0</v>
      </c>
      <c r="Q280" s="134"/>
      <c r="R280" s="139">
        <f>SUM($R$281:$R$292)</f>
        <v>0</v>
      </c>
      <c r="S280" s="134"/>
      <c r="T280" s="140">
        <f>SUM($T$281:$T$292)</f>
        <v>0</v>
      </c>
      <c r="AR280" s="141" t="s">
        <v>21</v>
      </c>
      <c r="AT280" s="141" t="s">
        <v>71</v>
      </c>
      <c r="AU280" s="141" t="s">
        <v>21</v>
      </c>
      <c r="AY280" s="141" t="s">
        <v>149</v>
      </c>
      <c r="BK280" s="142">
        <f>SUM($BK$281:$BK$292)</f>
        <v>0</v>
      </c>
    </row>
    <row r="281" spans="2:65" s="6" customFormat="1" ht="15.75" customHeight="1" x14ac:dyDescent="0.3">
      <c r="B281" s="23"/>
      <c r="C281" s="145" t="s">
        <v>398</v>
      </c>
      <c r="D281" s="145" t="s">
        <v>154</v>
      </c>
      <c r="E281" s="146" t="s">
        <v>900</v>
      </c>
      <c r="F281" s="147" t="s">
        <v>901</v>
      </c>
      <c r="G281" s="148" t="s">
        <v>157</v>
      </c>
      <c r="H281" s="149">
        <v>1</v>
      </c>
      <c r="I281" s="150"/>
      <c r="J281" s="151">
        <f>ROUND($I$281*$H$281,2)</f>
        <v>0</v>
      </c>
      <c r="K281" s="147" t="s">
        <v>560</v>
      </c>
      <c r="L281" s="43"/>
      <c r="M281" s="152"/>
      <c r="N281" s="153" t="s">
        <v>43</v>
      </c>
      <c r="O281" s="24"/>
      <c r="P281" s="154">
        <f>$O$281*$H$281</f>
        <v>0</v>
      </c>
      <c r="Q281" s="154">
        <v>0</v>
      </c>
      <c r="R281" s="154">
        <f>$Q$281*$H$281</f>
        <v>0</v>
      </c>
      <c r="S281" s="154">
        <v>0</v>
      </c>
      <c r="T281" s="155">
        <f>$S$281*$H$281</f>
        <v>0</v>
      </c>
      <c r="AR281" s="89" t="s">
        <v>158</v>
      </c>
      <c r="AT281" s="89" t="s">
        <v>154</v>
      </c>
      <c r="AU281" s="89" t="s">
        <v>80</v>
      </c>
      <c r="AY281" s="6" t="s">
        <v>149</v>
      </c>
      <c r="BE281" s="156">
        <f>IF($N$281="základní",$J$281,0)</f>
        <v>0</v>
      </c>
      <c r="BF281" s="156">
        <f>IF($N$281="snížená",$J$281,0)</f>
        <v>0</v>
      </c>
      <c r="BG281" s="156">
        <f>IF($N$281="zákl. přenesená",$J$281,0)</f>
        <v>0</v>
      </c>
      <c r="BH281" s="156">
        <f>IF($N$281="sníž. přenesená",$J$281,0)</f>
        <v>0</v>
      </c>
      <c r="BI281" s="156">
        <f>IF($N$281="nulová",$J$281,0)</f>
        <v>0</v>
      </c>
      <c r="BJ281" s="89" t="s">
        <v>21</v>
      </c>
      <c r="BK281" s="156">
        <f>ROUND($I$281*$H$281,2)</f>
        <v>0</v>
      </c>
      <c r="BL281" s="89" t="s">
        <v>158</v>
      </c>
      <c r="BM281" s="89" t="s">
        <v>365</v>
      </c>
    </row>
    <row r="282" spans="2:65" s="6" customFormat="1" ht="50.25" customHeight="1" x14ac:dyDescent="0.3">
      <c r="B282" s="23"/>
      <c r="C282" s="24"/>
      <c r="D282" s="157" t="s">
        <v>159</v>
      </c>
      <c r="E282" s="24"/>
      <c r="F282" s="158" t="s">
        <v>1077</v>
      </c>
      <c r="G282" s="24"/>
      <c r="H282" s="24"/>
      <c r="J282" s="24"/>
      <c r="K282" s="24"/>
      <c r="L282" s="43"/>
      <c r="M282" s="56"/>
      <c r="N282" s="24"/>
      <c r="O282" s="24"/>
      <c r="P282" s="24"/>
      <c r="Q282" s="24"/>
      <c r="R282" s="24"/>
      <c r="S282" s="24"/>
      <c r="T282" s="57"/>
      <c r="AT282" s="6" t="s">
        <v>159</v>
      </c>
      <c r="AU282" s="6" t="s">
        <v>80</v>
      </c>
    </row>
    <row r="283" spans="2:65" s="6" customFormat="1" ht="15.75" customHeight="1" x14ac:dyDescent="0.3">
      <c r="B283" s="23"/>
      <c r="C283" s="145" t="s">
        <v>404</v>
      </c>
      <c r="D283" s="145" t="s">
        <v>154</v>
      </c>
      <c r="E283" s="146" t="s">
        <v>1078</v>
      </c>
      <c r="F283" s="147" t="s">
        <v>1079</v>
      </c>
      <c r="G283" s="148" t="s">
        <v>157</v>
      </c>
      <c r="H283" s="149">
        <v>1</v>
      </c>
      <c r="I283" s="150"/>
      <c r="J283" s="151">
        <f>ROUND($I$283*$H$283,2)</f>
        <v>0</v>
      </c>
      <c r="K283" s="147" t="s">
        <v>560</v>
      </c>
      <c r="L283" s="43"/>
      <c r="M283" s="152"/>
      <c r="N283" s="153" t="s">
        <v>43</v>
      </c>
      <c r="O283" s="24"/>
      <c r="P283" s="154">
        <f>$O$283*$H$283</f>
        <v>0</v>
      </c>
      <c r="Q283" s="154">
        <v>0</v>
      </c>
      <c r="R283" s="154">
        <f>$Q$283*$H$283</f>
        <v>0</v>
      </c>
      <c r="S283" s="154">
        <v>0</v>
      </c>
      <c r="T283" s="155">
        <f>$S$283*$H$283</f>
        <v>0</v>
      </c>
      <c r="AR283" s="89" t="s">
        <v>158</v>
      </c>
      <c r="AT283" s="89" t="s">
        <v>154</v>
      </c>
      <c r="AU283" s="89" t="s">
        <v>80</v>
      </c>
      <c r="AY283" s="6" t="s">
        <v>149</v>
      </c>
      <c r="BE283" s="156">
        <f>IF($N$283="základní",$J$283,0)</f>
        <v>0</v>
      </c>
      <c r="BF283" s="156">
        <f>IF($N$283="snížená",$J$283,0)</f>
        <v>0</v>
      </c>
      <c r="BG283" s="156">
        <f>IF($N$283="zákl. přenesená",$J$283,0)</f>
        <v>0</v>
      </c>
      <c r="BH283" s="156">
        <f>IF($N$283="sníž. přenesená",$J$283,0)</f>
        <v>0</v>
      </c>
      <c r="BI283" s="156">
        <f>IF($N$283="nulová",$J$283,0)</f>
        <v>0</v>
      </c>
      <c r="BJ283" s="89" t="s">
        <v>21</v>
      </c>
      <c r="BK283" s="156">
        <f>ROUND($I$283*$H$283,2)</f>
        <v>0</v>
      </c>
      <c r="BL283" s="89" t="s">
        <v>158</v>
      </c>
      <c r="BM283" s="89" t="s">
        <v>368</v>
      </c>
    </row>
    <row r="284" spans="2:65" s="6" customFormat="1" ht="50.25" customHeight="1" x14ac:dyDescent="0.3">
      <c r="B284" s="23"/>
      <c r="C284" s="24"/>
      <c r="D284" s="157" t="s">
        <v>159</v>
      </c>
      <c r="E284" s="24"/>
      <c r="F284" s="158" t="s">
        <v>1080</v>
      </c>
      <c r="G284" s="24"/>
      <c r="H284" s="24"/>
      <c r="J284" s="24"/>
      <c r="K284" s="24"/>
      <c r="L284" s="43"/>
      <c r="M284" s="56"/>
      <c r="N284" s="24"/>
      <c r="O284" s="24"/>
      <c r="P284" s="24"/>
      <c r="Q284" s="24"/>
      <c r="R284" s="24"/>
      <c r="S284" s="24"/>
      <c r="T284" s="57"/>
      <c r="AT284" s="6" t="s">
        <v>159</v>
      </c>
      <c r="AU284" s="6" t="s">
        <v>80</v>
      </c>
    </row>
    <row r="285" spans="2:65" s="6" customFormat="1" ht="15.75" customHeight="1" x14ac:dyDescent="0.3">
      <c r="B285" s="23"/>
      <c r="C285" s="145" t="s">
        <v>411</v>
      </c>
      <c r="D285" s="145" t="s">
        <v>154</v>
      </c>
      <c r="E285" s="146" t="s">
        <v>904</v>
      </c>
      <c r="F285" s="147" t="s">
        <v>905</v>
      </c>
      <c r="G285" s="148" t="s">
        <v>157</v>
      </c>
      <c r="H285" s="149">
        <v>2</v>
      </c>
      <c r="I285" s="150"/>
      <c r="J285" s="151">
        <f>ROUND($I$285*$H$285,2)</f>
        <v>0</v>
      </c>
      <c r="K285" s="147" t="s">
        <v>560</v>
      </c>
      <c r="L285" s="43"/>
      <c r="M285" s="152"/>
      <c r="N285" s="153" t="s">
        <v>43</v>
      </c>
      <c r="O285" s="24"/>
      <c r="P285" s="154">
        <f>$O$285*$H$285</f>
        <v>0</v>
      </c>
      <c r="Q285" s="154">
        <v>0</v>
      </c>
      <c r="R285" s="154">
        <f>$Q$285*$H$285</f>
        <v>0</v>
      </c>
      <c r="S285" s="154">
        <v>0</v>
      </c>
      <c r="T285" s="155">
        <f>$S$285*$H$285</f>
        <v>0</v>
      </c>
      <c r="AR285" s="89" t="s">
        <v>158</v>
      </c>
      <c r="AT285" s="89" t="s">
        <v>154</v>
      </c>
      <c r="AU285" s="89" t="s">
        <v>80</v>
      </c>
      <c r="AY285" s="6" t="s">
        <v>149</v>
      </c>
      <c r="BE285" s="156">
        <f>IF($N$285="základní",$J$285,0)</f>
        <v>0</v>
      </c>
      <c r="BF285" s="156">
        <f>IF($N$285="snížená",$J$285,0)</f>
        <v>0</v>
      </c>
      <c r="BG285" s="156">
        <f>IF($N$285="zákl. přenesená",$J$285,0)</f>
        <v>0</v>
      </c>
      <c r="BH285" s="156">
        <f>IF($N$285="sníž. přenesená",$J$285,0)</f>
        <v>0</v>
      </c>
      <c r="BI285" s="156">
        <f>IF($N$285="nulová",$J$285,0)</f>
        <v>0</v>
      </c>
      <c r="BJ285" s="89" t="s">
        <v>21</v>
      </c>
      <c r="BK285" s="156">
        <f>ROUND($I$285*$H$285,2)</f>
        <v>0</v>
      </c>
      <c r="BL285" s="89" t="s">
        <v>158</v>
      </c>
      <c r="BM285" s="89" t="s">
        <v>371</v>
      </c>
    </row>
    <row r="286" spans="2:65" s="6" customFormat="1" ht="27" customHeight="1" x14ac:dyDescent="0.3">
      <c r="B286" s="23"/>
      <c r="C286" s="24"/>
      <c r="D286" s="157" t="s">
        <v>159</v>
      </c>
      <c r="E286" s="24"/>
      <c r="F286" s="158" t="s">
        <v>906</v>
      </c>
      <c r="G286" s="24"/>
      <c r="H286" s="24"/>
      <c r="J286" s="24"/>
      <c r="K286" s="24"/>
      <c r="L286" s="43"/>
      <c r="M286" s="56"/>
      <c r="N286" s="24"/>
      <c r="O286" s="24"/>
      <c r="P286" s="24"/>
      <c r="Q286" s="24"/>
      <c r="R286" s="24"/>
      <c r="S286" s="24"/>
      <c r="T286" s="57"/>
      <c r="AT286" s="6" t="s">
        <v>159</v>
      </c>
      <c r="AU286" s="6" t="s">
        <v>80</v>
      </c>
    </row>
    <row r="287" spans="2:65" s="6" customFormat="1" ht="15.75" customHeight="1" x14ac:dyDescent="0.3">
      <c r="B287" s="23"/>
      <c r="C287" s="145" t="s">
        <v>419</v>
      </c>
      <c r="D287" s="145" t="s">
        <v>154</v>
      </c>
      <c r="E287" s="146" t="s">
        <v>908</v>
      </c>
      <c r="F287" s="147" t="s">
        <v>909</v>
      </c>
      <c r="G287" s="148" t="s">
        <v>157</v>
      </c>
      <c r="H287" s="149">
        <v>3</v>
      </c>
      <c r="I287" s="150"/>
      <c r="J287" s="151">
        <f>ROUND($I$287*$H$287,2)</f>
        <v>0</v>
      </c>
      <c r="K287" s="147" t="s">
        <v>560</v>
      </c>
      <c r="L287" s="43"/>
      <c r="M287" s="152"/>
      <c r="N287" s="153" t="s">
        <v>43</v>
      </c>
      <c r="O287" s="24"/>
      <c r="P287" s="154">
        <f>$O$287*$H$287</f>
        <v>0</v>
      </c>
      <c r="Q287" s="154">
        <v>0</v>
      </c>
      <c r="R287" s="154">
        <f>$Q$287*$H$287</f>
        <v>0</v>
      </c>
      <c r="S287" s="154">
        <v>0</v>
      </c>
      <c r="T287" s="155">
        <f>$S$287*$H$287</f>
        <v>0</v>
      </c>
      <c r="AR287" s="89" t="s">
        <v>158</v>
      </c>
      <c r="AT287" s="89" t="s">
        <v>154</v>
      </c>
      <c r="AU287" s="89" t="s">
        <v>80</v>
      </c>
      <c r="AY287" s="6" t="s">
        <v>149</v>
      </c>
      <c r="BE287" s="156">
        <f>IF($N$287="základní",$J$287,0)</f>
        <v>0</v>
      </c>
      <c r="BF287" s="156">
        <f>IF($N$287="snížená",$J$287,0)</f>
        <v>0</v>
      </c>
      <c r="BG287" s="156">
        <f>IF($N$287="zákl. přenesená",$J$287,0)</f>
        <v>0</v>
      </c>
      <c r="BH287" s="156">
        <f>IF($N$287="sníž. přenesená",$J$287,0)</f>
        <v>0</v>
      </c>
      <c r="BI287" s="156">
        <f>IF($N$287="nulová",$J$287,0)</f>
        <v>0</v>
      </c>
      <c r="BJ287" s="89" t="s">
        <v>21</v>
      </c>
      <c r="BK287" s="156">
        <f>ROUND($I$287*$H$287,2)</f>
        <v>0</v>
      </c>
      <c r="BL287" s="89" t="s">
        <v>158</v>
      </c>
      <c r="BM287" s="89" t="s">
        <v>374</v>
      </c>
    </row>
    <row r="288" spans="2:65" s="6" customFormat="1" ht="27" customHeight="1" x14ac:dyDescent="0.3">
      <c r="B288" s="23"/>
      <c r="C288" s="24"/>
      <c r="D288" s="157" t="s">
        <v>159</v>
      </c>
      <c r="E288" s="24"/>
      <c r="F288" s="158" t="s">
        <v>910</v>
      </c>
      <c r="G288" s="24"/>
      <c r="H288" s="24"/>
      <c r="J288" s="24"/>
      <c r="K288" s="24"/>
      <c r="L288" s="43"/>
      <c r="M288" s="56"/>
      <c r="N288" s="24"/>
      <c r="O288" s="24"/>
      <c r="P288" s="24"/>
      <c r="Q288" s="24"/>
      <c r="R288" s="24"/>
      <c r="S288" s="24"/>
      <c r="T288" s="57"/>
      <c r="AT288" s="6" t="s">
        <v>159</v>
      </c>
      <c r="AU288" s="6" t="s">
        <v>80</v>
      </c>
    </row>
    <row r="289" spans="2:65" s="6" customFormat="1" ht="15.75" customHeight="1" x14ac:dyDescent="0.3">
      <c r="B289" s="23"/>
      <c r="C289" s="145" t="s">
        <v>422</v>
      </c>
      <c r="D289" s="145" t="s">
        <v>154</v>
      </c>
      <c r="E289" s="146" t="s">
        <v>1081</v>
      </c>
      <c r="F289" s="147" t="s">
        <v>1082</v>
      </c>
      <c r="G289" s="148" t="s">
        <v>157</v>
      </c>
      <c r="H289" s="149">
        <v>1</v>
      </c>
      <c r="I289" s="150"/>
      <c r="J289" s="151">
        <f>ROUND($I$289*$H$289,2)</f>
        <v>0</v>
      </c>
      <c r="K289" s="147"/>
      <c r="L289" s="43"/>
      <c r="M289" s="152"/>
      <c r="N289" s="153" t="s">
        <v>43</v>
      </c>
      <c r="O289" s="24"/>
      <c r="P289" s="154">
        <f>$O$289*$H$289</f>
        <v>0</v>
      </c>
      <c r="Q289" s="154">
        <v>0</v>
      </c>
      <c r="R289" s="154">
        <f>$Q$289*$H$289</f>
        <v>0</v>
      </c>
      <c r="S289" s="154">
        <v>0</v>
      </c>
      <c r="T289" s="155">
        <f>$S$289*$H$289</f>
        <v>0</v>
      </c>
      <c r="AR289" s="89" t="s">
        <v>158</v>
      </c>
      <c r="AT289" s="89" t="s">
        <v>154</v>
      </c>
      <c r="AU289" s="89" t="s">
        <v>80</v>
      </c>
      <c r="AY289" s="6" t="s">
        <v>149</v>
      </c>
      <c r="BE289" s="156">
        <f>IF($N$289="základní",$J$289,0)</f>
        <v>0</v>
      </c>
      <c r="BF289" s="156">
        <f>IF($N$289="snížená",$J$289,0)</f>
        <v>0</v>
      </c>
      <c r="BG289" s="156">
        <f>IF($N$289="zákl. přenesená",$J$289,0)</f>
        <v>0</v>
      </c>
      <c r="BH289" s="156">
        <f>IF($N$289="sníž. přenesená",$J$289,0)</f>
        <v>0</v>
      </c>
      <c r="BI289" s="156">
        <f>IF($N$289="nulová",$J$289,0)</f>
        <v>0</v>
      </c>
      <c r="BJ289" s="89" t="s">
        <v>21</v>
      </c>
      <c r="BK289" s="156">
        <f>ROUND($I$289*$H$289,2)</f>
        <v>0</v>
      </c>
      <c r="BL289" s="89" t="s">
        <v>158</v>
      </c>
      <c r="BM289" s="89" t="s">
        <v>377</v>
      </c>
    </row>
    <row r="290" spans="2:65" s="6" customFormat="1" ht="16.5" customHeight="1" x14ac:dyDescent="0.3">
      <c r="B290" s="23"/>
      <c r="C290" s="24"/>
      <c r="D290" s="157" t="s">
        <v>159</v>
      </c>
      <c r="E290" s="24"/>
      <c r="F290" s="158" t="s">
        <v>1082</v>
      </c>
      <c r="G290" s="24"/>
      <c r="H290" s="24"/>
      <c r="J290" s="24"/>
      <c r="K290" s="24"/>
      <c r="L290" s="43"/>
      <c r="M290" s="56"/>
      <c r="N290" s="24"/>
      <c r="O290" s="24"/>
      <c r="P290" s="24"/>
      <c r="Q290" s="24"/>
      <c r="R290" s="24"/>
      <c r="S290" s="24"/>
      <c r="T290" s="57"/>
      <c r="AT290" s="6" t="s">
        <v>159</v>
      </c>
      <c r="AU290" s="6" t="s">
        <v>80</v>
      </c>
    </row>
    <row r="291" spans="2:65" s="6" customFormat="1" ht="15.75" customHeight="1" x14ac:dyDescent="0.3">
      <c r="B291" s="23"/>
      <c r="C291" s="145" t="s">
        <v>425</v>
      </c>
      <c r="D291" s="145" t="s">
        <v>154</v>
      </c>
      <c r="E291" s="146" t="s">
        <v>912</v>
      </c>
      <c r="F291" s="147" t="s">
        <v>913</v>
      </c>
      <c r="G291" s="148" t="s">
        <v>649</v>
      </c>
      <c r="H291" s="149">
        <v>1.123</v>
      </c>
      <c r="I291" s="150"/>
      <c r="J291" s="151">
        <f>ROUND($I$291*$H$291,2)</f>
        <v>0</v>
      </c>
      <c r="K291" s="147" t="s">
        <v>560</v>
      </c>
      <c r="L291" s="43"/>
      <c r="M291" s="152"/>
      <c r="N291" s="153" t="s">
        <v>43</v>
      </c>
      <c r="O291" s="24"/>
      <c r="P291" s="154">
        <f>$O$291*$H$291</f>
        <v>0</v>
      </c>
      <c r="Q291" s="154">
        <v>0</v>
      </c>
      <c r="R291" s="154">
        <f>$Q$291*$H$291</f>
        <v>0</v>
      </c>
      <c r="S291" s="154">
        <v>0</v>
      </c>
      <c r="T291" s="155">
        <f>$S$291*$H$291</f>
        <v>0</v>
      </c>
      <c r="AR291" s="89" t="s">
        <v>158</v>
      </c>
      <c r="AT291" s="89" t="s">
        <v>154</v>
      </c>
      <c r="AU291" s="89" t="s">
        <v>80</v>
      </c>
      <c r="AY291" s="6" t="s">
        <v>149</v>
      </c>
      <c r="BE291" s="156">
        <f>IF($N$291="základní",$J$291,0)</f>
        <v>0</v>
      </c>
      <c r="BF291" s="156">
        <f>IF($N$291="snížená",$J$291,0)</f>
        <v>0</v>
      </c>
      <c r="BG291" s="156">
        <f>IF($N$291="zákl. přenesená",$J$291,0)</f>
        <v>0</v>
      </c>
      <c r="BH291" s="156">
        <f>IF($N$291="sníž. přenesená",$J$291,0)</f>
        <v>0</v>
      </c>
      <c r="BI291" s="156">
        <f>IF($N$291="nulová",$J$291,0)</f>
        <v>0</v>
      </c>
      <c r="BJ291" s="89" t="s">
        <v>21</v>
      </c>
      <c r="BK291" s="156">
        <f>ROUND($I$291*$H$291,2)</f>
        <v>0</v>
      </c>
      <c r="BL291" s="89" t="s">
        <v>158</v>
      </c>
      <c r="BM291" s="89" t="s">
        <v>380</v>
      </c>
    </row>
    <row r="292" spans="2:65" s="6" customFormat="1" ht="27" customHeight="1" x14ac:dyDescent="0.3">
      <c r="B292" s="23"/>
      <c r="C292" s="24"/>
      <c r="D292" s="157" t="s">
        <v>159</v>
      </c>
      <c r="E292" s="24"/>
      <c r="F292" s="158" t="s">
        <v>914</v>
      </c>
      <c r="G292" s="24"/>
      <c r="H292" s="24"/>
      <c r="J292" s="24"/>
      <c r="K292" s="24"/>
      <c r="L292" s="43"/>
      <c r="M292" s="56"/>
      <c r="N292" s="24"/>
      <c r="O292" s="24"/>
      <c r="P292" s="24"/>
      <c r="Q292" s="24"/>
      <c r="R292" s="24"/>
      <c r="S292" s="24"/>
      <c r="T292" s="57"/>
      <c r="AT292" s="6" t="s">
        <v>159</v>
      </c>
      <c r="AU292" s="6" t="s">
        <v>80</v>
      </c>
    </row>
    <row r="293" spans="2:65" s="132" customFormat="1" ht="30.75" customHeight="1" x14ac:dyDescent="0.3">
      <c r="B293" s="133"/>
      <c r="C293" s="134"/>
      <c r="D293" s="134" t="s">
        <v>71</v>
      </c>
      <c r="E293" s="143" t="s">
        <v>915</v>
      </c>
      <c r="F293" s="143" t="s">
        <v>916</v>
      </c>
      <c r="G293" s="134"/>
      <c r="H293" s="134"/>
      <c r="J293" s="144">
        <f>$BK$293</f>
        <v>0</v>
      </c>
      <c r="K293" s="134"/>
      <c r="L293" s="137"/>
      <c r="M293" s="138"/>
      <c r="N293" s="134"/>
      <c r="O293" s="134"/>
      <c r="P293" s="139">
        <f>SUM($P$294:$P$297)</f>
        <v>0</v>
      </c>
      <c r="Q293" s="134"/>
      <c r="R293" s="139">
        <f>SUM($R$294:$R$297)</f>
        <v>0</v>
      </c>
      <c r="S293" s="134"/>
      <c r="T293" s="140">
        <f>SUM($T$294:$T$297)</f>
        <v>0</v>
      </c>
      <c r="AR293" s="141" t="s">
        <v>21</v>
      </c>
      <c r="AT293" s="141" t="s">
        <v>71</v>
      </c>
      <c r="AU293" s="141" t="s">
        <v>21</v>
      </c>
      <c r="AY293" s="141" t="s">
        <v>149</v>
      </c>
      <c r="BK293" s="142">
        <f>SUM($BK$294:$BK$297)</f>
        <v>0</v>
      </c>
    </row>
    <row r="294" spans="2:65" s="6" customFormat="1" ht="15.75" customHeight="1" x14ac:dyDescent="0.3">
      <c r="B294" s="23"/>
      <c r="C294" s="145" t="s">
        <v>428</v>
      </c>
      <c r="D294" s="145" t="s">
        <v>154</v>
      </c>
      <c r="E294" s="146" t="s">
        <v>918</v>
      </c>
      <c r="F294" s="147" t="s">
        <v>919</v>
      </c>
      <c r="G294" s="148" t="s">
        <v>559</v>
      </c>
      <c r="H294" s="149">
        <v>31.992000000000001</v>
      </c>
      <c r="I294" s="150"/>
      <c r="J294" s="151">
        <f>ROUND($I$294*$H$294,2)</f>
        <v>0</v>
      </c>
      <c r="K294" s="147" t="s">
        <v>560</v>
      </c>
      <c r="L294" s="43"/>
      <c r="M294" s="152"/>
      <c r="N294" s="153" t="s">
        <v>43</v>
      </c>
      <c r="O294" s="24"/>
      <c r="P294" s="154">
        <f>$O$294*$H$294</f>
        <v>0</v>
      </c>
      <c r="Q294" s="154">
        <v>0</v>
      </c>
      <c r="R294" s="154">
        <f>$Q$294*$H$294</f>
        <v>0</v>
      </c>
      <c r="S294" s="154">
        <v>0</v>
      </c>
      <c r="T294" s="155">
        <f>$S$294*$H$294</f>
        <v>0</v>
      </c>
      <c r="AR294" s="89" t="s">
        <v>158</v>
      </c>
      <c r="AT294" s="89" t="s">
        <v>154</v>
      </c>
      <c r="AU294" s="89" t="s">
        <v>80</v>
      </c>
      <c r="AY294" s="6" t="s">
        <v>149</v>
      </c>
      <c r="BE294" s="156">
        <f>IF($N$294="základní",$J$294,0)</f>
        <v>0</v>
      </c>
      <c r="BF294" s="156">
        <f>IF($N$294="snížená",$J$294,0)</f>
        <v>0</v>
      </c>
      <c r="BG294" s="156">
        <f>IF($N$294="zákl. přenesená",$J$294,0)</f>
        <v>0</v>
      </c>
      <c r="BH294" s="156">
        <f>IF($N$294="sníž. přenesená",$J$294,0)</f>
        <v>0</v>
      </c>
      <c r="BI294" s="156">
        <f>IF($N$294="nulová",$J$294,0)</f>
        <v>0</v>
      </c>
      <c r="BJ294" s="89" t="s">
        <v>21</v>
      </c>
      <c r="BK294" s="156">
        <f>ROUND($I$294*$H$294,2)</f>
        <v>0</v>
      </c>
      <c r="BL294" s="89" t="s">
        <v>158</v>
      </c>
      <c r="BM294" s="89" t="s">
        <v>383</v>
      </c>
    </row>
    <row r="295" spans="2:65" s="6" customFormat="1" ht="16.5" customHeight="1" x14ac:dyDescent="0.3">
      <c r="B295" s="23"/>
      <c r="C295" s="24"/>
      <c r="D295" s="157" t="s">
        <v>159</v>
      </c>
      <c r="E295" s="24"/>
      <c r="F295" s="158" t="s">
        <v>920</v>
      </c>
      <c r="G295" s="24"/>
      <c r="H295" s="24"/>
      <c r="J295" s="24"/>
      <c r="K295" s="24"/>
      <c r="L295" s="43"/>
      <c r="M295" s="56"/>
      <c r="N295" s="24"/>
      <c r="O295" s="24"/>
      <c r="P295" s="24"/>
      <c r="Q295" s="24"/>
      <c r="R295" s="24"/>
      <c r="S295" s="24"/>
      <c r="T295" s="57"/>
      <c r="AT295" s="6" t="s">
        <v>159</v>
      </c>
      <c r="AU295" s="6" t="s">
        <v>80</v>
      </c>
    </row>
    <row r="296" spans="2:65" s="6" customFormat="1" ht="15.75" customHeight="1" x14ac:dyDescent="0.3">
      <c r="B296" s="23"/>
      <c r="C296" s="145" t="s">
        <v>431</v>
      </c>
      <c r="D296" s="145" t="s">
        <v>154</v>
      </c>
      <c r="E296" s="146" t="s">
        <v>922</v>
      </c>
      <c r="F296" s="147" t="s">
        <v>923</v>
      </c>
      <c r="G296" s="148" t="s">
        <v>649</v>
      </c>
      <c r="H296" s="149">
        <v>3.5999999999999997E-2</v>
      </c>
      <c r="I296" s="150"/>
      <c r="J296" s="151">
        <f>ROUND($I$296*$H$296,2)</f>
        <v>0</v>
      </c>
      <c r="K296" s="147" t="s">
        <v>560</v>
      </c>
      <c r="L296" s="43"/>
      <c r="M296" s="152"/>
      <c r="N296" s="153" t="s">
        <v>43</v>
      </c>
      <c r="O296" s="24"/>
      <c r="P296" s="154">
        <f>$O$296*$H$296</f>
        <v>0</v>
      </c>
      <c r="Q296" s="154">
        <v>0</v>
      </c>
      <c r="R296" s="154">
        <f>$Q$296*$H$296</f>
        <v>0</v>
      </c>
      <c r="S296" s="154">
        <v>0</v>
      </c>
      <c r="T296" s="155">
        <f>$S$296*$H$296</f>
        <v>0</v>
      </c>
      <c r="AR296" s="89" t="s">
        <v>158</v>
      </c>
      <c r="AT296" s="89" t="s">
        <v>154</v>
      </c>
      <c r="AU296" s="89" t="s">
        <v>80</v>
      </c>
      <c r="AY296" s="6" t="s">
        <v>149</v>
      </c>
      <c r="BE296" s="156">
        <f>IF($N$296="základní",$J$296,0)</f>
        <v>0</v>
      </c>
      <c r="BF296" s="156">
        <f>IF($N$296="snížená",$J$296,0)</f>
        <v>0</v>
      </c>
      <c r="BG296" s="156">
        <f>IF($N$296="zákl. přenesená",$J$296,0)</f>
        <v>0</v>
      </c>
      <c r="BH296" s="156">
        <f>IF($N$296="sníž. přenesená",$J$296,0)</f>
        <v>0</v>
      </c>
      <c r="BI296" s="156">
        <f>IF($N$296="nulová",$J$296,0)</f>
        <v>0</v>
      </c>
      <c r="BJ296" s="89" t="s">
        <v>21</v>
      </c>
      <c r="BK296" s="156">
        <f>ROUND($I$296*$H$296,2)</f>
        <v>0</v>
      </c>
      <c r="BL296" s="89" t="s">
        <v>158</v>
      </c>
      <c r="BM296" s="89" t="s">
        <v>386</v>
      </c>
    </row>
    <row r="297" spans="2:65" s="6" customFormat="1" ht="27" customHeight="1" x14ac:dyDescent="0.3">
      <c r="B297" s="23"/>
      <c r="C297" s="24"/>
      <c r="D297" s="157" t="s">
        <v>159</v>
      </c>
      <c r="E297" s="24"/>
      <c r="F297" s="158" t="s">
        <v>924</v>
      </c>
      <c r="G297" s="24"/>
      <c r="H297" s="24"/>
      <c r="J297" s="24"/>
      <c r="K297" s="24"/>
      <c r="L297" s="43"/>
      <c r="M297" s="56"/>
      <c r="N297" s="24"/>
      <c r="O297" s="24"/>
      <c r="P297" s="24"/>
      <c r="Q297" s="24"/>
      <c r="R297" s="24"/>
      <c r="S297" s="24"/>
      <c r="T297" s="57"/>
      <c r="AT297" s="6" t="s">
        <v>159</v>
      </c>
      <c r="AU297" s="6" t="s">
        <v>80</v>
      </c>
    </row>
    <row r="298" spans="2:65" s="132" customFormat="1" ht="30.75" customHeight="1" x14ac:dyDescent="0.3">
      <c r="B298" s="133"/>
      <c r="C298" s="134"/>
      <c r="D298" s="134" t="s">
        <v>71</v>
      </c>
      <c r="E298" s="143" t="s">
        <v>925</v>
      </c>
      <c r="F298" s="143" t="s">
        <v>926</v>
      </c>
      <c r="G298" s="134"/>
      <c r="H298" s="134"/>
      <c r="J298" s="144">
        <f>$BK$298</f>
        <v>0</v>
      </c>
      <c r="K298" s="134"/>
      <c r="L298" s="137"/>
      <c r="M298" s="138"/>
      <c r="N298" s="134"/>
      <c r="O298" s="134"/>
      <c r="P298" s="139">
        <f>SUM($P$299:$P$306)</f>
        <v>0</v>
      </c>
      <c r="Q298" s="134"/>
      <c r="R298" s="139">
        <f>SUM($R$299:$R$306)</f>
        <v>0</v>
      </c>
      <c r="S298" s="134"/>
      <c r="T298" s="140">
        <f>SUM($T$299:$T$306)</f>
        <v>0</v>
      </c>
      <c r="AR298" s="141" t="s">
        <v>21</v>
      </c>
      <c r="AT298" s="141" t="s">
        <v>71</v>
      </c>
      <c r="AU298" s="141" t="s">
        <v>21</v>
      </c>
      <c r="AY298" s="141" t="s">
        <v>149</v>
      </c>
      <c r="BK298" s="142">
        <f>SUM($BK$299:$BK$306)</f>
        <v>0</v>
      </c>
    </row>
    <row r="299" spans="2:65" s="6" customFormat="1" ht="15.75" customHeight="1" x14ac:dyDescent="0.3">
      <c r="B299" s="23"/>
      <c r="C299" s="145" t="s">
        <v>434</v>
      </c>
      <c r="D299" s="145" t="s">
        <v>154</v>
      </c>
      <c r="E299" s="146" t="s">
        <v>928</v>
      </c>
      <c r="F299" s="147" t="s">
        <v>929</v>
      </c>
      <c r="G299" s="148" t="s">
        <v>559</v>
      </c>
      <c r="H299" s="149">
        <v>11.52</v>
      </c>
      <c r="I299" s="150"/>
      <c r="J299" s="151">
        <f>ROUND($I$299*$H$299,2)</f>
        <v>0</v>
      </c>
      <c r="K299" s="147" t="s">
        <v>560</v>
      </c>
      <c r="L299" s="43"/>
      <c r="M299" s="152"/>
      <c r="N299" s="153" t="s">
        <v>43</v>
      </c>
      <c r="O299" s="24"/>
      <c r="P299" s="154">
        <f>$O$299*$H$299</f>
        <v>0</v>
      </c>
      <c r="Q299" s="154">
        <v>0</v>
      </c>
      <c r="R299" s="154">
        <f>$Q$299*$H$299</f>
        <v>0</v>
      </c>
      <c r="S299" s="154">
        <v>0</v>
      </c>
      <c r="T299" s="155">
        <f>$S$299*$H$299</f>
        <v>0</v>
      </c>
      <c r="AR299" s="89" t="s">
        <v>158</v>
      </c>
      <c r="AT299" s="89" t="s">
        <v>154</v>
      </c>
      <c r="AU299" s="89" t="s">
        <v>80</v>
      </c>
      <c r="AY299" s="6" t="s">
        <v>149</v>
      </c>
      <c r="BE299" s="156">
        <f>IF($N$299="základní",$J$299,0)</f>
        <v>0</v>
      </c>
      <c r="BF299" s="156">
        <f>IF($N$299="snížená",$J$299,0)</f>
        <v>0</v>
      </c>
      <c r="BG299" s="156">
        <f>IF($N$299="zákl. přenesená",$J$299,0)</f>
        <v>0</v>
      </c>
      <c r="BH299" s="156">
        <f>IF($N$299="sníž. přenesená",$J$299,0)</f>
        <v>0</v>
      </c>
      <c r="BI299" s="156">
        <f>IF($N$299="nulová",$J$299,0)</f>
        <v>0</v>
      </c>
      <c r="BJ299" s="89" t="s">
        <v>21</v>
      </c>
      <c r="BK299" s="156">
        <f>ROUND($I$299*$H$299,2)</f>
        <v>0</v>
      </c>
      <c r="BL299" s="89" t="s">
        <v>158</v>
      </c>
      <c r="BM299" s="89" t="s">
        <v>389</v>
      </c>
    </row>
    <row r="300" spans="2:65" s="6" customFormat="1" ht="27" customHeight="1" x14ac:dyDescent="0.3">
      <c r="B300" s="23"/>
      <c r="C300" s="24"/>
      <c r="D300" s="157" t="s">
        <v>159</v>
      </c>
      <c r="E300" s="24"/>
      <c r="F300" s="158" t="s">
        <v>930</v>
      </c>
      <c r="G300" s="24"/>
      <c r="H300" s="24"/>
      <c r="J300" s="24"/>
      <c r="K300" s="24"/>
      <c r="L300" s="43"/>
      <c r="M300" s="56"/>
      <c r="N300" s="24"/>
      <c r="O300" s="24"/>
      <c r="P300" s="24"/>
      <c r="Q300" s="24"/>
      <c r="R300" s="24"/>
      <c r="S300" s="24"/>
      <c r="T300" s="57"/>
      <c r="AT300" s="6" t="s">
        <v>159</v>
      </c>
      <c r="AU300" s="6" t="s">
        <v>80</v>
      </c>
    </row>
    <row r="301" spans="2:65" s="6" customFormat="1" ht="15.75" customHeight="1" x14ac:dyDescent="0.3">
      <c r="B301" s="159"/>
      <c r="C301" s="160"/>
      <c r="D301" s="161" t="s">
        <v>274</v>
      </c>
      <c r="E301" s="160"/>
      <c r="F301" s="162" t="s">
        <v>1083</v>
      </c>
      <c r="G301" s="160"/>
      <c r="H301" s="163">
        <v>9.0619999999999994</v>
      </c>
      <c r="J301" s="160"/>
      <c r="K301" s="160"/>
      <c r="L301" s="164"/>
      <c r="M301" s="165"/>
      <c r="N301" s="160"/>
      <c r="O301" s="160"/>
      <c r="P301" s="160"/>
      <c r="Q301" s="160"/>
      <c r="R301" s="160"/>
      <c r="S301" s="160"/>
      <c r="T301" s="166"/>
      <c r="AT301" s="167" t="s">
        <v>274</v>
      </c>
      <c r="AU301" s="167" t="s">
        <v>80</v>
      </c>
      <c r="AV301" s="167" t="s">
        <v>80</v>
      </c>
      <c r="AW301" s="167" t="s">
        <v>122</v>
      </c>
      <c r="AX301" s="167" t="s">
        <v>72</v>
      </c>
      <c r="AY301" s="167" t="s">
        <v>149</v>
      </c>
    </row>
    <row r="302" spans="2:65" s="6" customFormat="1" ht="15.75" customHeight="1" x14ac:dyDescent="0.3">
      <c r="B302" s="159"/>
      <c r="C302" s="160"/>
      <c r="D302" s="161" t="s">
        <v>274</v>
      </c>
      <c r="E302" s="160"/>
      <c r="F302" s="162" t="s">
        <v>933</v>
      </c>
      <c r="G302" s="160"/>
      <c r="H302" s="163">
        <v>1.016</v>
      </c>
      <c r="J302" s="160"/>
      <c r="K302" s="160"/>
      <c r="L302" s="164"/>
      <c r="M302" s="165"/>
      <c r="N302" s="160"/>
      <c r="O302" s="160"/>
      <c r="P302" s="160"/>
      <c r="Q302" s="160"/>
      <c r="R302" s="160"/>
      <c r="S302" s="160"/>
      <c r="T302" s="166"/>
      <c r="AT302" s="167" t="s">
        <v>274</v>
      </c>
      <c r="AU302" s="167" t="s">
        <v>80</v>
      </c>
      <c r="AV302" s="167" t="s">
        <v>80</v>
      </c>
      <c r="AW302" s="167" t="s">
        <v>122</v>
      </c>
      <c r="AX302" s="167" t="s">
        <v>72</v>
      </c>
      <c r="AY302" s="167" t="s">
        <v>149</v>
      </c>
    </row>
    <row r="303" spans="2:65" s="6" customFormat="1" ht="15.75" customHeight="1" x14ac:dyDescent="0.3">
      <c r="B303" s="159"/>
      <c r="C303" s="160"/>
      <c r="D303" s="161" t="s">
        <v>274</v>
      </c>
      <c r="E303" s="160"/>
      <c r="F303" s="162" t="s">
        <v>1084</v>
      </c>
      <c r="G303" s="160"/>
      <c r="H303" s="163">
        <v>1.4419999999999999</v>
      </c>
      <c r="J303" s="160"/>
      <c r="K303" s="160"/>
      <c r="L303" s="164"/>
      <c r="M303" s="165"/>
      <c r="N303" s="160"/>
      <c r="O303" s="160"/>
      <c r="P303" s="160"/>
      <c r="Q303" s="160"/>
      <c r="R303" s="160"/>
      <c r="S303" s="160"/>
      <c r="T303" s="166"/>
      <c r="AT303" s="167" t="s">
        <v>274</v>
      </c>
      <c r="AU303" s="167" t="s">
        <v>80</v>
      </c>
      <c r="AV303" s="167" t="s">
        <v>80</v>
      </c>
      <c r="AW303" s="167" t="s">
        <v>122</v>
      </c>
      <c r="AX303" s="167" t="s">
        <v>72</v>
      </c>
      <c r="AY303" s="167" t="s">
        <v>149</v>
      </c>
    </row>
    <row r="304" spans="2:65" s="6" customFormat="1" ht="15.75" customHeight="1" x14ac:dyDescent="0.3">
      <c r="B304" s="168"/>
      <c r="C304" s="169"/>
      <c r="D304" s="161" t="s">
        <v>274</v>
      </c>
      <c r="E304" s="169"/>
      <c r="F304" s="170" t="s">
        <v>276</v>
      </c>
      <c r="G304" s="169"/>
      <c r="H304" s="171">
        <v>11.52</v>
      </c>
      <c r="J304" s="169"/>
      <c r="K304" s="169"/>
      <c r="L304" s="172"/>
      <c r="M304" s="173"/>
      <c r="N304" s="169"/>
      <c r="O304" s="169"/>
      <c r="P304" s="169"/>
      <c r="Q304" s="169"/>
      <c r="R304" s="169"/>
      <c r="S304" s="169"/>
      <c r="T304" s="174"/>
      <c r="AT304" s="175" t="s">
        <v>274</v>
      </c>
      <c r="AU304" s="175" t="s">
        <v>80</v>
      </c>
      <c r="AV304" s="175" t="s">
        <v>158</v>
      </c>
      <c r="AW304" s="175" t="s">
        <v>122</v>
      </c>
      <c r="AX304" s="175" t="s">
        <v>21</v>
      </c>
      <c r="AY304" s="175" t="s">
        <v>149</v>
      </c>
    </row>
    <row r="305" spans="2:65" s="6" customFormat="1" ht="15.75" customHeight="1" x14ac:dyDescent="0.3">
      <c r="B305" s="23"/>
      <c r="C305" s="145" t="s">
        <v>437</v>
      </c>
      <c r="D305" s="145" t="s">
        <v>154</v>
      </c>
      <c r="E305" s="146" t="s">
        <v>936</v>
      </c>
      <c r="F305" s="147" t="s">
        <v>937</v>
      </c>
      <c r="G305" s="148" t="s">
        <v>559</v>
      </c>
      <c r="H305" s="149">
        <v>11.52</v>
      </c>
      <c r="I305" s="150"/>
      <c r="J305" s="151">
        <f>ROUND($I$305*$H$305,2)</f>
        <v>0</v>
      </c>
      <c r="K305" s="147" t="s">
        <v>560</v>
      </c>
      <c r="L305" s="43"/>
      <c r="M305" s="152"/>
      <c r="N305" s="153" t="s">
        <v>43</v>
      </c>
      <c r="O305" s="24"/>
      <c r="P305" s="154">
        <f>$O$305*$H$305</f>
        <v>0</v>
      </c>
      <c r="Q305" s="154">
        <v>0</v>
      </c>
      <c r="R305" s="154">
        <f>$Q$305*$H$305</f>
        <v>0</v>
      </c>
      <c r="S305" s="154">
        <v>0</v>
      </c>
      <c r="T305" s="155">
        <f>$S$305*$H$305</f>
        <v>0</v>
      </c>
      <c r="AR305" s="89" t="s">
        <v>158</v>
      </c>
      <c r="AT305" s="89" t="s">
        <v>154</v>
      </c>
      <c r="AU305" s="89" t="s">
        <v>80</v>
      </c>
      <c r="AY305" s="6" t="s">
        <v>149</v>
      </c>
      <c r="BE305" s="156">
        <f>IF($N$305="základní",$J$305,0)</f>
        <v>0</v>
      </c>
      <c r="BF305" s="156">
        <f>IF($N$305="snížená",$J$305,0)</f>
        <v>0</v>
      </c>
      <c r="BG305" s="156">
        <f>IF($N$305="zákl. přenesená",$J$305,0)</f>
        <v>0</v>
      </c>
      <c r="BH305" s="156">
        <f>IF($N$305="sníž. přenesená",$J$305,0)</f>
        <v>0</v>
      </c>
      <c r="BI305" s="156">
        <f>IF($N$305="nulová",$J$305,0)</f>
        <v>0</v>
      </c>
      <c r="BJ305" s="89" t="s">
        <v>21</v>
      </c>
      <c r="BK305" s="156">
        <f>ROUND($I$305*$H$305,2)</f>
        <v>0</v>
      </c>
      <c r="BL305" s="89" t="s">
        <v>158</v>
      </c>
      <c r="BM305" s="89" t="s">
        <v>392</v>
      </c>
    </row>
    <row r="306" spans="2:65" s="6" customFormat="1" ht="16.5" customHeight="1" x14ac:dyDescent="0.3">
      <c r="B306" s="23"/>
      <c r="C306" s="24"/>
      <c r="D306" s="157" t="s">
        <v>159</v>
      </c>
      <c r="E306" s="24"/>
      <c r="F306" s="158" t="s">
        <v>938</v>
      </c>
      <c r="G306" s="24"/>
      <c r="H306" s="24"/>
      <c r="J306" s="24"/>
      <c r="K306" s="24"/>
      <c r="L306" s="43"/>
      <c r="M306" s="56"/>
      <c r="N306" s="24"/>
      <c r="O306" s="24"/>
      <c r="P306" s="24"/>
      <c r="Q306" s="24"/>
      <c r="R306" s="24"/>
      <c r="S306" s="24"/>
      <c r="T306" s="57"/>
      <c r="AT306" s="6" t="s">
        <v>159</v>
      </c>
      <c r="AU306" s="6" t="s">
        <v>80</v>
      </c>
    </row>
    <row r="307" spans="2:65" s="132" customFormat="1" ht="30.75" customHeight="1" x14ac:dyDescent="0.3">
      <c r="B307" s="133"/>
      <c r="C307" s="134"/>
      <c r="D307" s="134" t="s">
        <v>71</v>
      </c>
      <c r="E307" s="143" t="s">
        <v>939</v>
      </c>
      <c r="F307" s="143" t="s">
        <v>940</v>
      </c>
      <c r="G307" s="134"/>
      <c r="H307" s="134"/>
      <c r="J307" s="144">
        <f>$BK$307</f>
        <v>0</v>
      </c>
      <c r="K307" s="134"/>
      <c r="L307" s="137"/>
      <c r="M307" s="138"/>
      <c r="N307" s="134"/>
      <c r="O307" s="134"/>
      <c r="P307" s="139">
        <f>SUM($P$308:$P$311)</f>
        <v>0</v>
      </c>
      <c r="Q307" s="134"/>
      <c r="R307" s="139">
        <f>SUM($R$308:$R$311)</f>
        <v>0</v>
      </c>
      <c r="S307" s="134"/>
      <c r="T307" s="140">
        <f>SUM($T$308:$T$311)</f>
        <v>0</v>
      </c>
      <c r="AR307" s="141" t="s">
        <v>21</v>
      </c>
      <c r="AT307" s="141" t="s">
        <v>71</v>
      </c>
      <c r="AU307" s="141" t="s">
        <v>21</v>
      </c>
      <c r="AY307" s="141" t="s">
        <v>149</v>
      </c>
      <c r="BK307" s="142">
        <f>SUM($BK$308:$BK$311)</f>
        <v>0</v>
      </c>
    </row>
    <row r="308" spans="2:65" s="6" customFormat="1" ht="15.75" customHeight="1" x14ac:dyDescent="0.3">
      <c r="B308" s="23"/>
      <c r="C308" s="145" t="s">
        <v>825</v>
      </c>
      <c r="D308" s="145" t="s">
        <v>154</v>
      </c>
      <c r="E308" s="146" t="s">
        <v>942</v>
      </c>
      <c r="F308" s="147" t="s">
        <v>943</v>
      </c>
      <c r="G308" s="148" t="s">
        <v>559</v>
      </c>
      <c r="H308" s="149">
        <v>41.167999999999999</v>
      </c>
      <c r="I308" s="150"/>
      <c r="J308" s="151">
        <f>ROUND($I$308*$H$308,2)</f>
        <v>0</v>
      </c>
      <c r="K308" s="147" t="s">
        <v>560</v>
      </c>
      <c r="L308" s="43"/>
      <c r="M308" s="152"/>
      <c r="N308" s="153" t="s">
        <v>43</v>
      </c>
      <c r="O308" s="24"/>
      <c r="P308" s="154">
        <f>$O$308*$H$308</f>
        <v>0</v>
      </c>
      <c r="Q308" s="154">
        <v>0</v>
      </c>
      <c r="R308" s="154">
        <f>$Q$308*$H$308</f>
        <v>0</v>
      </c>
      <c r="S308" s="154">
        <v>0</v>
      </c>
      <c r="T308" s="155">
        <f>$S$308*$H$308</f>
        <v>0</v>
      </c>
      <c r="AR308" s="89" t="s">
        <v>158</v>
      </c>
      <c r="AT308" s="89" t="s">
        <v>154</v>
      </c>
      <c r="AU308" s="89" t="s">
        <v>80</v>
      </c>
      <c r="AY308" s="6" t="s">
        <v>149</v>
      </c>
      <c r="BE308" s="156">
        <f>IF($N$308="základní",$J$308,0)</f>
        <v>0</v>
      </c>
      <c r="BF308" s="156">
        <f>IF($N$308="snížená",$J$308,0)</f>
        <v>0</v>
      </c>
      <c r="BG308" s="156">
        <f>IF($N$308="zákl. přenesená",$J$308,0)</f>
        <v>0</v>
      </c>
      <c r="BH308" s="156">
        <f>IF($N$308="sníž. přenesená",$J$308,0)</f>
        <v>0</v>
      </c>
      <c r="BI308" s="156">
        <f>IF($N$308="nulová",$J$308,0)</f>
        <v>0</v>
      </c>
      <c r="BJ308" s="89" t="s">
        <v>21</v>
      </c>
      <c r="BK308" s="156">
        <f>ROUND($I$308*$H$308,2)</f>
        <v>0</v>
      </c>
      <c r="BL308" s="89" t="s">
        <v>158</v>
      </c>
      <c r="BM308" s="89" t="s">
        <v>395</v>
      </c>
    </row>
    <row r="309" spans="2:65" s="6" customFormat="1" ht="16.5" customHeight="1" x14ac:dyDescent="0.3">
      <c r="B309" s="23"/>
      <c r="C309" s="24"/>
      <c r="D309" s="157" t="s">
        <v>159</v>
      </c>
      <c r="E309" s="24"/>
      <c r="F309" s="158" t="s">
        <v>944</v>
      </c>
      <c r="G309" s="24"/>
      <c r="H309" s="24"/>
      <c r="J309" s="24"/>
      <c r="K309" s="24"/>
      <c r="L309" s="43"/>
      <c r="M309" s="56"/>
      <c r="N309" s="24"/>
      <c r="O309" s="24"/>
      <c r="P309" s="24"/>
      <c r="Q309" s="24"/>
      <c r="R309" s="24"/>
      <c r="S309" s="24"/>
      <c r="T309" s="57"/>
      <c r="AT309" s="6" t="s">
        <v>159</v>
      </c>
      <c r="AU309" s="6" t="s">
        <v>80</v>
      </c>
    </row>
    <row r="310" spans="2:65" s="6" customFormat="1" ht="15.75" customHeight="1" x14ac:dyDescent="0.3">
      <c r="B310" s="23"/>
      <c r="C310" s="145" t="s">
        <v>830</v>
      </c>
      <c r="D310" s="145" t="s">
        <v>154</v>
      </c>
      <c r="E310" s="146" t="s">
        <v>946</v>
      </c>
      <c r="F310" s="147" t="s">
        <v>947</v>
      </c>
      <c r="G310" s="148" t="s">
        <v>559</v>
      </c>
      <c r="H310" s="149">
        <v>120.30800000000001</v>
      </c>
      <c r="I310" s="150"/>
      <c r="J310" s="151">
        <f>ROUND($I$310*$H$310,2)</f>
        <v>0</v>
      </c>
      <c r="K310" s="147" t="s">
        <v>560</v>
      </c>
      <c r="L310" s="43"/>
      <c r="M310" s="152"/>
      <c r="N310" s="153" t="s">
        <v>43</v>
      </c>
      <c r="O310" s="24"/>
      <c r="P310" s="154">
        <f>$O$310*$H$310</f>
        <v>0</v>
      </c>
      <c r="Q310" s="154">
        <v>0</v>
      </c>
      <c r="R310" s="154">
        <f>$Q$310*$H$310</f>
        <v>0</v>
      </c>
      <c r="S310" s="154">
        <v>0</v>
      </c>
      <c r="T310" s="155">
        <f>$S$310*$H$310</f>
        <v>0</v>
      </c>
      <c r="AR310" s="89" t="s">
        <v>158</v>
      </c>
      <c r="AT310" s="89" t="s">
        <v>154</v>
      </c>
      <c r="AU310" s="89" t="s">
        <v>80</v>
      </c>
      <c r="AY310" s="6" t="s">
        <v>149</v>
      </c>
      <c r="BE310" s="156">
        <f>IF($N$310="základní",$J$310,0)</f>
        <v>0</v>
      </c>
      <c r="BF310" s="156">
        <f>IF($N$310="snížená",$J$310,0)</f>
        <v>0</v>
      </c>
      <c r="BG310" s="156">
        <f>IF($N$310="zákl. přenesená",$J$310,0)</f>
        <v>0</v>
      </c>
      <c r="BH310" s="156">
        <f>IF($N$310="sníž. přenesená",$J$310,0)</f>
        <v>0</v>
      </c>
      <c r="BI310" s="156">
        <f>IF($N$310="nulová",$J$310,0)</f>
        <v>0</v>
      </c>
      <c r="BJ310" s="89" t="s">
        <v>21</v>
      </c>
      <c r="BK310" s="156">
        <f>ROUND($I$310*$H$310,2)</f>
        <v>0</v>
      </c>
      <c r="BL310" s="89" t="s">
        <v>158</v>
      </c>
      <c r="BM310" s="89" t="s">
        <v>398</v>
      </c>
    </row>
    <row r="311" spans="2:65" s="6" customFormat="1" ht="27" customHeight="1" x14ac:dyDescent="0.3">
      <c r="B311" s="23"/>
      <c r="C311" s="24"/>
      <c r="D311" s="157" t="s">
        <v>159</v>
      </c>
      <c r="E311" s="24"/>
      <c r="F311" s="158" t="s">
        <v>948</v>
      </c>
      <c r="G311" s="24"/>
      <c r="H311" s="24"/>
      <c r="J311" s="24"/>
      <c r="K311" s="24"/>
      <c r="L311" s="43"/>
      <c r="M311" s="56"/>
      <c r="N311" s="24"/>
      <c r="O311" s="24"/>
      <c r="P311" s="24"/>
      <c r="Q311" s="24"/>
      <c r="R311" s="24"/>
      <c r="S311" s="24"/>
      <c r="T311" s="57"/>
      <c r="AT311" s="6" t="s">
        <v>159</v>
      </c>
      <c r="AU311" s="6" t="s">
        <v>80</v>
      </c>
    </row>
    <row r="312" spans="2:65" s="132" customFormat="1" ht="30.75" customHeight="1" x14ac:dyDescent="0.3">
      <c r="B312" s="133"/>
      <c r="C312" s="134"/>
      <c r="D312" s="134" t="s">
        <v>71</v>
      </c>
      <c r="E312" s="143" t="s">
        <v>949</v>
      </c>
      <c r="F312" s="143" t="s">
        <v>950</v>
      </c>
      <c r="G312" s="134"/>
      <c r="H312" s="134"/>
      <c r="J312" s="144">
        <f>$BK$312</f>
        <v>0</v>
      </c>
      <c r="K312" s="134"/>
      <c r="L312" s="137"/>
      <c r="M312" s="138"/>
      <c r="N312" s="134"/>
      <c r="O312" s="134"/>
      <c r="P312" s="139">
        <v>0</v>
      </c>
      <c r="Q312" s="134"/>
      <c r="R312" s="139">
        <v>0</v>
      </c>
      <c r="S312" s="134"/>
      <c r="T312" s="140">
        <v>0</v>
      </c>
      <c r="AR312" s="141" t="s">
        <v>21</v>
      </c>
      <c r="AT312" s="141" t="s">
        <v>71</v>
      </c>
      <c r="AU312" s="141" t="s">
        <v>21</v>
      </c>
      <c r="AY312" s="141" t="s">
        <v>149</v>
      </c>
      <c r="BK312" s="142">
        <v>0</v>
      </c>
    </row>
    <row r="313" spans="2:65" s="132" customFormat="1" ht="21" customHeight="1" x14ac:dyDescent="0.3">
      <c r="B313" s="133"/>
      <c r="C313" s="134"/>
      <c r="D313" s="134" t="s">
        <v>71</v>
      </c>
      <c r="E313" s="143" t="s">
        <v>951</v>
      </c>
      <c r="F313" s="143" t="s">
        <v>952</v>
      </c>
      <c r="G313" s="134"/>
      <c r="H313" s="134"/>
      <c r="J313" s="144">
        <f>$BK$313</f>
        <v>0</v>
      </c>
      <c r="K313" s="134"/>
      <c r="L313" s="137"/>
      <c r="M313" s="138"/>
      <c r="N313" s="134"/>
      <c r="O313" s="134"/>
      <c r="P313" s="139">
        <f>SUM($P$314:$P$315)</f>
        <v>0</v>
      </c>
      <c r="Q313" s="134"/>
      <c r="R313" s="139">
        <f>SUM($R$314:$R$315)</f>
        <v>0</v>
      </c>
      <c r="S313" s="134"/>
      <c r="T313" s="140">
        <f>SUM($T$314:$T$315)</f>
        <v>0</v>
      </c>
      <c r="AR313" s="141" t="s">
        <v>21</v>
      </c>
      <c r="AT313" s="141" t="s">
        <v>71</v>
      </c>
      <c r="AU313" s="141" t="s">
        <v>21</v>
      </c>
      <c r="AY313" s="141" t="s">
        <v>149</v>
      </c>
      <c r="BK313" s="142">
        <f>SUM($BK$314:$BK$315)</f>
        <v>0</v>
      </c>
    </row>
    <row r="314" spans="2:65" s="6" customFormat="1" ht="15.75" customHeight="1" x14ac:dyDescent="0.3">
      <c r="B314" s="23"/>
      <c r="C314" s="145" t="s">
        <v>834</v>
      </c>
      <c r="D314" s="145" t="s">
        <v>154</v>
      </c>
      <c r="E314" s="146" t="s">
        <v>954</v>
      </c>
      <c r="F314" s="147" t="s">
        <v>421</v>
      </c>
      <c r="G314" s="148" t="s">
        <v>955</v>
      </c>
      <c r="H314" s="149">
        <v>1</v>
      </c>
      <c r="I314" s="150"/>
      <c r="J314" s="151">
        <f>ROUND($I$314*$H$314,2)</f>
        <v>0</v>
      </c>
      <c r="K314" s="147" t="s">
        <v>560</v>
      </c>
      <c r="L314" s="43"/>
      <c r="M314" s="152"/>
      <c r="N314" s="153" t="s">
        <v>43</v>
      </c>
      <c r="O314" s="24"/>
      <c r="P314" s="154">
        <f>$O$314*$H$314</f>
        <v>0</v>
      </c>
      <c r="Q314" s="154">
        <v>0</v>
      </c>
      <c r="R314" s="154">
        <f>$Q$314*$H$314</f>
        <v>0</v>
      </c>
      <c r="S314" s="154">
        <v>0</v>
      </c>
      <c r="T314" s="155">
        <f>$S$314*$H$314</f>
        <v>0</v>
      </c>
      <c r="AR314" s="89" t="s">
        <v>158</v>
      </c>
      <c r="AT314" s="89" t="s">
        <v>154</v>
      </c>
      <c r="AU314" s="89" t="s">
        <v>80</v>
      </c>
      <c r="AY314" s="6" t="s">
        <v>149</v>
      </c>
      <c r="BE314" s="156">
        <f>IF($N$314="základní",$J$314,0)</f>
        <v>0</v>
      </c>
      <c r="BF314" s="156">
        <f>IF($N$314="snížená",$J$314,0)</f>
        <v>0</v>
      </c>
      <c r="BG314" s="156">
        <f>IF($N$314="zákl. přenesená",$J$314,0)</f>
        <v>0</v>
      </c>
      <c r="BH314" s="156">
        <f>IF($N$314="sníž. přenesená",$J$314,0)</f>
        <v>0</v>
      </c>
      <c r="BI314" s="156">
        <f>IF($N$314="nulová",$J$314,0)</f>
        <v>0</v>
      </c>
      <c r="BJ314" s="89" t="s">
        <v>21</v>
      </c>
      <c r="BK314" s="156">
        <f>ROUND($I$314*$H$314,2)</f>
        <v>0</v>
      </c>
      <c r="BL314" s="89" t="s">
        <v>158</v>
      </c>
      <c r="BM314" s="89" t="s">
        <v>401</v>
      </c>
    </row>
    <row r="315" spans="2:65" s="6" customFormat="1" ht="27" customHeight="1" x14ac:dyDescent="0.3">
      <c r="B315" s="23"/>
      <c r="C315" s="24"/>
      <c r="D315" s="157" t="s">
        <v>159</v>
      </c>
      <c r="E315" s="24"/>
      <c r="F315" s="158" t="s">
        <v>956</v>
      </c>
      <c r="G315" s="24"/>
      <c r="H315" s="24"/>
      <c r="J315" s="24"/>
      <c r="K315" s="24"/>
      <c r="L315" s="43"/>
      <c r="M315" s="176"/>
      <c r="N315" s="177"/>
      <c r="O315" s="177"/>
      <c r="P315" s="177"/>
      <c r="Q315" s="177"/>
      <c r="R315" s="177"/>
      <c r="S315" s="177"/>
      <c r="T315" s="178"/>
      <c r="AT315" s="6" t="s">
        <v>159</v>
      </c>
      <c r="AU315" s="6" t="s">
        <v>80</v>
      </c>
    </row>
    <row r="316" spans="2:65" s="6" customFormat="1" ht="7.5" customHeight="1" x14ac:dyDescent="0.3">
      <c r="B316" s="38"/>
      <c r="C316" s="39"/>
      <c r="D316" s="39"/>
      <c r="E316" s="39"/>
      <c r="F316" s="39"/>
      <c r="G316" s="39"/>
      <c r="H316" s="39"/>
      <c r="I316" s="101"/>
      <c r="J316" s="39"/>
      <c r="K316" s="39"/>
      <c r="L316" s="43"/>
    </row>
    <row r="402" s="2" customFormat="1" ht="14.25" customHeight="1" x14ac:dyDescent="0.3"/>
  </sheetData>
  <sheetProtection password="CC35" sheet="1" objects="1" scenarios="1" formatColumns="0" formatRows="0" sort="0" autoFilter="0"/>
  <autoFilter ref="C92:K92"/>
  <mergeCells count="9">
    <mergeCell ref="E85:H85"/>
    <mergeCell ref="G1:H1"/>
    <mergeCell ref="L2:V2"/>
    <mergeCell ref="E7:H7"/>
    <mergeCell ref="E9:H9"/>
    <mergeCell ref="E24:H24"/>
    <mergeCell ref="E45:H45"/>
    <mergeCell ref="E47:H47"/>
    <mergeCell ref="E83:H83"/>
  </mergeCells>
  <hyperlinks>
    <hyperlink ref="F1:G1" location="C2" tooltip="Krycí list soupisu" display="1) Krycí list soupisu"/>
    <hyperlink ref="G1:H1" location="C54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90"/>
      <c r="C1" s="190"/>
      <c r="D1" s="189" t="s">
        <v>1</v>
      </c>
      <c r="E1" s="190"/>
      <c r="F1" s="191" t="s">
        <v>2014</v>
      </c>
      <c r="G1" s="314" t="s">
        <v>2015</v>
      </c>
      <c r="H1" s="314"/>
      <c r="I1" s="190"/>
      <c r="J1" s="191" t="s">
        <v>2016</v>
      </c>
      <c r="K1" s="189" t="s">
        <v>114</v>
      </c>
      <c r="L1" s="191" t="s">
        <v>2017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7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" t="s">
        <v>98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80</v>
      </c>
    </row>
    <row r="4" spans="1:256" s="2" customFormat="1" ht="37.5" customHeight="1" x14ac:dyDescent="0.3">
      <c r="B4" s="10"/>
      <c r="C4" s="11"/>
      <c r="D4" s="12" t="s">
        <v>115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5" t="str">
        <f>'Rekapitulace stavby'!$K$6</f>
        <v>Boletice - Polná - ekologizace kotelny</v>
      </c>
      <c r="F7" s="307"/>
      <c r="G7" s="307"/>
      <c r="H7" s="307"/>
      <c r="J7" s="11"/>
      <c r="K7" s="13"/>
    </row>
    <row r="8" spans="1:256" s="6" customFormat="1" ht="15.75" customHeight="1" x14ac:dyDescent="0.3">
      <c r="B8" s="23"/>
      <c r="C8" s="24"/>
      <c r="D8" s="19" t="s">
        <v>116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2" t="s">
        <v>1085</v>
      </c>
      <c r="F9" s="295"/>
      <c r="G9" s="295"/>
      <c r="H9" s="295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35</v>
      </c>
      <c r="G12" s="24"/>
      <c r="H12" s="24"/>
      <c r="I12" s="88" t="s">
        <v>24</v>
      </c>
      <c r="J12" s="52" t="str">
        <f>'Rekapitulace stavby'!$AN$8</f>
        <v>27.04.2016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>AS-PO, příspěvková organizace</v>
      </c>
      <c r="F15" s="24"/>
      <c r="G15" s="24"/>
      <c r="H15" s="24"/>
      <c r="I15" s="88" t="s">
        <v>31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32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31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34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31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37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0"/>
      <c r="F24" s="316"/>
      <c r="G24" s="316"/>
      <c r="H24" s="316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38</v>
      </c>
      <c r="E27" s="24"/>
      <c r="F27" s="24"/>
      <c r="G27" s="24"/>
      <c r="H27" s="24"/>
      <c r="J27" s="67">
        <f>ROUND($J$85,2)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40</v>
      </c>
      <c r="G29" s="24"/>
      <c r="H29" s="24"/>
      <c r="I29" s="95" t="s">
        <v>39</v>
      </c>
      <c r="J29" s="28" t="s">
        <v>41</v>
      </c>
      <c r="K29" s="27"/>
    </row>
    <row r="30" spans="2:11" s="6" customFormat="1" ht="15" customHeight="1" x14ac:dyDescent="0.3">
      <c r="B30" s="23"/>
      <c r="C30" s="24"/>
      <c r="D30" s="30" t="s">
        <v>42</v>
      </c>
      <c r="E30" s="30" t="s">
        <v>43</v>
      </c>
      <c r="F30" s="96">
        <f>ROUND(SUM($BE$85:$BE$284),2)</f>
        <v>0</v>
      </c>
      <c r="G30" s="24"/>
      <c r="H30" s="24"/>
      <c r="I30" s="97">
        <v>0.21</v>
      </c>
      <c r="J30" s="96">
        <f>ROUND(ROUND((SUM($BE$85:$BE$284)),2)*$I$30,2)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44</v>
      </c>
      <c r="F31" s="96">
        <f>ROUND(SUM($BF$85:$BF$284),2)</f>
        <v>0</v>
      </c>
      <c r="G31" s="24"/>
      <c r="H31" s="24"/>
      <c r="I31" s="97">
        <v>0.15</v>
      </c>
      <c r="J31" s="96">
        <f>ROUND(ROUND((SUM($BF$85:$BF$284)),2)*$I$31,2)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45</v>
      </c>
      <c r="F32" s="96">
        <f>ROUND(SUM($BG$85:$BG$284),2)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46</v>
      </c>
      <c r="F33" s="96">
        <f>ROUND(SUM($BH$85:$BH$284),2)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47</v>
      </c>
      <c r="F34" s="96">
        <f>ROUND(SUM($BI$85:$BI$284),2)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48</v>
      </c>
      <c r="E36" s="34"/>
      <c r="F36" s="34"/>
      <c r="G36" s="98" t="s">
        <v>49</v>
      </c>
      <c r="H36" s="35" t="s">
        <v>50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5" t="str">
        <f>$E$7</f>
        <v>Boletice - Polná - ekologizace kotelny</v>
      </c>
      <c r="F45" s="295"/>
      <c r="G45" s="295"/>
      <c r="H45" s="295"/>
      <c r="J45" s="24"/>
      <c r="K45" s="27"/>
    </row>
    <row r="46" spans="2:11" s="6" customFormat="1" ht="15" customHeight="1" x14ac:dyDescent="0.3">
      <c r="B46" s="23"/>
      <c r="C46" s="19" t="s">
        <v>116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2" t="str">
        <f>$E$9</f>
        <v>SO 03 MAR - SO 03 El Zakazka</v>
      </c>
      <c r="F47" s="295"/>
      <c r="G47" s="295"/>
      <c r="H47" s="295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27.04.2016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AS-PO, příspěvková organizace</v>
      </c>
      <c r="G51" s="24"/>
      <c r="H51" s="24"/>
      <c r="I51" s="88" t="s">
        <v>34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32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119</v>
      </c>
      <c r="D54" s="32"/>
      <c r="E54" s="32"/>
      <c r="F54" s="32"/>
      <c r="G54" s="32"/>
      <c r="H54" s="32"/>
      <c r="I54" s="106"/>
      <c r="J54" s="107" t="s">
        <v>120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121</v>
      </c>
      <c r="D56" s="24"/>
      <c r="E56" s="24"/>
      <c r="F56" s="24"/>
      <c r="G56" s="24"/>
      <c r="H56" s="24"/>
      <c r="J56" s="67">
        <f>$J$85</f>
        <v>0</v>
      </c>
      <c r="K56" s="27"/>
      <c r="AU56" s="6" t="s">
        <v>122</v>
      </c>
    </row>
    <row r="57" spans="2:47" s="73" customFormat="1" ht="25.5" customHeight="1" x14ac:dyDescent="0.3">
      <c r="B57" s="108"/>
      <c r="C57" s="109"/>
      <c r="D57" s="110" t="s">
        <v>1086</v>
      </c>
      <c r="E57" s="110"/>
      <c r="F57" s="110"/>
      <c r="G57" s="110"/>
      <c r="H57" s="110"/>
      <c r="I57" s="111"/>
      <c r="J57" s="112">
        <f>$J$86</f>
        <v>0</v>
      </c>
      <c r="K57" s="113"/>
    </row>
    <row r="58" spans="2:47" s="114" customFormat="1" ht="21" customHeight="1" x14ac:dyDescent="0.3">
      <c r="B58" s="115"/>
      <c r="C58" s="116"/>
      <c r="D58" s="117" t="s">
        <v>959</v>
      </c>
      <c r="E58" s="117"/>
      <c r="F58" s="117"/>
      <c r="G58" s="117"/>
      <c r="H58" s="117"/>
      <c r="I58" s="118"/>
      <c r="J58" s="119">
        <f>$J$87</f>
        <v>0</v>
      </c>
      <c r="K58" s="120"/>
    </row>
    <row r="59" spans="2:47" s="114" customFormat="1" ht="21" customHeight="1" x14ac:dyDescent="0.3">
      <c r="B59" s="115"/>
      <c r="C59" s="116"/>
      <c r="D59" s="117" t="s">
        <v>960</v>
      </c>
      <c r="E59" s="117"/>
      <c r="F59" s="117"/>
      <c r="G59" s="117"/>
      <c r="H59" s="117"/>
      <c r="I59" s="118"/>
      <c r="J59" s="119">
        <f>$J$124</f>
        <v>0</v>
      </c>
      <c r="K59" s="120"/>
    </row>
    <row r="60" spans="2:47" s="114" customFormat="1" ht="21" customHeight="1" x14ac:dyDescent="0.3">
      <c r="B60" s="115"/>
      <c r="C60" s="116"/>
      <c r="D60" s="117" t="s">
        <v>961</v>
      </c>
      <c r="E60" s="117"/>
      <c r="F60" s="117"/>
      <c r="G60" s="117"/>
      <c r="H60" s="117"/>
      <c r="I60" s="118"/>
      <c r="J60" s="119">
        <f>$J$133</f>
        <v>0</v>
      </c>
      <c r="K60" s="120"/>
    </row>
    <row r="61" spans="2:47" s="114" customFormat="1" ht="21" customHeight="1" x14ac:dyDescent="0.3">
      <c r="B61" s="115"/>
      <c r="C61" s="116"/>
      <c r="D61" s="117" t="s">
        <v>962</v>
      </c>
      <c r="E61" s="117"/>
      <c r="F61" s="117"/>
      <c r="G61" s="117"/>
      <c r="H61" s="117"/>
      <c r="I61" s="118"/>
      <c r="J61" s="119">
        <f>$J$138</f>
        <v>0</v>
      </c>
      <c r="K61" s="120"/>
    </row>
    <row r="62" spans="2:47" s="114" customFormat="1" ht="21" customHeight="1" x14ac:dyDescent="0.3">
      <c r="B62" s="115"/>
      <c r="C62" s="116"/>
      <c r="D62" s="117" t="s">
        <v>963</v>
      </c>
      <c r="E62" s="117"/>
      <c r="F62" s="117"/>
      <c r="G62" s="117"/>
      <c r="H62" s="117"/>
      <c r="I62" s="118"/>
      <c r="J62" s="119">
        <f>$J$157</f>
        <v>0</v>
      </c>
      <c r="K62" s="120"/>
    </row>
    <row r="63" spans="2:47" s="114" customFormat="1" ht="21" customHeight="1" x14ac:dyDescent="0.3">
      <c r="B63" s="115"/>
      <c r="C63" s="116"/>
      <c r="D63" s="117" t="s">
        <v>964</v>
      </c>
      <c r="E63" s="117"/>
      <c r="F63" s="117"/>
      <c r="G63" s="117"/>
      <c r="H63" s="117"/>
      <c r="I63" s="118"/>
      <c r="J63" s="119">
        <f>$J$198</f>
        <v>0</v>
      </c>
      <c r="K63" s="120"/>
    </row>
    <row r="64" spans="2:47" s="114" customFormat="1" ht="21" customHeight="1" x14ac:dyDescent="0.3">
      <c r="B64" s="115"/>
      <c r="C64" s="116"/>
      <c r="D64" s="117" t="s">
        <v>965</v>
      </c>
      <c r="E64" s="117"/>
      <c r="F64" s="117"/>
      <c r="G64" s="117"/>
      <c r="H64" s="117"/>
      <c r="I64" s="118"/>
      <c r="J64" s="119">
        <f>$J$215</f>
        <v>0</v>
      </c>
      <c r="K64" s="120"/>
    </row>
    <row r="65" spans="2:12" s="114" customFormat="1" ht="21" customHeight="1" x14ac:dyDescent="0.3">
      <c r="B65" s="115"/>
      <c r="C65" s="116"/>
      <c r="D65" s="117" t="s">
        <v>966</v>
      </c>
      <c r="E65" s="117"/>
      <c r="F65" s="117"/>
      <c r="G65" s="117"/>
      <c r="H65" s="117"/>
      <c r="I65" s="118"/>
      <c r="J65" s="119">
        <f>$J$270</f>
        <v>0</v>
      </c>
      <c r="K65" s="120"/>
    </row>
    <row r="66" spans="2:12" s="6" customFormat="1" ht="22.5" customHeight="1" x14ac:dyDescent="0.3">
      <c r="B66" s="23"/>
      <c r="C66" s="24"/>
      <c r="D66" s="24"/>
      <c r="E66" s="24"/>
      <c r="F66" s="24"/>
      <c r="G66" s="24"/>
      <c r="H66" s="24"/>
      <c r="J66" s="24"/>
      <c r="K66" s="27"/>
    </row>
    <row r="67" spans="2:12" s="6" customFormat="1" ht="7.5" customHeight="1" x14ac:dyDescent="0.3">
      <c r="B67" s="38"/>
      <c r="C67" s="39"/>
      <c r="D67" s="39"/>
      <c r="E67" s="39"/>
      <c r="F67" s="39"/>
      <c r="G67" s="39"/>
      <c r="H67" s="39"/>
      <c r="I67" s="101"/>
      <c r="J67" s="39"/>
      <c r="K67" s="40"/>
    </row>
    <row r="71" spans="2:12" s="6" customFormat="1" ht="7.5" customHeight="1" x14ac:dyDescent="0.3">
      <c r="B71" s="41"/>
      <c r="C71" s="42"/>
      <c r="D71" s="42"/>
      <c r="E71" s="42"/>
      <c r="F71" s="42"/>
      <c r="G71" s="42"/>
      <c r="H71" s="42"/>
      <c r="I71" s="103"/>
      <c r="J71" s="42"/>
      <c r="K71" s="42"/>
      <c r="L71" s="43"/>
    </row>
    <row r="72" spans="2:12" s="6" customFormat="1" ht="37.5" customHeight="1" x14ac:dyDescent="0.3">
      <c r="B72" s="23"/>
      <c r="C72" s="12" t="s">
        <v>133</v>
      </c>
      <c r="D72" s="24"/>
      <c r="E72" s="24"/>
      <c r="F72" s="24"/>
      <c r="G72" s="24"/>
      <c r="H72" s="24"/>
      <c r="J72" s="24"/>
      <c r="K72" s="24"/>
      <c r="L72" s="43"/>
    </row>
    <row r="73" spans="2:12" s="6" customFormat="1" ht="7.5" customHeight="1" x14ac:dyDescent="0.3">
      <c r="B73" s="23"/>
      <c r="C73" s="24"/>
      <c r="D73" s="24"/>
      <c r="E73" s="24"/>
      <c r="F73" s="24"/>
      <c r="G73" s="24"/>
      <c r="H73" s="24"/>
      <c r="J73" s="24"/>
      <c r="K73" s="24"/>
      <c r="L73" s="43"/>
    </row>
    <row r="74" spans="2:12" s="6" customFormat="1" ht="15" customHeight="1" x14ac:dyDescent="0.3">
      <c r="B74" s="23"/>
      <c r="C74" s="19" t="s">
        <v>16</v>
      </c>
      <c r="D74" s="24"/>
      <c r="E74" s="24"/>
      <c r="F74" s="24"/>
      <c r="G74" s="24"/>
      <c r="H74" s="24"/>
      <c r="J74" s="24"/>
      <c r="K74" s="24"/>
      <c r="L74" s="43"/>
    </row>
    <row r="75" spans="2:12" s="6" customFormat="1" ht="16.5" customHeight="1" x14ac:dyDescent="0.3">
      <c r="B75" s="23"/>
      <c r="C75" s="24"/>
      <c r="D75" s="24"/>
      <c r="E75" s="315" t="str">
        <f>$E$7</f>
        <v>Boletice - Polná - ekologizace kotelny</v>
      </c>
      <c r="F75" s="295"/>
      <c r="G75" s="295"/>
      <c r="H75" s="295"/>
      <c r="J75" s="24"/>
      <c r="K75" s="24"/>
      <c r="L75" s="43"/>
    </row>
    <row r="76" spans="2:12" s="6" customFormat="1" ht="15" customHeight="1" x14ac:dyDescent="0.3">
      <c r="B76" s="23"/>
      <c r="C76" s="19" t="s">
        <v>116</v>
      </c>
      <c r="D76" s="24"/>
      <c r="E76" s="24"/>
      <c r="F76" s="24"/>
      <c r="G76" s="24"/>
      <c r="H76" s="24"/>
      <c r="J76" s="24"/>
      <c r="K76" s="24"/>
      <c r="L76" s="43"/>
    </row>
    <row r="77" spans="2:12" s="6" customFormat="1" ht="19.5" customHeight="1" x14ac:dyDescent="0.3">
      <c r="B77" s="23"/>
      <c r="C77" s="24"/>
      <c r="D77" s="24"/>
      <c r="E77" s="292" t="str">
        <f>$E$9</f>
        <v>SO 03 MAR - SO 03 El Zakazka</v>
      </c>
      <c r="F77" s="295"/>
      <c r="G77" s="295"/>
      <c r="H77" s="295"/>
      <c r="J77" s="24"/>
      <c r="K77" s="24"/>
      <c r="L77" s="43"/>
    </row>
    <row r="78" spans="2:12" s="6" customFormat="1" ht="7.5" customHeight="1" x14ac:dyDescent="0.3">
      <c r="B78" s="23"/>
      <c r="C78" s="24"/>
      <c r="D78" s="24"/>
      <c r="E78" s="24"/>
      <c r="F78" s="24"/>
      <c r="G78" s="24"/>
      <c r="H78" s="24"/>
      <c r="J78" s="24"/>
      <c r="K78" s="24"/>
      <c r="L78" s="43"/>
    </row>
    <row r="79" spans="2:12" s="6" customFormat="1" ht="18.75" customHeight="1" x14ac:dyDescent="0.3">
      <c r="B79" s="23"/>
      <c r="C79" s="19" t="s">
        <v>22</v>
      </c>
      <c r="D79" s="24"/>
      <c r="E79" s="24"/>
      <c r="F79" s="17" t="str">
        <f>$F$12</f>
        <v xml:space="preserve"> </v>
      </c>
      <c r="G79" s="24"/>
      <c r="H79" s="24"/>
      <c r="I79" s="88" t="s">
        <v>24</v>
      </c>
      <c r="J79" s="52" t="str">
        <f>IF($J$12="","",$J$12)</f>
        <v>27.04.2016</v>
      </c>
      <c r="K79" s="24"/>
      <c r="L79" s="43"/>
    </row>
    <row r="80" spans="2:12" s="6" customFormat="1" ht="7.5" customHeight="1" x14ac:dyDescent="0.3">
      <c r="B80" s="23"/>
      <c r="C80" s="24"/>
      <c r="D80" s="24"/>
      <c r="E80" s="24"/>
      <c r="F80" s="24"/>
      <c r="G80" s="24"/>
      <c r="H80" s="24"/>
      <c r="J80" s="24"/>
      <c r="K80" s="24"/>
      <c r="L80" s="43"/>
    </row>
    <row r="81" spans="2:65" s="6" customFormat="1" ht="15.75" customHeight="1" x14ac:dyDescent="0.3">
      <c r="B81" s="23"/>
      <c r="C81" s="19" t="s">
        <v>28</v>
      </c>
      <c r="D81" s="24"/>
      <c r="E81" s="24"/>
      <c r="F81" s="17" t="str">
        <f>$E$15</f>
        <v>AS-PO, příspěvková organizace</v>
      </c>
      <c r="G81" s="24"/>
      <c r="H81" s="24"/>
      <c r="I81" s="88" t="s">
        <v>34</v>
      </c>
      <c r="J81" s="17" t="str">
        <f>$E$21</f>
        <v xml:space="preserve"> </v>
      </c>
      <c r="K81" s="24"/>
      <c r="L81" s="43"/>
    </row>
    <row r="82" spans="2:65" s="6" customFormat="1" ht="15" customHeight="1" x14ac:dyDescent="0.3">
      <c r="B82" s="23"/>
      <c r="C82" s="19" t="s">
        <v>32</v>
      </c>
      <c r="D82" s="24"/>
      <c r="E82" s="24"/>
      <c r="F82" s="17" t="str">
        <f>IF($E$18="","",$E$18)</f>
        <v/>
      </c>
      <c r="G82" s="24"/>
      <c r="H82" s="24"/>
      <c r="J82" s="24"/>
      <c r="K82" s="24"/>
      <c r="L82" s="43"/>
    </row>
    <row r="83" spans="2:65" s="6" customFormat="1" ht="11.25" customHeight="1" x14ac:dyDescent="0.3">
      <c r="B83" s="23"/>
      <c r="C83" s="24"/>
      <c r="D83" s="24"/>
      <c r="E83" s="24"/>
      <c r="F83" s="24"/>
      <c r="G83" s="24"/>
      <c r="H83" s="24"/>
      <c r="J83" s="24"/>
      <c r="K83" s="24"/>
      <c r="L83" s="43"/>
    </row>
    <row r="84" spans="2:65" s="121" customFormat="1" ht="30" customHeight="1" x14ac:dyDescent="0.3">
      <c r="B84" s="122"/>
      <c r="C84" s="123" t="s">
        <v>134</v>
      </c>
      <c r="D84" s="124" t="s">
        <v>57</v>
      </c>
      <c r="E84" s="124" t="s">
        <v>53</v>
      </c>
      <c r="F84" s="124" t="s">
        <v>135</v>
      </c>
      <c r="G84" s="124" t="s">
        <v>136</v>
      </c>
      <c r="H84" s="124" t="s">
        <v>137</v>
      </c>
      <c r="I84" s="125" t="s">
        <v>138</v>
      </c>
      <c r="J84" s="124" t="s">
        <v>139</v>
      </c>
      <c r="K84" s="126" t="s">
        <v>140</v>
      </c>
      <c r="L84" s="127"/>
      <c r="M84" s="59" t="s">
        <v>141</v>
      </c>
      <c r="N84" s="60" t="s">
        <v>42</v>
      </c>
      <c r="O84" s="60" t="s">
        <v>142</v>
      </c>
      <c r="P84" s="60" t="s">
        <v>143</v>
      </c>
      <c r="Q84" s="60" t="s">
        <v>144</v>
      </c>
      <c r="R84" s="60" t="s">
        <v>145</v>
      </c>
      <c r="S84" s="60" t="s">
        <v>146</v>
      </c>
      <c r="T84" s="61" t="s">
        <v>147</v>
      </c>
    </row>
    <row r="85" spans="2:65" s="6" customFormat="1" ht="30" customHeight="1" x14ac:dyDescent="0.35">
      <c r="B85" s="23"/>
      <c r="C85" s="66" t="s">
        <v>121</v>
      </c>
      <c r="D85" s="24"/>
      <c r="E85" s="24"/>
      <c r="F85" s="24"/>
      <c r="G85" s="24"/>
      <c r="H85" s="24"/>
      <c r="J85" s="128">
        <f>$BK$85</f>
        <v>0</v>
      </c>
      <c r="K85" s="24"/>
      <c r="L85" s="43"/>
      <c r="M85" s="63"/>
      <c r="N85" s="64"/>
      <c r="O85" s="64"/>
      <c r="P85" s="129">
        <f>$P$86</f>
        <v>0</v>
      </c>
      <c r="Q85" s="64"/>
      <c r="R85" s="129">
        <f>$R$86</f>
        <v>0</v>
      </c>
      <c r="S85" s="64"/>
      <c r="T85" s="130">
        <f>$T$86</f>
        <v>0</v>
      </c>
      <c r="AT85" s="6" t="s">
        <v>71</v>
      </c>
      <c r="AU85" s="6" t="s">
        <v>122</v>
      </c>
      <c r="BK85" s="131">
        <f>$BK$86</f>
        <v>0</v>
      </c>
    </row>
    <row r="86" spans="2:65" s="132" customFormat="1" ht="37.5" customHeight="1" x14ac:dyDescent="0.35">
      <c r="B86" s="133"/>
      <c r="C86" s="134"/>
      <c r="D86" s="134" t="s">
        <v>71</v>
      </c>
      <c r="E86" s="135" t="s">
        <v>148</v>
      </c>
      <c r="F86" s="135" t="s">
        <v>1087</v>
      </c>
      <c r="G86" s="134"/>
      <c r="H86" s="134"/>
      <c r="J86" s="136">
        <f>$BK$86</f>
        <v>0</v>
      </c>
      <c r="K86" s="134"/>
      <c r="L86" s="137"/>
      <c r="M86" s="138"/>
      <c r="N86" s="134"/>
      <c r="O86" s="134"/>
      <c r="P86" s="139">
        <f>$P$87+$P$124+$P$133+$P$138+$P$157+$P$198+$P$215+$P$270</f>
        <v>0</v>
      </c>
      <c r="Q86" s="134"/>
      <c r="R86" s="139">
        <f>$R$87+$R$124+$R$133+$R$138+$R$157+$R$198+$R$215+$R$270</f>
        <v>0</v>
      </c>
      <c r="S86" s="134"/>
      <c r="T86" s="140">
        <f>$T$87+$T$124+$T$133+$T$138+$T$157+$T$198+$T$215+$T$270</f>
        <v>0</v>
      </c>
      <c r="AR86" s="141" t="s">
        <v>21</v>
      </c>
      <c r="AT86" s="141" t="s">
        <v>71</v>
      </c>
      <c r="AU86" s="141" t="s">
        <v>72</v>
      </c>
      <c r="AY86" s="141" t="s">
        <v>149</v>
      </c>
      <c r="BK86" s="142">
        <f>$BK$87+$BK$124+$BK$133+$BK$138+$BK$157+$BK$198+$BK$215+$BK$270</f>
        <v>0</v>
      </c>
    </row>
    <row r="87" spans="2:65" s="132" customFormat="1" ht="21" customHeight="1" x14ac:dyDescent="0.3">
      <c r="B87" s="133"/>
      <c r="C87" s="134"/>
      <c r="D87" s="134" t="s">
        <v>71</v>
      </c>
      <c r="E87" s="143" t="s">
        <v>150</v>
      </c>
      <c r="F87" s="143" t="s">
        <v>153</v>
      </c>
      <c r="G87" s="134"/>
      <c r="H87" s="134"/>
      <c r="J87" s="144">
        <f>$BK$87</f>
        <v>0</v>
      </c>
      <c r="K87" s="134"/>
      <c r="L87" s="137"/>
      <c r="M87" s="138"/>
      <c r="N87" s="134"/>
      <c r="O87" s="134"/>
      <c r="P87" s="139">
        <f>SUM($P$88:$P$123)</f>
        <v>0</v>
      </c>
      <c r="Q87" s="134"/>
      <c r="R87" s="139">
        <f>SUM($R$88:$R$123)</f>
        <v>0</v>
      </c>
      <c r="S87" s="134"/>
      <c r="T87" s="140">
        <f>SUM($T$88:$T$123)</f>
        <v>0</v>
      </c>
      <c r="AR87" s="141" t="s">
        <v>21</v>
      </c>
      <c r="AT87" s="141" t="s">
        <v>71</v>
      </c>
      <c r="AU87" s="141" t="s">
        <v>21</v>
      </c>
      <c r="AY87" s="141" t="s">
        <v>149</v>
      </c>
      <c r="BK87" s="142">
        <f>SUM($BK$88:$BK$123)</f>
        <v>0</v>
      </c>
    </row>
    <row r="88" spans="2:65" s="6" customFormat="1" ht="27" customHeight="1" x14ac:dyDescent="0.3">
      <c r="B88" s="23"/>
      <c r="C88" s="145" t="s">
        <v>21</v>
      </c>
      <c r="D88" s="145" t="s">
        <v>154</v>
      </c>
      <c r="E88" s="146" t="s">
        <v>155</v>
      </c>
      <c r="F88" s="147" t="s">
        <v>156</v>
      </c>
      <c r="G88" s="148" t="s">
        <v>157</v>
      </c>
      <c r="H88" s="149">
        <v>2</v>
      </c>
      <c r="I88" s="150"/>
      <c r="J88" s="151">
        <f>ROUND($I$88*$H$88,2)</f>
        <v>0</v>
      </c>
      <c r="K88" s="147"/>
      <c r="L88" s="43"/>
      <c r="M88" s="152"/>
      <c r="N88" s="153" t="s">
        <v>43</v>
      </c>
      <c r="O88" s="24"/>
      <c r="P88" s="154">
        <f>$O$88*$H$88</f>
        <v>0</v>
      </c>
      <c r="Q88" s="154">
        <v>0</v>
      </c>
      <c r="R88" s="154">
        <f>$Q$88*$H$88</f>
        <v>0</v>
      </c>
      <c r="S88" s="154">
        <v>0</v>
      </c>
      <c r="T88" s="155">
        <f>$S$88*$H$88</f>
        <v>0</v>
      </c>
      <c r="AR88" s="89" t="s">
        <v>158</v>
      </c>
      <c r="AT88" s="89" t="s">
        <v>154</v>
      </c>
      <c r="AU88" s="89" t="s">
        <v>80</v>
      </c>
      <c r="AY88" s="6" t="s">
        <v>149</v>
      </c>
      <c r="BE88" s="156">
        <f>IF($N$88="základní",$J$88,0)</f>
        <v>0</v>
      </c>
      <c r="BF88" s="156">
        <f>IF($N$88="snížená",$J$88,0)</f>
        <v>0</v>
      </c>
      <c r="BG88" s="156">
        <f>IF($N$88="zákl. přenesená",$J$88,0)</f>
        <v>0</v>
      </c>
      <c r="BH88" s="156">
        <f>IF($N$88="sníž. přenesená",$J$88,0)</f>
        <v>0</v>
      </c>
      <c r="BI88" s="156">
        <f>IF($N$88="nulová",$J$88,0)</f>
        <v>0</v>
      </c>
      <c r="BJ88" s="89" t="s">
        <v>21</v>
      </c>
      <c r="BK88" s="156">
        <f>ROUND($I$88*$H$88,2)</f>
        <v>0</v>
      </c>
      <c r="BL88" s="89" t="s">
        <v>158</v>
      </c>
      <c r="BM88" s="89" t="s">
        <v>21</v>
      </c>
    </row>
    <row r="89" spans="2:65" s="6" customFormat="1" ht="27" customHeight="1" x14ac:dyDescent="0.3">
      <c r="B89" s="23"/>
      <c r="C89" s="24"/>
      <c r="D89" s="157" t="s">
        <v>159</v>
      </c>
      <c r="E89" s="24"/>
      <c r="F89" s="158" t="s">
        <v>156</v>
      </c>
      <c r="G89" s="24"/>
      <c r="H89" s="24"/>
      <c r="J89" s="24"/>
      <c r="K89" s="24"/>
      <c r="L89" s="43"/>
      <c r="M89" s="56"/>
      <c r="N89" s="24"/>
      <c r="O89" s="24"/>
      <c r="P89" s="24"/>
      <c r="Q89" s="24"/>
      <c r="R89" s="24"/>
      <c r="S89" s="24"/>
      <c r="T89" s="57"/>
      <c r="AT89" s="6" t="s">
        <v>159</v>
      </c>
      <c r="AU89" s="6" t="s">
        <v>80</v>
      </c>
    </row>
    <row r="90" spans="2:65" s="6" customFormat="1" ht="39" customHeight="1" x14ac:dyDescent="0.3">
      <c r="B90" s="23"/>
      <c r="C90" s="145" t="s">
        <v>80</v>
      </c>
      <c r="D90" s="145" t="s">
        <v>154</v>
      </c>
      <c r="E90" s="146" t="s">
        <v>160</v>
      </c>
      <c r="F90" s="147" t="s">
        <v>161</v>
      </c>
      <c r="G90" s="148" t="s">
        <v>157</v>
      </c>
      <c r="H90" s="149">
        <v>2</v>
      </c>
      <c r="I90" s="150"/>
      <c r="J90" s="151">
        <f>ROUND($I$90*$H$90,2)</f>
        <v>0</v>
      </c>
      <c r="K90" s="147"/>
      <c r="L90" s="43"/>
      <c r="M90" s="152"/>
      <c r="N90" s="153" t="s">
        <v>43</v>
      </c>
      <c r="O90" s="24"/>
      <c r="P90" s="154">
        <f>$O$90*$H$90</f>
        <v>0</v>
      </c>
      <c r="Q90" s="154">
        <v>0</v>
      </c>
      <c r="R90" s="154">
        <f>$Q$90*$H$90</f>
        <v>0</v>
      </c>
      <c r="S90" s="154">
        <v>0</v>
      </c>
      <c r="T90" s="155">
        <f>$S$90*$H$90</f>
        <v>0</v>
      </c>
      <c r="AR90" s="89" t="s">
        <v>158</v>
      </c>
      <c r="AT90" s="89" t="s">
        <v>154</v>
      </c>
      <c r="AU90" s="89" t="s">
        <v>80</v>
      </c>
      <c r="AY90" s="6" t="s">
        <v>149</v>
      </c>
      <c r="BE90" s="156">
        <f>IF($N$90="základní",$J$90,0)</f>
        <v>0</v>
      </c>
      <c r="BF90" s="156">
        <f>IF($N$90="snížená",$J$90,0)</f>
        <v>0</v>
      </c>
      <c r="BG90" s="156">
        <f>IF($N$90="zákl. přenesená",$J$90,0)</f>
        <v>0</v>
      </c>
      <c r="BH90" s="156">
        <f>IF($N$90="sníž. přenesená",$J$90,0)</f>
        <v>0</v>
      </c>
      <c r="BI90" s="156">
        <f>IF($N$90="nulová",$J$90,0)</f>
        <v>0</v>
      </c>
      <c r="BJ90" s="89" t="s">
        <v>21</v>
      </c>
      <c r="BK90" s="156">
        <f>ROUND($I$90*$H$90,2)</f>
        <v>0</v>
      </c>
      <c r="BL90" s="89" t="s">
        <v>158</v>
      </c>
      <c r="BM90" s="89" t="s">
        <v>80</v>
      </c>
    </row>
    <row r="91" spans="2:65" s="6" customFormat="1" ht="27" customHeight="1" x14ac:dyDescent="0.3">
      <c r="B91" s="23"/>
      <c r="C91" s="24"/>
      <c r="D91" s="157" t="s">
        <v>159</v>
      </c>
      <c r="E91" s="24"/>
      <c r="F91" s="158" t="s">
        <v>161</v>
      </c>
      <c r="G91" s="24"/>
      <c r="H91" s="24"/>
      <c r="J91" s="24"/>
      <c r="K91" s="24"/>
      <c r="L91" s="43"/>
      <c r="M91" s="56"/>
      <c r="N91" s="24"/>
      <c r="O91" s="24"/>
      <c r="P91" s="24"/>
      <c r="Q91" s="24"/>
      <c r="R91" s="24"/>
      <c r="S91" s="24"/>
      <c r="T91" s="57"/>
      <c r="AT91" s="6" t="s">
        <v>159</v>
      </c>
      <c r="AU91" s="6" t="s">
        <v>80</v>
      </c>
    </row>
    <row r="92" spans="2:65" s="6" customFormat="1" ht="39" customHeight="1" x14ac:dyDescent="0.3">
      <c r="B92" s="23"/>
      <c r="C92" s="145" t="s">
        <v>162</v>
      </c>
      <c r="D92" s="145" t="s">
        <v>154</v>
      </c>
      <c r="E92" s="146" t="s">
        <v>163</v>
      </c>
      <c r="F92" s="147" t="s">
        <v>164</v>
      </c>
      <c r="G92" s="148" t="s">
        <v>157</v>
      </c>
      <c r="H92" s="149">
        <v>5</v>
      </c>
      <c r="I92" s="150"/>
      <c r="J92" s="151">
        <f>ROUND($I$92*$H$92,2)</f>
        <v>0</v>
      </c>
      <c r="K92" s="147"/>
      <c r="L92" s="43"/>
      <c r="M92" s="152"/>
      <c r="N92" s="153" t="s">
        <v>43</v>
      </c>
      <c r="O92" s="24"/>
      <c r="P92" s="154">
        <f>$O$92*$H$92</f>
        <v>0</v>
      </c>
      <c r="Q92" s="154">
        <v>0</v>
      </c>
      <c r="R92" s="154">
        <f>$Q$92*$H$92</f>
        <v>0</v>
      </c>
      <c r="S92" s="154">
        <v>0</v>
      </c>
      <c r="T92" s="155">
        <f>$S$92*$H$92</f>
        <v>0</v>
      </c>
      <c r="AR92" s="89" t="s">
        <v>158</v>
      </c>
      <c r="AT92" s="89" t="s">
        <v>154</v>
      </c>
      <c r="AU92" s="89" t="s">
        <v>80</v>
      </c>
      <c r="AY92" s="6" t="s">
        <v>149</v>
      </c>
      <c r="BE92" s="156">
        <f>IF($N$92="základní",$J$92,0)</f>
        <v>0</v>
      </c>
      <c r="BF92" s="156">
        <f>IF($N$92="snížená",$J$92,0)</f>
        <v>0</v>
      </c>
      <c r="BG92" s="156">
        <f>IF($N$92="zákl. přenesená",$J$92,0)</f>
        <v>0</v>
      </c>
      <c r="BH92" s="156">
        <f>IF($N$92="sníž. přenesená",$J$92,0)</f>
        <v>0</v>
      </c>
      <c r="BI92" s="156">
        <f>IF($N$92="nulová",$J$92,0)</f>
        <v>0</v>
      </c>
      <c r="BJ92" s="89" t="s">
        <v>21</v>
      </c>
      <c r="BK92" s="156">
        <f>ROUND($I$92*$H$92,2)</f>
        <v>0</v>
      </c>
      <c r="BL92" s="89" t="s">
        <v>158</v>
      </c>
      <c r="BM92" s="89" t="s">
        <v>162</v>
      </c>
    </row>
    <row r="93" spans="2:65" s="6" customFormat="1" ht="38.25" customHeight="1" x14ac:dyDescent="0.3">
      <c r="B93" s="23"/>
      <c r="C93" s="24"/>
      <c r="D93" s="157" t="s">
        <v>159</v>
      </c>
      <c r="E93" s="24"/>
      <c r="F93" s="158" t="s">
        <v>165</v>
      </c>
      <c r="G93" s="24"/>
      <c r="H93" s="24"/>
      <c r="J93" s="24"/>
      <c r="K93" s="24"/>
      <c r="L93" s="43"/>
      <c r="M93" s="56"/>
      <c r="N93" s="24"/>
      <c r="O93" s="24"/>
      <c r="P93" s="24"/>
      <c r="Q93" s="24"/>
      <c r="R93" s="24"/>
      <c r="S93" s="24"/>
      <c r="T93" s="57"/>
      <c r="AT93" s="6" t="s">
        <v>159</v>
      </c>
      <c r="AU93" s="6" t="s">
        <v>80</v>
      </c>
    </row>
    <row r="94" spans="2:65" s="6" customFormat="1" ht="27" customHeight="1" x14ac:dyDescent="0.3">
      <c r="B94" s="23"/>
      <c r="C94" s="145" t="s">
        <v>158</v>
      </c>
      <c r="D94" s="145" t="s">
        <v>154</v>
      </c>
      <c r="E94" s="146" t="s">
        <v>166</v>
      </c>
      <c r="F94" s="147" t="s">
        <v>167</v>
      </c>
      <c r="G94" s="148" t="s">
        <v>157</v>
      </c>
      <c r="H94" s="149">
        <v>1</v>
      </c>
      <c r="I94" s="150"/>
      <c r="J94" s="151">
        <f>ROUND($I$94*$H$94,2)</f>
        <v>0</v>
      </c>
      <c r="K94" s="147"/>
      <c r="L94" s="43"/>
      <c r="M94" s="152"/>
      <c r="N94" s="153" t="s">
        <v>43</v>
      </c>
      <c r="O94" s="24"/>
      <c r="P94" s="154">
        <f>$O$94*$H$94</f>
        <v>0</v>
      </c>
      <c r="Q94" s="154">
        <v>0</v>
      </c>
      <c r="R94" s="154">
        <f>$Q$94*$H$94</f>
        <v>0</v>
      </c>
      <c r="S94" s="154">
        <v>0</v>
      </c>
      <c r="T94" s="155">
        <f>$S$94*$H$94</f>
        <v>0</v>
      </c>
      <c r="AR94" s="89" t="s">
        <v>158</v>
      </c>
      <c r="AT94" s="89" t="s">
        <v>154</v>
      </c>
      <c r="AU94" s="89" t="s">
        <v>80</v>
      </c>
      <c r="AY94" s="6" t="s">
        <v>149</v>
      </c>
      <c r="BE94" s="156">
        <f>IF($N$94="základní",$J$94,0)</f>
        <v>0</v>
      </c>
      <c r="BF94" s="156">
        <f>IF($N$94="snížená",$J$94,0)</f>
        <v>0</v>
      </c>
      <c r="BG94" s="156">
        <f>IF($N$94="zákl. přenesená",$J$94,0)</f>
        <v>0</v>
      </c>
      <c r="BH94" s="156">
        <f>IF($N$94="sníž. přenesená",$J$94,0)</f>
        <v>0</v>
      </c>
      <c r="BI94" s="156">
        <f>IF($N$94="nulová",$J$94,0)</f>
        <v>0</v>
      </c>
      <c r="BJ94" s="89" t="s">
        <v>21</v>
      </c>
      <c r="BK94" s="156">
        <f>ROUND($I$94*$H$94,2)</f>
        <v>0</v>
      </c>
      <c r="BL94" s="89" t="s">
        <v>158</v>
      </c>
      <c r="BM94" s="89" t="s">
        <v>158</v>
      </c>
    </row>
    <row r="95" spans="2:65" s="6" customFormat="1" ht="27" customHeight="1" x14ac:dyDescent="0.3">
      <c r="B95" s="23"/>
      <c r="C95" s="24"/>
      <c r="D95" s="157" t="s">
        <v>159</v>
      </c>
      <c r="E95" s="24"/>
      <c r="F95" s="158" t="s">
        <v>167</v>
      </c>
      <c r="G95" s="24"/>
      <c r="H95" s="24"/>
      <c r="J95" s="24"/>
      <c r="K95" s="24"/>
      <c r="L95" s="43"/>
      <c r="M95" s="56"/>
      <c r="N95" s="24"/>
      <c r="O95" s="24"/>
      <c r="P95" s="24"/>
      <c r="Q95" s="24"/>
      <c r="R95" s="24"/>
      <c r="S95" s="24"/>
      <c r="T95" s="57"/>
      <c r="AT95" s="6" t="s">
        <v>159</v>
      </c>
      <c r="AU95" s="6" t="s">
        <v>80</v>
      </c>
    </row>
    <row r="96" spans="2:65" s="6" customFormat="1" ht="15.75" customHeight="1" x14ac:dyDescent="0.3">
      <c r="B96" s="23"/>
      <c r="C96" s="145" t="s">
        <v>168</v>
      </c>
      <c r="D96" s="145" t="s">
        <v>154</v>
      </c>
      <c r="E96" s="146" t="s">
        <v>169</v>
      </c>
      <c r="F96" s="147" t="s">
        <v>170</v>
      </c>
      <c r="G96" s="148" t="s">
        <v>157</v>
      </c>
      <c r="H96" s="149">
        <v>1</v>
      </c>
      <c r="I96" s="150"/>
      <c r="J96" s="151">
        <f>ROUND($I$96*$H$96,2)</f>
        <v>0</v>
      </c>
      <c r="K96" s="147"/>
      <c r="L96" s="43"/>
      <c r="M96" s="152"/>
      <c r="N96" s="153" t="s">
        <v>43</v>
      </c>
      <c r="O96" s="24"/>
      <c r="P96" s="154">
        <f>$O$96*$H$96</f>
        <v>0</v>
      </c>
      <c r="Q96" s="154">
        <v>0</v>
      </c>
      <c r="R96" s="154">
        <f>$Q$96*$H$96</f>
        <v>0</v>
      </c>
      <c r="S96" s="154">
        <v>0</v>
      </c>
      <c r="T96" s="155">
        <f>$S$96*$H$96</f>
        <v>0</v>
      </c>
      <c r="AR96" s="89" t="s">
        <v>158</v>
      </c>
      <c r="AT96" s="89" t="s">
        <v>154</v>
      </c>
      <c r="AU96" s="89" t="s">
        <v>80</v>
      </c>
      <c r="AY96" s="6" t="s">
        <v>149</v>
      </c>
      <c r="BE96" s="156">
        <f>IF($N$96="základní",$J$96,0)</f>
        <v>0</v>
      </c>
      <c r="BF96" s="156">
        <f>IF($N$96="snížená",$J$96,0)</f>
        <v>0</v>
      </c>
      <c r="BG96" s="156">
        <f>IF($N$96="zákl. přenesená",$J$96,0)</f>
        <v>0</v>
      </c>
      <c r="BH96" s="156">
        <f>IF($N$96="sníž. přenesená",$J$96,0)</f>
        <v>0</v>
      </c>
      <c r="BI96" s="156">
        <f>IF($N$96="nulová",$J$96,0)</f>
        <v>0</v>
      </c>
      <c r="BJ96" s="89" t="s">
        <v>21</v>
      </c>
      <c r="BK96" s="156">
        <f>ROUND($I$96*$H$96,2)</f>
        <v>0</v>
      </c>
      <c r="BL96" s="89" t="s">
        <v>158</v>
      </c>
      <c r="BM96" s="89" t="s">
        <v>168</v>
      </c>
    </row>
    <row r="97" spans="2:65" s="6" customFormat="1" ht="16.5" customHeight="1" x14ac:dyDescent="0.3">
      <c r="B97" s="23"/>
      <c r="C97" s="24"/>
      <c r="D97" s="157" t="s">
        <v>159</v>
      </c>
      <c r="E97" s="24"/>
      <c r="F97" s="158" t="s">
        <v>170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159</v>
      </c>
      <c r="AU97" s="6" t="s">
        <v>80</v>
      </c>
    </row>
    <row r="98" spans="2:65" s="6" customFormat="1" ht="15.75" customHeight="1" x14ac:dyDescent="0.3">
      <c r="B98" s="23"/>
      <c r="C98" s="145" t="s">
        <v>171</v>
      </c>
      <c r="D98" s="145" t="s">
        <v>154</v>
      </c>
      <c r="E98" s="146" t="s">
        <v>172</v>
      </c>
      <c r="F98" s="147" t="s">
        <v>173</v>
      </c>
      <c r="G98" s="148" t="s">
        <v>157</v>
      </c>
      <c r="H98" s="149">
        <v>1</v>
      </c>
      <c r="I98" s="150"/>
      <c r="J98" s="151">
        <f>ROUND($I$98*$H$98,2)</f>
        <v>0</v>
      </c>
      <c r="K98" s="147"/>
      <c r="L98" s="43"/>
      <c r="M98" s="152"/>
      <c r="N98" s="153" t="s">
        <v>43</v>
      </c>
      <c r="O98" s="24"/>
      <c r="P98" s="154">
        <f>$O$98*$H$98</f>
        <v>0</v>
      </c>
      <c r="Q98" s="154">
        <v>0</v>
      </c>
      <c r="R98" s="154">
        <f>$Q$98*$H$98</f>
        <v>0</v>
      </c>
      <c r="S98" s="154">
        <v>0</v>
      </c>
      <c r="T98" s="155">
        <f>$S$98*$H$98</f>
        <v>0</v>
      </c>
      <c r="AR98" s="89" t="s">
        <v>158</v>
      </c>
      <c r="AT98" s="89" t="s">
        <v>154</v>
      </c>
      <c r="AU98" s="89" t="s">
        <v>80</v>
      </c>
      <c r="AY98" s="6" t="s">
        <v>149</v>
      </c>
      <c r="BE98" s="156">
        <f>IF($N$98="základní",$J$98,0)</f>
        <v>0</v>
      </c>
      <c r="BF98" s="156">
        <f>IF($N$98="snížená",$J$98,0)</f>
        <v>0</v>
      </c>
      <c r="BG98" s="156">
        <f>IF($N$98="zákl. přenesená",$J$98,0)</f>
        <v>0</v>
      </c>
      <c r="BH98" s="156">
        <f>IF($N$98="sníž. přenesená",$J$98,0)</f>
        <v>0</v>
      </c>
      <c r="BI98" s="156">
        <f>IF($N$98="nulová",$J$98,0)</f>
        <v>0</v>
      </c>
      <c r="BJ98" s="89" t="s">
        <v>21</v>
      </c>
      <c r="BK98" s="156">
        <f>ROUND($I$98*$H$98,2)</f>
        <v>0</v>
      </c>
      <c r="BL98" s="89" t="s">
        <v>158</v>
      </c>
      <c r="BM98" s="89" t="s">
        <v>171</v>
      </c>
    </row>
    <row r="99" spans="2:65" s="6" customFormat="1" ht="16.5" customHeight="1" x14ac:dyDescent="0.3">
      <c r="B99" s="23"/>
      <c r="C99" s="24"/>
      <c r="D99" s="157" t="s">
        <v>159</v>
      </c>
      <c r="E99" s="24"/>
      <c r="F99" s="158" t="s">
        <v>173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159</v>
      </c>
      <c r="AU99" s="6" t="s">
        <v>80</v>
      </c>
    </row>
    <row r="100" spans="2:65" s="6" customFormat="1" ht="15.75" customHeight="1" x14ac:dyDescent="0.3">
      <c r="B100" s="23"/>
      <c r="C100" s="145" t="s">
        <v>174</v>
      </c>
      <c r="D100" s="145" t="s">
        <v>154</v>
      </c>
      <c r="E100" s="146" t="s">
        <v>175</v>
      </c>
      <c r="F100" s="147" t="s">
        <v>176</v>
      </c>
      <c r="G100" s="148" t="s">
        <v>157</v>
      </c>
      <c r="H100" s="149">
        <v>1</v>
      </c>
      <c r="I100" s="150"/>
      <c r="J100" s="151">
        <f>ROUND($I$100*$H$100,2)</f>
        <v>0</v>
      </c>
      <c r="K100" s="147"/>
      <c r="L100" s="43"/>
      <c r="M100" s="152"/>
      <c r="N100" s="153" t="s">
        <v>43</v>
      </c>
      <c r="O100" s="24"/>
      <c r="P100" s="154">
        <f>$O$100*$H$100</f>
        <v>0</v>
      </c>
      <c r="Q100" s="154">
        <v>0</v>
      </c>
      <c r="R100" s="154">
        <f>$Q$100*$H$100</f>
        <v>0</v>
      </c>
      <c r="S100" s="154">
        <v>0</v>
      </c>
      <c r="T100" s="155">
        <f>$S$100*$H$100</f>
        <v>0</v>
      </c>
      <c r="AR100" s="89" t="s">
        <v>158</v>
      </c>
      <c r="AT100" s="89" t="s">
        <v>154</v>
      </c>
      <c r="AU100" s="89" t="s">
        <v>80</v>
      </c>
      <c r="AY100" s="6" t="s">
        <v>149</v>
      </c>
      <c r="BE100" s="156">
        <f>IF($N$100="základní",$J$100,0)</f>
        <v>0</v>
      </c>
      <c r="BF100" s="156">
        <f>IF($N$100="snížená",$J$100,0)</f>
        <v>0</v>
      </c>
      <c r="BG100" s="156">
        <f>IF($N$100="zákl. přenesená",$J$100,0)</f>
        <v>0</v>
      </c>
      <c r="BH100" s="156">
        <f>IF($N$100="sníž. přenesená",$J$100,0)</f>
        <v>0</v>
      </c>
      <c r="BI100" s="156">
        <f>IF($N$100="nulová",$J$100,0)</f>
        <v>0</v>
      </c>
      <c r="BJ100" s="89" t="s">
        <v>21</v>
      </c>
      <c r="BK100" s="156">
        <f>ROUND($I$100*$H$100,2)</f>
        <v>0</v>
      </c>
      <c r="BL100" s="89" t="s">
        <v>158</v>
      </c>
      <c r="BM100" s="89" t="s">
        <v>174</v>
      </c>
    </row>
    <row r="101" spans="2:65" s="6" customFormat="1" ht="16.5" customHeight="1" x14ac:dyDescent="0.3">
      <c r="B101" s="23"/>
      <c r="C101" s="24"/>
      <c r="D101" s="157" t="s">
        <v>159</v>
      </c>
      <c r="E101" s="24"/>
      <c r="F101" s="158" t="s">
        <v>176</v>
      </c>
      <c r="G101" s="24"/>
      <c r="H101" s="24"/>
      <c r="J101" s="24"/>
      <c r="K101" s="24"/>
      <c r="L101" s="43"/>
      <c r="M101" s="56"/>
      <c r="N101" s="24"/>
      <c r="O101" s="24"/>
      <c r="P101" s="24"/>
      <c r="Q101" s="24"/>
      <c r="R101" s="24"/>
      <c r="S101" s="24"/>
      <c r="T101" s="57"/>
      <c r="AT101" s="6" t="s">
        <v>159</v>
      </c>
      <c r="AU101" s="6" t="s">
        <v>80</v>
      </c>
    </row>
    <row r="102" spans="2:65" s="6" customFormat="1" ht="27" customHeight="1" x14ac:dyDescent="0.3">
      <c r="B102" s="23"/>
      <c r="C102" s="145" t="s">
        <v>177</v>
      </c>
      <c r="D102" s="145" t="s">
        <v>154</v>
      </c>
      <c r="E102" s="146" t="s">
        <v>178</v>
      </c>
      <c r="F102" s="147" t="s">
        <v>179</v>
      </c>
      <c r="G102" s="148" t="s">
        <v>157</v>
      </c>
      <c r="H102" s="149">
        <v>2</v>
      </c>
      <c r="I102" s="150"/>
      <c r="J102" s="151">
        <f>ROUND($I$102*$H$102,2)</f>
        <v>0</v>
      </c>
      <c r="K102" s="147"/>
      <c r="L102" s="43"/>
      <c r="M102" s="152"/>
      <c r="N102" s="153" t="s">
        <v>43</v>
      </c>
      <c r="O102" s="24"/>
      <c r="P102" s="154">
        <f>$O$102*$H$102</f>
        <v>0</v>
      </c>
      <c r="Q102" s="154">
        <v>0</v>
      </c>
      <c r="R102" s="154">
        <f>$Q$102*$H$102</f>
        <v>0</v>
      </c>
      <c r="S102" s="154">
        <v>0</v>
      </c>
      <c r="T102" s="155">
        <f>$S$102*$H$102</f>
        <v>0</v>
      </c>
      <c r="AR102" s="89" t="s">
        <v>158</v>
      </c>
      <c r="AT102" s="89" t="s">
        <v>154</v>
      </c>
      <c r="AU102" s="89" t="s">
        <v>80</v>
      </c>
      <c r="AY102" s="6" t="s">
        <v>149</v>
      </c>
      <c r="BE102" s="156">
        <f>IF($N$102="základní",$J$102,0)</f>
        <v>0</v>
      </c>
      <c r="BF102" s="156">
        <f>IF($N$102="snížená",$J$102,0)</f>
        <v>0</v>
      </c>
      <c r="BG102" s="156">
        <f>IF($N$102="zákl. přenesená",$J$102,0)</f>
        <v>0</v>
      </c>
      <c r="BH102" s="156">
        <f>IF($N$102="sníž. přenesená",$J$102,0)</f>
        <v>0</v>
      </c>
      <c r="BI102" s="156">
        <f>IF($N$102="nulová",$J$102,0)</f>
        <v>0</v>
      </c>
      <c r="BJ102" s="89" t="s">
        <v>21</v>
      </c>
      <c r="BK102" s="156">
        <f>ROUND($I$102*$H$102,2)</f>
        <v>0</v>
      </c>
      <c r="BL102" s="89" t="s">
        <v>158</v>
      </c>
      <c r="BM102" s="89" t="s">
        <v>177</v>
      </c>
    </row>
    <row r="103" spans="2:65" s="6" customFormat="1" ht="27" customHeight="1" x14ac:dyDescent="0.3">
      <c r="B103" s="23"/>
      <c r="C103" s="24"/>
      <c r="D103" s="157" t="s">
        <v>159</v>
      </c>
      <c r="E103" s="24"/>
      <c r="F103" s="158" t="s">
        <v>179</v>
      </c>
      <c r="G103" s="24"/>
      <c r="H103" s="24"/>
      <c r="J103" s="24"/>
      <c r="K103" s="24"/>
      <c r="L103" s="43"/>
      <c r="M103" s="56"/>
      <c r="N103" s="24"/>
      <c r="O103" s="24"/>
      <c r="P103" s="24"/>
      <c r="Q103" s="24"/>
      <c r="R103" s="24"/>
      <c r="S103" s="24"/>
      <c r="T103" s="57"/>
      <c r="AT103" s="6" t="s">
        <v>159</v>
      </c>
      <c r="AU103" s="6" t="s">
        <v>80</v>
      </c>
    </row>
    <row r="104" spans="2:65" s="6" customFormat="1" ht="15.75" customHeight="1" x14ac:dyDescent="0.3">
      <c r="B104" s="23"/>
      <c r="C104" s="145" t="s">
        <v>180</v>
      </c>
      <c r="D104" s="145" t="s">
        <v>154</v>
      </c>
      <c r="E104" s="146" t="s">
        <v>181</v>
      </c>
      <c r="F104" s="147" t="s">
        <v>182</v>
      </c>
      <c r="G104" s="148" t="s">
        <v>157</v>
      </c>
      <c r="H104" s="149">
        <v>1</v>
      </c>
      <c r="I104" s="150"/>
      <c r="J104" s="151">
        <f>ROUND($I$104*$H$104,2)</f>
        <v>0</v>
      </c>
      <c r="K104" s="147"/>
      <c r="L104" s="43"/>
      <c r="M104" s="152"/>
      <c r="N104" s="153" t="s">
        <v>43</v>
      </c>
      <c r="O104" s="24"/>
      <c r="P104" s="154">
        <f>$O$104*$H$104</f>
        <v>0</v>
      </c>
      <c r="Q104" s="154">
        <v>0</v>
      </c>
      <c r="R104" s="154">
        <f>$Q$104*$H$104</f>
        <v>0</v>
      </c>
      <c r="S104" s="154">
        <v>0</v>
      </c>
      <c r="T104" s="155">
        <f>$S$104*$H$104</f>
        <v>0</v>
      </c>
      <c r="AR104" s="89" t="s">
        <v>158</v>
      </c>
      <c r="AT104" s="89" t="s">
        <v>154</v>
      </c>
      <c r="AU104" s="89" t="s">
        <v>80</v>
      </c>
      <c r="AY104" s="6" t="s">
        <v>149</v>
      </c>
      <c r="BE104" s="156">
        <f>IF($N$104="základní",$J$104,0)</f>
        <v>0</v>
      </c>
      <c r="BF104" s="156">
        <f>IF($N$104="snížená",$J$104,0)</f>
        <v>0</v>
      </c>
      <c r="BG104" s="156">
        <f>IF($N$104="zákl. přenesená",$J$104,0)</f>
        <v>0</v>
      </c>
      <c r="BH104" s="156">
        <f>IF($N$104="sníž. přenesená",$J$104,0)</f>
        <v>0</v>
      </c>
      <c r="BI104" s="156">
        <f>IF($N$104="nulová",$J$104,0)</f>
        <v>0</v>
      </c>
      <c r="BJ104" s="89" t="s">
        <v>21</v>
      </c>
      <c r="BK104" s="156">
        <f>ROUND($I$104*$H$104,2)</f>
        <v>0</v>
      </c>
      <c r="BL104" s="89" t="s">
        <v>158</v>
      </c>
      <c r="BM104" s="89" t="s">
        <v>180</v>
      </c>
    </row>
    <row r="105" spans="2:65" s="6" customFormat="1" ht="16.5" customHeight="1" x14ac:dyDescent="0.3">
      <c r="B105" s="23"/>
      <c r="C105" s="24"/>
      <c r="D105" s="157" t="s">
        <v>159</v>
      </c>
      <c r="E105" s="24"/>
      <c r="F105" s="158" t="s">
        <v>182</v>
      </c>
      <c r="G105" s="24"/>
      <c r="H105" s="24"/>
      <c r="J105" s="24"/>
      <c r="K105" s="24"/>
      <c r="L105" s="43"/>
      <c r="M105" s="56"/>
      <c r="N105" s="24"/>
      <c r="O105" s="24"/>
      <c r="P105" s="24"/>
      <c r="Q105" s="24"/>
      <c r="R105" s="24"/>
      <c r="S105" s="24"/>
      <c r="T105" s="57"/>
      <c r="AT105" s="6" t="s">
        <v>159</v>
      </c>
      <c r="AU105" s="6" t="s">
        <v>80</v>
      </c>
    </row>
    <row r="106" spans="2:65" s="6" customFormat="1" ht="27" customHeight="1" x14ac:dyDescent="0.3">
      <c r="B106" s="23"/>
      <c r="C106" s="145" t="s">
        <v>26</v>
      </c>
      <c r="D106" s="145" t="s">
        <v>154</v>
      </c>
      <c r="E106" s="146" t="s">
        <v>183</v>
      </c>
      <c r="F106" s="147" t="s">
        <v>184</v>
      </c>
      <c r="G106" s="148" t="s">
        <v>157</v>
      </c>
      <c r="H106" s="149">
        <v>1</v>
      </c>
      <c r="I106" s="150"/>
      <c r="J106" s="151">
        <f>ROUND($I$106*$H$106,2)</f>
        <v>0</v>
      </c>
      <c r="K106" s="147"/>
      <c r="L106" s="43"/>
      <c r="M106" s="152"/>
      <c r="N106" s="153" t="s">
        <v>43</v>
      </c>
      <c r="O106" s="24"/>
      <c r="P106" s="154">
        <f>$O$106*$H$106</f>
        <v>0</v>
      </c>
      <c r="Q106" s="154">
        <v>0</v>
      </c>
      <c r="R106" s="154">
        <f>$Q$106*$H$106</f>
        <v>0</v>
      </c>
      <c r="S106" s="154">
        <v>0</v>
      </c>
      <c r="T106" s="155">
        <f>$S$106*$H$106</f>
        <v>0</v>
      </c>
      <c r="AR106" s="89" t="s">
        <v>158</v>
      </c>
      <c r="AT106" s="89" t="s">
        <v>154</v>
      </c>
      <c r="AU106" s="89" t="s">
        <v>80</v>
      </c>
      <c r="AY106" s="6" t="s">
        <v>149</v>
      </c>
      <c r="BE106" s="156">
        <f>IF($N$106="základní",$J$106,0)</f>
        <v>0</v>
      </c>
      <c r="BF106" s="156">
        <f>IF($N$106="snížená",$J$106,0)</f>
        <v>0</v>
      </c>
      <c r="BG106" s="156">
        <f>IF($N$106="zákl. přenesená",$J$106,0)</f>
        <v>0</v>
      </c>
      <c r="BH106" s="156">
        <f>IF($N$106="sníž. přenesená",$J$106,0)</f>
        <v>0</v>
      </c>
      <c r="BI106" s="156">
        <f>IF($N$106="nulová",$J$106,0)</f>
        <v>0</v>
      </c>
      <c r="BJ106" s="89" t="s">
        <v>21</v>
      </c>
      <c r="BK106" s="156">
        <f>ROUND($I$106*$H$106,2)</f>
        <v>0</v>
      </c>
      <c r="BL106" s="89" t="s">
        <v>158</v>
      </c>
      <c r="BM106" s="89" t="s">
        <v>26</v>
      </c>
    </row>
    <row r="107" spans="2:65" s="6" customFormat="1" ht="16.5" customHeight="1" x14ac:dyDescent="0.3">
      <c r="B107" s="23"/>
      <c r="C107" s="24"/>
      <c r="D107" s="157" t="s">
        <v>159</v>
      </c>
      <c r="E107" s="24"/>
      <c r="F107" s="158" t="s">
        <v>184</v>
      </c>
      <c r="G107" s="24"/>
      <c r="H107" s="24"/>
      <c r="J107" s="24"/>
      <c r="K107" s="24"/>
      <c r="L107" s="43"/>
      <c r="M107" s="56"/>
      <c r="N107" s="24"/>
      <c r="O107" s="24"/>
      <c r="P107" s="24"/>
      <c r="Q107" s="24"/>
      <c r="R107" s="24"/>
      <c r="S107" s="24"/>
      <c r="T107" s="57"/>
      <c r="AT107" s="6" t="s">
        <v>159</v>
      </c>
      <c r="AU107" s="6" t="s">
        <v>80</v>
      </c>
    </row>
    <row r="108" spans="2:65" s="6" customFormat="1" ht="39" customHeight="1" x14ac:dyDescent="0.3">
      <c r="B108" s="23"/>
      <c r="C108" s="145" t="s">
        <v>185</v>
      </c>
      <c r="D108" s="145" t="s">
        <v>154</v>
      </c>
      <c r="E108" s="146" t="s">
        <v>186</v>
      </c>
      <c r="F108" s="147" t="s">
        <v>187</v>
      </c>
      <c r="G108" s="148" t="s">
        <v>157</v>
      </c>
      <c r="H108" s="149">
        <v>1</v>
      </c>
      <c r="I108" s="150"/>
      <c r="J108" s="151">
        <f>ROUND($I$108*$H$108,2)</f>
        <v>0</v>
      </c>
      <c r="K108" s="147"/>
      <c r="L108" s="43"/>
      <c r="M108" s="152"/>
      <c r="N108" s="153" t="s">
        <v>43</v>
      </c>
      <c r="O108" s="24"/>
      <c r="P108" s="154">
        <f>$O$108*$H$108</f>
        <v>0</v>
      </c>
      <c r="Q108" s="154">
        <v>0</v>
      </c>
      <c r="R108" s="154">
        <f>$Q$108*$H$108</f>
        <v>0</v>
      </c>
      <c r="S108" s="154">
        <v>0</v>
      </c>
      <c r="T108" s="155">
        <f>$S$108*$H$108</f>
        <v>0</v>
      </c>
      <c r="AR108" s="89" t="s">
        <v>158</v>
      </c>
      <c r="AT108" s="89" t="s">
        <v>154</v>
      </c>
      <c r="AU108" s="89" t="s">
        <v>80</v>
      </c>
      <c r="AY108" s="6" t="s">
        <v>149</v>
      </c>
      <c r="BE108" s="156">
        <f>IF($N$108="základní",$J$108,0)</f>
        <v>0</v>
      </c>
      <c r="BF108" s="156">
        <f>IF($N$108="snížená",$J$108,0)</f>
        <v>0</v>
      </c>
      <c r="BG108" s="156">
        <f>IF($N$108="zákl. přenesená",$J$108,0)</f>
        <v>0</v>
      </c>
      <c r="BH108" s="156">
        <f>IF($N$108="sníž. přenesená",$J$108,0)</f>
        <v>0</v>
      </c>
      <c r="BI108" s="156">
        <f>IF($N$108="nulová",$J$108,0)</f>
        <v>0</v>
      </c>
      <c r="BJ108" s="89" t="s">
        <v>21</v>
      </c>
      <c r="BK108" s="156">
        <f>ROUND($I$108*$H$108,2)</f>
        <v>0</v>
      </c>
      <c r="BL108" s="89" t="s">
        <v>158</v>
      </c>
      <c r="BM108" s="89" t="s">
        <v>185</v>
      </c>
    </row>
    <row r="109" spans="2:65" s="6" customFormat="1" ht="38.25" customHeight="1" x14ac:dyDescent="0.3">
      <c r="B109" s="23"/>
      <c r="C109" s="24"/>
      <c r="D109" s="157" t="s">
        <v>159</v>
      </c>
      <c r="E109" s="24"/>
      <c r="F109" s="158" t="s">
        <v>187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159</v>
      </c>
      <c r="AU109" s="6" t="s">
        <v>80</v>
      </c>
    </row>
    <row r="110" spans="2:65" s="6" customFormat="1" ht="39" customHeight="1" x14ac:dyDescent="0.3">
      <c r="B110" s="23"/>
      <c r="C110" s="145" t="s">
        <v>188</v>
      </c>
      <c r="D110" s="145" t="s">
        <v>154</v>
      </c>
      <c r="E110" s="146" t="s">
        <v>189</v>
      </c>
      <c r="F110" s="147" t="s">
        <v>1088</v>
      </c>
      <c r="G110" s="148" t="s">
        <v>157</v>
      </c>
      <c r="H110" s="149">
        <v>1</v>
      </c>
      <c r="I110" s="150"/>
      <c r="J110" s="151">
        <f>ROUND($I$110*$H$110,2)</f>
        <v>0</v>
      </c>
      <c r="K110" s="147"/>
      <c r="L110" s="43"/>
      <c r="M110" s="152"/>
      <c r="N110" s="153" t="s">
        <v>43</v>
      </c>
      <c r="O110" s="24"/>
      <c r="P110" s="154">
        <f>$O$110*$H$110</f>
        <v>0</v>
      </c>
      <c r="Q110" s="154">
        <v>0</v>
      </c>
      <c r="R110" s="154">
        <f>$Q$110*$H$110</f>
        <v>0</v>
      </c>
      <c r="S110" s="154">
        <v>0</v>
      </c>
      <c r="T110" s="155">
        <f>$S$110*$H$110</f>
        <v>0</v>
      </c>
      <c r="AR110" s="89" t="s">
        <v>158</v>
      </c>
      <c r="AT110" s="89" t="s">
        <v>154</v>
      </c>
      <c r="AU110" s="89" t="s">
        <v>80</v>
      </c>
      <c r="AY110" s="6" t="s">
        <v>149</v>
      </c>
      <c r="BE110" s="156">
        <f>IF($N$110="základní",$J$110,0)</f>
        <v>0</v>
      </c>
      <c r="BF110" s="156">
        <f>IF($N$110="snížená",$J$110,0)</f>
        <v>0</v>
      </c>
      <c r="BG110" s="156">
        <f>IF($N$110="zákl. přenesená",$J$110,0)</f>
        <v>0</v>
      </c>
      <c r="BH110" s="156">
        <f>IF($N$110="sníž. přenesená",$J$110,0)</f>
        <v>0</v>
      </c>
      <c r="BI110" s="156">
        <f>IF($N$110="nulová",$J$110,0)</f>
        <v>0</v>
      </c>
      <c r="BJ110" s="89" t="s">
        <v>21</v>
      </c>
      <c r="BK110" s="156">
        <f>ROUND($I$110*$H$110,2)</f>
        <v>0</v>
      </c>
      <c r="BL110" s="89" t="s">
        <v>158</v>
      </c>
      <c r="BM110" s="89" t="s">
        <v>188</v>
      </c>
    </row>
    <row r="111" spans="2:65" s="6" customFormat="1" ht="38.25" customHeight="1" x14ac:dyDescent="0.3">
      <c r="B111" s="23"/>
      <c r="C111" s="24"/>
      <c r="D111" s="157" t="s">
        <v>159</v>
      </c>
      <c r="E111" s="24"/>
      <c r="F111" s="158" t="s">
        <v>1088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159</v>
      </c>
      <c r="AU111" s="6" t="s">
        <v>80</v>
      </c>
    </row>
    <row r="112" spans="2:65" s="6" customFormat="1" ht="15.75" customHeight="1" x14ac:dyDescent="0.3">
      <c r="B112" s="23"/>
      <c r="C112" s="145" t="s">
        <v>8</v>
      </c>
      <c r="D112" s="145" t="s">
        <v>154</v>
      </c>
      <c r="E112" s="146" t="s">
        <v>197</v>
      </c>
      <c r="F112" s="147" t="s">
        <v>198</v>
      </c>
      <c r="G112" s="148" t="s">
        <v>157</v>
      </c>
      <c r="H112" s="149">
        <v>1</v>
      </c>
      <c r="I112" s="150"/>
      <c r="J112" s="151">
        <f>ROUND($I$112*$H$112,2)</f>
        <v>0</v>
      </c>
      <c r="K112" s="147"/>
      <c r="L112" s="43"/>
      <c r="M112" s="152"/>
      <c r="N112" s="153" t="s">
        <v>43</v>
      </c>
      <c r="O112" s="24"/>
      <c r="P112" s="154">
        <f>$O$112*$H$112</f>
        <v>0</v>
      </c>
      <c r="Q112" s="154">
        <v>0</v>
      </c>
      <c r="R112" s="154">
        <f>$Q$112*$H$112</f>
        <v>0</v>
      </c>
      <c r="S112" s="154">
        <v>0</v>
      </c>
      <c r="T112" s="155">
        <f>$S$112*$H$112</f>
        <v>0</v>
      </c>
      <c r="AR112" s="89" t="s">
        <v>158</v>
      </c>
      <c r="AT112" s="89" t="s">
        <v>154</v>
      </c>
      <c r="AU112" s="89" t="s">
        <v>80</v>
      </c>
      <c r="AY112" s="6" t="s">
        <v>149</v>
      </c>
      <c r="BE112" s="156">
        <f>IF($N$112="základní",$J$112,0)</f>
        <v>0</v>
      </c>
      <c r="BF112" s="156">
        <f>IF($N$112="snížená",$J$112,0)</f>
        <v>0</v>
      </c>
      <c r="BG112" s="156">
        <f>IF($N$112="zákl. přenesená",$J$112,0)</f>
        <v>0</v>
      </c>
      <c r="BH112" s="156">
        <f>IF($N$112="sníž. přenesená",$J$112,0)</f>
        <v>0</v>
      </c>
      <c r="BI112" s="156">
        <f>IF($N$112="nulová",$J$112,0)</f>
        <v>0</v>
      </c>
      <c r="BJ112" s="89" t="s">
        <v>21</v>
      </c>
      <c r="BK112" s="156">
        <f>ROUND($I$112*$H$112,2)</f>
        <v>0</v>
      </c>
      <c r="BL112" s="89" t="s">
        <v>158</v>
      </c>
      <c r="BM112" s="89" t="s">
        <v>191</v>
      </c>
    </row>
    <row r="113" spans="2:65" s="6" customFormat="1" ht="16.5" customHeight="1" x14ac:dyDescent="0.3">
      <c r="B113" s="23"/>
      <c r="C113" s="24"/>
      <c r="D113" s="157" t="s">
        <v>159</v>
      </c>
      <c r="E113" s="24"/>
      <c r="F113" s="158" t="s">
        <v>198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159</v>
      </c>
      <c r="AU113" s="6" t="s">
        <v>80</v>
      </c>
    </row>
    <row r="114" spans="2:65" s="6" customFormat="1" ht="27" customHeight="1" x14ac:dyDescent="0.3">
      <c r="B114" s="23"/>
      <c r="C114" s="145" t="s">
        <v>201</v>
      </c>
      <c r="D114" s="145" t="s">
        <v>154</v>
      </c>
      <c r="E114" s="146" t="s">
        <v>205</v>
      </c>
      <c r="F114" s="147" t="s">
        <v>203</v>
      </c>
      <c r="G114" s="148" t="s">
        <v>157</v>
      </c>
      <c r="H114" s="149">
        <v>1</v>
      </c>
      <c r="I114" s="150"/>
      <c r="J114" s="151">
        <f>ROUND($I$114*$H$114,2)</f>
        <v>0</v>
      </c>
      <c r="K114" s="147"/>
      <c r="L114" s="43"/>
      <c r="M114" s="152"/>
      <c r="N114" s="153" t="s">
        <v>43</v>
      </c>
      <c r="O114" s="24"/>
      <c r="P114" s="154">
        <f>$O$114*$H$114</f>
        <v>0</v>
      </c>
      <c r="Q114" s="154">
        <v>0</v>
      </c>
      <c r="R114" s="154">
        <f>$Q$114*$H$114</f>
        <v>0</v>
      </c>
      <c r="S114" s="154">
        <v>0</v>
      </c>
      <c r="T114" s="155">
        <f>$S$114*$H$114</f>
        <v>0</v>
      </c>
      <c r="AR114" s="89" t="s">
        <v>158</v>
      </c>
      <c r="AT114" s="89" t="s">
        <v>154</v>
      </c>
      <c r="AU114" s="89" t="s">
        <v>80</v>
      </c>
      <c r="AY114" s="6" t="s">
        <v>149</v>
      </c>
      <c r="BE114" s="156">
        <f>IF($N$114="základní",$J$114,0)</f>
        <v>0</v>
      </c>
      <c r="BF114" s="156">
        <f>IF($N$114="snížená",$J$114,0)</f>
        <v>0</v>
      </c>
      <c r="BG114" s="156">
        <f>IF($N$114="zákl. přenesená",$J$114,0)</f>
        <v>0</v>
      </c>
      <c r="BH114" s="156">
        <f>IF($N$114="sníž. přenesená",$J$114,0)</f>
        <v>0</v>
      </c>
      <c r="BI114" s="156">
        <f>IF($N$114="nulová",$J$114,0)</f>
        <v>0</v>
      </c>
      <c r="BJ114" s="89" t="s">
        <v>21</v>
      </c>
      <c r="BK114" s="156">
        <f>ROUND($I$114*$H$114,2)</f>
        <v>0</v>
      </c>
      <c r="BL114" s="89" t="s">
        <v>158</v>
      </c>
      <c r="BM114" s="89" t="s">
        <v>194</v>
      </c>
    </row>
    <row r="115" spans="2:65" s="6" customFormat="1" ht="27" customHeight="1" x14ac:dyDescent="0.3">
      <c r="B115" s="23"/>
      <c r="C115" s="24"/>
      <c r="D115" s="157" t="s">
        <v>159</v>
      </c>
      <c r="E115" s="24"/>
      <c r="F115" s="158" t="s">
        <v>203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159</v>
      </c>
      <c r="AU115" s="6" t="s">
        <v>80</v>
      </c>
    </row>
    <row r="116" spans="2:65" s="6" customFormat="1" ht="27" customHeight="1" x14ac:dyDescent="0.3">
      <c r="B116" s="23"/>
      <c r="C116" s="145" t="s">
        <v>207</v>
      </c>
      <c r="D116" s="145" t="s">
        <v>154</v>
      </c>
      <c r="E116" s="146" t="s">
        <v>530</v>
      </c>
      <c r="F116" s="147" t="s">
        <v>972</v>
      </c>
      <c r="G116" s="148" t="s">
        <v>157</v>
      </c>
      <c r="H116" s="149">
        <v>1</v>
      </c>
      <c r="I116" s="150"/>
      <c r="J116" s="151">
        <f>ROUND($I$116*$H$116,2)</f>
        <v>0</v>
      </c>
      <c r="K116" s="147"/>
      <c r="L116" s="43"/>
      <c r="M116" s="152"/>
      <c r="N116" s="153" t="s">
        <v>43</v>
      </c>
      <c r="O116" s="24"/>
      <c r="P116" s="154">
        <f>$O$116*$H$116</f>
        <v>0</v>
      </c>
      <c r="Q116" s="154">
        <v>0</v>
      </c>
      <c r="R116" s="154">
        <f>$Q$116*$H$116</f>
        <v>0</v>
      </c>
      <c r="S116" s="154">
        <v>0</v>
      </c>
      <c r="T116" s="155">
        <f>$S$116*$H$116</f>
        <v>0</v>
      </c>
      <c r="AR116" s="89" t="s">
        <v>158</v>
      </c>
      <c r="AT116" s="89" t="s">
        <v>154</v>
      </c>
      <c r="AU116" s="89" t="s">
        <v>80</v>
      </c>
      <c r="AY116" s="6" t="s">
        <v>149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21</v>
      </c>
      <c r="BK116" s="156">
        <f>ROUND($I$116*$H$116,2)</f>
        <v>0</v>
      </c>
      <c r="BL116" s="89" t="s">
        <v>158</v>
      </c>
      <c r="BM116" s="89" t="s">
        <v>8</v>
      </c>
    </row>
    <row r="117" spans="2:65" s="6" customFormat="1" ht="27" customHeight="1" x14ac:dyDescent="0.3">
      <c r="B117" s="23"/>
      <c r="C117" s="24"/>
      <c r="D117" s="157" t="s">
        <v>159</v>
      </c>
      <c r="E117" s="24"/>
      <c r="F117" s="158" t="s">
        <v>972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159</v>
      </c>
      <c r="AU117" s="6" t="s">
        <v>80</v>
      </c>
    </row>
    <row r="118" spans="2:65" s="6" customFormat="1" ht="15.75" customHeight="1" x14ac:dyDescent="0.3">
      <c r="B118" s="23"/>
      <c r="C118" s="145" t="s">
        <v>213</v>
      </c>
      <c r="D118" s="145" t="s">
        <v>154</v>
      </c>
      <c r="E118" s="146" t="s">
        <v>974</v>
      </c>
      <c r="F118" s="147" t="s">
        <v>209</v>
      </c>
      <c r="G118" s="148" t="s">
        <v>157</v>
      </c>
      <c r="H118" s="149">
        <v>1</v>
      </c>
      <c r="I118" s="150"/>
      <c r="J118" s="151">
        <f>ROUND($I$118*$H$118,2)</f>
        <v>0</v>
      </c>
      <c r="K118" s="147"/>
      <c r="L118" s="43"/>
      <c r="M118" s="152"/>
      <c r="N118" s="153" t="s">
        <v>43</v>
      </c>
      <c r="O118" s="24"/>
      <c r="P118" s="154">
        <f>$O$118*$H$118</f>
        <v>0</v>
      </c>
      <c r="Q118" s="154">
        <v>0</v>
      </c>
      <c r="R118" s="154">
        <f>$Q$118*$H$118</f>
        <v>0</v>
      </c>
      <c r="S118" s="154">
        <v>0</v>
      </c>
      <c r="T118" s="155">
        <f>$S$118*$H$118</f>
        <v>0</v>
      </c>
      <c r="AR118" s="89" t="s">
        <v>158</v>
      </c>
      <c r="AT118" s="89" t="s">
        <v>154</v>
      </c>
      <c r="AU118" s="89" t="s">
        <v>80</v>
      </c>
      <c r="AY118" s="6" t="s">
        <v>149</v>
      </c>
      <c r="BE118" s="156">
        <f>IF($N$118="základní",$J$118,0)</f>
        <v>0</v>
      </c>
      <c r="BF118" s="156">
        <f>IF($N$118="snížená",$J$118,0)</f>
        <v>0</v>
      </c>
      <c r="BG118" s="156">
        <f>IF($N$118="zákl. přenesená",$J$118,0)</f>
        <v>0</v>
      </c>
      <c r="BH118" s="156">
        <f>IF($N$118="sníž. přenesená",$J$118,0)</f>
        <v>0</v>
      </c>
      <c r="BI118" s="156">
        <f>IF($N$118="nulová",$J$118,0)</f>
        <v>0</v>
      </c>
      <c r="BJ118" s="89" t="s">
        <v>21</v>
      </c>
      <c r="BK118" s="156">
        <f>ROUND($I$118*$H$118,2)</f>
        <v>0</v>
      </c>
      <c r="BL118" s="89" t="s">
        <v>158</v>
      </c>
      <c r="BM118" s="89" t="s">
        <v>201</v>
      </c>
    </row>
    <row r="119" spans="2:65" s="6" customFormat="1" ht="16.5" customHeight="1" x14ac:dyDescent="0.3">
      <c r="B119" s="23"/>
      <c r="C119" s="24"/>
      <c r="D119" s="157" t="s">
        <v>159</v>
      </c>
      <c r="E119" s="24"/>
      <c r="F119" s="158" t="s">
        <v>209</v>
      </c>
      <c r="G119" s="24"/>
      <c r="H119" s="24"/>
      <c r="J119" s="24"/>
      <c r="K119" s="24"/>
      <c r="L119" s="43"/>
      <c r="M119" s="56"/>
      <c r="N119" s="24"/>
      <c r="O119" s="24"/>
      <c r="P119" s="24"/>
      <c r="Q119" s="24"/>
      <c r="R119" s="24"/>
      <c r="S119" s="24"/>
      <c r="T119" s="57"/>
      <c r="AT119" s="6" t="s">
        <v>159</v>
      </c>
      <c r="AU119" s="6" t="s">
        <v>80</v>
      </c>
    </row>
    <row r="120" spans="2:65" s="6" customFormat="1" ht="15.75" customHeight="1" x14ac:dyDescent="0.3">
      <c r="B120" s="23"/>
      <c r="C120" s="145" t="s">
        <v>7</v>
      </c>
      <c r="D120" s="145" t="s">
        <v>154</v>
      </c>
      <c r="E120" s="146" t="s">
        <v>975</v>
      </c>
      <c r="F120" s="147" t="s">
        <v>215</v>
      </c>
      <c r="G120" s="148" t="s">
        <v>157</v>
      </c>
      <c r="H120" s="149">
        <v>1</v>
      </c>
      <c r="I120" s="150"/>
      <c r="J120" s="151">
        <f>ROUND($I$120*$H$120,2)</f>
        <v>0</v>
      </c>
      <c r="K120" s="147"/>
      <c r="L120" s="43"/>
      <c r="M120" s="152"/>
      <c r="N120" s="153" t="s">
        <v>43</v>
      </c>
      <c r="O120" s="24"/>
      <c r="P120" s="154">
        <f>$O$120*$H$120</f>
        <v>0</v>
      </c>
      <c r="Q120" s="154">
        <v>0</v>
      </c>
      <c r="R120" s="154">
        <f>$Q$120*$H$120</f>
        <v>0</v>
      </c>
      <c r="S120" s="154">
        <v>0</v>
      </c>
      <c r="T120" s="155">
        <f>$S$120*$H$120</f>
        <v>0</v>
      </c>
      <c r="AR120" s="89" t="s">
        <v>158</v>
      </c>
      <c r="AT120" s="89" t="s">
        <v>154</v>
      </c>
      <c r="AU120" s="89" t="s">
        <v>80</v>
      </c>
      <c r="AY120" s="6" t="s">
        <v>149</v>
      </c>
      <c r="BE120" s="156">
        <f>IF($N$120="základní",$J$120,0)</f>
        <v>0</v>
      </c>
      <c r="BF120" s="156">
        <f>IF($N$120="snížená",$J$120,0)</f>
        <v>0</v>
      </c>
      <c r="BG120" s="156">
        <f>IF($N$120="zákl. přenesená",$J$120,0)</f>
        <v>0</v>
      </c>
      <c r="BH120" s="156">
        <f>IF($N$120="sníž. přenesená",$J$120,0)</f>
        <v>0</v>
      </c>
      <c r="BI120" s="156">
        <f>IF($N$120="nulová",$J$120,0)</f>
        <v>0</v>
      </c>
      <c r="BJ120" s="89" t="s">
        <v>21</v>
      </c>
      <c r="BK120" s="156">
        <f>ROUND($I$120*$H$120,2)</f>
        <v>0</v>
      </c>
      <c r="BL120" s="89" t="s">
        <v>158</v>
      </c>
      <c r="BM120" s="89" t="s">
        <v>204</v>
      </c>
    </row>
    <row r="121" spans="2:65" s="6" customFormat="1" ht="16.5" customHeight="1" x14ac:dyDescent="0.3">
      <c r="B121" s="23"/>
      <c r="C121" s="24"/>
      <c r="D121" s="157" t="s">
        <v>159</v>
      </c>
      <c r="E121" s="24"/>
      <c r="F121" s="158" t="s">
        <v>215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159</v>
      </c>
      <c r="AU121" s="6" t="s">
        <v>80</v>
      </c>
    </row>
    <row r="122" spans="2:65" s="6" customFormat="1" ht="15.75" customHeight="1" x14ac:dyDescent="0.3">
      <c r="B122" s="23"/>
      <c r="C122" s="145" t="s">
        <v>218</v>
      </c>
      <c r="D122" s="145" t="s">
        <v>154</v>
      </c>
      <c r="E122" s="146" t="s">
        <v>976</v>
      </c>
      <c r="F122" s="147" t="s">
        <v>217</v>
      </c>
      <c r="G122" s="148" t="s">
        <v>157</v>
      </c>
      <c r="H122" s="149">
        <v>23</v>
      </c>
      <c r="I122" s="150"/>
      <c r="J122" s="151">
        <f>ROUND($I$122*$H$122,2)</f>
        <v>0</v>
      </c>
      <c r="K122" s="147"/>
      <c r="L122" s="43"/>
      <c r="M122" s="152"/>
      <c r="N122" s="153" t="s">
        <v>43</v>
      </c>
      <c r="O122" s="24"/>
      <c r="P122" s="154">
        <f>$O$122*$H$122</f>
        <v>0</v>
      </c>
      <c r="Q122" s="154">
        <v>0</v>
      </c>
      <c r="R122" s="154">
        <f>$Q$122*$H$122</f>
        <v>0</v>
      </c>
      <c r="S122" s="154">
        <v>0</v>
      </c>
      <c r="T122" s="155">
        <f>$S$122*$H$122</f>
        <v>0</v>
      </c>
      <c r="AR122" s="89" t="s">
        <v>158</v>
      </c>
      <c r="AT122" s="89" t="s">
        <v>154</v>
      </c>
      <c r="AU122" s="89" t="s">
        <v>80</v>
      </c>
      <c r="AY122" s="6" t="s">
        <v>149</v>
      </c>
      <c r="BE122" s="156">
        <f>IF($N$122="základní",$J$122,0)</f>
        <v>0</v>
      </c>
      <c r="BF122" s="156">
        <f>IF($N$122="snížená",$J$122,0)</f>
        <v>0</v>
      </c>
      <c r="BG122" s="156">
        <f>IF($N$122="zákl. přenesená",$J$122,0)</f>
        <v>0</v>
      </c>
      <c r="BH122" s="156">
        <f>IF($N$122="sníž. přenesená",$J$122,0)</f>
        <v>0</v>
      </c>
      <c r="BI122" s="156">
        <f>IF($N$122="nulová",$J$122,0)</f>
        <v>0</v>
      </c>
      <c r="BJ122" s="89" t="s">
        <v>21</v>
      </c>
      <c r="BK122" s="156">
        <f>ROUND($I$122*$H$122,2)</f>
        <v>0</v>
      </c>
      <c r="BL122" s="89" t="s">
        <v>158</v>
      </c>
      <c r="BM122" s="89" t="s">
        <v>207</v>
      </c>
    </row>
    <row r="123" spans="2:65" s="6" customFormat="1" ht="16.5" customHeight="1" x14ac:dyDescent="0.3">
      <c r="B123" s="23"/>
      <c r="C123" s="24"/>
      <c r="D123" s="157" t="s">
        <v>159</v>
      </c>
      <c r="E123" s="24"/>
      <c r="F123" s="158" t="s">
        <v>217</v>
      </c>
      <c r="G123" s="24"/>
      <c r="H123" s="24"/>
      <c r="J123" s="24"/>
      <c r="K123" s="24"/>
      <c r="L123" s="43"/>
      <c r="M123" s="56"/>
      <c r="N123" s="24"/>
      <c r="O123" s="24"/>
      <c r="P123" s="24"/>
      <c r="Q123" s="24"/>
      <c r="R123" s="24"/>
      <c r="S123" s="24"/>
      <c r="T123" s="57"/>
      <c r="AT123" s="6" t="s">
        <v>159</v>
      </c>
      <c r="AU123" s="6" t="s">
        <v>80</v>
      </c>
    </row>
    <row r="124" spans="2:65" s="132" customFormat="1" ht="30.75" customHeight="1" x14ac:dyDescent="0.3">
      <c r="B124" s="133"/>
      <c r="C124" s="134"/>
      <c r="D124" s="134" t="s">
        <v>71</v>
      </c>
      <c r="E124" s="143" t="s">
        <v>152</v>
      </c>
      <c r="F124" s="143" t="s">
        <v>220</v>
      </c>
      <c r="G124" s="134"/>
      <c r="H124" s="134"/>
      <c r="J124" s="144">
        <f>$BK$124</f>
        <v>0</v>
      </c>
      <c r="K124" s="134"/>
      <c r="L124" s="137"/>
      <c r="M124" s="138"/>
      <c r="N124" s="134"/>
      <c r="O124" s="134"/>
      <c r="P124" s="139">
        <f>SUM($P$125:$P$132)</f>
        <v>0</v>
      </c>
      <c r="Q124" s="134"/>
      <c r="R124" s="139">
        <f>SUM($R$125:$R$132)</f>
        <v>0</v>
      </c>
      <c r="S124" s="134"/>
      <c r="T124" s="140">
        <f>SUM($T$125:$T$132)</f>
        <v>0</v>
      </c>
      <c r="AR124" s="141" t="s">
        <v>21</v>
      </c>
      <c r="AT124" s="141" t="s">
        <v>71</v>
      </c>
      <c r="AU124" s="141" t="s">
        <v>21</v>
      </c>
      <c r="AY124" s="141" t="s">
        <v>149</v>
      </c>
      <c r="BK124" s="142">
        <f>SUM($BK$125:$BK$132)</f>
        <v>0</v>
      </c>
    </row>
    <row r="125" spans="2:65" s="6" customFormat="1" ht="39" customHeight="1" x14ac:dyDescent="0.3">
      <c r="B125" s="23"/>
      <c r="C125" s="145" t="s">
        <v>21</v>
      </c>
      <c r="D125" s="145" t="s">
        <v>154</v>
      </c>
      <c r="E125" s="146" t="s">
        <v>221</v>
      </c>
      <c r="F125" s="147" t="s">
        <v>1089</v>
      </c>
      <c r="G125" s="148" t="s">
        <v>157</v>
      </c>
      <c r="H125" s="149">
        <v>1</v>
      </c>
      <c r="I125" s="150"/>
      <c r="J125" s="151">
        <f>ROUND($I$125*$H$125,2)</f>
        <v>0</v>
      </c>
      <c r="K125" s="147"/>
      <c r="L125" s="43"/>
      <c r="M125" s="152"/>
      <c r="N125" s="153" t="s">
        <v>43</v>
      </c>
      <c r="O125" s="24"/>
      <c r="P125" s="154">
        <f>$O$125*$H$125</f>
        <v>0</v>
      </c>
      <c r="Q125" s="154">
        <v>0</v>
      </c>
      <c r="R125" s="154">
        <f>$Q$125*$H$125</f>
        <v>0</v>
      </c>
      <c r="S125" s="154">
        <v>0</v>
      </c>
      <c r="T125" s="155">
        <f>$S$125*$H$125</f>
        <v>0</v>
      </c>
      <c r="AR125" s="89" t="s">
        <v>158</v>
      </c>
      <c r="AT125" s="89" t="s">
        <v>154</v>
      </c>
      <c r="AU125" s="89" t="s">
        <v>80</v>
      </c>
      <c r="AY125" s="6" t="s">
        <v>149</v>
      </c>
      <c r="BE125" s="156">
        <f>IF($N$125="základní",$J$125,0)</f>
        <v>0</v>
      </c>
      <c r="BF125" s="156">
        <f>IF($N$125="snížená",$J$125,0)</f>
        <v>0</v>
      </c>
      <c r="BG125" s="156">
        <f>IF($N$125="zákl. přenesená",$J$125,0)</f>
        <v>0</v>
      </c>
      <c r="BH125" s="156">
        <f>IF($N$125="sníž. přenesená",$J$125,0)</f>
        <v>0</v>
      </c>
      <c r="BI125" s="156">
        <f>IF($N$125="nulová",$J$125,0)</f>
        <v>0</v>
      </c>
      <c r="BJ125" s="89" t="s">
        <v>21</v>
      </c>
      <c r="BK125" s="156">
        <f>ROUND($I$125*$H$125,2)</f>
        <v>0</v>
      </c>
      <c r="BL125" s="89" t="s">
        <v>158</v>
      </c>
      <c r="BM125" s="89" t="s">
        <v>210</v>
      </c>
    </row>
    <row r="126" spans="2:65" s="6" customFormat="1" ht="38.25" customHeight="1" x14ac:dyDescent="0.3">
      <c r="B126" s="23"/>
      <c r="C126" s="24"/>
      <c r="D126" s="157" t="s">
        <v>159</v>
      </c>
      <c r="E126" s="24"/>
      <c r="F126" s="158" t="s">
        <v>1089</v>
      </c>
      <c r="G126" s="24"/>
      <c r="H126" s="24"/>
      <c r="J126" s="24"/>
      <c r="K126" s="24"/>
      <c r="L126" s="43"/>
      <c r="M126" s="56"/>
      <c r="N126" s="24"/>
      <c r="O126" s="24"/>
      <c r="P126" s="24"/>
      <c r="Q126" s="24"/>
      <c r="R126" s="24"/>
      <c r="S126" s="24"/>
      <c r="T126" s="57"/>
      <c r="AT126" s="6" t="s">
        <v>159</v>
      </c>
      <c r="AU126" s="6" t="s">
        <v>80</v>
      </c>
    </row>
    <row r="127" spans="2:65" s="6" customFormat="1" ht="15.75" customHeight="1" x14ac:dyDescent="0.3">
      <c r="B127" s="23"/>
      <c r="C127" s="145" t="s">
        <v>80</v>
      </c>
      <c r="D127" s="145" t="s">
        <v>154</v>
      </c>
      <c r="E127" s="146" t="s">
        <v>224</v>
      </c>
      <c r="F127" s="147" t="s">
        <v>225</v>
      </c>
      <c r="G127" s="148" t="s">
        <v>226</v>
      </c>
      <c r="H127" s="149">
        <v>41</v>
      </c>
      <c r="I127" s="150"/>
      <c r="J127" s="151">
        <f>ROUND($I$127*$H$127,2)</f>
        <v>0</v>
      </c>
      <c r="K127" s="147"/>
      <c r="L127" s="43"/>
      <c r="M127" s="152"/>
      <c r="N127" s="153" t="s">
        <v>43</v>
      </c>
      <c r="O127" s="24"/>
      <c r="P127" s="154">
        <f>$O$127*$H$127</f>
        <v>0</v>
      </c>
      <c r="Q127" s="154">
        <v>0</v>
      </c>
      <c r="R127" s="154">
        <f>$Q$127*$H$127</f>
        <v>0</v>
      </c>
      <c r="S127" s="154">
        <v>0</v>
      </c>
      <c r="T127" s="155">
        <f>$S$127*$H$127</f>
        <v>0</v>
      </c>
      <c r="AR127" s="89" t="s">
        <v>158</v>
      </c>
      <c r="AT127" s="89" t="s">
        <v>154</v>
      </c>
      <c r="AU127" s="89" t="s">
        <v>80</v>
      </c>
      <c r="AY127" s="6" t="s">
        <v>149</v>
      </c>
      <c r="BE127" s="156">
        <f>IF($N$127="základní",$J$127,0)</f>
        <v>0</v>
      </c>
      <c r="BF127" s="156">
        <f>IF($N$127="snížená",$J$127,0)</f>
        <v>0</v>
      </c>
      <c r="BG127" s="156">
        <f>IF($N$127="zákl. přenesená",$J$127,0)</f>
        <v>0</v>
      </c>
      <c r="BH127" s="156">
        <f>IF($N$127="sníž. přenesená",$J$127,0)</f>
        <v>0</v>
      </c>
      <c r="BI127" s="156">
        <f>IF($N$127="nulová",$J$127,0)</f>
        <v>0</v>
      </c>
      <c r="BJ127" s="89" t="s">
        <v>21</v>
      </c>
      <c r="BK127" s="156">
        <f>ROUND($I$127*$H$127,2)</f>
        <v>0</v>
      </c>
      <c r="BL127" s="89" t="s">
        <v>158</v>
      </c>
      <c r="BM127" s="89" t="s">
        <v>213</v>
      </c>
    </row>
    <row r="128" spans="2:65" s="6" customFormat="1" ht="16.5" customHeight="1" x14ac:dyDescent="0.3">
      <c r="B128" s="23"/>
      <c r="C128" s="24"/>
      <c r="D128" s="157" t="s">
        <v>159</v>
      </c>
      <c r="E128" s="24"/>
      <c r="F128" s="158" t="s">
        <v>225</v>
      </c>
      <c r="G128" s="24"/>
      <c r="H128" s="24"/>
      <c r="J128" s="24"/>
      <c r="K128" s="24"/>
      <c r="L128" s="43"/>
      <c r="M128" s="56"/>
      <c r="N128" s="24"/>
      <c r="O128" s="24"/>
      <c r="P128" s="24"/>
      <c r="Q128" s="24"/>
      <c r="R128" s="24"/>
      <c r="S128" s="24"/>
      <c r="T128" s="57"/>
      <c r="AT128" s="6" t="s">
        <v>159</v>
      </c>
      <c r="AU128" s="6" t="s">
        <v>80</v>
      </c>
    </row>
    <row r="129" spans="2:65" s="6" customFormat="1" ht="15.75" customHeight="1" x14ac:dyDescent="0.3">
      <c r="B129" s="23"/>
      <c r="C129" s="145" t="s">
        <v>162</v>
      </c>
      <c r="D129" s="145" t="s">
        <v>154</v>
      </c>
      <c r="E129" s="146" t="s">
        <v>228</v>
      </c>
      <c r="F129" s="147" t="s">
        <v>229</v>
      </c>
      <c r="G129" s="148" t="s">
        <v>157</v>
      </c>
      <c r="H129" s="149">
        <v>1</v>
      </c>
      <c r="I129" s="150"/>
      <c r="J129" s="151">
        <f>ROUND($I$129*$H$129,2)</f>
        <v>0</v>
      </c>
      <c r="K129" s="147"/>
      <c r="L129" s="43"/>
      <c r="M129" s="152"/>
      <c r="N129" s="153" t="s">
        <v>43</v>
      </c>
      <c r="O129" s="24"/>
      <c r="P129" s="154">
        <f>$O$129*$H$129</f>
        <v>0</v>
      </c>
      <c r="Q129" s="154">
        <v>0</v>
      </c>
      <c r="R129" s="154">
        <f>$Q$129*$H$129</f>
        <v>0</v>
      </c>
      <c r="S129" s="154">
        <v>0</v>
      </c>
      <c r="T129" s="155">
        <f>$S$129*$H$129</f>
        <v>0</v>
      </c>
      <c r="AR129" s="89" t="s">
        <v>158</v>
      </c>
      <c r="AT129" s="89" t="s">
        <v>154</v>
      </c>
      <c r="AU129" s="89" t="s">
        <v>80</v>
      </c>
      <c r="AY129" s="6" t="s">
        <v>149</v>
      </c>
      <c r="BE129" s="156">
        <f>IF($N$129="základní",$J$129,0)</f>
        <v>0</v>
      </c>
      <c r="BF129" s="156">
        <f>IF($N$129="snížená",$J$129,0)</f>
        <v>0</v>
      </c>
      <c r="BG129" s="156">
        <f>IF($N$129="zákl. přenesená",$J$129,0)</f>
        <v>0</v>
      </c>
      <c r="BH129" s="156">
        <f>IF($N$129="sníž. přenesená",$J$129,0)</f>
        <v>0</v>
      </c>
      <c r="BI129" s="156">
        <f>IF($N$129="nulová",$J$129,0)</f>
        <v>0</v>
      </c>
      <c r="BJ129" s="89" t="s">
        <v>21</v>
      </c>
      <c r="BK129" s="156">
        <f>ROUND($I$129*$H$129,2)</f>
        <v>0</v>
      </c>
      <c r="BL129" s="89" t="s">
        <v>158</v>
      </c>
      <c r="BM129" s="89" t="s">
        <v>7</v>
      </c>
    </row>
    <row r="130" spans="2:65" s="6" customFormat="1" ht="16.5" customHeight="1" x14ac:dyDescent="0.3">
      <c r="B130" s="23"/>
      <c r="C130" s="24"/>
      <c r="D130" s="157" t="s">
        <v>159</v>
      </c>
      <c r="E130" s="24"/>
      <c r="F130" s="158" t="s">
        <v>229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159</v>
      </c>
      <c r="AU130" s="6" t="s">
        <v>80</v>
      </c>
    </row>
    <row r="131" spans="2:65" s="6" customFormat="1" ht="15.75" customHeight="1" x14ac:dyDescent="0.3">
      <c r="B131" s="23"/>
      <c r="C131" s="145" t="s">
        <v>158</v>
      </c>
      <c r="D131" s="145" t="s">
        <v>154</v>
      </c>
      <c r="E131" s="146" t="s">
        <v>978</v>
      </c>
      <c r="F131" s="147" t="s">
        <v>979</v>
      </c>
      <c r="G131" s="148" t="s">
        <v>157</v>
      </c>
      <c r="H131" s="149">
        <v>1</v>
      </c>
      <c r="I131" s="150"/>
      <c r="J131" s="151">
        <f>ROUND($I$131*$H$131,2)</f>
        <v>0</v>
      </c>
      <c r="K131" s="147"/>
      <c r="L131" s="43"/>
      <c r="M131" s="152"/>
      <c r="N131" s="153" t="s">
        <v>43</v>
      </c>
      <c r="O131" s="24"/>
      <c r="P131" s="154">
        <f>$O$131*$H$131</f>
        <v>0</v>
      </c>
      <c r="Q131" s="154">
        <v>0</v>
      </c>
      <c r="R131" s="154">
        <f>$Q$131*$H$131</f>
        <v>0</v>
      </c>
      <c r="S131" s="154">
        <v>0</v>
      </c>
      <c r="T131" s="155">
        <f>$S$131*$H$131</f>
        <v>0</v>
      </c>
      <c r="AR131" s="89" t="s">
        <v>158</v>
      </c>
      <c r="AT131" s="89" t="s">
        <v>154</v>
      </c>
      <c r="AU131" s="89" t="s">
        <v>80</v>
      </c>
      <c r="AY131" s="6" t="s">
        <v>149</v>
      </c>
      <c r="BE131" s="156">
        <f>IF($N$131="základní",$J$131,0)</f>
        <v>0</v>
      </c>
      <c r="BF131" s="156">
        <f>IF($N$131="snížená",$J$131,0)</f>
        <v>0</v>
      </c>
      <c r="BG131" s="156">
        <f>IF($N$131="zákl. přenesená",$J$131,0)</f>
        <v>0</v>
      </c>
      <c r="BH131" s="156">
        <f>IF($N$131="sníž. přenesená",$J$131,0)</f>
        <v>0</v>
      </c>
      <c r="BI131" s="156">
        <f>IF($N$131="nulová",$J$131,0)</f>
        <v>0</v>
      </c>
      <c r="BJ131" s="89" t="s">
        <v>21</v>
      </c>
      <c r="BK131" s="156">
        <f>ROUND($I$131*$H$131,2)</f>
        <v>0</v>
      </c>
      <c r="BL131" s="89" t="s">
        <v>158</v>
      </c>
      <c r="BM131" s="89" t="s">
        <v>218</v>
      </c>
    </row>
    <row r="132" spans="2:65" s="6" customFormat="1" ht="16.5" customHeight="1" x14ac:dyDescent="0.3">
      <c r="B132" s="23"/>
      <c r="C132" s="24"/>
      <c r="D132" s="157" t="s">
        <v>159</v>
      </c>
      <c r="E132" s="24"/>
      <c r="F132" s="158" t="s">
        <v>979</v>
      </c>
      <c r="G132" s="24"/>
      <c r="H132" s="24"/>
      <c r="J132" s="24"/>
      <c r="K132" s="24"/>
      <c r="L132" s="43"/>
      <c r="M132" s="56"/>
      <c r="N132" s="24"/>
      <c r="O132" s="24"/>
      <c r="P132" s="24"/>
      <c r="Q132" s="24"/>
      <c r="R132" s="24"/>
      <c r="S132" s="24"/>
      <c r="T132" s="57"/>
      <c r="AT132" s="6" t="s">
        <v>159</v>
      </c>
      <c r="AU132" s="6" t="s">
        <v>80</v>
      </c>
    </row>
    <row r="133" spans="2:65" s="132" customFormat="1" ht="30.75" customHeight="1" x14ac:dyDescent="0.3">
      <c r="B133" s="133"/>
      <c r="C133" s="134"/>
      <c r="D133" s="134" t="s">
        <v>71</v>
      </c>
      <c r="E133" s="143" t="s">
        <v>219</v>
      </c>
      <c r="F133" s="143" t="s">
        <v>232</v>
      </c>
      <c r="G133" s="134"/>
      <c r="H133" s="134"/>
      <c r="J133" s="144">
        <f>$BK$133</f>
        <v>0</v>
      </c>
      <c r="K133" s="134"/>
      <c r="L133" s="137"/>
      <c r="M133" s="138"/>
      <c r="N133" s="134"/>
      <c r="O133" s="134"/>
      <c r="P133" s="139">
        <f>SUM($P$134:$P$137)</f>
        <v>0</v>
      </c>
      <c r="Q133" s="134"/>
      <c r="R133" s="139">
        <f>SUM($R$134:$R$137)</f>
        <v>0</v>
      </c>
      <c r="S133" s="134"/>
      <c r="T133" s="140">
        <f>SUM($T$134:$T$137)</f>
        <v>0</v>
      </c>
      <c r="AR133" s="141" t="s">
        <v>21</v>
      </c>
      <c r="AT133" s="141" t="s">
        <v>71</v>
      </c>
      <c r="AU133" s="141" t="s">
        <v>21</v>
      </c>
      <c r="AY133" s="141" t="s">
        <v>149</v>
      </c>
      <c r="BK133" s="142">
        <f>SUM($BK$134:$BK$137)</f>
        <v>0</v>
      </c>
    </row>
    <row r="134" spans="2:65" s="6" customFormat="1" ht="27" customHeight="1" x14ac:dyDescent="0.3">
      <c r="B134" s="23"/>
      <c r="C134" s="145" t="s">
        <v>21</v>
      </c>
      <c r="D134" s="145" t="s">
        <v>154</v>
      </c>
      <c r="E134" s="146" t="s">
        <v>233</v>
      </c>
      <c r="F134" s="147" t="s">
        <v>234</v>
      </c>
      <c r="G134" s="148" t="s">
        <v>157</v>
      </c>
      <c r="H134" s="149">
        <v>1</v>
      </c>
      <c r="I134" s="150"/>
      <c r="J134" s="151">
        <f>ROUND($I$134*$H$134,2)</f>
        <v>0</v>
      </c>
      <c r="K134" s="147"/>
      <c r="L134" s="43"/>
      <c r="M134" s="152"/>
      <c r="N134" s="153" t="s">
        <v>43</v>
      </c>
      <c r="O134" s="24"/>
      <c r="P134" s="154">
        <f>$O$134*$H$134</f>
        <v>0</v>
      </c>
      <c r="Q134" s="154">
        <v>0</v>
      </c>
      <c r="R134" s="154">
        <f>$Q$134*$H$134</f>
        <v>0</v>
      </c>
      <c r="S134" s="154">
        <v>0</v>
      </c>
      <c r="T134" s="155">
        <f>$S$134*$H$134</f>
        <v>0</v>
      </c>
      <c r="AR134" s="89" t="s">
        <v>158</v>
      </c>
      <c r="AT134" s="89" t="s">
        <v>154</v>
      </c>
      <c r="AU134" s="89" t="s">
        <v>80</v>
      </c>
      <c r="AY134" s="6" t="s">
        <v>149</v>
      </c>
      <c r="BE134" s="156">
        <f>IF($N$134="základní",$J$134,0)</f>
        <v>0</v>
      </c>
      <c r="BF134" s="156">
        <f>IF($N$134="snížená",$J$134,0)</f>
        <v>0</v>
      </c>
      <c r="BG134" s="156">
        <f>IF($N$134="zákl. přenesená",$J$134,0)</f>
        <v>0</v>
      </c>
      <c r="BH134" s="156">
        <f>IF($N$134="sníž. přenesená",$J$134,0)</f>
        <v>0</v>
      </c>
      <c r="BI134" s="156">
        <f>IF($N$134="nulová",$J$134,0)</f>
        <v>0</v>
      </c>
      <c r="BJ134" s="89" t="s">
        <v>21</v>
      </c>
      <c r="BK134" s="156">
        <f>ROUND($I$134*$H$134,2)</f>
        <v>0</v>
      </c>
      <c r="BL134" s="89" t="s">
        <v>158</v>
      </c>
      <c r="BM134" s="89" t="s">
        <v>223</v>
      </c>
    </row>
    <row r="135" spans="2:65" s="6" customFormat="1" ht="16.5" customHeight="1" x14ac:dyDescent="0.3">
      <c r="B135" s="23"/>
      <c r="C135" s="24"/>
      <c r="D135" s="157" t="s">
        <v>159</v>
      </c>
      <c r="E135" s="24"/>
      <c r="F135" s="158" t="s">
        <v>234</v>
      </c>
      <c r="G135" s="24"/>
      <c r="H135" s="24"/>
      <c r="J135" s="24"/>
      <c r="K135" s="24"/>
      <c r="L135" s="43"/>
      <c r="M135" s="56"/>
      <c r="N135" s="24"/>
      <c r="O135" s="24"/>
      <c r="P135" s="24"/>
      <c r="Q135" s="24"/>
      <c r="R135" s="24"/>
      <c r="S135" s="24"/>
      <c r="T135" s="57"/>
      <c r="AT135" s="6" t="s">
        <v>159</v>
      </c>
      <c r="AU135" s="6" t="s">
        <v>80</v>
      </c>
    </row>
    <row r="136" spans="2:65" s="6" customFormat="1" ht="15.75" customHeight="1" x14ac:dyDescent="0.3">
      <c r="B136" s="23"/>
      <c r="C136" s="145" t="s">
        <v>80</v>
      </c>
      <c r="D136" s="145" t="s">
        <v>154</v>
      </c>
      <c r="E136" s="146" t="s">
        <v>236</v>
      </c>
      <c r="F136" s="147" t="s">
        <v>237</v>
      </c>
      <c r="G136" s="148" t="s">
        <v>157</v>
      </c>
      <c r="H136" s="149">
        <v>1</v>
      </c>
      <c r="I136" s="150"/>
      <c r="J136" s="151">
        <f>ROUND($I$136*$H$136,2)</f>
        <v>0</v>
      </c>
      <c r="K136" s="147"/>
      <c r="L136" s="43"/>
      <c r="M136" s="152"/>
      <c r="N136" s="153" t="s">
        <v>43</v>
      </c>
      <c r="O136" s="24"/>
      <c r="P136" s="154">
        <f>$O$136*$H$136</f>
        <v>0</v>
      </c>
      <c r="Q136" s="154">
        <v>0</v>
      </c>
      <c r="R136" s="154">
        <f>$Q$136*$H$136</f>
        <v>0</v>
      </c>
      <c r="S136" s="154">
        <v>0</v>
      </c>
      <c r="T136" s="155">
        <f>$S$136*$H$136</f>
        <v>0</v>
      </c>
      <c r="AR136" s="89" t="s">
        <v>158</v>
      </c>
      <c r="AT136" s="89" t="s">
        <v>154</v>
      </c>
      <c r="AU136" s="89" t="s">
        <v>80</v>
      </c>
      <c r="AY136" s="6" t="s">
        <v>149</v>
      </c>
      <c r="BE136" s="156">
        <f>IF($N$136="základní",$J$136,0)</f>
        <v>0</v>
      </c>
      <c r="BF136" s="156">
        <f>IF($N$136="snížená",$J$136,0)</f>
        <v>0</v>
      </c>
      <c r="BG136" s="156">
        <f>IF($N$136="zákl. přenesená",$J$136,0)</f>
        <v>0</v>
      </c>
      <c r="BH136" s="156">
        <f>IF($N$136="sníž. přenesená",$J$136,0)</f>
        <v>0</v>
      </c>
      <c r="BI136" s="156">
        <f>IF($N$136="nulová",$J$136,0)</f>
        <v>0</v>
      </c>
      <c r="BJ136" s="89" t="s">
        <v>21</v>
      </c>
      <c r="BK136" s="156">
        <f>ROUND($I$136*$H$136,2)</f>
        <v>0</v>
      </c>
      <c r="BL136" s="89" t="s">
        <v>158</v>
      </c>
      <c r="BM136" s="89" t="s">
        <v>227</v>
      </c>
    </row>
    <row r="137" spans="2:65" s="6" customFormat="1" ht="16.5" customHeight="1" x14ac:dyDescent="0.3">
      <c r="B137" s="23"/>
      <c r="C137" s="24"/>
      <c r="D137" s="157" t="s">
        <v>159</v>
      </c>
      <c r="E137" s="24"/>
      <c r="F137" s="158" t="s">
        <v>237</v>
      </c>
      <c r="G137" s="24"/>
      <c r="H137" s="24"/>
      <c r="J137" s="24"/>
      <c r="K137" s="24"/>
      <c r="L137" s="43"/>
      <c r="M137" s="56"/>
      <c r="N137" s="24"/>
      <c r="O137" s="24"/>
      <c r="P137" s="24"/>
      <c r="Q137" s="24"/>
      <c r="R137" s="24"/>
      <c r="S137" s="24"/>
      <c r="T137" s="57"/>
      <c r="AT137" s="6" t="s">
        <v>159</v>
      </c>
      <c r="AU137" s="6" t="s">
        <v>80</v>
      </c>
    </row>
    <row r="138" spans="2:65" s="132" customFormat="1" ht="30.75" customHeight="1" x14ac:dyDescent="0.3">
      <c r="B138" s="133"/>
      <c r="C138" s="134"/>
      <c r="D138" s="134" t="s">
        <v>71</v>
      </c>
      <c r="E138" s="143" t="s">
        <v>231</v>
      </c>
      <c r="F138" s="143" t="s">
        <v>240</v>
      </c>
      <c r="G138" s="134"/>
      <c r="H138" s="134"/>
      <c r="J138" s="144">
        <f>$BK$138</f>
        <v>0</v>
      </c>
      <c r="K138" s="134"/>
      <c r="L138" s="137"/>
      <c r="M138" s="138"/>
      <c r="N138" s="134"/>
      <c r="O138" s="134"/>
      <c r="P138" s="139">
        <f>SUM($P$139:$P$156)</f>
        <v>0</v>
      </c>
      <c r="Q138" s="134"/>
      <c r="R138" s="139">
        <f>SUM($R$139:$R$156)</f>
        <v>0</v>
      </c>
      <c r="S138" s="134"/>
      <c r="T138" s="140">
        <f>SUM($T$139:$T$156)</f>
        <v>0</v>
      </c>
      <c r="AR138" s="141" t="s">
        <v>21</v>
      </c>
      <c r="AT138" s="141" t="s">
        <v>71</v>
      </c>
      <c r="AU138" s="141" t="s">
        <v>21</v>
      </c>
      <c r="AY138" s="141" t="s">
        <v>149</v>
      </c>
      <c r="BK138" s="142">
        <f>SUM($BK$139:$BK$156)</f>
        <v>0</v>
      </c>
    </row>
    <row r="139" spans="2:65" s="6" customFormat="1" ht="15.75" customHeight="1" x14ac:dyDescent="0.3">
      <c r="B139" s="23"/>
      <c r="C139" s="145" t="s">
        <v>21</v>
      </c>
      <c r="D139" s="145" t="s">
        <v>154</v>
      </c>
      <c r="E139" s="146" t="s">
        <v>241</v>
      </c>
      <c r="F139" s="147" t="s">
        <v>242</v>
      </c>
      <c r="G139" s="148" t="s">
        <v>157</v>
      </c>
      <c r="H139" s="149">
        <v>2</v>
      </c>
      <c r="I139" s="150"/>
      <c r="J139" s="151">
        <f>ROUND($I$139*$H$139,2)</f>
        <v>0</v>
      </c>
      <c r="K139" s="147"/>
      <c r="L139" s="43"/>
      <c r="M139" s="152"/>
      <c r="N139" s="153" t="s">
        <v>43</v>
      </c>
      <c r="O139" s="24"/>
      <c r="P139" s="154">
        <f>$O$139*$H$139</f>
        <v>0</v>
      </c>
      <c r="Q139" s="154">
        <v>0</v>
      </c>
      <c r="R139" s="154">
        <f>$Q$139*$H$139</f>
        <v>0</v>
      </c>
      <c r="S139" s="154">
        <v>0</v>
      </c>
      <c r="T139" s="155">
        <f>$S$139*$H$139</f>
        <v>0</v>
      </c>
      <c r="AR139" s="89" t="s">
        <v>158</v>
      </c>
      <c r="AT139" s="89" t="s">
        <v>154</v>
      </c>
      <c r="AU139" s="89" t="s">
        <v>80</v>
      </c>
      <c r="AY139" s="6" t="s">
        <v>149</v>
      </c>
      <c r="BE139" s="156">
        <f>IF($N$139="základní",$J$139,0)</f>
        <v>0</v>
      </c>
      <c r="BF139" s="156">
        <f>IF($N$139="snížená",$J$139,0)</f>
        <v>0</v>
      </c>
      <c r="BG139" s="156">
        <f>IF($N$139="zákl. přenesená",$J$139,0)</f>
        <v>0</v>
      </c>
      <c r="BH139" s="156">
        <f>IF($N$139="sníž. přenesená",$J$139,0)</f>
        <v>0</v>
      </c>
      <c r="BI139" s="156">
        <f>IF($N$139="nulová",$J$139,0)</f>
        <v>0</v>
      </c>
      <c r="BJ139" s="89" t="s">
        <v>21</v>
      </c>
      <c r="BK139" s="156">
        <f>ROUND($I$139*$H$139,2)</f>
        <v>0</v>
      </c>
      <c r="BL139" s="89" t="s">
        <v>158</v>
      </c>
      <c r="BM139" s="89" t="s">
        <v>230</v>
      </c>
    </row>
    <row r="140" spans="2:65" s="6" customFormat="1" ht="16.5" customHeight="1" x14ac:dyDescent="0.3">
      <c r="B140" s="23"/>
      <c r="C140" s="24"/>
      <c r="D140" s="157" t="s">
        <v>159</v>
      </c>
      <c r="E140" s="24"/>
      <c r="F140" s="158" t="s">
        <v>242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159</v>
      </c>
      <c r="AU140" s="6" t="s">
        <v>80</v>
      </c>
    </row>
    <row r="141" spans="2:65" s="6" customFormat="1" ht="15.75" customHeight="1" x14ac:dyDescent="0.3">
      <c r="B141" s="23"/>
      <c r="C141" s="145" t="s">
        <v>80</v>
      </c>
      <c r="D141" s="145" t="s">
        <v>154</v>
      </c>
      <c r="E141" s="146" t="s">
        <v>244</v>
      </c>
      <c r="F141" s="147" t="s">
        <v>245</v>
      </c>
      <c r="G141" s="148" t="s">
        <v>157</v>
      </c>
      <c r="H141" s="149">
        <v>1</v>
      </c>
      <c r="I141" s="150"/>
      <c r="J141" s="151">
        <f>ROUND($I$141*$H$141,2)</f>
        <v>0</v>
      </c>
      <c r="K141" s="147"/>
      <c r="L141" s="43"/>
      <c r="M141" s="152"/>
      <c r="N141" s="153" t="s">
        <v>43</v>
      </c>
      <c r="O141" s="24"/>
      <c r="P141" s="154">
        <f>$O$141*$H$141</f>
        <v>0</v>
      </c>
      <c r="Q141" s="154">
        <v>0</v>
      </c>
      <c r="R141" s="154">
        <f>$Q$141*$H$141</f>
        <v>0</v>
      </c>
      <c r="S141" s="154">
        <v>0</v>
      </c>
      <c r="T141" s="155">
        <f>$S$141*$H$141</f>
        <v>0</v>
      </c>
      <c r="AR141" s="89" t="s">
        <v>158</v>
      </c>
      <c r="AT141" s="89" t="s">
        <v>154</v>
      </c>
      <c r="AU141" s="89" t="s">
        <v>80</v>
      </c>
      <c r="AY141" s="6" t="s">
        <v>149</v>
      </c>
      <c r="BE141" s="156">
        <f>IF($N$141="základní",$J$141,0)</f>
        <v>0</v>
      </c>
      <c r="BF141" s="156">
        <f>IF($N$141="snížená",$J$141,0)</f>
        <v>0</v>
      </c>
      <c r="BG141" s="156">
        <f>IF($N$141="zákl. přenesená",$J$141,0)</f>
        <v>0</v>
      </c>
      <c r="BH141" s="156">
        <f>IF($N$141="sníž. přenesená",$J$141,0)</f>
        <v>0</v>
      </c>
      <c r="BI141" s="156">
        <f>IF($N$141="nulová",$J$141,0)</f>
        <v>0</v>
      </c>
      <c r="BJ141" s="89" t="s">
        <v>21</v>
      </c>
      <c r="BK141" s="156">
        <f>ROUND($I$141*$H$141,2)</f>
        <v>0</v>
      </c>
      <c r="BL141" s="89" t="s">
        <v>158</v>
      </c>
      <c r="BM141" s="89" t="s">
        <v>235</v>
      </c>
    </row>
    <row r="142" spans="2:65" s="6" customFormat="1" ht="16.5" customHeight="1" x14ac:dyDescent="0.3">
      <c r="B142" s="23"/>
      <c r="C142" s="24"/>
      <c r="D142" s="157" t="s">
        <v>159</v>
      </c>
      <c r="E142" s="24"/>
      <c r="F142" s="158" t="s">
        <v>245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159</v>
      </c>
      <c r="AU142" s="6" t="s">
        <v>80</v>
      </c>
    </row>
    <row r="143" spans="2:65" s="6" customFormat="1" ht="15.75" customHeight="1" x14ac:dyDescent="0.3">
      <c r="B143" s="23"/>
      <c r="C143" s="145" t="s">
        <v>162</v>
      </c>
      <c r="D143" s="145" t="s">
        <v>154</v>
      </c>
      <c r="E143" s="146" t="s">
        <v>247</v>
      </c>
      <c r="F143" s="147" t="s">
        <v>248</v>
      </c>
      <c r="G143" s="148" t="s">
        <v>157</v>
      </c>
      <c r="H143" s="149">
        <v>2</v>
      </c>
      <c r="I143" s="150"/>
      <c r="J143" s="151">
        <f>ROUND($I$143*$H$143,2)</f>
        <v>0</v>
      </c>
      <c r="K143" s="147"/>
      <c r="L143" s="43"/>
      <c r="M143" s="152"/>
      <c r="N143" s="153" t="s">
        <v>43</v>
      </c>
      <c r="O143" s="24"/>
      <c r="P143" s="154">
        <f>$O$143*$H$143</f>
        <v>0</v>
      </c>
      <c r="Q143" s="154">
        <v>0</v>
      </c>
      <c r="R143" s="154">
        <f>$Q$143*$H$143</f>
        <v>0</v>
      </c>
      <c r="S143" s="154">
        <v>0</v>
      </c>
      <c r="T143" s="155">
        <f>$S$143*$H$143</f>
        <v>0</v>
      </c>
      <c r="AR143" s="89" t="s">
        <v>158</v>
      </c>
      <c r="AT143" s="89" t="s">
        <v>154</v>
      </c>
      <c r="AU143" s="89" t="s">
        <v>80</v>
      </c>
      <c r="AY143" s="6" t="s">
        <v>149</v>
      </c>
      <c r="BE143" s="156">
        <f>IF($N$143="základní",$J$143,0)</f>
        <v>0</v>
      </c>
      <c r="BF143" s="156">
        <f>IF($N$143="snížená",$J$143,0)</f>
        <v>0</v>
      </c>
      <c r="BG143" s="156">
        <f>IF($N$143="zákl. přenesená",$J$143,0)</f>
        <v>0</v>
      </c>
      <c r="BH143" s="156">
        <f>IF($N$143="sníž. přenesená",$J$143,0)</f>
        <v>0</v>
      </c>
      <c r="BI143" s="156">
        <f>IF($N$143="nulová",$J$143,0)</f>
        <v>0</v>
      </c>
      <c r="BJ143" s="89" t="s">
        <v>21</v>
      </c>
      <c r="BK143" s="156">
        <f>ROUND($I$143*$H$143,2)</f>
        <v>0</v>
      </c>
      <c r="BL143" s="89" t="s">
        <v>158</v>
      </c>
      <c r="BM143" s="89" t="s">
        <v>238</v>
      </c>
    </row>
    <row r="144" spans="2:65" s="6" customFormat="1" ht="16.5" customHeight="1" x14ac:dyDescent="0.3">
      <c r="B144" s="23"/>
      <c r="C144" s="24"/>
      <c r="D144" s="157" t="s">
        <v>159</v>
      </c>
      <c r="E144" s="24"/>
      <c r="F144" s="158" t="s">
        <v>248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159</v>
      </c>
      <c r="AU144" s="6" t="s">
        <v>80</v>
      </c>
    </row>
    <row r="145" spans="2:65" s="6" customFormat="1" ht="15.75" customHeight="1" x14ac:dyDescent="0.3">
      <c r="B145" s="23"/>
      <c r="C145" s="145" t="s">
        <v>158</v>
      </c>
      <c r="D145" s="145" t="s">
        <v>154</v>
      </c>
      <c r="E145" s="146" t="s">
        <v>250</v>
      </c>
      <c r="F145" s="147" t="s">
        <v>251</v>
      </c>
      <c r="G145" s="148" t="s">
        <v>157</v>
      </c>
      <c r="H145" s="149">
        <v>1</v>
      </c>
      <c r="I145" s="150"/>
      <c r="J145" s="151">
        <f>ROUND($I$145*$H$145,2)</f>
        <v>0</v>
      </c>
      <c r="K145" s="147"/>
      <c r="L145" s="43"/>
      <c r="M145" s="152"/>
      <c r="N145" s="153" t="s">
        <v>43</v>
      </c>
      <c r="O145" s="24"/>
      <c r="P145" s="154">
        <f>$O$145*$H$145</f>
        <v>0</v>
      </c>
      <c r="Q145" s="154">
        <v>0</v>
      </c>
      <c r="R145" s="154">
        <f>$Q$145*$H$145</f>
        <v>0</v>
      </c>
      <c r="S145" s="154">
        <v>0</v>
      </c>
      <c r="T145" s="155">
        <f>$S$145*$H$145</f>
        <v>0</v>
      </c>
      <c r="AR145" s="89" t="s">
        <v>158</v>
      </c>
      <c r="AT145" s="89" t="s">
        <v>154</v>
      </c>
      <c r="AU145" s="89" t="s">
        <v>80</v>
      </c>
      <c r="AY145" s="6" t="s">
        <v>149</v>
      </c>
      <c r="BE145" s="156">
        <f>IF($N$145="základní",$J$145,0)</f>
        <v>0</v>
      </c>
      <c r="BF145" s="156">
        <f>IF($N$145="snížená",$J$145,0)</f>
        <v>0</v>
      </c>
      <c r="BG145" s="156">
        <f>IF($N$145="zákl. přenesená",$J$145,0)</f>
        <v>0</v>
      </c>
      <c r="BH145" s="156">
        <f>IF($N$145="sníž. přenesená",$J$145,0)</f>
        <v>0</v>
      </c>
      <c r="BI145" s="156">
        <f>IF($N$145="nulová",$J$145,0)</f>
        <v>0</v>
      </c>
      <c r="BJ145" s="89" t="s">
        <v>21</v>
      </c>
      <c r="BK145" s="156">
        <f>ROUND($I$145*$H$145,2)</f>
        <v>0</v>
      </c>
      <c r="BL145" s="89" t="s">
        <v>158</v>
      </c>
      <c r="BM145" s="89" t="s">
        <v>243</v>
      </c>
    </row>
    <row r="146" spans="2:65" s="6" customFormat="1" ht="16.5" customHeight="1" x14ac:dyDescent="0.3">
      <c r="B146" s="23"/>
      <c r="C146" s="24"/>
      <c r="D146" s="157" t="s">
        <v>159</v>
      </c>
      <c r="E146" s="24"/>
      <c r="F146" s="158" t="s">
        <v>251</v>
      </c>
      <c r="G146" s="24"/>
      <c r="H146" s="24"/>
      <c r="J146" s="24"/>
      <c r="K146" s="24"/>
      <c r="L146" s="43"/>
      <c r="M146" s="56"/>
      <c r="N146" s="24"/>
      <c r="O146" s="24"/>
      <c r="P146" s="24"/>
      <c r="Q146" s="24"/>
      <c r="R146" s="24"/>
      <c r="S146" s="24"/>
      <c r="T146" s="57"/>
      <c r="AT146" s="6" t="s">
        <v>159</v>
      </c>
      <c r="AU146" s="6" t="s">
        <v>80</v>
      </c>
    </row>
    <row r="147" spans="2:65" s="6" customFormat="1" ht="15.75" customHeight="1" x14ac:dyDescent="0.3">
      <c r="B147" s="23"/>
      <c r="C147" s="145" t="s">
        <v>168</v>
      </c>
      <c r="D147" s="145" t="s">
        <v>154</v>
      </c>
      <c r="E147" s="146" t="s">
        <v>253</v>
      </c>
      <c r="F147" s="147" t="s">
        <v>254</v>
      </c>
      <c r="G147" s="148" t="s">
        <v>157</v>
      </c>
      <c r="H147" s="149">
        <v>1</v>
      </c>
      <c r="I147" s="150"/>
      <c r="J147" s="151">
        <f>ROUND($I$147*$H$147,2)</f>
        <v>0</v>
      </c>
      <c r="K147" s="147"/>
      <c r="L147" s="43"/>
      <c r="M147" s="152"/>
      <c r="N147" s="153" t="s">
        <v>43</v>
      </c>
      <c r="O147" s="24"/>
      <c r="P147" s="154">
        <f>$O$147*$H$147</f>
        <v>0</v>
      </c>
      <c r="Q147" s="154">
        <v>0</v>
      </c>
      <c r="R147" s="154">
        <f>$Q$147*$H$147</f>
        <v>0</v>
      </c>
      <c r="S147" s="154">
        <v>0</v>
      </c>
      <c r="T147" s="155">
        <f>$S$147*$H$147</f>
        <v>0</v>
      </c>
      <c r="AR147" s="89" t="s">
        <v>158</v>
      </c>
      <c r="AT147" s="89" t="s">
        <v>154</v>
      </c>
      <c r="AU147" s="89" t="s">
        <v>80</v>
      </c>
      <c r="AY147" s="6" t="s">
        <v>149</v>
      </c>
      <c r="BE147" s="156">
        <f>IF($N$147="základní",$J$147,0)</f>
        <v>0</v>
      </c>
      <c r="BF147" s="156">
        <f>IF($N$147="snížená",$J$147,0)</f>
        <v>0</v>
      </c>
      <c r="BG147" s="156">
        <f>IF($N$147="zákl. přenesená",$J$147,0)</f>
        <v>0</v>
      </c>
      <c r="BH147" s="156">
        <f>IF($N$147="sníž. přenesená",$J$147,0)</f>
        <v>0</v>
      </c>
      <c r="BI147" s="156">
        <f>IF($N$147="nulová",$J$147,0)</f>
        <v>0</v>
      </c>
      <c r="BJ147" s="89" t="s">
        <v>21</v>
      </c>
      <c r="BK147" s="156">
        <f>ROUND($I$147*$H$147,2)</f>
        <v>0</v>
      </c>
      <c r="BL147" s="89" t="s">
        <v>158</v>
      </c>
      <c r="BM147" s="89" t="s">
        <v>246</v>
      </c>
    </row>
    <row r="148" spans="2:65" s="6" customFormat="1" ht="16.5" customHeight="1" x14ac:dyDescent="0.3">
      <c r="B148" s="23"/>
      <c r="C148" s="24"/>
      <c r="D148" s="157" t="s">
        <v>159</v>
      </c>
      <c r="E148" s="24"/>
      <c r="F148" s="158" t="s">
        <v>254</v>
      </c>
      <c r="G148" s="24"/>
      <c r="H148" s="24"/>
      <c r="J148" s="24"/>
      <c r="K148" s="24"/>
      <c r="L148" s="43"/>
      <c r="M148" s="56"/>
      <c r="N148" s="24"/>
      <c r="O148" s="24"/>
      <c r="P148" s="24"/>
      <c r="Q148" s="24"/>
      <c r="R148" s="24"/>
      <c r="S148" s="24"/>
      <c r="T148" s="57"/>
      <c r="AT148" s="6" t="s">
        <v>159</v>
      </c>
      <c r="AU148" s="6" t="s">
        <v>80</v>
      </c>
    </row>
    <row r="149" spans="2:65" s="6" customFormat="1" ht="15.75" customHeight="1" x14ac:dyDescent="0.3">
      <c r="B149" s="23"/>
      <c r="C149" s="145" t="s">
        <v>171</v>
      </c>
      <c r="D149" s="145" t="s">
        <v>154</v>
      </c>
      <c r="E149" s="146" t="s">
        <v>256</v>
      </c>
      <c r="F149" s="147" t="s">
        <v>257</v>
      </c>
      <c r="G149" s="148" t="s">
        <v>157</v>
      </c>
      <c r="H149" s="149">
        <v>1</v>
      </c>
      <c r="I149" s="150"/>
      <c r="J149" s="151">
        <f>ROUND($I$149*$H$149,2)</f>
        <v>0</v>
      </c>
      <c r="K149" s="147"/>
      <c r="L149" s="43"/>
      <c r="M149" s="152"/>
      <c r="N149" s="153" t="s">
        <v>43</v>
      </c>
      <c r="O149" s="24"/>
      <c r="P149" s="154">
        <f>$O$149*$H$149</f>
        <v>0</v>
      </c>
      <c r="Q149" s="154">
        <v>0</v>
      </c>
      <c r="R149" s="154">
        <f>$Q$149*$H$149</f>
        <v>0</v>
      </c>
      <c r="S149" s="154">
        <v>0</v>
      </c>
      <c r="T149" s="155">
        <f>$S$149*$H$149</f>
        <v>0</v>
      </c>
      <c r="AR149" s="89" t="s">
        <v>158</v>
      </c>
      <c r="AT149" s="89" t="s">
        <v>154</v>
      </c>
      <c r="AU149" s="89" t="s">
        <v>80</v>
      </c>
      <c r="AY149" s="6" t="s">
        <v>149</v>
      </c>
      <c r="BE149" s="156">
        <f>IF($N$149="základní",$J$149,0)</f>
        <v>0</v>
      </c>
      <c r="BF149" s="156">
        <f>IF($N$149="snížená",$J$149,0)</f>
        <v>0</v>
      </c>
      <c r="BG149" s="156">
        <f>IF($N$149="zákl. přenesená",$J$149,0)</f>
        <v>0</v>
      </c>
      <c r="BH149" s="156">
        <f>IF($N$149="sníž. přenesená",$J$149,0)</f>
        <v>0</v>
      </c>
      <c r="BI149" s="156">
        <f>IF($N$149="nulová",$J$149,0)</f>
        <v>0</v>
      </c>
      <c r="BJ149" s="89" t="s">
        <v>21</v>
      </c>
      <c r="BK149" s="156">
        <f>ROUND($I$149*$H$149,2)</f>
        <v>0</v>
      </c>
      <c r="BL149" s="89" t="s">
        <v>158</v>
      </c>
      <c r="BM149" s="89" t="s">
        <v>249</v>
      </c>
    </row>
    <row r="150" spans="2:65" s="6" customFormat="1" ht="16.5" customHeight="1" x14ac:dyDescent="0.3">
      <c r="B150" s="23"/>
      <c r="C150" s="24"/>
      <c r="D150" s="157" t="s">
        <v>159</v>
      </c>
      <c r="E150" s="24"/>
      <c r="F150" s="158" t="s">
        <v>257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159</v>
      </c>
      <c r="AU150" s="6" t="s">
        <v>80</v>
      </c>
    </row>
    <row r="151" spans="2:65" s="6" customFormat="1" ht="15.75" customHeight="1" x14ac:dyDescent="0.3">
      <c r="B151" s="23"/>
      <c r="C151" s="145" t="s">
        <v>174</v>
      </c>
      <c r="D151" s="145" t="s">
        <v>154</v>
      </c>
      <c r="E151" s="146" t="s">
        <v>259</v>
      </c>
      <c r="F151" s="147" t="s">
        <v>217</v>
      </c>
      <c r="G151" s="148" t="s">
        <v>157</v>
      </c>
      <c r="H151" s="149">
        <v>6</v>
      </c>
      <c r="I151" s="150"/>
      <c r="J151" s="151">
        <f>ROUND($I$151*$H$151,2)</f>
        <v>0</v>
      </c>
      <c r="K151" s="147"/>
      <c r="L151" s="43"/>
      <c r="M151" s="152"/>
      <c r="N151" s="153" t="s">
        <v>43</v>
      </c>
      <c r="O151" s="24"/>
      <c r="P151" s="154">
        <f>$O$151*$H$151</f>
        <v>0</v>
      </c>
      <c r="Q151" s="154">
        <v>0</v>
      </c>
      <c r="R151" s="154">
        <f>$Q$151*$H$151</f>
        <v>0</v>
      </c>
      <c r="S151" s="154">
        <v>0</v>
      </c>
      <c r="T151" s="155">
        <f>$S$151*$H$151</f>
        <v>0</v>
      </c>
      <c r="AR151" s="89" t="s">
        <v>158</v>
      </c>
      <c r="AT151" s="89" t="s">
        <v>154</v>
      </c>
      <c r="AU151" s="89" t="s">
        <v>80</v>
      </c>
      <c r="AY151" s="6" t="s">
        <v>149</v>
      </c>
      <c r="BE151" s="156">
        <f>IF($N$151="základní",$J$151,0)</f>
        <v>0</v>
      </c>
      <c r="BF151" s="156">
        <f>IF($N$151="snížená",$J$151,0)</f>
        <v>0</v>
      </c>
      <c r="BG151" s="156">
        <f>IF($N$151="zákl. přenesená",$J$151,0)</f>
        <v>0</v>
      </c>
      <c r="BH151" s="156">
        <f>IF($N$151="sníž. přenesená",$J$151,0)</f>
        <v>0</v>
      </c>
      <c r="BI151" s="156">
        <f>IF($N$151="nulová",$J$151,0)</f>
        <v>0</v>
      </c>
      <c r="BJ151" s="89" t="s">
        <v>21</v>
      </c>
      <c r="BK151" s="156">
        <f>ROUND($I$151*$H$151,2)</f>
        <v>0</v>
      </c>
      <c r="BL151" s="89" t="s">
        <v>158</v>
      </c>
      <c r="BM151" s="89" t="s">
        <v>252</v>
      </c>
    </row>
    <row r="152" spans="2:65" s="6" customFormat="1" ht="16.5" customHeight="1" x14ac:dyDescent="0.3">
      <c r="B152" s="23"/>
      <c r="C152" s="24"/>
      <c r="D152" s="157" t="s">
        <v>159</v>
      </c>
      <c r="E152" s="24"/>
      <c r="F152" s="158" t="s">
        <v>217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159</v>
      </c>
      <c r="AU152" s="6" t="s">
        <v>80</v>
      </c>
    </row>
    <row r="153" spans="2:65" s="6" customFormat="1" ht="15.75" customHeight="1" x14ac:dyDescent="0.3">
      <c r="B153" s="23"/>
      <c r="C153" s="145" t="s">
        <v>177</v>
      </c>
      <c r="D153" s="145" t="s">
        <v>154</v>
      </c>
      <c r="E153" s="146" t="s">
        <v>261</v>
      </c>
      <c r="F153" s="147" t="s">
        <v>262</v>
      </c>
      <c r="G153" s="148" t="s">
        <v>157</v>
      </c>
      <c r="H153" s="149">
        <v>1</v>
      </c>
      <c r="I153" s="150"/>
      <c r="J153" s="151">
        <f>ROUND($I$153*$H$153,2)</f>
        <v>0</v>
      </c>
      <c r="K153" s="147"/>
      <c r="L153" s="43"/>
      <c r="M153" s="152"/>
      <c r="N153" s="153" t="s">
        <v>43</v>
      </c>
      <c r="O153" s="24"/>
      <c r="P153" s="154">
        <f>$O$153*$H$153</f>
        <v>0</v>
      </c>
      <c r="Q153" s="154">
        <v>0</v>
      </c>
      <c r="R153" s="154">
        <f>$Q$153*$H$153</f>
        <v>0</v>
      </c>
      <c r="S153" s="154">
        <v>0</v>
      </c>
      <c r="T153" s="155">
        <f>$S$153*$H$153</f>
        <v>0</v>
      </c>
      <c r="AR153" s="89" t="s">
        <v>158</v>
      </c>
      <c r="AT153" s="89" t="s">
        <v>154</v>
      </c>
      <c r="AU153" s="89" t="s">
        <v>80</v>
      </c>
      <c r="AY153" s="6" t="s">
        <v>149</v>
      </c>
      <c r="BE153" s="156">
        <f>IF($N$153="základní",$J$153,0)</f>
        <v>0</v>
      </c>
      <c r="BF153" s="156">
        <f>IF($N$153="snížená",$J$153,0)</f>
        <v>0</v>
      </c>
      <c r="BG153" s="156">
        <f>IF($N$153="zákl. přenesená",$J$153,0)</f>
        <v>0</v>
      </c>
      <c r="BH153" s="156">
        <f>IF($N$153="sníž. přenesená",$J$153,0)</f>
        <v>0</v>
      </c>
      <c r="BI153" s="156">
        <f>IF($N$153="nulová",$J$153,0)</f>
        <v>0</v>
      </c>
      <c r="BJ153" s="89" t="s">
        <v>21</v>
      </c>
      <c r="BK153" s="156">
        <f>ROUND($I$153*$H$153,2)</f>
        <v>0</v>
      </c>
      <c r="BL153" s="89" t="s">
        <v>158</v>
      </c>
      <c r="BM153" s="89" t="s">
        <v>255</v>
      </c>
    </row>
    <row r="154" spans="2:65" s="6" customFormat="1" ht="16.5" customHeight="1" x14ac:dyDescent="0.3">
      <c r="B154" s="23"/>
      <c r="C154" s="24"/>
      <c r="D154" s="157" t="s">
        <v>159</v>
      </c>
      <c r="E154" s="24"/>
      <c r="F154" s="158" t="s">
        <v>262</v>
      </c>
      <c r="G154" s="24"/>
      <c r="H154" s="24"/>
      <c r="J154" s="24"/>
      <c r="K154" s="24"/>
      <c r="L154" s="43"/>
      <c r="M154" s="56"/>
      <c r="N154" s="24"/>
      <c r="O154" s="24"/>
      <c r="P154" s="24"/>
      <c r="Q154" s="24"/>
      <c r="R154" s="24"/>
      <c r="S154" s="24"/>
      <c r="T154" s="57"/>
      <c r="AT154" s="6" t="s">
        <v>159</v>
      </c>
      <c r="AU154" s="6" t="s">
        <v>80</v>
      </c>
    </row>
    <row r="155" spans="2:65" s="6" customFormat="1" ht="15.75" customHeight="1" x14ac:dyDescent="0.3">
      <c r="B155" s="23"/>
      <c r="C155" s="145" t="s">
        <v>180</v>
      </c>
      <c r="D155" s="145" t="s">
        <v>154</v>
      </c>
      <c r="E155" s="146" t="s">
        <v>264</v>
      </c>
      <c r="F155" s="147" t="s">
        <v>265</v>
      </c>
      <c r="G155" s="148" t="s">
        <v>266</v>
      </c>
      <c r="H155" s="149">
        <v>4</v>
      </c>
      <c r="I155" s="150"/>
      <c r="J155" s="151">
        <f>ROUND($I$155*$H$155,2)</f>
        <v>0</v>
      </c>
      <c r="K155" s="147"/>
      <c r="L155" s="43"/>
      <c r="M155" s="152"/>
      <c r="N155" s="153" t="s">
        <v>43</v>
      </c>
      <c r="O155" s="24"/>
      <c r="P155" s="154">
        <f>$O$155*$H$155</f>
        <v>0</v>
      </c>
      <c r="Q155" s="154">
        <v>0</v>
      </c>
      <c r="R155" s="154">
        <f>$Q$155*$H$155</f>
        <v>0</v>
      </c>
      <c r="S155" s="154">
        <v>0</v>
      </c>
      <c r="T155" s="155">
        <f>$S$155*$H$155</f>
        <v>0</v>
      </c>
      <c r="AR155" s="89" t="s">
        <v>158</v>
      </c>
      <c r="AT155" s="89" t="s">
        <v>154</v>
      </c>
      <c r="AU155" s="89" t="s">
        <v>80</v>
      </c>
      <c r="AY155" s="6" t="s">
        <v>149</v>
      </c>
      <c r="BE155" s="156">
        <f>IF($N$155="základní",$J$155,0)</f>
        <v>0</v>
      </c>
      <c r="BF155" s="156">
        <f>IF($N$155="snížená",$J$155,0)</f>
        <v>0</v>
      </c>
      <c r="BG155" s="156">
        <f>IF($N$155="zákl. přenesená",$J$155,0)</f>
        <v>0</v>
      </c>
      <c r="BH155" s="156">
        <f>IF($N$155="sníž. přenesená",$J$155,0)</f>
        <v>0</v>
      </c>
      <c r="BI155" s="156">
        <f>IF($N$155="nulová",$J$155,0)</f>
        <v>0</v>
      </c>
      <c r="BJ155" s="89" t="s">
        <v>21</v>
      </c>
      <c r="BK155" s="156">
        <f>ROUND($I$155*$H$155,2)</f>
        <v>0</v>
      </c>
      <c r="BL155" s="89" t="s">
        <v>158</v>
      </c>
      <c r="BM155" s="89" t="s">
        <v>258</v>
      </c>
    </row>
    <row r="156" spans="2:65" s="6" customFormat="1" ht="16.5" customHeight="1" x14ac:dyDescent="0.3">
      <c r="B156" s="23"/>
      <c r="C156" s="24"/>
      <c r="D156" s="157" t="s">
        <v>159</v>
      </c>
      <c r="E156" s="24"/>
      <c r="F156" s="158" t="s">
        <v>265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159</v>
      </c>
      <c r="AU156" s="6" t="s">
        <v>80</v>
      </c>
    </row>
    <row r="157" spans="2:65" s="132" customFormat="1" ht="30.75" customHeight="1" x14ac:dyDescent="0.3">
      <c r="B157" s="133"/>
      <c r="C157" s="134"/>
      <c r="D157" s="134" t="s">
        <v>71</v>
      </c>
      <c r="E157" s="143" t="s">
        <v>239</v>
      </c>
      <c r="F157" s="143" t="s">
        <v>269</v>
      </c>
      <c r="G157" s="134"/>
      <c r="H157" s="134"/>
      <c r="J157" s="144">
        <f>$BK$157</f>
        <v>0</v>
      </c>
      <c r="K157" s="134"/>
      <c r="L157" s="137"/>
      <c r="M157" s="138"/>
      <c r="N157" s="134"/>
      <c r="O157" s="134"/>
      <c r="P157" s="139">
        <f>SUM($P$158:$P$197)</f>
        <v>0</v>
      </c>
      <c r="Q157" s="134"/>
      <c r="R157" s="139">
        <f>SUM($R$158:$R$197)</f>
        <v>0</v>
      </c>
      <c r="S157" s="134"/>
      <c r="T157" s="140">
        <f>SUM($T$158:$T$197)</f>
        <v>0</v>
      </c>
      <c r="AR157" s="141" t="s">
        <v>21</v>
      </c>
      <c r="AT157" s="141" t="s">
        <v>71</v>
      </c>
      <c r="AU157" s="141" t="s">
        <v>21</v>
      </c>
      <c r="AY157" s="141" t="s">
        <v>149</v>
      </c>
      <c r="BK157" s="142">
        <f>SUM($BK$158:$BK$197)</f>
        <v>0</v>
      </c>
    </row>
    <row r="158" spans="2:65" s="6" customFormat="1" ht="27" customHeight="1" x14ac:dyDescent="0.3">
      <c r="B158" s="23"/>
      <c r="C158" s="145" t="s">
        <v>21</v>
      </c>
      <c r="D158" s="145" t="s">
        <v>154</v>
      </c>
      <c r="E158" s="146" t="s">
        <v>270</v>
      </c>
      <c r="F158" s="147" t="s">
        <v>271</v>
      </c>
      <c r="G158" s="148" t="s">
        <v>272</v>
      </c>
      <c r="H158" s="149">
        <v>118</v>
      </c>
      <c r="I158" s="150"/>
      <c r="J158" s="151">
        <f>ROUND($I$158*$H$158,2)</f>
        <v>0</v>
      </c>
      <c r="K158" s="147"/>
      <c r="L158" s="43"/>
      <c r="M158" s="152"/>
      <c r="N158" s="153" t="s">
        <v>43</v>
      </c>
      <c r="O158" s="24"/>
      <c r="P158" s="154">
        <f>$O$158*$H$158</f>
        <v>0</v>
      </c>
      <c r="Q158" s="154">
        <v>0</v>
      </c>
      <c r="R158" s="154">
        <f>$Q$158*$H$158</f>
        <v>0</v>
      </c>
      <c r="S158" s="154">
        <v>0</v>
      </c>
      <c r="T158" s="155">
        <f>$S$158*$H$158</f>
        <v>0</v>
      </c>
      <c r="AR158" s="89" t="s">
        <v>158</v>
      </c>
      <c r="AT158" s="89" t="s">
        <v>154</v>
      </c>
      <c r="AU158" s="89" t="s">
        <v>80</v>
      </c>
      <c r="AY158" s="6" t="s">
        <v>149</v>
      </c>
      <c r="BE158" s="156">
        <f>IF($N$158="základní",$J$158,0)</f>
        <v>0</v>
      </c>
      <c r="BF158" s="156">
        <f>IF($N$158="snížená",$J$158,0)</f>
        <v>0</v>
      </c>
      <c r="BG158" s="156">
        <f>IF($N$158="zákl. přenesená",$J$158,0)</f>
        <v>0</v>
      </c>
      <c r="BH158" s="156">
        <f>IF($N$158="sníž. přenesená",$J$158,0)</f>
        <v>0</v>
      </c>
      <c r="BI158" s="156">
        <f>IF($N$158="nulová",$J$158,0)</f>
        <v>0</v>
      </c>
      <c r="BJ158" s="89" t="s">
        <v>21</v>
      </c>
      <c r="BK158" s="156">
        <f>ROUND($I$158*$H$158,2)</f>
        <v>0</v>
      </c>
      <c r="BL158" s="89" t="s">
        <v>158</v>
      </c>
      <c r="BM158" s="89" t="s">
        <v>260</v>
      </c>
    </row>
    <row r="159" spans="2:65" s="6" customFormat="1" ht="27" customHeight="1" x14ac:dyDescent="0.3">
      <c r="B159" s="23"/>
      <c r="C159" s="24"/>
      <c r="D159" s="157" t="s">
        <v>159</v>
      </c>
      <c r="E159" s="24"/>
      <c r="F159" s="158" t="s">
        <v>271</v>
      </c>
      <c r="G159" s="24"/>
      <c r="H159" s="24"/>
      <c r="J159" s="24"/>
      <c r="K159" s="24"/>
      <c r="L159" s="43"/>
      <c r="M159" s="56"/>
      <c r="N159" s="24"/>
      <c r="O159" s="24"/>
      <c r="P159" s="24"/>
      <c r="Q159" s="24"/>
      <c r="R159" s="24"/>
      <c r="S159" s="24"/>
      <c r="T159" s="57"/>
      <c r="AT159" s="6" t="s">
        <v>159</v>
      </c>
      <c r="AU159" s="6" t="s">
        <v>80</v>
      </c>
    </row>
    <row r="160" spans="2:65" s="6" customFormat="1" ht="15.75" customHeight="1" x14ac:dyDescent="0.3">
      <c r="B160" s="159"/>
      <c r="C160" s="160"/>
      <c r="D160" s="161" t="s">
        <v>274</v>
      </c>
      <c r="E160" s="160"/>
      <c r="F160" s="162" t="s">
        <v>1090</v>
      </c>
      <c r="G160" s="160"/>
      <c r="H160" s="163">
        <v>118</v>
      </c>
      <c r="J160" s="160"/>
      <c r="K160" s="160"/>
      <c r="L160" s="164"/>
      <c r="M160" s="165"/>
      <c r="N160" s="160"/>
      <c r="O160" s="160"/>
      <c r="P160" s="160"/>
      <c r="Q160" s="160"/>
      <c r="R160" s="160"/>
      <c r="S160" s="160"/>
      <c r="T160" s="166"/>
      <c r="AT160" s="167" t="s">
        <v>274</v>
      </c>
      <c r="AU160" s="167" t="s">
        <v>80</v>
      </c>
      <c r="AV160" s="167" t="s">
        <v>80</v>
      </c>
      <c r="AW160" s="167" t="s">
        <v>122</v>
      </c>
      <c r="AX160" s="167" t="s">
        <v>72</v>
      </c>
      <c r="AY160" s="167" t="s">
        <v>149</v>
      </c>
    </row>
    <row r="161" spans="2:65" s="6" customFormat="1" ht="15.75" customHeight="1" x14ac:dyDescent="0.3">
      <c r="B161" s="168"/>
      <c r="C161" s="169"/>
      <c r="D161" s="161" t="s">
        <v>274</v>
      </c>
      <c r="E161" s="169"/>
      <c r="F161" s="170" t="s">
        <v>276</v>
      </c>
      <c r="G161" s="169"/>
      <c r="H161" s="171">
        <v>118</v>
      </c>
      <c r="J161" s="169"/>
      <c r="K161" s="169"/>
      <c r="L161" s="172"/>
      <c r="M161" s="173"/>
      <c r="N161" s="169"/>
      <c r="O161" s="169"/>
      <c r="P161" s="169"/>
      <c r="Q161" s="169"/>
      <c r="R161" s="169"/>
      <c r="S161" s="169"/>
      <c r="T161" s="174"/>
      <c r="AT161" s="175" t="s">
        <v>274</v>
      </c>
      <c r="AU161" s="175" t="s">
        <v>80</v>
      </c>
      <c r="AV161" s="175" t="s">
        <v>158</v>
      </c>
      <c r="AW161" s="175" t="s">
        <v>122</v>
      </c>
      <c r="AX161" s="175" t="s">
        <v>21</v>
      </c>
      <c r="AY161" s="175" t="s">
        <v>149</v>
      </c>
    </row>
    <row r="162" spans="2:65" s="6" customFormat="1" ht="27" customHeight="1" x14ac:dyDescent="0.3">
      <c r="B162" s="23"/>
      <c r="C162" s="145" t="s">
        <v>80</v>
      </c>
      <c r="D162" s="145" t="s">
        <v>154</v>
      </c>
      <c r="E162" s="146" t="s">
        <v>277</v>
      </c>
      <c r="F162" s="147" t="s">
        <v>278</v>
      </c>
      <c r="G162" s="148" t="s">
        <v>272</v>
      </c>
      <c r="H162" s="149">
        <v>36</v>
      </c>
      <c r="I162" s="150"/>
      <c r="J162" s="151">
        <f>ROUND($I$162*$H$162,2)</f>
        <v>0</v>
      </c>
      <c r="K162" s="147"/>
      <c r="L162" s="43"/>
      <c r="M162" s="152"/>
      <c r="N162" s="153" t="s">
        <v>43</v>
      </c>
      <c r="O162" s="24"/>
      <c r="P162" s="154">
        <f>$O$162*$H$162</f>
        <v>0</v>
      </c>
      <c r="Q162" s="154">
        <v>0</v>
      </c>
      <c r="R162" s="154">
        <f>$Q$162*$H$162</f>
        <v>0</v>
      </c>
      <c r="S162" s="154">
        <v>0</v>
      </c>
      <c r="T162" s="155">
        <f>$S$162*$H$162</f>
        <v>0</v>
      </c>
      <c r="AR162" s="89" t="s">
        <v>158</v>
      </c>
      <c r="AT162" s="89" t="s">
        <v>154</v>
      </c>
      <c r="AU162" s="89" t="s">
        <v>80</v>
      </c>
      <c r="AY162" s="6" t="s">
        <v>149</v>
      </c>
      <c r="BE162" s="156">
        <f>IF($N$162="základní",$J$162,0)</f>
        <v>0</v>
      </c>
      <c r="BF162" s="156">
        <f>IF($N$162="snížená",$J$162,0)</f>
        <v>0</v>
      </c>
      <c r="BG162" s="156">
        <f>IF($N$162="zákl. přenesená",$J$162,0)</f>
        <v>0</v>
      </c>
      <c r="BH162" s="156">
        <f>IF($N$162="sníž. přenesená",$J$162,0)</f>
        <v>0</v>
      </c>
      <c r="BI162" s="156">
        <f>IF($N$162="nulová",$J$162,0)</f>
        <v>0</v>
      </c>
      <c r="BJ162" s="89" t="s">
        <v>21</v>
      </c>
      <c r="BK162" s="156">
        <f>ROUND($I$162*$H$162,2)</f>
        <v>0</v>
      </c>
      <c r="BL162" s="89" t="s">
        <v>158</v>
      </c>
      <c r="BM162" s="89" t="s">
        <v>263</v>
      </c>
    </row>
    <row r="163" spans="2:65" s="6" customFormat="1" ht="27" customHeight="1" x14ac:dyDescent="0.3">
      <c r="B163" s="23"/>
      <c r="C163" s="24"/>
      <c r="D163" s="157" t="s">
        <v>159</v>
      </c>
      <c r="E163" s="24"/>
      <c r="F163" s="158" t="s">
        <v>278</v>
      </c>
      <c r="G163" s="24"/>
      <c r="H163" s="24"/>
      <c r="J163" s="24"/>
      <c r="K163" s="24"/>
      <c r="L163" s="43"/>
      <c r="M163" s="56"/>
      <c r="N163" s="24"/>
      <c r="O163" s="24"/>
      <c r="P163" s="24"/>
      <c r="Q163" s="24"/>
      <c r="R163" s="24"/>
      <c r="S163" s="24"/>
      <c r="T163" s="57"/>
      <c r="AT163" s="6" t="s">
        <v>159</v>
      </c>
      <c r="AU163" s="6" t="s">
        <v>80</v>
      </c>
    </row>
    <row r="164" spans="2:65" s="6" customFormat="1" ht="15.75" customHeight="1" x14ac:dyDescent="0.3">
      <c r="B164" s="159"/>
      <c r="C164" s="160"/>
      <c r="D164" s="161" t="s">
        <v>274</v>
      </c>
      <c r="E164" s="160"/>
      <c r="F164" s="162" t="s">
        <v>1091</v>
      </c>
      <c r="G164" s="160"/>
      <c r="H164" s="163">
        <v>36</v>
      </c>
      <c r="J164" s="160"/>
      <c r="K164" s="160"/>
      <c r="L164" s="164"/>
      <c r="M164" s="165"/>
      <c r="N164" s="160"/>
      <c r="O164" s="160"/>
      <c r="P164" s="160"/>
      <c r="Q164" s="160"/>
      <c r="R164" s="160"/>
      <c r="S164" s="160"/>
      <c r="T164" s="166"/>
      <c r="AT164" s="167" t="s">
        <v>274</v>
      </c>
      <c r="AU164" s="167" t="s">
        <v>80</v>
      </c>
      <c r="AV164" s="167" t="s">
        <v>80</v>
      </c>
      <c r="AW164" s="167" t="s">
        <v>122</v>
      </c>
      <c r="AX164" s="167" t="s">
        <v>72</v>
      </c>
      <c r="AY164" s="167" t="s">
        <v>149</v>
      </c>
    </row>
    <row r="165" spans="2:65" s="6" customFormat="1" ht="15.75" customHeight="1" x14ac:dyDescent="0.3">
      <c r="B165" s="168"/>
      <c r="C165" s="169"/>
      <c r="D165" s="161" t="s">
        <v>274</v>
      </c>
      <c r="E165" s="169"/>
      <c r="F165" s="170" t="s">
        <v>276</v>
      </c>
      <c r="G165" s="169"/>
      <c r="H165" s="171">
        <v>36</v>
      </c>
      <c r="J165" s="169"/>
      <c r="K165" s="169"/>
      <c r="L165" s="172"/>
      <c r="M165" s="173"/>
      <c r="N165" s="169"/>
      <c r="O165" s="169"/>
      <c r="P165" s="169"/>
      <c r="Q165" s="169"/>
      <c r="R165" s="169"/>
      <c r="S165" s="169"/>
      <c r="T165" s="174"/>
      <c r="AT165" s="175" t="s">
        <v>274</v>
      </c>
      <c r="AU165" s="175" t="s">
        <v>80</v>
      </c>
      <c r="AV165" s="175" t="s">
        <v>158</v>
      </c>
      <c r="AW165" s="175" t="s">
        <v>122</v>
      </c>
      <c r="AX165" s="175" t="s">
        <v>21</v>
      </c>
      <c r="AY165" s="175" t="s">
        <v>149</v>
      </c>
    </row>
    <row r="166" spans="2:65" s="6" customFormat="1" ht="27" customHeight="1" x14ac:dyDescent="0.3">
      <c r="B166" s="23"/>
      <c r="C166" s="145" t="s">
        <v>162</v>
      </c>
      <c r="D166" s="145" t="s">
        <v>154</v>
      </c>
      <c r="E166" s="146" t="s">
        <v>281</v>
      </c>
      <c r="F166" s="147" t="s">
        <v>282</v>
      </c>
      <c r="G166" s="148" t="s">
        <v>272</v>
      </c>
      <c r="H166" s="149">
        <v>50</v>
      </c>
      <c r="I166" s="150"/>
      <c r="J166" s="151">
        <f>ROUND($I$166*$H$166,2)</f>
        <v>0</v>
      </c>
      <c r="K166" s="147"/>
      <c r="L166" s="43"/>
      <c r="M166" s="152"/>
      <c r="N166" s="153" t="s">
        <v>43</v>
      </c>
      <c r="O166" s="24"/>
      <c r="P166" s="154">
        <f>$O$166*$H$166</f>
        <v>0</v>
      </c>
      <c r="Q166" s="154">
        <v>0</v>
      </c>
      <c r="R166" s="154">
        <f>$Q$166*$H$166</f>
        <v>0</v>
      </c>
      <c r="S166" s="154">
        <v>0</v>
      </c>
      <c r="T166" s="155">
        <f>$S$166*$H$166</f>
        <v>0</v>
      </c>
      <c r="AR166" s="89" t="s">
        <v>158</v>
      </c>
      <c r="AT166" s="89" t="s">
        <v>154</v>
      </c>
      <c r="AU166" s="89" t="s">
        <v>80</v>
      </c>
      <c r="AY166" s="6" t="s">
        <v>149</v>
      </c>
      <c r="BE166" s="156">
        <f>IF($N$166="základní",$J$166,0)</f>
        <v>0</v>
      </c>
      <c r="BF166" s="156">
        <f>IF($N$166="snížená",$J$166,0)</f>
        <v>0</v>
      </c>
      <c r="BG166" s="156">
        <f>IF($N$166="zákl. přenesená",$J$166,0)</f>
        <v>0</v>
      </c>
      <c r="BH166" s="156">
        <f>IF($N$166="sníž. přenesená",$J$166,0)</f>
        <v>0</v>
      </c>
      <c r="BI166" s="156">
        <f>IF($N$166="nulová",$J$166,0)</f>
        <v>0</v>
      </c>
      <c r="BJ166" s="89" t="s">
        <v>21</v>
      </c>
      <c r="BK166" s="156">
        <f>ROUND($I$166*$H$166,2)</f>
        <v>0</v>
      </c>
      <c r="BL166" s="89" t="s">
        <v>158</v>
      </c>
      <c r="BM166" s="89" t="s">
        <v>267</v>
      </c>
    </row>
    <row r="167" spans="2:65" s="6" customFormat="1" ht="27" customHeight="1" x14ac:dyDescent="0.3">
      <c r="B167" s="23"/>
      <c r="C167" s="24"/>
      <c r="D167" s="157" t="s">
        <v>159</v>
      </c>
      <c r="E167" s="24"/>
      <c r="F167" s="158" t="s">
        <v>282</v>
      </c>
      <c r="G167" s="24"/>
      <c r="H167" s="24"/>
      <c r="J167" s="24"/>
      <c r="K167" s="24"/>
      <c r="L167" s="43"/>
      <c r="M167" s="56"/>
      <c r="N167" s="24"/>
      <c r="O167" s="24"/>
      <c r="P167" s="24"/>
      <c r="Q167" s="24"/>
      <c r="R167" s="24"/>
      <c r="S167" s="24"/>
      <c r="T167" s="57"/>
      <c r="AT167" s="6" t="s">
        <v>159</v>
      </c>
      <c r="AU167" s="6" t="s">
        <v>80</v>
      </c>
    </row>
    <row r="168" spans="2:65" s="6" customFormat="1" ht="15.75" customHeight="1" x14ac:dyDescent="0.3">
      <c r="B168" s="159"/>
      <c r="C168" s="160"/>
      <c r="D168" s="161" t="s">
        <v>274</v>
      </c>
      <c r="E168" s="160"/>
      <c r="F168" s="162" t="s">
        <v>1092</v>
      </c>
      <c r="G168" s="160"/>
      <c r="H168" s="163">
        <v>50</v>
      </c>
      <c r="J168" s="160"/>
      <c r="K168" s="160"/>
      <c r="L168" s="164"/>
      <c r="M168" s="165"/>
      <c r="N168" s="160"/>
      <c r="O168" s="160"/>
      <c r="P168" s="160"/>
      <c r="Q168" s="160"/>
      <c r="R168" s="160"/>
      <c r="S168" s="160"/>
      <c r="T168" s="166"/>
      <c r="AT168" s="167" t="s">
        <v>274</v>
      </c>
      <c r="AU168" s="167" t="s">
        <v>80</v>
      </c>
      <c r="AV168" s="167" t="s">
        <v>80</v>
      </c>
      <c r="AW168" s="167" t="s">
        <v>122</v>
      </c>
      <c r="AX168" s="167" t="s">
        <v>72</v>
      </c>
      <c r="AY168" s="167" t="s">
        <v>149</v>
      </c>
    </row>
    <row r="169" spans="2:65" s="6" customFormat="1" ht="15.75" customHeight="1" x14ac:dyDescent="0.3">
      <c r="B169" s="168"/>
      <c r="C169" s="169"/>
      <c r="D169" s="161" t="s">
        <v>274</v>
      </c>
      <c r="E169" s="169"/>
      <c r="F169" s="170" t="s">
        <v>276</v>
      </c>
      <c r="G169" s="169"/>
      <c r="H169" s="171">
        <v>50</v>
      </c>
      <c r="J169" s="169"/>
      <c r="K169" s="169"/>
      <c r="L169" s="172"/>
      <c r="M169" s="173"/>
      <c r="N169" s="169"/>
      <c r="O169" s="169"/>
      <c r="P169" s="169"/>
      <c r="Q169" s="169"/>
      <c r="R169" s="169"/>
      <c r="S169" s="169"/>
      <c r="T169" s="174"/>
      <c r="AT169" s="175" t="s">
        <v>274</v>
      </c>
      <c r="AU169" s="175" t="s">
        <v>80</v>
      </c>
      <c r="AV169" s="175" t="s">
        <v>158</v>
      </c>
      <c r="AW169" s="175" t="s">
        <v>122</v>
      </c>
      <c r="AX169" s="175" t="s">
        <v>21</v>
      </c>
      <c r="AY169" s="175" t="s">
        <v>149</v>
      </c>
    </row>
    <row r="170" spans="2:65" s="6" customFormat="1" ht="27" customHeight="1" x14ac:dyDescent="0.3">
      <c r="B170" s="23"/>
      <c r="C170" s="145" t="s">
        <v>158</v>
      </c>
      <c r="D170" s="145" t="s">
        <v>154</v>
      </c>
      <c r="E170" s="146" t="s">
        <v>285</v>
      </c>
      <c r="F170" s="147" t="s">
        <v>286</v>
      </c>
      <c r="G170" s="148" t="s">
        <v>272</v>
      </c>
      <c r="H170" s="149">
        <v>12</v>
      </c>
      <c r="I170" s="150"/>
      <c r="J170" s="151">
        <f>ROUND($I$170*$H$170,2)</f>
        <v>0</v>
      </c>
      <c r="K170" s="147"/>
      <c r="L170" s="43"/>
      <c r="M170" s="152"/>
      <c r="N170" s="153" t="s">
        <v>43</v>
      </c>
      <c r="O170" s="24"/>
      <c r="P170" s="154">
        <f>$O$170*$H$170</f>
        <v>0</v>
      </c>
      <c r="Q170" s="154">
        <v>0</v>
      </c>
      <c r="R170" s="154">
        <f>$Q$170*$H$170</f>
        <v>0</v>
      </c>
      <c r="S170" s="154">
        <v>0</v>
      </c>
      <c r="T170" s="155">
        <f>$S$170*$H$170</f>
        <v>0</v>
      </c>
      <c r="AR170" s="89" t="s">
        <v>158</v>
      </c>
      <c r="AT170" s="89" t="s">
        <v>154</v>
      </c>
      <c r="AU170" s="89" t="s">
        <v>80</v>
      </c>
      <c r="AY170" s="6" t="s">
        <v>149</v>
      </c>
      <c r="BE170" s="156">
        <f>IF($N$170="základní",$J$170,0)</f>
        <v>0</v>
      </c>
      <c r="BF170" s="156">
        <f>IF($N$170="snížená",$J$170,0)</f>
        <v>0</v>
      </c>
      <c r="BG170" s="156">
        <f>IF($N$170="zákl. přenesená",$J$170,0)</f>
        <v>0</v>
      </c>
      <c r="BH170" s="156">
        <f>IF($N$170="sníž. přenesená",$J$170,0)</f>
        <v>0</v>
      </c>
      <c r="BI170" s="156">
        <f>IF($N$170="nulová",$J$170,0)</f>
        <v>0</v>
      </c>
      <c r="BJ170" s="89" t="s">
        <v>21</v>
      </c>
      <c r="BK170" s="156">
        <f>ROUND($I$170*$H$170,2)</f>
        <v>0</v>
      </c>
      <c r="BL170" s="89" t="s">
        <v>158</v>
      </c>
      <c r="BM170" s="89" t="s">
        <v>273</v>
      </c>
    </row>
    <row r="171" spans="2:65" s="6" customFormat="1" ht="27" customHeight="1" x14ac:dyDescent="0.3">
      <c r="B171" s="23"/>
      <c r="C171" s="24"/>
      <c r="D171" s="157" t="s">
        <v>159</v>
      </c>
      <c r="E171" s="24"/>
      <c r="F171" s="158" t="s">
        <v>286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159</v>
      </c>
      <c r="AU171" s="6" t="s">
        <v>80</v>
      </c>
    </row>
    <row r="172" spans="2:65" s="6" customFormat="1" ht="15.75" customHeight="1" x14ac:dyDescent="0.3">
      <c r="B172" s="159"/>
      <c r="C172" s="160"/>
      <c r="D172" s="161" t="s">
        <v>274</v>
      </c>
      <c r="E172" s="160"/>
      <c r="F172" s="162" t="s">
        <v>188</v>
      </c>
      <c r="G172" s="160"/>
      <c r="H172" s="163">
        <v>12</v>
      </c>
      <c r="J172" s="160"/>
      <c r="K172" s="160"/>
      <c r="L172" s="164"/>
      <c r="M172" s="165"/>
      <c r="N172" s="160"/>
      <c r="O172" s="160"/>
      <c r="P172" s="160"/>
      <c r="Q172" s="160"/>
      <c r="R172" s="160"/>
      <c r="S172" s="160"/>
      <c r="T172" s="166"/>
      <c r="AT172" s="167" t="s">
        <v>274</v>
      </c>
      <c r="AU172" s="167" t="s">
        <v>80</v>
      </c>
      <c r="AV172" s="167" t="s">
        <v>80</v>
      </c>
      <c r="AW172" s="167" t="s">
        <v>122</v>
      </c>
      <c r="AX172" s="167" t="s">
        <v>72</v>
      </c>
      <c r="AY172" s="167" t="s">
        <v>149</v>
      </c>
    </row>
    <row r="173" spans="2:65" s="6" customFormat="1" ht="15.75" customHeight="1" x14ac:dyDescent="0.3">
      <c r="B173" s="168"/>
      <c r="C173" s="169"/>
      <c r="D173" s="161" t="s">
        <v>274</v>
      </c>
      <c r="E173" s="169"/>
      <c r="F173" s="170" t="s">
        <v>276</v>
      </c>
      <c r="G173" s="169"/>
      <c r="H173" s="171">
        <v>12</v>
      </c>
      <c r="J173" s="169"/>
      <c r="K173" s="169"/>
      <c r="L173" s="172"/>
      <c r="M173" s="173"/>
      <c r="N173" s="169"/>
      <c r="O173" s="169"/>
      <c r="P173" s="169"/>
      <c r="Q173" s="169"/>
      <c r="R173" s="169"/>
      <c r="S173" s="169"/>
      <c r="T173" s="174"/>
      <c r="AT173" s="175" t="s">
        <v>274</v>
      </c>
      <c r="AU173" s="175" t="s">
        <v>80</v>
      </c>
      <c r="AV173" s="175" t="s">
        <v>158</v>
      </c>
      <c r="AW173" s="175" t="s">
        <v>122</v>
      </c>
      <c r="AX173" s="175" t="s">
        <v>21</v>
      </c>
      <c r="AY173" s="175" t="s">
        <v>149</v>
      </c>
    </row>
    <row r="174" spans="2:65" s="6" customFormat="1" ht="27" customHeight="1" x14ac:dyDescent="0.3">
      <c r="B174" s="23"/>
      <c r="C174" s="145" t="s">
        <v>168</v>
      </c>
      <c r="D174" s="145" t="s">
        <v>154</v>
      </c>
      <c r="E174" s="146" t="s">
        <v>288</v>
      </c>
      <c r="F174" s="147" t="s">
        <v>289</v>
      </c>
      <c r="G174" s="148" t="s">
        <v>272</v>
      </c>
      <c r="H174" s="149">
        <v>15</v>
      </c>
      <c r="I174" s="150"/>
      <c r="J174" s="151">
        <f>ROUND($I$174*$H$174,2)</f>
        <v>0</v>
      </c>
      <c r="K174" s="147"/>
      <c r="L174" s="43"/>
      <c r="M174" s="152"/>
      <c r="N174" s="153" t="s">
        <v>43</v>
      </c>
      <c r="O174" s="24"/>
      <c r="P174" s="154">
        <f>$O$174*$H$174</f>
        <v>0</v>
      </c>
      <c r="Q174" s="154">
        <v>0</v>
      </c>
      <c r="R174" s="154">
        <f>$Q$174*$H$174</f>
        <v>0</v>
      </c>
      <c r="S174" s="154">
        <v>0</v>
      </c>
      <c r="T174" s="155">
        <f>$S$174*$H$174</f>
        <v>0</v>
      </c>
      <c r="AR174" s="89" t="s">
        <v>158</v>
      </c>
      <c r="AT174" s="89" t="s">
        <v>154</v>
      </c>
      <c r="AU174" s="89" t="s">
        <v>80</v>
      </c>
      <c r="AY174" s="6" t="s">
        <v>149</v>
      </c>
      <c r="BE174" s="156">
        <f>IF($N$174="základní",$J$174,0)</f>
        <v>0</v>
      </c>
      <c r="BF174" s="156">
        <f>IF($N$174="snížená",$J$174,0)</f>
        <v>0</v>
      </c>
      <c r="BG174" s="156">
        <f>IF($N$174="zákl. přenesená",$J$174,0)</f>
        <v>0</v>
      </c>
      <c r="BH174" s="156">
        <f>IF($N$174="sníž. přenesená",$J$174,0)</f>
        <v>0</v>
      </c>
      <c r="BI174" s="156">
        <f>IF($N$174="nulová",$J$174,0)</f>
        <v>0</v>
      </c>
      <c r="BJ174" s="89" t="s">
        <v>21</v>
      </c>
      <c r="BK174" s="156">
        <f>ROUND($I$174*$H$174,2)</f>
        <v>0</v>
      </c>
      <c r="BL174" s="89" t="s">
        <v>158</v>
      </c>
      <c r="BM174" s="89" t="s">
        <v>279</v>
      </c>
    </row>
    <row r="175" spans="2:65" s="6" customFormat="1" ht="27" customHeight="1" x14ac:dyDescent="0.3">
      <c r="B175" s="23"/>
      <c r="C175" s="24"/>
      <c r="D175" s="157" t="s">
        <v>159</v>
      </c>
      <c r="E175" s="24"/>
      <c r="F175" s="158" t="s">
        <v>289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159</v>
      </c>
      <c r="AU175" s="6" t="s">
        <v>80</v>
      </c>
    </row>
    <row r="176" spans="2:65" s="6" customFormat="1" ht="15.75" customHeight="1" x14ac:dyDescent="0.3">
      <c r="B176" s="159"/>
      <c r="C176" s="160"/>
      <c r="D176" s="161" t="s">
        <v>274</v>
      </c>
      <c r="E176" s="160"/>
      <c r="F176" s="162" t="s">
        <v>8</v>
      </c>
      <c r="G176" s="160"/>
      <c r="H176" s="163">
        <v>15</v>
      </c>
      <c r="J176" s="160"/>
      <c r="K176" s="160"/>
      <c r="L176" s="164"/>
      <c r="M176" s="165"/>
      <c r="N176" s="160"/>
      <c r="O176" s="160"/>
      <c r="P176" s="160"/>
      <c r="Q176" s="160"/>
      <c r="R176" s="160"/>
      <c r="S176" s="160"/>
      <c r="T176" s="166"/>
      <c r="AT176" s="167" t="s">
        <v>274</v>
      </c>
      <c r="AU176" s="167" t="s">
        <v>80</v>
      </c>
      <c r="AV176" s="167" t="s">
        <v>80</v>
      </c>
      <c r="AW176" s="167" t="s">
        <v>122</v>
      </c>
      <c r="AX176" s="167" t="s">
        <v>72</v>
      </c>
      <c r="AY176" s="167" t="s">
        <v>149</v>
      </c>
    </row>
    <row r="177" spans="2:65" s="6" customFormat="1" ht="15.75" customHeight="1" x14ac:dyDescent="0.3">
      <c r="B177" s="168"/>
      <c r="C177" s="169"/>
      <c r="D177" s="161" t="s">
        <v>274</v>
      </c>
      <c r="E177" s="169"/>
      <c r="F177" s="170" t="s">
        <v>276</v>
      </c>
      <c r="G177" s="169"/>
      <c r="H177" s="171">
        <v>15</v>
      </c>
      <c r="J177" s="169"/>
      <c r="K177" s="169"/>
      <c r="L177" s="172"/>
      <c r="M177" s="173"/>
      <c r="N177" s="169"/>
      <c r="O177" s="169"/>
      <c r="P177" s="169"/>
      <c r="Q177" s="169"/>
      <c r="R177" s="169"/>
      <c r="S177" s="169"/>
      <c r="T177" s="174"/>
      <c r="AT177" s="175" t="s">
        <v>274</v>
      </c>
      <c r="AU177" s="175" t="s">
        <v>80</v>
      </c>
      <c r="AV177" s="175" t="s">
        <v>158</v>
      </c>
      <c r="AW177" s="175" t="s">
        <v>122</v>
      </c>
      <c r="AX177" s="175" t="s">
        <v>21</v>
      </c>
      <c r="AY177" s="175" t="s">
        <v>149</v>
      </c>
    </row>
    <row r="178" spans="2:65" s="6" customFormat="1" ht="39" customHeight="1" x14ac:dyDescent="0.3">
      <c r="B178" s="23"/>
      <c r="C178" s="145" t="s">
        <v>171</v>
      </c>
      <c r="D178" s="145" t="s">
        <v>154</v>
      </c>
      <c r="E178" s="146" t="s">
        <v>291</v>
      </c>
      <c r="F178" s="147" t="s">
        <v>292</v>
      </c>
      <c r="G178" s="148" t="s">
        <v>272</v>
      </c>
      <c r="H178" s="149">
        <v>105</v>
      </c>
      <c r="I178" s="150"/>
      <c r="J178" s="151">
        <f>ROUND($I$178*$H$178,2)</f>
        <v>0</v>
      </c>
      <c r="K178" s="147"/>
      <c r="L178" s="43"/>
      <c r="M178" s="152"/>
      <c r="N178" s="153" t="s">
        <v>43</v>
      </c>
      <c r="O178" s="24"/>
      <c r="P178" s="154">
        <f>$O$178*$H$178</f>
        <v>0</v>
      </c>
      <c r="Q178" s="154">
        <v>0</v>
      </c>
      <c r="R178" s="154">
        <f>$Q$178*$H$178</f>
        <v>0</v>
      </c>
      <c r="S178" s="154">
        <v>0</v>
      </c>
      <c r="T178" s="155">
        <f>$S$178*$H$178</f>
        <v>0</v>
      </c>
      <c r="AR178" s="89" t="s">
        <v>158</v>
      </c>
      <c r="AT178" s="89" t="s">
        <v>154</v>
      </c>
      <c r="AU178" s="89" t="s">
        <v>80</v>
      </c>
      <c r="AY178" s="6" t="s">
        <v>149</v>
      </c>
      <c r="BE178" s="156">
        <f>IF($N$178="základní",$J$178,0)</f>
        <v>0</v>
      </c>
      <c r="BF178" s="156">
        <f>IF($N$178="snížená",$J$178,0)</f>
        <v>0</v>
      </c>
      <c r="BG178" s="156">
        <f>IF($N$178="zákl. přenesená",$J$178,0)</f>
        <v>0</v>
      </c>
      <c r="BH178" s="156">
        <f>IF($N$178="sníž. přenesená",$J$178,0)</f>
        <v>0</v>
      </c>
      <c r="BI178" s="156">
        <f>IF($N$178="nulová",$J$178,0)</f>
        <v>0</v>
      </c>
      <c r="BJ178" s="89" t="s">
        <v>21</v>
      </c>
      <c r="BK178" s="156">
        <f>ROUND($I$178*$H$178,2)</f>
        <v>0</v>
      </c>
      <c r="BL178" s="89" t="s">
        <v>158</v>
      </c>
      <c r="BM178" s="89" t="s">
        <v>283</v>
      </c>
    </row>
    <row r="179" spans="2:65" s="6" customFormat="1" ht="27" customHeight="1" x14ac:dyDescent="0.3">
      <c r="B179" s="23"/>
      <c r="C179" s="24"/>
      <c r="D179" s="157" t="s">
        <v>159</v>
      </c>
      <c r="E179" s="24"/>
      <c r="F179" s="158" t="s">
        <v>292</v>
      </c>
      <c r="G179" s="24"/>
      <c r="H179" s="24"/>
      <c r="J179" s="24"/>
      <c r="K179" s="24"/>
      <c r="L179" s="43"/>
      <c r="M179" s="56"/>
      <c r="N179" s="24"/>
      <c r="O179" s="24"/>
      <c r="P179" s="24"/>
      <c r="Q179" s="24"/>
      <c r="R179" s="24"/>
      <c r="S179" s="24"/>
      <c r="T179" s="57"/>
      <c r="AT179" s="6" t="s">
        <v>159</v>
      </c>
      <c r="AU179" s="6" t="s">
        <v>80</v>
      </c>
    </row>
    <row r="180" spans="2:65" s="6" customFormat="1" ht="15.75" customHeight="1" x14ac:dyDescent="0.3">
      <c r="B180" s="159"/>
      <c r="C180" s="160"/>
      <c r="D180" s="161" t="s">
        <v>274</v>
      </c>
      <c r="E180" s="160"/>
      <c r="F180" s="162" t="s">
        <v>1093</v>
      </c>
      <c r="G180" s="160"/>
      <c r="H180" s="163">
        <v>105</v>
      </c>
      <c r="J180" s="160"/>
      <c r="K180" s="160"/>
      <c r="L180" s="164"/>
      <c r="M180" s="165"/>
      <c r="N180" s="160"/>
      <c r="O180" s="160"/>
      <c r="P180" s="160"/>
      <c r="Q180" s="160"/>
      <c r="R180" s="160"/>
      <c r="S180" s="160"/>
      <c r="T180" s="166"/>
      <c r="AT180" s="167" t="s">
        <v>274</v>
      </c>
      <c r="AU180" s="167" t="s">
        <v>80</v>
      </c>
      <c r="AV180" s="167" t="s">
        <v>80</v>
      </c>
      <c r="AW180" s="167" t="s">
        <v>122</v>
      </c>
      <c r="AX180" s="167" t="s">
        <v>72</v>
      </c>
      <c r="AY180" s="167" t="s">
        <v>149</v>
      </c>
    </row>
    <row r="181" spans="2:65" s="6" customFormat="1" ht="15.75" customHeight="1" x14ac:dyDescent="0.3">
      <c r="B181" s="168"/>
      <c r="C181" s="169"/>
      <c r="D181" s="161" t="s">
        <v>274</v>
      </c>
      <c r="E181" s="169"/>
      <c r="F181" s="170" t="s">
        <v>276</v>
      </c>
      <c r="G181" s="169"/>
      <c r="H181" s="171">
        <v>105</v>
      </c>
      <c r="J181" s="169"/>
      <c r="K181" s="169"/>
      <c r="L181" s="172"/>
      <c r="M181" s="173"/>
      <c r="N181" s="169"/>
      <c r="O181" s="169"/>
      <c r="P181" s="169"/>
      <c r="Q181" s="169"/>
      <c r="R181" s="169"/>
      <c r="S181" s="169"/>
      <c r="T181" s="174"/>
      <c r="AT181" s="175" t="s">
        <v>274</v>
      </c>
      <c r="AU181" s="175" t="s">
        <v>80</v>
      </c>
      <c r="AV181" s="175" t="s">
        <v>158</v>
      </c>
      <c r="AW181" s="175" t="s">
        <v>122</v>
      </c>
      <c r="AX181" s="175" t="s">
        <v>21</v>
      </c>
      <c r="AY181" s="175" t="s">
        <v>149</v>
      </c>
    </row>
    <row r="182" spans="2:65" s="6" customFormat="1" ht="39" customHeight="1" x14ac:dyDescent="0.3">
      <c r="B182" s="23"/>
      <c r="C182" s="145" t="s">
        <v>174</v>
      </c>
      <c r="D182" s="145" t="s">
        <v>154</v>
      </c>
      <c r="E182" s="146" t="s">
        <v>295</v>
      </c>
      <c r="F182" s="147" t="s">
        <v>296</v>
      </c>
      <c r="G182" s="148" t="s">
        <v>272</v>
      </c>
      <c r="H182" s="149">
        <v>72</v>
      </c>
      <c r="I182" s="150"/>
      <c r="J182" s="151">
        <f>ROUND($I$182*$H$182,2)</f>
        <v>0</v>
      </c>
      <c r="K182" s="147"/>
      <c r="L182" s="43"/>
      <c r="M182" s="152"/>
      <c r="N182" s="153" t="s">
        <v>43</v>
      </c>
      <c r="O182" s="24"/>
      <c r="P182" s="154">
        <f>$O$182*$H$182</f>
        <v>0</v>
      </c>
      <c r="Q182" s="154">
        <v>0</v>
      </c>
      <c r="R182" s="154">
        <f>$Q$182*$H$182</f>
        <v>0</v>
      </c>
      <c r="S182" s="154">
        <v>0</v>
      </c>
      <c r="T182" s="155">
        <f>$S$182*$H$182</f>
        <v>0</v>
      </c>
      <c r="AR182" s="89" t="s">
        <v>158</v>
      </c>
      <c r="AT182" s="89" t="s">
        <v>154</v>
      </c>
      <c r="AU182" s="89" t="s">
        <v>80</v>
      </c>
      <c r="AY182" s="6" t="s">
        <v>149</v>
      </c>
      <c r="BE182" s="156">
        <f>IF($N$182="základní",$J$182,0)</f>
        <v>0</v>
      </c>
      <c r="BF182" s="156">
        <f>IF($N$182="snížená",$J$182,0)</f>
        <v>0</v>
      </c>
      <c r="BG182" s="156">
        <f>IF($N$182="zákl. přenesená",$J$182,0)</f>
        <v>0</v>
      </c>
      <c r="BH182" s="156">
        <f>IF($N$182="sníž. přenesená",$J$182,0)</f>
        <v>0</v>
      </c>
      <c r="BI182" s="156">
        <f>IF($N$182="nulová",$J$182,0)</f>
        <v>0</v>
      </c>
      <c r="BJ182" s="89" t="s">
        <v>21</v>
      </c>
      <c r="BK182" s="156">
        <f>ROUND($I$182*$H$182,2)</f>
        <v>0</v>
      </c>
      <c r="BL182" s="89" t="s">
        <v>158</v>
      </c>
      <c r="BM182" s="89" t="s">
        <v>287</v>
      </c>
    </row>
    <row r="183" spans="2:65" s="6" customFormat="1" ht="27" customHeight="1" x14ac:dyDescent="0.3">
      <c r="B183" s="23"/>
      <c r="C183" s="24"/>
      <c r="D183" s="157" t="s">
        <v>159</v>
      </c>
      <c r="E183" s="24"/>
      <c r="F183" s="158" t="s">
        <v>296</v>
      </c>
      <c r="G183" s="24"/>
      <c r="H183" s="24"/>
      <c r="J183" s="24"/>
      <c r="K183" s="24"/>
      <c r="L183" s="43"/>
      <c r="M183" s="56"/>
      <c r="N183" s="24"/>
      <c r="O183" s="24"/>
      <c r="P183" s="24"/>
      <c r="Q183" s="24"/>
      <c r="R183" s="24"/>
      <c r="S183" s="24"/>
      <c r="T183" s="57"/>
      <c r="AT183" s="6" t="s">
        <v>159</v>
      </c>
      <c r="AU183" s="6" t="s">
        <v>80</v>
      </c>
    </row>
    <row r="184" spans="2:65" s="6" customFormat="1" ht="15.75" customHeight="1" x14ac:dyDescent="0.3">
      <c r="B184" s="159"/>
      <c r="C184" s="160"/>
      <c r="D184" s="161" t="s">
        <v>274</v>
      </c>
      <c r="E184" s="160"/>
      <c r="F184" s="162" t="s">
        <v>1094</v>
      </c>
      <c r="G184" s="160"/>
      <c r="H184" s="163">
        <v>72</v>
      </c>
      <c r="J184" s="160"/>
      <c r="K184" s="160"/>
      <c r="L184" s="164"/>
      <c r="M184" s="165"/>
      <c r="N184" s="160"/>
      <c r="O184" s="160"/>
      <c r="P184" s="160"/>
      <c r="Q184" s="160"/>
      <c r="R184" s="160"/>
      <c r="S184" s="160"/>
      <c r="T184" s="166"/>
      <c r="AT184" s="167" t="s">
        <v>274</v>
      </c>
      <c r="AU184" s="167" t="s">
        <v>80</v>
      </c>
      <c r="AV184" s="167" t="s">
        <v>80</v>
      </c>
      <c r="AW184" s="167" t="s">
        <v>122</v>
      </c>
      <c r="AX184" s="167" t="s">
        <v>72</v>
      </c>
      <c r="AY184" s="167" t="s">
        <v>149</v>
      </c>
    </row>
    <row r="185" spans="2:65" s="6" customFormat="1" ht="15.75" customHeight="1" x14ac:dyDescent="0.3">
      <c r="B185" s="168"/>
      <c r="C185" s="169"/>
      <c r="D185" s="161" t="s">
        <v>274</v>
      </c>
      <c r="E185" s="169"/>
      <c r="F185" s="170" t="s">
        <v>276</v>
      </c>
      <c r="G185" s="169"/>
      <c r="H185" s="171">
        <v>72</v>
      </c>
      <c r="J185" s="169"/>
      <c r="K185" s="169"/>
      <c r="L185" s="172"/>
      <c r="M185" s="173"/>
      <c r="N185" s="169"/>
      <c r="O185" s="169"/>
      <c r="P185" s="169"/>
      <c r="Q185" s="169"/>
      <c r="R185" s="169"/>
      <c r="S185" s="169"/>
      <c r="T185" s="174"/>
      <c r="AT185" s="175" t="s">
        <v>274</v>
      </c>
      <c r="AU185" s="175" t="s">
        <v>80</v>
      </c>
      <c r="AV185" s="175" t="s">
        <v>158</v>
      </c>
      <c r="AW185" s="175" t="s">
        <v>122</v>
      </c>
      <c r="AX185" s="175" t="s">
        <v>21</v>
      </c>
      <c r="AY185" s="175" t="s">
        <v>149</v>
      </c>
    </row>
    <row r="186" spans="2:65" s="6" customFormat="1" ht="27" customHeight="1" x14ac:dyDescent="0.3">
      <c r="B186" s="23"/>
      <c r="C186" s="145" t="s">
        <v>177</v>
      </c>
      <c r="D186" s="145" t="s">
        <v>154</v>
      </c>
      <c r="E186" s="146" t="s">
        <v>299</v>
      </c>
      <c r="F186" s="147" t="s">
        <v>300</v>
      </c>
      <c r="G186" s="148" t="s">
        <v>272</v>
      </c>
      <c r="H186" s="149">
        <v>60</v>
      </c>
      <c r="I186" s="150"/>
      <c r="J186" s="151">
        <f>ROUND($I$186*$H$186,2)</f>
        <v>0</v>
      </c>
      <c r="K186" s="147"/>
      <c r="L186" s="43"/>
      <c r="M186" s="152"/>
      <c r="N186" s="153" t="s">
        <v>43</v>
      </c>
      <c r="O186" s="24"/>
      <c r="P186" s="154">
        <f>$O$186*$H$186</f>
        <v>0</v>
      </c>
      <c r="Q186" s="154">
        <v>0</v>
      </c>
      <c r="R186" s="154">
        <f>$Q$186*$H$186</f>
        <v>0</v>
      </c>
      <c r="S186" s="154">
        <v>0</v>
      </c>
      <c r="T186" s="155">
        <f>$S$186*$H$186</f>
        <v>0</v>
      </c>
      <c r="AR186" s="89" t="s">
        <v>158</v>
      </c>
      <c r="AT186" s="89" t="s">
        <v>154</v>
      </c>
      <c r="AU186" s="89" t="s">
        <v>80</v>
      </c>
      <c r="AY186" s="6" t="s">
        <v>149</v>
      </c>
      <c r="BE186" s="156">
        <f>IF($N$186="základní",$J$186,0)</f>
        <v>0</v>
      </c>
      <c r="BF186" s="156">
        <f>IF($N$186="snížená",$J$186,0)</f>
        <v>0</v>
      </c>
      <c r="BG186" s="156">
        <f>IF($N$186="zákl. přenesená",$J$186,0)</f>
        <v>0</v>
      </c>
      <c r="BH186" s="156">
        <f>IF($N$186="sníž. přenesená",$J$186,0)</f>
        <v>0</v>
      </c>
      <c r="BI186" s="156">
        <f>IF($N$186="nulová",$J$186,0)</f>
        <v>0</v>
      </c>
      <c r="BJ186" s="89" t="s">
        <v>21</v>
      </c>
      <c r="BK186" s="156">
        <f>ROUND($I$186*$H$186,2)</f>
        <v>0</v>
      </c>
      <c r="BL186" s="89" t="s">
        <v>158</v>
      </c>
      <c r="BM186" s="89" t="s">
        <v>290</v>
      </c>
    </row>
    <row r="187" spans="2:65" s="6" customFormat="1" ht="16.5" customHeight="1" x14ac:dyDescent="0.3">
      <c r="B187" s="23"/>
      <c r="C187" s="24"/>
      <c r="D187" s="157" t="s">
        <v>159</v>
      </c>
      <c r="E187" s="24"/>
      <c r="F187" s="158" t="s">
        <v>300</v>
      </c>
      <c r="G187" s="24"/>
      <c r="H187" s="24"/>
      <c r="J187" s="24"/>
      <c r="K187" s="24"/>
      <c r="L187" s="43"/>
      <c r="M187" s="56"/>
      <c r="N187" s="24"/>
      <c r="O187" s="24"/>
      <c r="P187" s="24"/>
      <c r="Q187" s="24"/>
      <c r="R187" s="24"/>
      <c r="S187" s="24"/>
      <c r="T187" s="57"/>
      <c r="AT187" s="6" t="s">
        <v>159</v>
      </c>
      <c r="AU187" s="6" t="s">
        <v>80</v>
      </c>
    </row>
    <row r="188" spans="2:65" s="6" customFormat="1" ht="15.75" customHeight="1" x14ac:dyDescent="0.3">
      <c r="B188" s="159"/>
      <c r="C188" s="160"/>
      <c r="D188" s="161" t="s">
        <v>274</v>
      </c>
      <c r="E188" s="160"/>
      <c r="F188" s="162" t="s">
        <v>1095</v>
      </c>
      <c r="G188" s="160"/>
      <c r="H188" s="163">
        <v>60</v>
      </c>
      <c r="J188" s="160"/>
      <c r="K188" s="160"/>
      <c r="L188" s="164"/>
      <c r="M188" s="165"/>
      <c r="N188" s="160"/>
      <c r="O188" s="160"/>
      <c r="P188" s="160"/>
      <c r="Q188" s="160"/>
      <c r="R188" s="160"/>
      <c r="S188" s="160"/>
      <c r="T188" s="166"/>
      <c r="AT188" s="167" t="s">
        <v>274</v>
      </c>
      <c r="AU188" s="167" t="s">
        <v>80</v>
      </c>
      <c r="AV188" s="167" t="s">
        <v>80</v>
      </c>
      <c r="AW188" s="167" t="s">
        <v>122</v>
      </c>
      <c r="AX188" s="167" t="s">
        <v>72</v>
      </c>
      <c r="AY188" s="167" t="s">
        <v>149</v>
      </c>
    </row>
    <row r="189" spans="2:65" s="6" customFormat="1" ht="15.75" customHeight="1" x14ac:dyDescent="0.3">
      <c r="B189" s="168"/>
      <c r="C189" s="169"/>
      <c r="D189" s="161" t="s">
        <v>274</v>
      </c>
      <c r="E189" s="169"/>
      <c r="F189" s="170" t="s">
        <v>276</v>
      </c>
      <c r="G189" s="169"/>
      <c r="H189" s="171">
        <v>60</v>
      </c>
      <c r="J189" s="169"/>
      <c r="K189" s="169"/>
      <c r="L189" s="172"/>
      <c r="M189" s="173"/>
      <c r="N189" s="169"/>
      <c r="O189" s="169"/>
      <c r="P189" s="169"/>
      <c r="Q189" s="169"/>
      <c r="R189" s="169"/>
      <c r="S189" s="169"/>
      <c r="T189" s="174"/>
      <c r="AT189" s="175" t="s">
        <v>274</v>
      </c>
      <c r="AU189" s="175" t="s">
        <v>80</v>
      </c>
      <c r="AV189" s="175" t="s">
        <v>158</v>
      </c>
      <c r="AW189" s="175" t="s">
        <v>122</v>
      </c>
      <c r="AX189" s="175" t="s">
        <v>21</v>
      </c>
      <c r="AY189" s="175" t="s">
        <v>149</v>
      </c>
    </row>
    <row r="190" spans="2:65" s="6" customFormat="1" ht="39" customHeight="1" x14ac:dyDescent="0.3">
      <c r="B190" s="23"/>
      <c r="C190" s="145" t="s">
        <v>180</v>
      </c>
      <c r="D190" s="145" t="s">
        <v>154</v>
      </c>
      <c r="E190" s="146" t="s">
        <v>302</v>
      </c>
      <c r="F190" s="147" t="s">
        <v>303</v>
      </c>
      <c r="G190" s="148" t="s">
        <v>272</v>
      </c>
      <c r="H190" s="149">
        <v>20</v>
      </c>
      <c r="I190" s="150"/>
      <c r="J190" s="151">
        <f>ROUND($I$190*$H$190,2)</f>
        <v>0</v>
      </c>
      <c r="K190" s="147"/>
      <c r="L190" s="43"/>
      <c r="M190" s="152"/>
      <c r="N190" s="153" t="s">
        <v>43</v>
      </c>
      <c r="O190" s="24"/>
      <c r="P190" s="154">
        <f>$O$190*$H$190</f>
        <v>0</v>
      </c>
      <c r="Q190" s="154">
        <v>0</v>
      </c>
      <c r="R190" s="154">
        <f>$Q$190*$H$190</f>
        <v>0</v>
      </c>
      <c r="S190" s="154">
        <v>0</v>
      </c>
      <c r="T190" s="155">
        <f>$S$190*$H$190</f>
        <v>0</v>
      </c>
      <c r="AR190" s="89" t="s">
        <v>158</v>
      </c>
      <c r="AT190" s="89" t="s">
        <v>154</v>
      </c>
      <c r="AU190" s="89" t="s">
        <v>80</v>
      </c>
      <c r="AY190" s="6" t="s">
        <v>149</v>
      </c>
      <c r="BE190" s="156">
        <f>IF($N$190="základní",$J$190,0)</f>
        <v>0</v>
      </c>
      <c r="BF190" s="156">
        <f>IF($N$190="snížená",$J$190,0)</f>
        <v>0</v>
      </c>
      <c r="BG190" s="156">
        <f>IF($N$190="zákl. přenesená",$J$190,0)</f>
        <v>0</v>
      </c>
      <c r="BH190" s="156">
        <f>IF($N$190="sníž. přenesená",$J$190,0)</f>
        <v>0</v>
      </c>
      <c r="BI190" s="156">
        <f>IF($N$190="nulová",$J$190,0)</f>
        <v>0</v>
      </c>
      <c r="BJ190" s="89" t="s">
        <v>21</v>
      </c>
      <c r="BK190" s="156">
        <f>ROUND($I$190*$H$190,2)</f>
        <v>0</v>
      </c>
      <c r="BL190" s="89" t="s">
        <v>158</v>
      </c>
      <c r="BM190" s="89" t="s">
        <v>293</v>
      </c>
    </row>
    <row r="191" spans="2:65" s="6" customFormat="1" ht="27" customHeight="1" x14ac:dyDescent="0.3">
      <c r="B191" s="23"/>
      <c r="C191" s="24"/>
      <c r="D191" s="157" t="s">
        <v>159</v>
      </c>
      <c r="E191" s="24"/>
      <c r="F191" s="158" t="s">
        <v>303</v>
      </c>
      <c r="G191" s="24"/>
      <c r="H191" s="24"/>
      <c r="J191" s="24"/>
      <c r="K191" s="24"/>
      <c r="L191" s="43"/>
      <c r="M191" s="56"/>
      <c r="N191" s="24"/>
      <c r="O191" s="24"/>
      <c r="P191" s="24"/>
      <c r="Q191" s="24"/>
      <c r="R191" s="24"/>
      <c r="S191" s="24"/>
      <c r="T191" s="57"/>
      <c r="AT191" s="6" t="s">
        <v>159</v>
      </c>
      <c r="AU191" s="6" t="s">
        <v>80</v>
      </c>
    </row>
    <row r="192" spans="2:65" s="6" customFormat="1" ht="15.75" customHeight="1" x14ac:dyDescent="0.3">
      <c r="B192" s="159"/>
      <c r="C192" s="160"/>
      <c r="D192" s="161" t="s">
        <v>274</v>
      </c>
      <c r="E192" s="160"/>
      <c r="F192" s="162" t="s">
        <v>213</v>
      </c>
      <c r="G192" s="160"/>
      <c r="H192" s="163">
        <v>20</v>
      </c>
      <c r="J192" s="160"/>
      <c r="K192" s="160"/>
      <c r="L192" s="164"/>
      <c r="M192" s="165"/>
      <c r="N192" s="160"/>
      <c r="O192" s="160"/>
      <c r="P192" s="160"/>
      <c r="Q192" s="160"/>
      <c r="R192" s="160"/>
      <c r="S192" s="160"/>
      <c r="T192" s="166"/>
      <c r="AT192" s="167" t="s">
        <v>274</v>
      </c>
      <c r="AU192" s="167" t="s">
        <v>80</v>
      </c>
      <c r="AV192" s="167" t="s">
        <v>80</v>
      </c>
      <c r="AW192" s="167" t="s">
        <v>122</v>
      </c>
      <c r="AX192" s="167" t="s">
        <v>72</v>
      </c>
      <c r="AY192" s="167" t="s">
        <v>149</v>
      </c>
    </row>
    <row r="193" spans="2:65" s="6" customFormat="1" ht="15.75" customHeight="1" x14ac:dyDescent="0.3">
      <c r="B193" s="168"/>
      <c r="C193" s="169"/>
      <c r="D193" s="161" t="s">
        <v>274</v>
      </c>
      <c r="E193" s="169"/>
      <c r="F193" s="170" t="s">
        <v>276</v>
      </c>
      <c r="G193" s="169"/>
      <c r="H193" s="171">
        <v>20</v>
      </c>
      <c r="J193" s="169"/>
      <c r="K193" s="169"/>
      <c r="L193" s="172"/>
      <c r="M193" s="173"/>
      <c r="N193" s="169"/>
      <c r="O193" s="169"/>
      <c r="P193" s="169"/>
      <c r="Q193" s="169"/>
      <c r="R193" s="169"/>
      <c r="S193" s="169"/>
      <c r="T193" s="174"/>
      <c r="AT193" s="175" t="s">
        <v>274</v>
      </c>
      <c r="AU193" s="175" t="s">
        <v>80</v>
      </c>
      <c r="AV193" s="175" t="s">
        <v>158</v>
      </c>
      <c r="AW193" s="175" t="s">
        <v>122</v>
      </c>
      <c r="AX193" s="175" t="s">
        <v>21</v>
      </c>
      <c r="AY193" s="175" t="s">
        <v>149</v>
      </c>
    </row>
    <row r="194" spans="2:65" s="6" customFormat="1" ht="15.75" customHeight="1" x14ac:dyDescent="0.3">
      <c r="B194" s="23"/>
      <c r="C194" s="145" t="s">
        <v>26</v>
      </c>
      <c r="D194" s="145" t="s">
        <v>154</v>
      </c>
      <c r="E194" s="146" t="s">
        <v>305</v>
      </c>
      <c r="F194" s="147" t="s">
        <v>306</v>
      </c>
      <c r="G194" s="148" t="s">
        <v>272</v>
      </c>
      <c r="H194" s="149">
        <v>488</v>
      </c>
      <c r="I194" s="150"/>
      <c r="J194" s="151">
        <f>ROUND($I$194*$H$194,2)</f>
        <v>0</v>
      </c>
      <c r="K194" s="147"/>
      <c r="L194" s="43"/>
      <c r="M194" s="152"/>
      <c r="N194" s="153" t="s">
        <v>43</v>
      </c>
      <c r="O194" s="24"/>
      <c r="P194" s="154">
        <f>$O$194*$H$194</f>
        <v>0</v>
      </c>
      <c r="Q194" s="154">
        <v>0</v>
      </c>
      <c r="R194" s="154">
        <f>$Q$194*$H$194</f>
        <v>0</v>
      </c>
      <c r="S194" s="154">
        <v>0</v>
      </c>
      <c r="T194" s="155">
        <f>$S$194*$H$194</f>
        <v>0</v>
      </c>
      <c r="AR194" s="89" t="s">
        <v>158</v>
      </c>
      <c r="AT194" s="89" t="s">
        <v>154</v>
      </c>
      <c r="AU194" s="89" t="s">
        <v>80</v>
      </c>
      <c r="AY194" s="6" t="s">
        <v>149</v>
      </c>
      <c r="BE194" s="156">
        <f>IF($N$194="základní",$J$194,0)</f>
        <v>0</v>
      </c>
      <c r="BF194" s="156">
        <f>IF($N$194="snížená",$J$194,0)</f>
        <v>0</v>
      </c>
      <c r="BG194" s="156">
        <f>IF($N$194="zákl. přenesená",$J$194,0)</f>
        <v>0</v>
      </c>
      <c r="BH194" s="156">
        <f>IF($N$194="sníž. přenesená",$J$194,0)</f>
        <v>0</v>
      </c>
      <c r="BI194" s="156">
        <f>IF($N$194="nulová",$J$194,0)</f>
        <v>0</v>
      </c>
      <c r="BJ194" s="89" t="s">
        <v>21</v>
      </c>
      <c r="BK194" s="156">
        <f>ROUND($I$194*$H$194,2)</f>
        <v>0</v>
      </c>
      <c r="BL194" s="89" t="s">
        <v>158</v>
      </c>
      <c r="BM194" s="89" t="s">
        <v>297</v>
      </c>
    </row>
    <row r="195" spans="2:65" s="6" customFormat="1" ht="16.5" customHeight="1" x14ac:dyDescent="0.3">
      <c r="B195" s="23"/>
      <c r="C195" s="24"/>
      <c r="D195" s="157" t="s">
        <v>159</v>
      </c>
      <c r="E195" s="24"/>
      <c r="F195" s="158" t="s">
        <v>306</v>
      </c>
      <c r="G195" s="24"/>
      <c r="H195" s="24"/>
      <c r="J195" s="24"/>
      <c r="K195" s="24"/>
      <c r="L195" s="43"/>
      <c r="M195" s="56"/>
      <c r="N195" s="24"/>
      <c r="O195" s="24"/>
      <c r="P195" s="24"/>
      <c r="Q195" s="24"/>
      <c r="R195" s="24"/>
      <c r="S195" s="24"/>
      <c r="T195" s="57"/>
      <c r="AT195" s="6" t="s">
        <v>159</v>
      </c>
      <c r="AU195" s="6" t="s">
        <v>80</v>
      </c>
    </row>
    <row r="196" spans="2:65" s="6" customFormat="1" ht="15.75" customHeight="1" x14ac:dyDescent="0.3">
      <c r="B196" s="23"/>
      <c r="C196" s="145" t="s">
        <v>185</v>
      </c>
      <c r="D196" s="145" t="s">
        <v>154</v>
      </c>
      <c r="E196" s="146" t="s">
        <v>308</v>
      </c>
      <c r="F196" s="147" t="s">
        <v>309</v>
      </c>
      <c r="G196" s="148" t="s">
        <v>157</v>
      </c>
      <c r="H196" s="149">
        <v>86</v>
      </c>
      <c r="I196" s="150"/>
      <c r="J196" s="151">
        <f>ROUND($I$196*$H$196,2)</f>
        <v>0</v>
      </c>
      <c r="K196" s="147"/>
      <c r="L196" s="43"/>
      <c r="M196" s="152"/>
      <c r="N196" s="153" t="s">
        <v>43</v>
      </c>
      <c r="O196" s="24"/>
      <c r="P196" s="154">
        <f>$O$196*$H$196</f>
        <v>0</v>
      </c>
      <c r="Q196" s="154">
        <v>0</v>
      </c>
      <c r="R196" s="154">
        <f>$Q$196*$H$196</f>
        <v>0</v>
      </c>
      <c r="S196" s="154">
        <v>0</v>
      </c>
      <c r="T196" s="155">
        <f>$S$196*$H$196</f>
        <v>0</v>
      </c>
      <c r="AR196" s="89" t="s">
        <v>158</v>
      </c>
      <c r="AT196" s="89" t="s">
        <v>154</v>
      </c>
      <c r="AU196" s="89" t="s">
        <v>80</v>
      </c>
      <c r="AY196" s="6" t="s">
        <v>149</v>
      </c>
      <c r="BE196" s="156">
        <f>IF($N$196="základní",$J$196,0)</f>
        <v>0</v>
      </c>
      <c r="BF196" s="156">
        <f>IF($N$196="snížená",$J$196,0)</f>
        <v>0</v>
      </c>
      <c r="BG196" s="156">
        <f>IF($N$196="zákl. přenesená",$J$196,0)</f>
        <v>0</v>
      </c>
      <c r="BH196" s="156">
        <f>IF($N$196="sníž. přenesená",$J$196,0)</f>
        <v>0</v>
      </c>
      <c r="BI196" s="156">
        <f>IF($N$196="nulová",$J$196,0)</f>
        <v>0</v>
      </c>
      <c r="BJ196" s="89" t="s">
        <v>21</v>
      </c>
      <c r="BK196" s="156">
        <f>ROUND($I$196*$H$196,2)</f>
        <v>0</v>
      </c>
      <c r="BL196" s="89" t="s">
        <v>158</v>
      </c>
      <c r="BM196" s="89" t="s">
        <v>301</v>
      </c>
    </row>
    <row r="197" spans="2:65" s="6" customFormat="1" ht="16.5" customHeight="1" x14ac:dyDescent="0.3">
      <c r="B197" s="23"/>
      <c r="C197" s="24"/>
      <c r="D197" s="157" t="s">
        <v>159</v>
      </c>
      <c r="E197" s="24"/>
      <c r="F197" s="158" t="s">
        <v>309</v>
      </c>
      <c r="G197" s="24"/>
      <c r="H197" s="24"/>
      <c r="J197" s="24"/>
      <c r="K197" s="24"/>
      <c r="L197" s="43"/>
      <c r="M197" s="56"/>
      <c r="N197" s="24"/>
      <c r="O197" s="24"/>
      <c r="P197" s="24"/>
      <c r="Q197" s="24"/>
      <c r="R197" s="24"/>
      <c r="S197" s="24"/>
      <c r="T197" s="57"/>
      <c r="AT197" s="6" t="s">
        <v>159</v>
      </c>
      <c r="AU197" s="6" t="s">
        <v>80</v>
      </c>
    </row>
    <row r="198" spans="2:65" s="132" customFormat="1" ht="30.75" customHeight="1" x14ac:dyDescent="0.3">
      <c r="B198" s="133"/>
      <c r="C198" s="134"/>
      <c r="D198" s="134" t="s">
        <v>71</v>
      </c>
      <c r="E198" s="143" t="s">
        <v>268</v>
      </c>
      <c r="F198" s="143" t="s">
        <v>312</v>
      </c>
      <c r="G198" s="134"/>
      <c r="H198" s="134"/>
      <c r="J198" s="144">
        <f>$BK$198</f>
        <v>0</v>
      </c>
      <c r="K198" s="134"/>
      <c r="L198" s="137"/>
      <c r="M198" s="138"/>
      <c r="N198" s="134"/>
      <c r="O198" s="134"/>
      <c r="P198" s="139">
        <f>SUM($P$199:$P$214)</f>
        <v>0</v>
      </c>
      <c r="Q198" s="134"/>
      <c r="R198" s="139">
        <f>SUM($R$199:$R$214)</f>
        <v>0</v>
      </c>
      <c r="S198" s="134"/>
      <c r="T198" s="140">
        <f>SUM($T$199:$T$214)</f>
        <v>0</v>
      </c>
      <c r="AR198" s="141" t="s">
        <v>21</v>
      </c>
      <c r="AT198" s="141" t="s">
        <v>71</v>
      </c>
      <c r="AU198" s="141" t="s">
        <v>21</v>
      </c>
      <c r="AY198" s="141" t="s">
        <v>149</v>
      </c>
      <c r="BK198" s="142">
        <f>SUM($BK$199:$BK$214)</f>
        <v>0</v>
      </c>
    </row>
    <row r="199" spans="2:65" s="6" customFormat="1" ht="15.75" customHeight="1" x14ac:dyDescent="0.3">
      <c r="B199" s="23"/>
      <c r="C199" s="145" t="s">
        <v>21</v>
      </c>
      <c r="D199" s="145" t="s">
        <v>154</v>
      </c>
      <c r="E199" s="146" t="s">
        <v>313</v>
      </c>
      <c r="F199" s="147" t="s">
        <v>314</v>
      </c>
      <c r="G199" s="148" t="s">
        <v>272</v>
      </c>
      <c r="H199" s="149">
        <v>14</v>
      </c>
      <c r="I199" s="150"/>
      <c r="J199" s="151">
        <f>ROUND($I$199*$H$199,2)</f>
        <v>0</v>
      </c>
      <c r="K199" s="147"/>
      <c r="L199" s="43"/>
      <c r="M199" s="152"/>
      <c r="N199" s="153" t="s">
        <v>43</v>
      </c>
      <c r="O199" s="24"/>
      <c r="P199" s="154">
        <f>$O$199*$H$199</f>
        <v>0</v>
      </c>
      <c r="Q199" s="154">
        <v>0</v>
      </c>
      <c r="R199" s="154">
        <f>$Q$199*$H$199</f>
        <v>0</v>
      </c>
      <c r="S199" s="154">
        <v>0</v>
      </c>
      <c r="T199" s="155">
        <f>$S$199*$H$199</f>
        <v>0</v>
      </c>
      <c r="AR199" s="89" t="s">
        <v>158</v>
      </c>
      <c r="AT199" s="89" t="s">
        <v>154</v>
      </c>
      <c r="AU199" s="89" t="s">
        <v>80</v>
      </c>
      <c r="AY199" s="6" t="s">
        <v>149</v>
      </c>
      <c r="BE199" s="156">
        <f>IF($N$199="základní",$J$199,0)</f>
        <v>0</v>
      </c>
      <c r="BF199" s="156">
        <f>IF($N$199="snížená",$J$199,0)</f>
        <v>0</v>
      </c>
      <c r="BG199" s="156">
        <f>IF($N$199="zákl. přenesená",$J$199,0)</f>
        <v>0</v>
      </c>
      <c r="BH199" s="156">
        <f>IF($N$199="sníž. přenesená",$J$199,0)</f>
        <v>0</v>
      </c>
      <c r="BI199" s="156">
        <f>IF($N$199="nulová",$J$199,0)</f>
        <v>0</v>
      </c>
      <c r="BJ199" s="89" t="s">
        <v>21</v>
      </c>
      <c r="BK199" s="156">
        <f>ROUND($I$199*$H$199,2)</f>
        <v>0</v>
      </c>
      <c r="BL199" s="89" t="s">
        <v>158</v>
      </c>
      <c r="BM199" s="89" t="s">
        <v>304</v>
      </c>
    </row>
    <row r="200" spans="2:65" s="6" customFormat="1" ht="16.5" customHeight="1" x14ac:dyDescent="0.3">
      <c r="B200" s="23"/>
      <c r="C200" s="24"/>
      <c r="D200" s="157" t="s">
        <v>159</v>
      </c>
      <c r="E200" s="24"/>
      <c r="F200" s="158" t="s">
        <v>314</v>
      </c>
      <c r="G200" s="24"/>
      <c r="H200" s="24"/>
      <c r="J200" s="24"/>
      <c r="K200" s="24"/>
      <c r="L200" s="43"/>
      <c r="M200" s="56"/>
      <c r="N200" s="24"/>
      <c r="O200" s="24"/>
      <c r="P200" s="24"/>
      <c r="Q200" s="24"/>
      <c r="R200" s="24"/>
      <c r="S200" s="24"/>
      <c r="T200" s="57"/>
      <c r="AT200" s="6" t="s">
        <v>159</v>
      </c>
      <c r="AU200" s="6" t="s">
        <v>80</v>
      </c>
    </row>
    <row r="201" spans="2:65" s="6" customFormat="1" ht="15.75" customHeight="1" x14ac:dyDescent="0.3">
      <c r="B201" s="159"/>
      <c r="C201" s="160"/>
      <c r="D201" s="161" t="s">
        <v>274</v>
      </c>
      <c r="E201" s="160"/>
      <c r="F201" s="162" t="s">
        <v>1096</v>
      </c>
      <c r="G201" s="160"/>
      <c r="H201" s="163">
        <v>14</v>
      </c>
      <c r="J201" s="160"/>
      <c r="K201" s="160"/>
      <c r="L201" s="164"/>
      <c r="M201" s="165"/>
      <c r="N201" s="160"/>
      <c r="O201" s="160"/>
      <c r="P201" s="160"/>
      <c r="Q201" s="160"/>
      <c r="R201" s="160"/>
      <c r="S201" s="160"/>
      <c r="T201" s="166"/>
      <c r="AT201" s="167" t="s">
        <v>274</v>
      </c>
      <c r="AU201" s="167" t="s">
        <v>80</v>
      </c>
      <c r="AV201" s="167" t="s">
        <v>80</v>
      </c>
      <c r="AW201" s="167" t="s">
        <v>122</v>
      </c>
      <c r="AX201" s="167" t="s">
        <v>72</v>
      </c>
      <c r="AY201" s="167" t="s">
        <v>149</v>
      </c>
    </row>
    <row r="202" spans="2:65" s="6" customFormat="1" ht="15.75" customHeight="1" x14ac:dyDescent="0.3">
      <c r="B202" s="168"/>
      <c r="C202" s="169"/>
      <c r="D202" s="161" t="s">
        <v>274</v>
      </c>
      <c r="E202" s="169"/>
      <c r="F202" s="170" t="s">
        <v>276</v>
      </c>
      <c r="G202" s="169"/>
      <c r="H202" s="171">
        <v>14</v>
      </c>
      <c r="J202" s="169"/>
      <c r="K202" s="169"/>
      <c r="L202" s="172"/>
      <c r="M202" s="173"/>
      <c r="N202" s="169"/>
      <c r="O202" s="169"/>
      <c r="P202" s="169"/>
      <c r="Q202" s="169"/>
      <c r="R202" s="169"/>
      <c r="S202" s="169"/>
      <c r="T202" s="174"/>
      <c r="AT202" s="175" t="s">
        <v>274</v>
      </c>
      <c r="AU202" s="175" t="s">
        <v>80</v>
      </c>
      <c r="AV202" s="175" t="s">
        <v>158</v>
      </c>
      <c r="AW202" s="175" t="s">
        <v>122</v>
      </c>
      <c r="AX202" s="175" t="s">
        <v>21</v>
      </c>
      <c r="AY202" s="175" t="s">
        <v>149</v>
      </c>
    </row>
    <row r="203" spans="2:65" s="6" customFormat="1" ht="15.75" customHeight="1" x14ac:dyDescent="0.3">
      <c r="B203" s="23"/>
      <c r="C203" s="145" t="s">
        <v>80</v>
      </c>
      <c r="D203" s="145" t="s">
        <v>154</v>
      </c>
      <c r="E203" s="146" t="s">
        <v>317</v>
      </c>
      <c r="F203" s="147" t="s">
        <v>318</v>
      </c>
      <c r="G203" s="148" t="s">
        <v>272</v>
      </c>
      <c r="H203" s="149">
        <v>5</v>
      </c>
      <c r="I203" s="150"/>
      <c r="J203" s="151">
        <f>ROUND($I$203*$H$203,2)</f>
        <v>0</v>
      </c>
      <c r="K203" s="147"/>
      <c r="L203" s="43"/>
      <c r="M203" s="152"/>
      <c r="N203" s="153" t="s">
        <v>43</v>
      </c>
      <c r="O203" s="24"/>
      <c r="P203" s="154">
        <f>$O$203*$H$203</f>
        <v>0</v>
      </c>
      <c r="Q203" s="154">
        <v>0</v>
      </c>
      <c r="R203" s="154">
        <f>$Q$203*$H$203</f>
        <v>0</v>
      </c>
      <c r="S203" s="154">
        <v>0</v>
      </c>
      <c r="T203" s="155">
        <f>$S$203*$H$203</f>
        <v>0</v>
      </c>
      <c r="AR203" s="89" t="s">
        <v>158</v>
      </c>
      <c r="AT203" s="89" t="s">
        <v>154</v>
      </c>
      <c r="AU203" s="89" t="s">
        <v>80</v>
      </c>
      <c r="AY203" s="6" t="s">
        <v>149</v>
      </c>
      <c r="BE203" s="156">
        <f>IF($N$203="základní",$J$203,0)</f>
        <v>0</v>
      </c>
      <c r="BF203" s="156">
        <f>IF($N$203="snížená",$J$203,0)</f>
        <v>0</v>
      </c>
      <c r="BG203" s="156">
        <f>IF($N$203="zákl. přenesená",$J$203,0)</f>
        <v>0</v>
      </c>
      <c r="BH203" s="156">
        <f>IF($N$203="sníž. přenesená",$J$203,0)</f>
        <v>0</v>
      </c>
      <c r="BI203" s="156">
        <f>IF($N$203="nulová",$J$203,0)</f>
        <v>0</v>
      </c>
      <c r="BJ203" s="89" t="s">
        <v>21</v>
      </c>
      <c r="BK203" s="156">
        <f>ROUND($I$203*$H$203,2)</f>
        <v>0</v>
      </c>
      <c r="BL203" s="89" t="s">
        <v>158</v>
      </c>
      <c r="BM203" s="89" t="s">
        <v>307</v>
      </c>
    </row>
    <row r="204" spans="2:65" s="6" customFormat="1" ht="16.5" customHeight="1" x14ac:dyDescent="0.3">
      <c r="B204" s="23"/>
      <c r="C204" s="24"/>
      <c r="D204" s="157" t="s">
        <v>159</v>
      </c>
      <c r="E204" s="24"/>
      <c r="F204" s="158" t="s">
        <v>318</v>
      </c>
      <c r="G204" s="24"/>
      <c r="H204" s="24"/>
      <c r="J204" s="24"/>
      <c r="K204" s="24"/>
      <c r="L204" s="43"/>
      <c r="M204" s="56"/>
      <c r="N204" s="24"/>
      <c r="O204" s="24"/>
      <c r="P204" s="24"/>
      <c r="Q204" s="24"/>
      <c r="R204" s="24"/>
      <c r="S204" s="24"/>
      <c r="T204" s="57"/>
      <c r="AT204" s="6" t="s">
        <v>159</v>
      </c>
      <c r="AU204" s="6" t="s">
        <v>80</v>
      </c>
    </row>
    <row r="205" spans="2:65" s="6" customFormat="1" ht="15.75" customHeight="1" x14ac:dyDescent="0.3">
      <c r="B205" s="159"/>
      <c r="C205" s="160"/>
      <c r="D205" s="161" t="s">
        <v>274</v>
      </c>
      <c r="E205" s="160"/>
      <c r="F205" s="162" t="s">
        <v>1097</v>
      </c>
      <c r="G205" s="160"/>
      <c r="H205" s="163">
        <v>5</v>
      </c>
      <c r="J205" s="160"/>
      <c r="K205" s="160"/>
      <c r="L205" s="164"/>
      <c r="M205" s="165"/>
      <c r="N205" s="160"/>
      <c r="O205" s="160"/>
      <c r="P205" s="160"/>
      <c r="Q205" s="160"/>
      <c r="R205" s="160"/>
      <c r="S205" s="160"/>
      <c r="T205" s="166"/>
      <c r="AT205" s="167" t="s">
        <v>274</v>
      </c>
      <c r="AU205" s="167" t="s">
        <v>80</v>
      </c>
      <c r="AV205" s="167" t="s">
        <v>80</v>
      </c>
      <c r="AW205" s="167" t="s">
        <v>122</v>
      </c>
      <c r="AX205" s="167" t="s">
        <v>72</v>
      </c>
      <c r="AY205" s="167" t="s">
        <v>149</v>
      </c>
    </row>
    <row r="206" spans="2:65" s="6" customFormat="1" ht="15.75" customHeight="1" x14ac:dyDescent="0.3">
      <c r="B206" s="168"/>
      <c r="C206" s="169"/>
      <c r="D206" s="161" t="s">
        <v>274</v>
      </c>
      <c r="E206" s="169"/>
      <c r="F206" s="170" t="s">
        <v>276</v>
      </c>
      <c r="G206" s="169"/>
      <c r="H206" s="171">
        <v>5</v>
      </c>
      <c r="J206" s="169"/>
      <c r="K206" s="169"/>
      <c r="L206" s="172"/>
      <c r="M206" s="173"/>
      <c r="N206" s="169"/>
      <c r="O206" s="169"/>
      <c r="P206" s="169"/>
      <c r="Q206" s="169"/>
      <c r="R206" s="169"/>
      <c r="S206" s="169"/>
      <c r="T206" s="174"/>
      <c r="AT206" s="175" t="s">
        <v>274</v>
      </c>
      <c r="AU206" s="175" t="s">
        <v>80</v>
      </c>
      <c r="AV206" s="175" t="s">
        <v>158</v>
      </c>
      <c r="AW206" s="175" t="s">
        <v>122</v>
      </c>
      <c r="AX206" s="175" t="s">
        <v>21</v>
      </c>
      <c r="AY206" s="175" t="s">
        <v>149</v>
      </c>
    </row>
    <row r="207" spans="2:65" s="6" customFormat="1" ht="15.75" customHeight="1" x14ac:dyDescent="0.3">
      <c r="B207" s="23"/>
      <c r="C207" s="145" t="s">
        <v>162</v>
      </c>
      <c r="D207" s="145" t="s">
        <v>154</v>
      </c>
      <c r="E207" s="146" t="s">
        <v>321</v>
      </c>
      <c r="F207" s="147" t="s">
        <v>322</v>
      </c>
      <c r="G207" s="148" t="s">
        <v>272</v>
      </c>
      <c r="H207" s="149">
        <v>7</v>
      </c>
      <c r="I207" s="150"/>
      <c r="J207" s="151">
        <f>ROUND($I$207*$H$207,2)</f>
        <v>0</v>
      </c>
      <c r="K207" s="147"/>
      <c r="L207" s="43"/>
      <c r="M207" s="152"/>
      <c r="N207" s="153" t="s">
        <v>43</v>
      </c>
      <c r="O207" s="24"/>
      <c r="P207" s="154">
        <f>$O$207*$H$207</f>
        <v>0</v>
      </c>
      <c r="Q207" s="154">
        <v>0</v>
      </c>
      <c r="R207" s="154">
        <f>$Q$207*$H$207</f>
        <v>0</v>
      </c>
      <c r="S207" s="154">
        <v>0</v>
      </c>
      <c r="T207" s="155">
        <f>$S$207*$H$207</f>
        <v>0</v>
      </c>
      <c r="AR207" s="89" t="s">
        <v>158</v>
      </c>
      <c r="AT207" s="89" t="s">
        <v>154</v>
      </c>
      <c r="AU207" s="89" t="s">
        <v>80</v>
      </c>
      <c r="AY207" s="6" t="s">
        <v>149</v>
      </c>
      <c r="BE207" s="156">
        <f>IF($N$207="základní",$J$207,0)</f>
        <v>0</v>
      </c>
      <c r="BF207" s="156">
        <f>IF($N$207="snížená",$J$207,0)</f>
        <v>0</v>
      </c>
      <c r="BG207" s="156">
        <f>IF($N$207="zákl. přenesená",$J$207,0)</f>
        <v>0</v>
      </c>
      <c r="BH207" s="156">
        <f>IF($N$207="sníž. přenesená",$J$207,0)</f>
        <v>0</v>
      </c>
      <c r="BI207" s="156">
        <f>IF($N$207="nulová",$J$207,0)</f>
        <v>0</v>
      </c>
      <c r="BJ207" s="89" t="s">
        <v>21</v>
      </c>
      <c r="BK207" s="156">
        <f>ROUND($I$207*$H$207,2)</f>
        <v>0</v>
      </c>
      <c r="BL207" s="89" t="s">
        <v>158</v>
      </c>
      <c r="BM207" s="89" t="s">
        <v>310</v>
      </c>
    </row>
    <row r="208" spans="2:65" s="6" customFormat="1" ht="16.5" customHeight="1" x14ac:dyDescent="0.3">
      <c r="B208" s="23"/>
      <c r="C208" s="24"/>
      <c r="D208" s="157" t="s">
        <v>159</v>
      </c>
      <c r="E208" s="24"/>
      <c r="F208" s="158" t="s">
        <v>322</v>
      </c>
      <c r="G208" s="24"/>
      <c r="H208" s="24"/>
      <c r="J208" s="24"/>
      <c r="K208" s="24"/>
      <c r="L208" s="43"/>
      <c r="M208" s="56"/>
      <c r="N208" s="24"/>
      <c r="O208" s="24"/>
      <c r="P208" s="24"/>
      <c r="Q208" s="24"/>
      <c r="R208" s="24"/>
      <c r="S208" s="24"/>
      <c r="T208" s="57"/>
      <c r="AT208" s="6" t="s">
        <v>159</v>
      </c>
      <c r="AU208" s="6" t="s">
        <v>80</v>
      </c>
    </row>
    <row r="209" spans="2:65" s="6" customFormat="1" ht="15.75" customHeight="1" x14ac:dyDescent="0.3">
      <c r="B209" s="159"/>
      <c r="C209" s="160"/>
      <c r="D209" s="161" t="s">
        <v>274</v>
      </c>
      <c r="E209" s="160"/>
      <c r="F209" s="162" t="s">
        <v>174</v>
      </c>
      <c r="G209" s="160"/>
      <c r="H209" s="163">
        <v>7</v>
      </c>
      <c r="J209" s="160"/>
      <c r="K209" s="160"/>
      <c r="L209" s="164"/>
      <c r="M209" s="165"/>
      <c r="N209" s="160"/>
      <c r="O209" s="160"/>
      <c r="P209" s="160"/>
      <c r="Q209" s="160"/>
      <c r="R209" s="160"/>
      <c r="S209" s="160"/>
      <c r="T209" s="166"/>
      <c r="AT209" s="167" t="s">
        <v>274</v>
      </c>
      <c r="AU209" s="167" t="s">
        <v>80</v>
      </c>
      <c r="AV209" s="167" t="s">
        <v>80</v>
      </c>
      <c r="AW209" s="167" t="s">
        <v>122</v>
      </c>
      <c r="AX209" s="167" t="s">
        <v>72</v>
      </c>
      <c r="AY209" s="167" t="s">
        <v>149</v>
      </c>
    </row>
    <row r="210" spans="2:65" s="6" customFormat="1" ht="15.75" customHeight="1" x14ac:dyDescent="0.3">
      <c r="B210" s="168"/>
      <c r="C210" s="169"/>
      <c r="D210" s="161" t="s">
        <v>274</v>
      </c>
      <c r="E210" s="169"/>
      <c r="F210" s="170" t="s">
        <v>276</v>
      </c>
      <c r="G210" s="169"/>
      <c r="H210" s="171">
        <v>7</v>
      </c>
      <c r="J210" s="169"/>
      <c r="K210" s="169"/>
      <c r="L210" s="172"/>
      <c r="M210" s="173"/>
      <c r="N210" s="169"/>
      <c r="O210" s="169"/>
      <c r="P210" s="169"/>
      <c r="Q210" s="169"/>
      <c r="R210" s="169"/>
      <c r="S210" s="169"/>
      <c r="T210" s="174"/>
      <c r="AT210" s="175" t="s">
        <v>274</v>
      </c>
      <c r="AU210" s="175" t="s">
        <v>80</v>
      </c>
      <c r="AV210" s="175" t="s">
        <v>158</v>
      </c>
      <c r="AW210" s="175" t="s">
        <v>122</v>
      </c>
      <c r="AX210" s="175" t="s">
        <v>21</v>
      </c>
      <c r="AY210" s="175" t="s">
        <v>149</v>
      </c>
    </row>
    <row r="211" spans="2:65" s="6" customFormat="1" ht="15.75" customHeight="1" x14ac:dyDescent="0.3">
      <c r="B211" s="23"/>
      <c r="C211" s="145" t="s">
        <v>158</v>
      </c>
      <c r="D211" s="145" t="s">
        <v>154</v>
      </c>
      <c r="E211" s="146" t="s">
        <v>324</v>
      </c>
      <c r="F211" s="147" t="s">
        <v>325</v>
      </c>
      <c r="G211" s="148" t="s">
        <v>272</v>
      </c>
      <c r="H211" s="149">
        <v>60</v>
      </c>
      <c r="I211" s="150"/>
      <c r="J211" s="151">
        <f>ROUND($I$211*$H$211,2)</f>
        <v>0</v>
      </c>
      <c r="K211" s="147"/>
      <c r="L211" s="43"/>
      <c r="M211" s="152"/>
      <c r="N211" s="153" t="s">
        <v>43</v>
      </c>
      <c r="O211" s="24"/>
      <c r="P211" s="154">
        <f>$O$211*$H$211</f>
        <v>0</v>
      </c>
      <c r="Q211" s="154">
        <v>0</v>
      </c>
      <c r="R211" s="154">
        <f>$Q$211*$H$211</f>
        <v>0</v>
      </c>
      <c r="S211" s="154">
        <v>0</v>
      </c>
      <c r="T211" s="155">
        <f>$S$211*$H$211</f>
        <v>0</v>
      </c>
      <c r="AR211" s="89" t="s">
        <v>158</v>
      </c>
      <c r="AT211" s="89" t="s">
        <v>154</v>
      </c>
      <c r="AU211" s="89" t="s">
        <v>80</v>
      </c>
      <c r="AY211" s="6" t="s">
        <v>149</v>
      </c>
      <c r="BE211" s="156">
        <f>IF($N$211="základní",$J$211,0)</f>
        <v>0</v>
      </c>
      <c r="BF211" s="156">
        <f>IF($N$211="snížená",$J$211,0)</f>
        <v>0</v>
      </c>
      <c r="BG211" s="156">
        <f>IF($N$211="zákl. přenesená",$J$211,0)</f>
        <v>0</v>
      </c>
      <c r="BH211" s="156">
        <f>IF($N$211="sníž. přenesená",$J$211,0)</f>
        <v>0</v>
      </c>
      <c r="BI211" s="156">
        <f>IF($N$211="nulová",$J$211,0)</f>
        <v>0</v>
      </c>
      <c r="BJ211" s="89" t="s">
        <v>21</v>
      </c>
      <c r="BK211" s="156">
        <f>ROUND($I$211*$H$211,2)</f>
        <v>0</v>
      </c>
      <c r="BL211" s="89" t="s">
        <v>158</v>
      </c>
      <c r="BM211" s="89" t="s">
        <v>315</v>
      </c>
    </row>
    <row r="212" spans="2:65" s="6" customFormat="1" ht="16.5" customHeight="1" x14ac:dyDescent="0.3">
      <c r="B212" s="23"/>
      <c r="C212" s="24"/>
      <c r="D212" s="157" t="s">
        <v>159</v>
      </c>
      <c r="E212" s="24"/>
      <c r="F212" s="158" t="s">
        <v>325</v>
      </c>
      <c r="G212" s="24"/>
      <c r="H212" s="24"/>
      <c r="J212" s="24"/>
      <c r="K212" s="24"/>
      <c r="L212" s="43"/>
      <c r="M212" s="56"/>
      <c r="N212" s="24"/>
      <c r="O212" s="24"/>
      <c r="P212" s="24"/>
      <c r="Q212" s="24"/>
      <c r="R212" s="24"/>
      <c r="S212" s="24"/>
      <c r="T212" s="57"/>
      <c r="AT212" s="6" t="s">
        <v>159</v>
      </c>
      <c r="AU212" s="6" t="s">
        <v>80</v>
      </c>
    </row>
    <row r="213" spans="2:65" s="6" customFormat="1" ht="15.75" customHeight="1" x14ac:dyDescent="0.3">
      <c r="B213" s="23"/>
      <c r="C213" s="145" t="s">
        <v>168</v>
      </c>
      <c r="D213" s="145" t="s">
        <v>154</v>
      </c>
      <c r="E213" s="146" t="s">
        <v>328</v>
      </c>
      <c r="F213" s="147" t="s">
        <v>329</v>
      </c>
      <c r="G213" s="148" t="s">
        <v>272</v>
      </c>
      <c r="H213" s="149">
        <v>26</v>
      </c>
      <c r="I213" s="150"/>
      <c r="J213" s="151">
        <f>ROUND($I$213*$H$213,2)</f>
        <v>0</v>
      </c>
      <c r="K213" s="147"/>
      <c r="L213" s="43"/>
      <c r="M213" s="152"/>
      <c r="N213" s="153" t="s">
        <v>43</v>
      </c>
      <c r="O213" s="24"/>
      <c r="P213" s="154">
        <f>$O$213*$H$213</f>
        <v>0</v>
      </c>
      <c r="Q213" s="154">
        <v>0</v>
      </c>
      <c r="R213" s="154">
        <f>$Q$213*$H$213</f>
        <v>0</v>
      </c>
      <c r="S213" s="154">
        <v>0</v>
      </c>
      <c r="T213" s="155">
        <f>$S$213*$H$213</f>
        <v>0</v>
      </c>
      <c r="AR213" s="89" t="s">
        <v>158</v>
      </c>
      <c r="AT213" s="89" t="s">
        <v>154</v>
      </c>
      <c r="AU213" s="89" t="s">
        <v>80</v>
      </c>
      <c r="AY213" s="6" t="s">
        <v>149</v>
      </c>
      <c r="BE213" s="156">
        <f>IF($N$213="základní",$J$213,0)</f>
        <v>0</v>
      </c>
      <c r="BF213" s="156">
        <f>IF($N$213="snížená",$J$213,0)</f>
        <v>0</v>
      </c>
      <c r="BG213" s="156">
        <f>IF($N$213="zákl. přenesená",$J$213,0)</f>
        <v>0</v>
      </c>
      <c r="BH213" s="156">
        <f>IF($N$213="sníž. přenesená",$J$213,0)</f>
        <v>0</v>
      </c>
      <c r="BI213" s="156">
        <f>IF($N$213="nulová",$J$213,0)</f>
        <v>0</v>
      </c>
      <c r="BJ213" s="89" t="s">
        <v>21</v>
      </c>
      <c r="BK213" s="156">
        <f>ROUND($I$213*$H$213,2)</f>
        <v>0</v>
      </c>
      <c r="BL213" s="89" t="s">
        <v>158</v>
      </c>
      <c r="BM213" s="89" t="s">
        <v>319</v>
      </c>
    </row>
    <row r="214" spans="2:65" s="6" customFormat="1" ht="16.5" customHeight="1" x14ac:dyDescent="0.3">
      <c r="B214" s="23"/>
      <c r="C214" s="24"/>
      <c r="D214" s="157" t="s">
        <v>159</v>
      </c>
      <c r="E214" s="24"/>
      <c r="F214" s="158" t="s">
        <v>329</v>
      </c>
      <c r="G214" s="24"/>
      <c r="H214" s="24"/>
      <c r="J214" s="24"/>
      <c r="K214" s="24"/>
      <c r="L214" s="43"/>
      <c r="M214" s="56"/>
      <c r="N214" s="24"/>
      <c r="O214" s="24"/>
      <c r="P214" s="24"/>
      <c r="Q214" s="24"/>
      <c r="R214" s="24"/>
      <c r="S214" s="24"/>
      <c r="T214" s="57"/>
      <c r="AT214" s="6" t="s">
        <v>159</v>
      </c>
      <c r="AU214" s="6" t="s">
        <v>80</v>
      </c>
    </row>
    <row r="215" spans="2:65" s="132" customFormat="1" ht="30.75" customHeight="1" x14ac:dyDescent="0.3">
      <c r="B215" s="133"/>
      <c r="C215" s="134"/>
      <c r="D215" s="134" t="s">
        <v>71</v>
      </c>
      <c r="E215" s="143" t="s">
        <v>311</v>
      </c>
      <c r="F215" s="143" t="s">
        <v>332</v>
      </c>
      <c r="G215" s="134"/>
      <c r="H215" s="134"/>
      <c r="J215" s="144">
        <f>$BK$215</f>
        <v>0</v>
      </c>
      <c r="K215" s="134"/>
      <c r="L215" s="137"/>
      <c r="M215" s="138"/>
      <c r="N215" s="134"/>
      <c r="O215" s="134"/>
      <c r="P215" s="139">
        <f>SUM($P$216:$P$269)</f>
        <v>0</v>
      </c>
      <c r="Q215" s="134"/>
      <c r="R215" s="139">
        <f>SUM($R$216:$R$269)</f>
        <v>0</v>
      </c>
      <c r="S215" s="134"/>
      <c r="T215" s="140">
        <f>SUM($T$216:$T$269)</f>
        <v>0</v>
      </c>
      <c r="AR215" s="141" t="s">
        <v>21</v>
      </c>
      <c r="AT215" s="141" t="s">
        <v>71</v>
      </c>
      <c r="AU215" s="141" t="s">
        <v>21</v>
      </c>
      <c r="AY215" s="141" t="s">
        <v>149</v>
      </c>
      <c r="BK215" s="142">
        <f>SUM($BK$216:$BK$269)</f>
        <v>0</v>
      </c>
    </row>
    <row r="216" spans="2:65" s="6" customFormat="1" ht="15.75" customHeight="1" x14ac:dyDescent="0.3">
      <c r="B216" s="23"/>
      <c r="C216" s="145" t="s">
        <v>21</v>
      </c>
      <c r="D216" s="145" t="s">
        <v>154</v>
      </c>
      <c r="E216" s="146" t="s">
        <v>333</v>
      </c>
      <c r="F216" s="147" t="s">
        <v>334</v>
      </c>
      <c r="G216" s="148" t="s">
        <v>157</v>
      </c>
      <c r="H216" s="149">
        <v>2</v>
      </c>
      <c r="I216" s="150"/>
      <c r="J216" s="151">
        <f>ROUND($I$216*$H$216,2)</f>
        <v>0</v>
      </c>
      <c r="K216" s="147"/>
      <c r="L216" s="43"/>
      <c r="M216" s="152"/>
      <c r="N216" s="153" t="s">
        <v>43</v>
      </c>
      <c r="O216" s="24"/>
      <c r="P216" s="154">
        <f>$O$216*$H$216</f>
        <v>0</v>
      </c>
      <c r="Q216" s="154">
        <v>0</v>
      </c>
      <c r="R216" s="154">
        <f>$Q$216*$H$216</f>
        <v>0</v>
      </c>
      <c r="S216" s="154">
        <v>0</v>
      </c>
      <c r="T216" s="155">
        <f>$S$216*$H$216</f>
        <v>0</v>
      </c>
      <c r="AR216" s="89" t="s">
        <v>158</v>
      </c>
      <c r="AT216" s="89" t="s">
        <v>154</v>
      </c>
      <c r="AU216" s="89" t="s">
        <v>80</v>
      </c>
      <c r="AY216" s="6" t="s">
        <v>149</v>
      </c>
      <c r="BE216" s="156">
        <f>IF($N$216="základní",$J$216,0)</f>
        <v>0</v>
      </c>
      <c r="BF216" s="156">
        <f>IF($N$216="snížená",$J$216,0)</f>
        <v>0</v>
      </c>
      <c r="BG216" s="156">
        <f>IF($N$216="zákl. přenesená",$J$216,0)</f>
        <v>0</v>
      </c>
      <c r="BH216" s="156">
        <f>IF($N$216="sníž. přenesená",$J$216,0)</f>
        <v>0</v>
      </c>
      <c r="BI216" s="156">
        <f>IF($N$216="nulová",$J$216,0)</f>
        <v>0</v>
      </c>
      <c r="BJ216" s="89" t="s">
        <v>21</v>
      </c>
      <c r="BK216" s="156">
        <f>ROUND($I$216*$H$216,2)</f>
        <v>0</v>
      </c>
      <c r="BL216" s="89" t="s">
        <v>158</v>
      </c>
      <c r="BM216" s="89" t="s">
        <v>323</v>
      </c>
    </row>
    <row r="217" spans="2:65" s="6" customFormat="1" ht="16.5" customHeight="1" x14ac:dyDescent="0.3">
      <c r="B217" s="23"/>
      <c r="C217" s="24"/>
      <c r="D217" s="157" t="s">
        <v>159</v>
      </c>
      <c r="E217" s="24"/>
      <c r="F217" s="158" t="s">
        <v>334</v>
      </c>
      <c r="G217" s="24"/>
      <c r="H217" s="24"/>
      <c r="J217" s="24"/>
      <c r="K217" s="24"/>
      <c r="L217" s="43"/>
      <c r="M217" s="56"/>
      <c r="N217" s="24"/>
      <c r="O217" s="24"/>
      <c r="P217" s="24"/>
      <c r="Q217" s="24"/>
      <c r="R217" s="24"/>
      <c r="S217" s="24"/>
      <c r="T217" s="57"/>
      <c r="AT217" s="6" t="s">
        <v>159</v>
      </c>
      <c r="AU217" s="6" t="s">
        <v>80</v>
      </c>
    </row>
    <row r="218" spans="2:65" s="6" customFormat="1" ht="15.75" customHeight="1" x14ac:dyDescent="0.3">
      <c r="B218" s="23"/>
      <c r="C218" s="145" t="s">
        <v>80</v>
      </c>
      <c r="D218" s="145" t="s">
        <v>154</v>
      </c>
      <c r="E218" s="146" t="s">
        <v>336</v>
      </c>
      <c r="F218" s="147" t="s">
        <v>337</v>
      </c>
      <c r="G218" s="148" t="s">
        <v>157</v>
      </c>
      <c r="H218" s="149">
        <v>2</v>
      </c>
      <c r="I218" s="150"/>
      <c r="J218" s="151">
        <f>ROUND($I$218*$H$218,2)</f>
        <v>0</v>
      </c>
      <c r="K218" s="147"/>
      <c r="L218" s="43"/>
      <c r="M218" s="152"/>
      <c r="N218" s="153" t="s">
        <v>43</v>
      </c>
      <c r="O218" s="24"/>
      <c r="P218" s="154">
        <f>$O$218*$H$218</f>
        <v>0</v>
      </c>
      <c r="Q218" s="154">
        <v>0</v>
      </c>
      <c r="R218" s="154">
        <f>$Q$218*$H$218</f>
        <v>0</v>
      </c>
      <c r="S218" s="154">
        <v>0</v>
      </c>
      <c r="T218" s="155">
        <f>$S$218*$H$218</f>
        <v>0</v>
      </c>
      <c r="AR218" s="89" t="s">
        <v>158</v>
      </c>
      <c r="AT218" s="89" t="s">
        <v>154</v>
      </c>
      <c r="AU218" s="89" t="s">
        <v>80</v>
      </c>
      <c r="AY218" s="6" t="s">
        <v>149</v>
      </c>
      <c r="BE218" s="156">
        <f>IF($N$218="základní",$J$218,0)</f>
        <v>0</v>
      </c>
      <c r="BF218" s="156">
        <f>IF($N$218="snížená",$J$218,0)</f>
        <v>0</v>
      </c>
      <c r="BG218" s="156">
        <f>IF($N$218="zákl. přenesená",$J$218,0)</f>
        <v>0</v>
      </c>
      <c r="BH218" s="156">
        <f>IF($N$218="sníž. přenesená",$J$218,0)</f>
        <v>0</v>
      </c>
      <c r="BI218" s="156">
        <f>IF($N$218="nulová",$J$218,0)</f>
        <v>0</v>
      </c>
      <c r="BJ218" s="89" t="s">
        <v>21</v>
      </c>
      <c r="BK218" s="156">
        <f>ROUND($I$218*$H$218,2)</f>
        <v>0</v>
      </c>
      <c r="BL218" s="89" t="s">
        <v>158</v>
      </c>
      <c r="BM218" s="89" t="s">
        <v>326</v>
      </c>
    </row>
    <row r="219" spans="2:65" s="6" customFormat="1" ht="16.5" customHeight="1" x14ac:dyDescent="0.3">
      <c r="B219" s="23"/>
      <c r="C219" s="24"/>
      <c r="D219" s="157" t="s">
        <v>159</v>
      </c>
      <c r="E219" s="24"/>
      <c r="F219" s="158" t="s">
        <v>337</v>
      </c>
      <c r="G219" s="24"/>
      <c r="H219" s="24"/>
      <c r="J219" s="24"/>
      <c r="K219" s="24"/>
      <c r="L219" s="43"/>
      <c r="M219" s="56"/>
      <c r="N219" s="24"/>
      <c r="O219" s="24"/>
      <c r="P219" s="24"/>
      <c r="Q219" s="24"/>
      <c r="R219" s="24"/>
      <c r="S219" s="24"/>
      <c r="T219" s="57"/>
      <c r="AT219" s="6" t="s">
        <v>159</v>
      </c>
      <c r="AU219" s="6" t="s">
        <v>80</v>
      </c>
    </row>
    <row r="220" spans="2:65" s="6" customFormat="1" ht="15.75" customHeight="1" x14ac:dyDescent="0.3">
      <c r="B220" s="23"/>
      <c r="C220" s="145" t="s">
        <v>162</v>
      </c>
      <c r="D220" s="145" t="s">
        <v>154</v>
      </c>
      <c r="E220" s="146" t="s">
        <v>339</v>
      </c>
      <c r="F220" s="147" t="s">
        <v>340</v>
      </c>
      <c r="G220" s="148" t="s">
        <v>157</v>
      </c>
      <c r="H220" s="149">
        <v>2</v>
      </c>
      <c r="I220" s="150"/>
      <c r="J220" s="151">
        <f>ROUND($I$220*$H$220,2)</f>
        <v>0</v>
      </c>
      <c r="K220" s="147"/>
      <c r="L220" s="43"/>
      <c r="M220" s="152"/>
      <c r="N220" s="153" t="s">
        <v>43</v>
      </c>
      <c r="O220" s="24"/>
      <c r="P220" s="154">
        <f>$O$220*$H$220</f>
        <v>0</v>
      </c>
      <c r="Q220" s="154">
        <v>0</v>
      </c>
      <c r="R220" s="154">
        <f>$Q$220*$H$220</f>
        <v>0</v>
      </c>
      <c r="S220" s="154">
        <v>0</v>
      </c>
      <c r="T220" s="155">
        <f>$S$220*$H$220</f>
        <v>0</v>
      </c>
      <c r="AR220" s="89" t="s">
        <v>158</v>
      </c>
      <c r="AT220" s="89" t="s">
        <v>154</v>
      </c>
      <c r="AU220" s="89" t="s">
        <v>80</v>
      </c>
      <c r="AY220" s="6" t="s">
        <v>149</v>
      </c>
      <c r="BE220" s="156">
        <f>IF($N$220="základní",$J$220,0)</f>
        <v>0</v>
      </c>
      <c r="BF220" s="156">
        <f>IF($N$220="snížená",$J$220,0)</f>
        <v>0</v>
      </c>
      <c r="BG220" s="156">
        <f>IF($N$220="zákl. přenesená",$J$220,0)</f>
        <v>0</v>
      </c>
      <c r="BH220" s="156">
        <f>IF($N$220="sníž. přenesená",$J$220,0)</f>
        <v>0</v>
      </c>
      <c r="BI220" s="156">
        <f>IF($N$220="nulová",$J$220,0)</f>
        <v>0</v>
      </c>
      <c r="BJ220" s="89" t="s">
        <v>21</v>
      </c>
      <c r="BK220" s="156">
        <f>ROUND($I$220*$H$220,2)</f>
        <v>0</v>
      </c>
      <c r="BL220" s="89" t="s">
        <v>158</v>
      </c>
      <c r="BM220" s="89" t="s">
        <v>330</v>
      </c>
    </row>
    <row r="221" spans="2:65" s="6" customFormat="1" ht="16.5" customHeight="1" x14ac:dyDescent="0.3">
      <c r="B221" s="23"/>
      <c r="C221" s="24"/>
      <c r="D221" s="157" t="s">
        <v>159</v>
      </c>
      <c r="E221" s="24"/>
      <c r="F221" s="158" t="s">
        <v>340</v>
      </c>
      <c r="G221" s="24"/>
      <c r="H221" s="24"/>
      <c r="J221" s="24"/>
      <c r="K221" s="24"/>
      <c r="L221" s="43"/>
      <c r="M221" s="56"/>
      <c r="N221" s="24"/>
      <c r="O221" s="24"/>
      <c r="P221" s="24"/>
      <c r="Q221" s="24"/>
      <c r="R221" s="24"/>
      <c r="S221" s="24"/>
      <c r="T221" s="57"/>
      <c r="AT221" s="6" t="s">
        <v>159</v>
      </c>
      <c r="AU221" s="6" t="s">
        <v>80</v>
      </c>
    </row>
    <row r="222" spans="2:65" s="6" customFormat="1" ht="15.75" customHeight="1" x14ac:dyDescent="0.3">
      <c r="B222" s="23"/>
      <c r="C222" s="145" t="s">
        <v>158</v>
      </c>
      <c r="D222" s="145" t="s">
        <v>154</v>
      </c>
      <c r="E222" s="146" t="s">
        <v>342</v>
      </c>
      <c r="F222" s="147" t="s">
        <v>343</v>
      </c>
      <c r="G222" s="148" t="s">
        <v>157</v>
      </c>
      <c r="H222" s="149">
        <v>2</v>
      </c>
      <c r="I222" s="150"/>
      <c r="J222" s="151">
        <f>ROUND($I$222*$H$222,2)</f>
        <v>0</v>
      </c>
      <c r="K222" s="147"/>
      <c r="L222" s="43"/>
      <c r="M222" s="152"/>
      <c r="N222" s="153" t="s">
        <v>43</v>
      </c>
      <c r="O222" s="24"/>
      <c r="P222" s="154">
        <f>$O$222*$H$222</f>
        <v>0</v>
      </c>
      <c r="Q222" s="154">
        <v>0</v>
      </c>
      <c r="R222" s="154">
        <f>$Q$222*$H$222</f>
        <v>0</v>
      </c>
      <c r="S222" s="154">
        <v>0</v>
      </c>
      <c r="T222" s="155">
        <f>$S$222*$H$222</f>
        <v>0</v>
      </c>
      <c r="AR222" s="89" t="s">
        <v>158</v>
      </c>
      <c r="AT222" s="89" t="s">
        <v>154</v>
      </c>
      <c r="AU222" s="89" t="s">
        <v>80</v>
      </c>
      <c r="AY222" s="6" t="s">
        <v>149</v>
      </c>
      <c r="BE222" s="156">
        <f>IF($N$222="základní",$J$222,0)</f>
        <v>0</v>
      </c>
      <c r="BF222" s="156">
        <f>IF($N$222="snížená",$J$222,0)</f>
        <v>0</v>
      </c>
      <c r="BG222" s="156">
        <f>IF($N$222="zákl. přenesená",$J$222,0)</f>
        <v>0</v>
      </c>
      <c r="BH222" s="156">
        <f>IF($N$222="sníž. přenesená",$J$222,0)</f>
        <v>0</v>
      </c>
      <c r="BI222" s="156">
        <f>IF($N$222="nulová",$J$222,0)</f>
        <v>0</v>
      </c>
      <c r="BJ222" s="89" t="s">
        <v>21</v>
      </c>
      <c r="BK222" s="156">
        <f>ROUND($I$222*$H$222,2)</f>
        <v>0</v>
      </c>
      <c r="BL222" s="89" t="s">
        <v>158</v>
      </c>
      <c r="BM222" s="89" t="s">
        <v>335</v>
      </c>
    </row>
    <row r="223" spans="2:65" s="6" customFormat="1" ht="16.5" customHeight="1" x14ac:dyDescent="0.3">
      <c r="B223" s="23"/>
      <c r="C223" s="24"/>
      <c r="D223" s="157" t="s">
        <v>159</v>
      </c>
      <c r="E223" s="24"/>
      <c r="F223" s="158" t="s">
        <v>343</v>
      </c>
      <c r="G223" s="24"/>
      <c r="H223" s="24"/>
      <c r="J223" s="24"/>
      <c r="K223" s="24"/>
      <c r="L223" s="43"/>
      <c r="M223" s="56"/>
      <c r="N223" s="24"/>
      <c r="O223" s="24"/>
      <c r="P223" s="24"/>
      <c r="Q223" s="24"/>
      <c r="R223" s="24"/>
      <c r="S223" s="24"/>
      <c r="T223" s="57"/>
      <c r="AT223" s="6" t="s">
        <v>159</v>
      </c>
      <c r="AU223" s="6" t="s">
        <v>80</v>
      </c>
    </row>
    <row r="224" spans="2:65" s="6" customFormat="1" ht="15.75" customHeight="1" x14ac:dyDescent="0.3">
      <c r="B224" s="23"/>
      <c r="C224" s="145" t="s">
        <v>168</v>
      </c>
      <c r="D224" s="145" t="s">
        <v>154</v>
      </c>
      <c r="E224" s="146" t="s">
        <v>345</v>
      </c>
      <c r="F224" s="147" t="s">
        <v>346</v>
      </c>
      <c r="G224" s="148" t="s">
        <v>157</v>
      </c>
      <c r="H224" s="149">
        <v>2</v>
      </c>
      <c r="I224" s="150"/>
      <c r="J224" s="151">
        <f>ROUND($I$224*$H$224,2)</f>
        <v>0</v>
      </c>
      <c r="K224" s="147"/>
      <c r="L224" s="43"/>
      <c r="M224" s="152"/>
      <c r="N224" s="153" t="s">
        <v>43</v>
      </c>
      <c r="O224" s="24"/>
      <c r="P224" s="154">
        <f>$O$224*$H$224</f>
        <v>0</v>
      </c>
      <c r="Q224" s="154">
        <v>0</v>
      </c>
      <c r="R224" s="154">
        <f>$Q$224*$H$224</f>
        <v>0</v>
      </c>
      <c r="S224" s="154">
        <v>0</v>
      </c>
      <c r="T224" s="155">
        <f>$S$224*$H$224</f>
        <v>0</v>
      </c>
      <c r="AR224" s="89" t="s">
        <v>158</v>
      </c>
      <c r="AT224" s="89" t="s">
        <v>154</v>
      </c>
      <c r="AU224" s="89" t="s">
        <v>80</v>
      </c>
      <c r="AY224" s="6" t="s">
        <v>149</v>
      </c>
      <c r="BE224" s="156">
        <f>IF($N$224="základní",$J$224,0)</f>
        <v>0</v>
      </c>
      <c r="BF224" s="156">
        <f>IF($N$224="snížená",$J$224,0)</f>
        <v>0</v>
      </c>
      <c r="BG224" s="156">
        <f>IF($N$224="zákl. přenesená",$J$224,0)</f>
        <v>0</v>
      </c>
      <c r="BH224" s="156">
        <f>IF($N$224="sníž. přenesená",$J$224,0)</f>
        <v>0</v>
      </c>
      <c r="BI224" s="156">
        <f>IF($N$224="nulová",$J$224,0)</f>
        <v>0</v>
      </c>
      <c r="BJ224" s="89" t="s">
        <v>21</v>
      </c>
      <c r="BK224" s="156">
        <f>ROUND($I$224*$H$224,2)</f>
        <v>0</v>
      </c>
      <c r="BL224" s="89" t="s">
        <v>158</v>
      </c>
      <c r="BM224" s="89" t="s">
        <v>338</v>
      </c>
    </row>
    <row r="225" spans="2:65" s="6" customFormat="1" ht="16.5" customHeight="1" x14ac:dyDescent="0.3">
      <c r="B225" s="23"/>
      <c r="C225" s="24"/>
      <c r="D225" s="157" t="s">
        <v>159</v>
      </c>
      <c r="E225" s="24"/>
      <c r="F225" s="158" t="s">
        <v>346</v>
      </c>
      <c r="G225" s="24"/>
      <c r="H225" s="24"/>
      <c r="J225" s="24"/>
      <c r="K225" s="24"/>
      <c r="L225" s="43"/>
      <c r="M225" s="56"/>
      <c r="N225" s="24"/>
      <c r="O225" s="24"/>
      <c r="P225" s="24"/>
      <c r="Q225" s="24"/>
      <c r="R225" s="24"/>
      <c r="S225" s="24"/>
      <c r="T225" s="57"/>
      <c r="AT225" s="6" t="s">
        <v>159</v>
      </c>
      <c r="AU225" s="6" t="s">
        <v>80</v>
      </c>
    </row>
    <row r="226" spans="2:65" s="6" customFormat="1" ht="15.75" customHeight="1" x14ac:dyDescent="0.3">
      <c r="B226" s="23"/>
      <c r="C226" s="145" t="s">
        <v>171</v>
      </c>
      <c r="D226" s="145" t="s">
        <v>154</v>
      </c>
      <c r="E226" s="146" t="s">
        <v>348</v>
      </c>
      <c r="F226" s="147" t="s">
        <v>349</v>
      </c>
      <c r="G226" s="148" t="s">
        <v>157</v>
      </c>
      <c r="H226" s="149">
        <v>1</v>
      </c>
      <c r="I226" s="150"/>
      <c r="J226" s="151">
        <f>ROUND($I$226*$H$226,2)</f>
        <v>0</v>
      </c>
      <c r="K226" s="147"/>
      <c r="L226" s="43"/>
      <c r="M226" s="152"/>
      <c r="N226" s="153" t="s">
        <v>43</v>
      </c>
      <c r="O226" s="24"/>
      <c r="P226" s="154">
        <f>$O$226*$H$226</f>
        <v>0</v>
      </c>
      <c r="Q226" s="154">
        <v>0</v>
      </c>
      <c r="R226" s="154">
        <f>$Q$226*$H$226</f>
        <v>0</v>
      </c>
      <c r="S226" s="154">
        <v>0</v>
      </c>
      <c r="T226" s="155">
        <f>$S$226*$H$226</f>
        <v>0</v>
      </c>
      <c r="AR226" s="89" t="s">
        <v>158</v>
      </c>
      <c r="AT226" s="89" t="s">
        <v>154</v>
      </c>
      <c r="AU226" s="89" t="s">
        <v>80</v>
      </c>
      <c r="AY226" s="6" t="s">
        <v>149</v>
      </c>
      <c r="BE226" s="156">
        <f>IF($N$226="základní",$J$226,0)</f>
        <v>0</v>
      </c>
      <c r="BF226" s="156">
        <f>IF($N$226="snížená",$J$226,0)</f>
        <v>0</v>
      </c>
      <c r="BG226" s="156">
        <f>IF($N$226="zákl. přenesená",$J$226,0)</f>
        <v>0</v>
      </c>
      <c r="BH226" s="156">
        <f>IF($N$226="sníž. přenesená",$J$226,0)</f>
        <v>0</v>
      </c>
      <c r="BI226" s="156">
        <f>IF($N$226="nulová",$J$226,0)</f>
        <v>0</v>
      </c>
      <c r="BJ226" s="89" t="s">
        <v>21</v>
      </c>
      <c r="BK226" s="156">
        <f>ROUND($I$226*$H$226,2)</f>
        <v>0</v>
      </c>
      <c r="BL226" s="89" t="s">
        <v>158</v>
      </c>
      <c r="BM226" s="89" t="s">
        <v>341</v>
      </c>
    </row>
    <row r="227" spans="2:65" s="6" customFormat="1" ht="16.5" customHeight="1" x14ac:dyDescent="0.3">
      <c r="B227" s="23"/>
      <c r="C227" s="24"/>
      <c r="D227" s="157" t="s">
        <v>159</v>
      </c>
      <c r="E227" s="24"/>
      <c r="F227" s="158" t="s">
        <v>349</v>
      </c>
      <c r="G227" s="24"/>
      <c r="H227" s="24"/>
      <c r="J227" s="24"/>
      <c r="K227" s="24"/>
      <c r="L227" s="43"/>
      <c r="M227" s="56"/>
      <c r="N227" s="24"/>
      <c r="O227" s="24"/>
      <c r="P227" s="24"/>
      <c r="Q227" s="24"/>
      <c r="R227" s="24"/>
      <c r="S227" s="24"/>
      <c r="T227" s="57"/>
      <c r="AT227" s="6" t="s">
        <v>159</v>
      </c>
      <c r="AU227" s="6" t="s">
        <v>80</v>
      </c>
    </row>
    <row r="228" spans="2:65" s="6" customFormat="1" ht="15.75" customHeight="1" x14ac:dyDescent="0.3">
      <c r="B228" s="23"/>
      <c r="C228" s="145" t="s">
        <v>174</v>
      </c>
      <c r="D228" s="145" t="s">
        <v>154</v>
      </c>
      <c r="E228" s="146" t="s">
        <v>351</v>
      </c>
      <c r="F228" s="147" t="s">
        <v>991</v>
      </c>
      <c r="G228" s="148" t="s">
        <v>157</v>
      </c>
      <c r="H228" s="149">
        <v>1</v>
      </c>
      <c r="I228" s="150"/>
      <c r="J228" s="151">
        <f>ROUND($I$228*$H$228,2)</f>
        <v>0</v>
      </c>
      <c r="K228" s="147"/>
      <c r="L228" s="43"/>
      <c r="M228" s="152"/>
      <c r="N228" s="153" t="s">
        <v>43</v>
      </c>
      <c r="O228" s="24"/>
      <c r="P228" s="154">
        <f>$O$228*$H$228</f>
        <v>0</v>
      </c>
      <c r="Q228" s="154">
        <v>0</v>
      </c>
      <c r="R228" s="154">
        <f>$Q$228*$H$228</f>
        <v>0</v>
      </c>
      <c r="S228" s="154">
        <v>0</v>
      </c>
      <c r="T228" s="155">
        <f>$S$228*$H$228</f>
        <v>0</v>
      </c>
      <c r="AR228" s="89" t="s">
        <v>158</v>
      </c>
      <c r="AT228" s="89" t="s">
        <v>154</v>
      </c>
      <c r="AU228" s="89" t="s">
        <v>80</v>
      </c>
      <c r="AY228" s="6" t="s">
        <v>149</v>
      </c>
      <c r="BE228" s="156">
        <f>IF($N$228="základní",$J$228,0)</f>
        <v>0</v>
      </c>
      <c r="BF228" s="156">
        <f>IF($N$228="snížená",$J$228,0)</f>
        <v>0</v>
      </c>
      <c r="BG228" s="156">
        <f>IF($N$228="zákl. přenesená",$J$228,0)</f>
        <v>0</v>
      </c>
      <c r="BH228" s="156">
        <f>IF($N$228="sníž. přenesená",$J$228,0)</f>
        <v>0</v>
      </c>
      <c r="BI228" s="156">
        <f>IF($N$228="nulová",$J$228,0)</f>
        <v>0</v>
      </c>
      <c r="BJ228" s="89" t="s">
        <v>21</v>
      </c>
      <c r="BK228" s="156">
        <f>ROUND($I$228*$H$228,2)</f>
        <v>0</v>
      </c>
      <c r="BL228" s="89" t="s">
        <v>158</v>
      </c>
      <c r="BM228" s="89" t="s">
        <v>344</v>
      </c>
    </row>
    <row r="229" spans="2:65" s="6" customFormat="1" ht="16.5" customHeight="1" x14ac:dyDescent="0.3">
      <c r="B229" s="23"/>
      <c r="C229" s="24"/>
      <c r="D229" s="157" t="s">
        <v>159</v>
      </c>
      <c r="E229" s="24"/>
      <c r="F229" s="158" t="s">
        <v>991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159</v>
      </c>
      <c r="AU229" s="6" t="s">
        <v>80</v>
      </c>
    </row>
    <row r="230" spans="2:65" s="6" customFormat="1" ht="15.75" customHeight="1" x14ac:dyDescent="0.3">
      <c r="B230" s="23"/>
      <c r="C230" s="145" t="s">
        <v>177</v>
      </c>
      <c r="D230" s="145" t="s">
        <v>154</v>
      </c>
      <c r="E230" s="146" t="s">
        <v>354</v>
      </c>
      <c r="F230" s="147" t="s">
        <v>355</v>
      </c>
      <c r="G230" s="148" t="s">
        <v>157</v>
      </c>
      <c r="H230" s="149">
        <v>2</v>
      </c>
      <c r="I230" s="150"/>
      <c r="J230" s="151">
        <f>ROUND($I$230*$H$230,2)</f>
        <v>0</v>
      </c>
      <c r="K230" s="147"/>
      <c r="L230" s="43"/>
      <c r="M230" s="152"/>
      <c r="N230" s="153" t="s">
        <v>43</v>
      </c>
      <c r="O230" s="24"/>
      <c r="P230" s="154">
        <f>$O$230*$H$230</f>
        <v>0</v>
      </c>
      <c r="Q230" s="154">
        <v>0</v>
      </c>
      <c r="R230" s="154">
        <f>$Q$230*$H$230</f>
        <v>0</v>
      </c>
      <c r="S230" s="154">
        <v>0</v>
      </c>
      <c r="T230" s="155">
        <f>$S$230*$H$230</f>
        <v>0</v>
      </c>
      <c r="AR230" s="89" t="s">
        <v>158</v>
      </c>
      <c r="AT230" s="89" t="s">
        <v>154</v>
      </c>
      <c r="AU230" s="89" t="s">
        <v>80</v>
      </c>
      <c r="AY230" s="6" t="s">
        <v>149</v>
      </c>
      <c r="BE230" s="156">
        <f>IF($N$230="základní",$J$230,0)</f>
        <v>0</v>
      </c>
      <c r="BF230" s="156">
        <f>IF($N$230="snížená",$J$230,0)</f>
        <v>0</v>
      </c>
      <c r="BG230" s="156">
        <f>IF($N$230="zákl. přenesená",$J$230,0)</f>
        <v>0</v>
      </c>
      <c r="BH230" s="156">
        <f>IF($N$230="sníž. přenesená",$J$230,0)</f>
        <v>0</v>
      </c>
      <c r="BI230" s="156">
        <f>IF($N$230="nulová",$J$230,0)</f>
        <v>0</v>
      </c>
      <c r="BJ230" s="89" t="s">
        <v>21</v>
      </c>
      <c r="BK230" s="156">
        <f>ROUND($I$230*$H$230,2)</f>
        <v>0</v>
      </c>
      <c r="BL230" s="89" t="s">
        <v>158</v>
      </c>
      <c r="BM230" s="89" t="s">
        <v>347</v>
      </c>
    </row>
    <row r="231" spans="2:65" s="6" customFormat="1" ht="16.5" customHeight="1" x14ac:dyDescent="0.3">
      <c r="B231" s="23"/>
      <c r="C231" s="24"/>
      <c r="D231" s="157" t="s">
        <v>159</v>
      </c>
      <c r="E231" s="24"/>
      <c r="F231" s="158" t="s">
        <v>355</v>
      </c>
      <c r="G231" s="24"/>
      <c r="H231" s="24"/>
      <c r="J231" s="24"/>
      <c r="K231" s="24"/>
      <c r="L231" s="43"/>
      <c r="M231" s="56"/>
      <c r="N231" s="24"/>
      <c r="O231" s="24"/>
      <c r="P231" s="24"/>
      <c r="Q231" s="24"/>
      <c r="R231" s="24"/>
      <c r="S231" s="24"/>
      <c r="T231" s="57"/>
      <c r="AT231" s="6" t="s">
        <v>159</v>
      </c>
      <c r="AU231" s="6" t="s">
        <v>80</v>
      </c>
    </row>
    <row r="232" spans="2:65" s="6" customFormat="1" ht="15.75" customHeight="1" x14ac:dyDescent="0.3">
      <c r="B232" s="23"/>
      <c r="C232" s="145" t="s">
        <v>180</v>
      </c>
      <c r="D232" s="145" t="s">
        <v>154</v>
      </c>
      <c r="E232" s="146" t="s">
        <v>357</v>
      </c>
      <c r="F232" s="147" t="s">
        <v>358</v>
      </c>
      <c r="G232" s="148" t="s">
        <v>157</v>
      </c>
      <c r="H232" s="149">
        <v>1</v>
      </c>
      <c r="I232" s="150"/>
      <c r="J232" s="151">
        <f>ROUND($I$232*$H$232,2)</f>
        <v>0</v>
      </c>
      <c r="K232" s="147"/>
      <c r="L232" s="43"/>
      <c r="M232" s="152"/>
      <c r="N232" s="153" t="s">
        <v>43</v>
      </c>
      <c r="O232" s="24"/>
      <c r="P232" s="154">
        <f>$O$232*$H$232</f>
        <v>0</v>
      </c>
      <c r="Q232" s="154">
        <v>0</v>
      </c>
      <c r="R232" s="154">
        <f>$Q$232*$H$232</f>
        <v>0</v>
      </c>
      <c r="S232" s="154">
        <v>0</v>
      </c>
      <c r="T232" s="155">
        <f>$S$232*$H$232</f>
        <v>0</v>
      </c>
      <c r="AR232" s="89" t="s">
        <v>158</v>
      </c>
      <c r="AT232" s="89" t="s">
        <v>154</v>
      </c>
      <c r="AU232" s="89" t="s">
        <v>80</v>
      </c>
      <c r="AY232" s="6" t="s">
        <v>149</v>
      </c>
      <c r="BE232" s="156">
        <f>IF($N$232="základní",$J$232,0)</f>
        <v>0</v>
      </c>
      <c r="BF232" s="156">
        <f>IF($N$232="snížená",$J$232,0)</f>
        <v>0</v>
      </c>
      <c r="BG232" s="156">
        <f>IF($N$232="zákl. přenesená",$J$232,0)</f>
        <v>0</v>
      </c>
      <c r="BH232" s="156">
        <f>IF($N$232="sníž. přenesená",$J$232,0)</f>
        <v>0</v>
      </c>
      <c r="BI232" s="156">
        <f>IF($N$232="nulová",$J$232,0)</f>
        <v>0</v>
      </c>
      <c r="BJ232" s="89" t="s">
        <v>21</v>
      </c>
      <c r="BK232" s="156">
        <f>ROUND($I$232*$H$232,2)</f>
        <v>0</v>
      </c>
      <c r="BL232" s="89" t="s">
        <v>158</v>
      </c>
      <c r="BM232" s="89" t="s">
        <v>350</v>
      </c>
    </row>
    <row r="233" spans="2:65" s="6" customFormat="1" ht="16.5" customHeight="1" x14ac:dyDescent="0.3">
      <c r="B233" s="23"/>
      <c r="C233" s="24"/>
      <c r="D233" s="157" t="s">
        <v>159</v>
      </c>
      <c r="E233" s="24"/>
      <c r="F233" s="158" t="s">
        <v>358</v>
      </c>
      <c r="G233" s="24"/>
      <c r="H233" s="24"/>
      <c r="J233" s="24"/>
      <c r="K233" s="24"/>
      <c r="L233" s="43"/>
      <c r="M233" s="56"/>
      <c r="N233" s="24"/>
      <c r="O233" s="24"/>
      <c r="P233" s="24"/>
      <c r="Q233" s="24"/>
      <c r="R233" s="24"/>
      <c r="S233" s="24"/>
      <c r="T233" s="57"/>
      <c r="AT233" s="6" t="s">
        <v>159</v>
      </c>
      <c r="AU233" s="6" t="s">
        <v>80</v>
      </c>
    </row>
    <row r="234" spans="2:65" s="6" customFormat="1" ht="15.75" customHeight="1" x14ac:dyDescent="0.3">
      <c r="B234" s="23"/>
      <c r="C234" s="145" t="s">
        <v>26</v>
      </c>
      <c r="D234" s="145" t="s">
        <v>154</v>
      </c>
      <c r="E234" s="146" t="s">
        <v>360</v>
      </c>
      <c r="F234" s="147" t="s">
        <v>361</v>
      </c>
      <c r="G234" s="148" t="s">
        <v>157</v>
      </c>
      <c r="H234" s="149">
        <v>1</v>
      </c>
      <c r="I234" s="150"/>
      <c r="J234" s="151">
        <f>ROUND($I$234*$H$234,2)</f>
        <v>0</v>
      </c>
      <c r="K234" s="147"/>
      <c r="L234" s="43"/>
      <c r="M234" s="152"/>
      <c r="N234" s="153" t="s">
        <v>43</v>
      </c>
      <c r="O234" s="24"/>
      <c r="P234" s="154">
        <f>$O$234*$H$234</f>
        <v>0</v>
      </c>
      <c r="Q234" s="154">
        <v>0</v>
      </c>
      <c r="R234" s="154">
        <f>$Q$234*$H$234</f>
        <v>0</v>
      </c>
      <c r="S234" s="154">
        <v>0</v>
      </c>
      <c r="T234" s="155">
        <f>$S$234*$H$234</f>
        <v>0</v>
      </c>
      <c r="AR234" s="89" t="s">
        <v>158</v>
      </c>
      <c r="AT234" s="89" t="s">
        <v>154</v>
      </c>
      <c r="AU234" s="89" t="s">
        <v>80</v>
      </c>
      <c r="AY234" s="6" t="s">
        <v>149</v>
      </c>
      <c r="BE234" s="156">
        <f>IF($N$234="základní",$J$234,0)</f>
        <v>0</v>
      </c>
      <c r="BF234" s="156">
        <f>IF($N$234="snížená",$J$234,0)</f>
        <v>0</v>
      </c>
      <c r="BG234" s="156">
        <f>IF($N$234="zákl. přenesená",$J$234,0)</f>
        <v>0</v>
      </c>
      <c r="BH234" s="156">
        <f>IF($N$234="sníž. přenesená",$J$234,0)</f>
        <v>0</v>
      </c>
      <c r="BI234" s="156">
        <f>IF($N$234="nulová",$J$234,0)</f>
        <v>0</v>
      </c>
      <c r="BJ234" s="89" t="s">
        <v>21</v>
      </c>
      <c r="BK234" s="156">
        <f>ROUND($I$234*$H$234,2)</f>
        <v>0</v>
      </c>
      <c r="BL234" s="89" t="s">
        <v>158</v>
      </c>
      <c r="BM234" s="89" t="s">
        <v>353</v>
      </c>
    </row>
    <row r="235" spans="2:65" s="6" customFormat="1" ht="16.5" customHeight="1" x14ac:dyDescent="0.3">
      <c r="B235" s="23"/>
      <c r="C235" s="24"/>
      <c r="D235" s="157" t="s">
        <v>159</v>
      </c>
      <c r="E235" s="24"/>
      <c r="F235" s="158" t="s">
        <v>361</v>
      </c>
      <c r="G235" s="24"/>
      <c r="H235" s="24"/>
      <c r="J235" s="24"/>
      <c r="K235" s="24"/>
      <c r="L235" s="43"/>
      <c r="M235" s="56"/>
      <c r="N235" s="24"/>
      <c r="O235" s="24"/>
      <c r="P235" s="24"/>
      <c r="Q235" s="24"/>
      <c r="R235" s="24"/>
      <c r="S235" s="24"/>
      <c r="T235" s="57"/>
      <c r="AT235" s="6" t="s">
        <v>159</v>
      </c>
      <c r="AU235" s="6" t="s">
        <v>80</v>
      </c>
    </row>
    <row r="236" spans="2:65" s="6" customFormat="1" ht="15.75" customHeight="1" x14ac:dyDescent="0.3">
      <c r="B236" s="23"/>
      <c r="C236" s="145" t="s">
        <v>185</v>
      </c>
      <c r="D236" s="145" t="s">
        <v>154</v>
      </c>
      <c r="E236" s="146" t="s">
        <v>363</v>
      </c>
      <c r="F236" s="147" t="s">
        <v>364</v>
      </c>
      <c r="G236" s="148" t="s">
        <v>157</v>
      </c>
      <c r="H236" s="149">
        <v>1</v>
      </c>
      <c r="I236" s="150"/>
      <c r="J236" s="151">
        <f>ROUND($I$236*$H$236,2)</f>
        <v>0</v>
      </c>
      <c r="K236" s="147"/>
      <c r="L236" s="43"/>
      <c r="M236" s="152"/>
      <c r="N236" s="153" t="s">
        <v>43</v>
      </c>
      <c r="O236" s="24"/>
      <c r="P236" s="154">
        <f>$O$236*$H$236</f>
        <v>0</v>
      </c>
      <c r="Q236" s="154">
        <v>0</v>
      </c>
      <c r="R236" s="154">
        <f>$Q$236*$H$236</f>
        <v>0</v>
      </c>
      <c r="S236" s="154">
        <v>0</v>
      </c>
      <c r="T236" s="155">
        <f>$S$236*$H$236</f>
        <v>0</v>
      </c>
      <c r="AR236" s="89" t="s">
        <v>158</v>
      </c>
      <c r="AT236" s="89" t="s">
        <v>154</v>
      </c>
      <c r="AU236" s="89" t="s">
        <v>80</v>
      </c>
      <c r="AY236" s="6" t="s">
        <v>149</v>
      </c>
      <c r="BE236" s="156">
        <f>IF($N$236="základní",$J$236,0)</f>
        <v>0</v>
      </c>
      <c r="BF236" s="156">
        <f>IF($N$236="snížená",$J$236,0)</f>
        <v>0</v>
      </c>
      <c r="BG236" s="156">
        <f>IF($N$236="zákl. přenesená",$J$236,0)</f>
        <v>0</v>
      </c>
      <c r="BH236" s="156">
        <f>IF($N$236="sníž. přenesená",$J$236,0)</f>
        <v>0</v>
      </c>
      <c r="BI236" s="156">
        <f>IF($N$236="nulová",$J$236,0)</f>
        <v>0</v>
      </c>
      <c r="BJ236" s="89" t="s">
        <v>21</v>
      </c>
      <c r="BK236" s="156">
        <f>ROUND($I$236*$H$236,2)</f>
        <v>0</v>
      </c>
      <c r="BL236" s="89" t="s">
        <v>158</v>
      </c>
      <c r="BM236" s="89" t="s">
        <v>356</v>
      </c>
    </row>
    <row r="237" spans="2:65" s="6" customFormat="1" ht="16.5" customHeight="1" x14ac:dyDescent="0.3">
      <c r="B237" s="23"/>
      <c r="C237" s="24"/>
      <c r="D237" s="157" t="s">
        <v>159</v>
      </c>
      <c r="E237" s="24"/>
      <c r="F237" s="158" t="s">
        <v>364</v>
      </c>
      <c r="G237" s="24"/>
      <c r="H237" s="24"/>
      <c r="J237" s="24"/>
      <c r="K237" s="24"/>
      <c r="L237" s="43"/>
      <c r="M237" s="56"/>
      <c r="N237" s="24"/>
      <c r="O237" s="24"/>
      <c r="P237" s="24"/>
      <c r="Q237" s="24"/>
      <c r="R237" s="24"/>
      <c r="S237" s="24"/>
      <c r="T237" s="57"/>
      <c r="AT237" s="6" t="s">
        <v>159</v>
      </c>
      <c r="AU237" s="6" t="s">
        <v>80</v>
      </c>
    </row>
    <row r="238" spans="2:65" s="6" customFormat="1" ht="15.75" customHeight="1" x14ac:dyDescent="0.3">
      <c r="B238" s="23"/>
      <c r="C238" s="145" t="s">
        <v>188</v>
      </c>
      <c r="D238" s="145" t="s">
        <v>154</v>
      </c>
      <c r="E238" s="146" t="s">
        <v>366</v>
      </c>
      <c r="F238" s="147" t="s">
        <v>367</v>
      </c>
      <c r="G238" s="148" t="s">
        <v>157</v>
      </c>
      <c r="H238" s="149">
        <v>8</v>
      </c>
      <c r="I238" s="150"/>
      <c r="J238" s="151">
        <f>ROUND($I$238*$H$238,2)</f>
        <v>0</v>
      </c>
      <c r="K238" s="147"/>
      <c r="L238" s="43"/>
      <c r="M238" s="152"/>
      <c r="N238" s="153" t="s">
        <v>43</v>
      </c>
      <c r="O238" s="24"/>
      <c r="P238" s="154">
        <f>$O$238*$H$238</f>
        <v>0</v>
      </c>
      <c r="Q238" s="154">
        <v>0</v>
      </c>
      <c r="R238" s="154">
        <f>$Q$238*$H$238</f>
        <v>0</v>
      </c>
      <c r="S238" s="154">
        <v>0</v>
      </c>
      <c r="T238" s="155">
        <f>$S$238*$H$238</f>
        <v>0</v>
      </c>
      <c r="AR238" s="89" t="s">
        <v>158</v>
      </c>
      <c r="AT238" s="89" t="s">
        <v>154</v>
      </c>
      <c r="AU238" s="89" t="s">
        <v>80</v>
      </c>
      <c r="AY238" s="6" t="s">
        <v>149</v>
      </c>
      <c r="BE238" s="156">
        <f>IF($N$238="základní",$J$238,0)</f>
        <v>0</v>
      </c>
      <c r="BF238" s="156">
        <f>IF($N$238="snížená",$J$238,0)</f>
        <v>0</v>
      </c>
      <c r="BG238" s="156">
        <f>IF($N$238="zákl. přenesená",$J$238,0)</f>
        <v>0</v>
      </c>
      <c r="BH238" s="156">
        <f>IF($N$238="sníž. přenesená",$J$238,0)</f>
        <v>0</v>
      </c>
      <c r="BI238" s="156">
        <f>IF($N$238="nulová",$J$238,0)</f>
        <v>0</v>
      </c>
      <c r="BJ238" s="89" t="s">
        <v>21</v>
      </c>
      <c r="BK238" s="156">
        <f>ROUND($I$238*$H$238,2)</f>
        <v>0</v>
      </c>
      <c r="BL238" s="89" t="s">
        <v>158</v>
      </c>
      <c r="BM238" s="89" t="s">
        <v>359</v>
      </c>
    </row>
    <row r="239" spans="2:65" s="6" customFormat="1" ht="16.5" customHeight="1" x14ac:dyDescent="0.3">
      <c r="B239" s="23"/>
      <c r="C239" s="24"/>
      <c r="D239" s="157" t="s">
        <v>159</v>
      </c>
      <c r="E239" s="24"/>
      <c r="F239" s="158" t="s">
        <v>367</v>
      </c>
      <c r="G239" s="24"/>
      <c r="H239" s="24"/>
      <c r="J239" s="24"/>
      <c r="K239" s="24"/>
      <c r="L239" s="43"/>
      <c r="M239" s="56"/>
      <c r="N239" s="24"/>
      <c r="O239" s="24"/>
      <c r="P239" s="24"/>
      <c r="Q239" s="24"/>
      <c r="R239" s="24"/>
      <c r="S239" s="24"/>
      <c r="T239" s="57"/>
      <c r="AT239" s="6" t="s">
        <v>159</v>
      </c>
      <c r="AU239" s="6" t="s">
        <v>80</v>
      </c>
    </row>
    <row r="240" spans="2:65" s="6" customFormat="1" ht="15.75" customHeight="1" x14ac:dyDescent="0.3">
      <c r="B240" s="23"/>
      <c r="C240" s="145" t="s">
        <v>191</v>
      </c>
      <c r="D240" s="145" t="s">
        <v>154</v>
      </c>
      <c r="E240" s="146" t="s">
        <v>369</v>
      </c>
      <c r="F240" s="147" t="s">
        <v>370</v>
      </c>
      <c r="G240" s="148" t="s">
        <v>157</v>
      </c>
      <c r="H240" s="149">
        <v>2</v>
      </c>
      <c r="I240" s="150"/>
      <c r="J240" s="151">
        <f>ROUND($I$240*$H$240,2)</f>
        <v>0</v>
      </c>
      <c r="K240" s="147"/>
      <c r="L240" s="43"/>
      <c r="M240" s="152"/>
      <c r="N240" s="153" t="s">
        <v>43</v>
      </c>
      <c r="O240" s="24"/>
      <c r="P240" s="154">
        <f>$O$240*$H$240</f>
        <v>0</v>
      </c>
      <c r="Q240" s="154">
        <v>0</v>
      </c>
      <c r="R240" s="154">
        <f>$Q$240*$H$240</f>
        <v>0</v>
      </c>
      <c r="S240" s="154">
        <v>0</v>
      </c>
      <c r="T240" s="155">
        <f>$S$240*$H$240</f>
        <v>0</v>
      </c>
      <c r="AR240" s="89" t="s">
        <v>158</v>
      </c>
      <c r="AT240" s="89" t="s">
        <v>154</v>
      </c>
      <c r="AU240" s="89" t="s">
        <v>80</v>
      </c>
      <c r="AY240" s="6" t="s">
        <v>149</v>
      </c>
      <c r="BE240" s="156">
        <f>IF($N$240="základní",$J$240,0)</f>
        <v>0</v>
      </c>
      <c r="BF240" s="156">
        <f>IF($N$240="snížená",$J$240,0)</f>
        <v>0</v>
      </c>
      <c r="BG240" s="156">
        <f>IF($N$240="zákl. přenesená",$J$240,0)</f>
        <v>0</v>
      </c>
      <c r="BH240" s="156">
        <f>IF($N$240="sníž. přenesená",$J$240,0)</f>
        <v>0</v>
      </c>
      <c r="BI240" s="156">
        <f>IF($N$240="nulová",$J$240,0)</f>
        <v>0</v>
      </c>
      <c r="BJ240" s="89" t="s">
        <v>21</v>
      </c>
      <c r="BK240" s="156">
        <f>ROUND($I$240*$H$240,2)</f>
        <v>0</v>
      </c>
      <c r="BL240" s="89" t="s">
        <v>158</v>
      </c>
      <c r="BM240" s="89" t="s">
        <v>362</v>
      </c>
    </row>
    <row r="241" spans="2:65" s="6" customFormat="1" ht="16.5" customHeight="1" x14ac:dyDescent="0.3">
      <c r="B241" s="23"/>
      <c r="C241" s="24"/>
      <c r="D241" s="157" t="s">
        <v>159</v>
      </c>
      <c r="E241" s="24"/>
      <c r="F241" s="158" t="s">
        <v>370</v>
      </c>
      <c r="G241" s="24"/>
      <c r="H241" s="24"/>
      <c r="J241" s="24"/>
      <c r="K241" s="24"/>
      <c r="L241" s="43"/>
      <c r="M241" s="56"/>
      <c r="N241" s="24"/>
      <c r="O241" s="24"/>
      <c r="P241" s="24"/>
      <c r="Q241" s="24"/>
      <c r="R241" s="24"/>
      <c r="S241" s="24"/>
      <c r="T241" s="57"/>
      <c r="AT241" s="6" t="s">
        <v>159</v>
      </c>
      <c r="AU241" s="6" t="s">
        <v>80</v>
      </c>
    </row>
    <row r="242" spans="2:65" s="6" customFormat="1" ht="15.75" customHeight="1" x14ac:dyDescent="0.3">
      <c r="B242" s="23"/>
      <c r="C242" s="145" t="s">
        <v>194</v>
      </c>
      <c r="D242" s="145" t="s">
        <v>154</v>
      </c>
      <c r="E242" s="146" t="s">
        <v>372</v>
      </c>
      <c r="F242" s="147" t="s">
        <v>373</v>
      </c>
      <c r="G242" s="148" t="s">
        <v>157</v>
      </c>
      <c r="H242" s="149">
        <v>3</v>
      </c>
      <c r="I242" s="150"/>
      <c r="J242" s="151">
        <f>ROUND($I$242*$H$242,2)</f>
        <v>0</v>
      </c>
      <c r="K242" s="147"/>
      <c r="L242" s="43"/>
      <c r="M242" s="152"/>
      <c r="N242" s="153" t="s">
        <v>43</v>
      </c>
      <c r="O242" s="24"/>
      <c r="P242" s="154">
        <f>$O$242*$H$242</f>
        <v>0</v>
      </c>
      <c r="Q242" s="154">
        <v>0</v>
      </c>
      <c r="R242" s="154">
        <f>$Q$242*$H$242</f>
        <v>0</v>
      </c>
      <c r="S242" s="154">
        <v>0</v>
      </c>
      <c r="T242" s="155">
        <f>$S$242*$H$242</f>
        <v>0</v>
      </c>
      <c r="AR242" s="89" t="s">
        <v>158</v>
      </c>
      <c r="AT242" s="89" t="s">
        <v>154</v>
      </c>
      <c r="AU242" s="89" t="s">
        <v>80</v>
      </c>
      <c r="AY242" s="6" t="s">
        <v>149</v>
      </c>
      <c r="BE242" s="156">
        <f>IF($N$242="základní",$J$242,0)</f>
        <v>0</v>
      </c>
      <c r="BF242" s="156">
        <f>IF($N$242="snížená",$J$242,0)</f>
        <v>0</v>
      </c>
      <c r="BG242" s="156">
        <f>IF($N$242="zákl. přenesená",$J$242,0)</f>
        <v>0</v>
      </c>
      <c r="BH242" s="156">
        <f>IF($N$242="sníž. přenesená",$J$242,0)</f>
        <v>0</v>
      </c>
      <c r="BI242" s="156">
        <f>IF($N$242="nulová",$J$242,0)</f>
        <v>0</v>
      </c>
      <c r="BJ242" s="89" t="s">
        <v>21</v>
      </c>
      <c r="BK242" s="156">
        <f>ROUND($I$242*$H$242,2)</f>
        <v>0</v>
      </c>
      <c r="BL242" s="89" t="s">
        <v>158</v>
      </c>
      <c r="BM242" s="89" t="s">
        <v>365</v>
      </c>
    </row>
    <row r="243" spans="2:65" s="6" customFormat="1" ht="16.5" customHeight="1" x14ac:dyDescent="0.3">
      <c r="B243" s="23"/>
      <c r="C243" s="24"/>
      <c r="D243" s="157" t="s">
        <v>159</v>
      </c>
      <c r="E243" s="24"/>
      <c r="F243" s="158" t="s">
        <v>373</v>
      </c>
      <c r="G243" s="24"/>
      <c r="H243" s="24"/>
      <c r="J243" s="24"/>
      <c r="K243" s="24"/>
      <c r="L243" s="43"/>
      <c r="M243" s="56"/>
      <c r="N243" s="24"/>
      <c r="O243" s="24"/>
      <c r="P243" s="24"/>
      <c r="Q243" s="24"/>
      <c r="R243" s="24"/>
      <c r="S243" s="24"/>
      <c r="T243" s="57"/>
      <c r="AT243" s="6" t="s">
        <v>159</v>
      </c>
      <c r="AU243" s="6" t="s">
        <v>80</v>
      </c>
    </row>
    <row r="244" spans="2:65" s="6" customFormat="1" ht="15.75" customHeight="1" x14ac:dyDescent="0.3">
      <c r="B244" s="23"/>
      <c r="C244" s="145" t="s">
        <v>8</v>
      </c>
      <c r="D244" s="145" t="s">
        <v>154</v>
      </c>
      <c r="E244" s="146" t="s">
        <v>375</v>
      </c>
      <c r="F244" s="147" t="s">
        <v>376</v>
      </c>
      <c r="G244" s="148" t="s">
        <v>157</v>
      </c>
      <c r="H244" s="149">
        <v>1</v>
      </c>
      <c r="I244" s="150"/>
      <c r="J244" s="151">
        <f>ROUND($I$244*$H$244,2)</f>
        <v>0</v>
      </c>
      <c r="K244" s="147"/>
      <c r="L244" s="43"/>
      <c r="M244" s="152"/>
      <c r="N244" s="153" t="s">
        <v>43</v>
      </c>
      <c r="O244" s="24"/>
      <c r="P244" s="154">
        <f>$O$244*$H$244</f>
        <v>0</v>
      </c>
      <c r="Q244" s="154">
        <v>0</v>
      </c>
      <c r="R244" s="154">
        <f>$Q$244*$H$244</f>
        <v>0</v>
      </c>
      <c r="S244" s="154">
        <v>0</v>
      </c>
      <c r="T244" s="155">
        <f>$S$244*$H$244</f>
        <v>0</v>
      </c>
      <c r="AR244" s="89" t="s">
        <v>158</v>
      </c>
      <c r="AT244" s="89" t="s">
        <v>154</v>
      </c>
      <c r="AU244" s="89" t="s">
        <v>80</v>
      </c>
      <c r="AY244" s="6" t="s">
        <v>149</v>
      </c>
      <c r="BE244" s="156">
        <f>IF($N$244="základní",$J$244,0)</f>
        <v>0</v>
      </c>
      <c r="BF244" s="156">
        <f>IF($N$244="snížená",$J$244,0)</f>
        <v>0</v>
      </c>
      <c r="BG244" s="156">
        <f>IF($N$244="zákl. přenesená",$J$244,0)</f>
        <v>0</v>
      </c>
      <c r="BH244" s="156">
        <f>IF($N$244="sníž. přenesená",$J$244,0)</f>
        <v>0</v>
      </c>
      <c r="BI244" s="156">
        <f>IF($N$244="nulová",$J$244,0)</f>
        <v>0</v>
      </c>
      <c r="BJ244" s="89" t="s">
        <v>21</v>
      </c>
      <c r="BK244" s="156">
        <f>ROUND($I$244*$H$244,2)</f>
        <v>0</v>
      </c>
      <c r="BL244" s="89" t="s">
        <v>158</v>
      </c>
      <c r="BM244" s="89" t="s">
        <v>368</v>
      </c>
    </row>
    <row r="245" spans="2:65" s="6" customFormat="1" ht="16.5" customHeight="1" x14ac:dyDescent="0.3">
      <c r="B245" s="23"/>
      <c r="C245" s="24"/>
      <c r="D245" s="157" t="s">
        <v>159</v>
      </c>
      <c r="E245" s="24"/>
      <c r="F245" s="158" t="s">
        <v>376</v>
      </c>
      <c r="G245" s="24"/>
      <c r="H245" s="24"/>
      <c r="J245" s="24"/>
      <c r="K245" s="24"/>
      <c r="L245" s="43"/>
      <c r="M245" s="56"/>
      <c r="N245" s="24"/>
      <c r="O245" s="24"/>
      <c r="P245" s="24"/>
      <c r="Q245" s="24"/>
      <c r="R245" s="24"/>
      <c r="S245" s="24"/>
      <c r="T245" s="57"/>
      <c r="AT245" s="6" t="s">
        <v>159</v>
      </c>
      <c r="AU245" s="6" t="s">
        <v>80</v>
      </c>
    </row>
    <row r="246" spans="2:65" s="6" customFormat="1" ht="15.75" customHeight="1" x14ac:dyDescent="0.3">
      <c r="B246" s="23"/>
      <c r="C246" s="145" t="s">
        <v>201</v>
      </c>
      <c r="D246" s="145" t="s">
        <v>154</v>
      </c>
      <c r="E246" s="146" t="s">
        <v>378</v>
      </c>
      <c r="F246" s="147" t="s">
        <v>379</v>
      </c>
      <c r="G246" s="148" t="s">
        <v>157</v>
      </c>
      <c r="H246" s="149">
        <v>18</v>
      </c>
      <c r="I246" s="150"/>
      <c r="J246" s="151">
        <f>ROUND($I$246*$H$246,2)</f>
        <v>0</v>
      </c>
      <c r="K246" s="147"/>
      <c r="L246" s="43"/>
      <c r="M246" s="152"/>
      <c r="N246" s="153" t="s">
        <v>43</v>
      </c>
      <c r="O246" s="24"/>
      <c r="P246" s="154">
        <f>$O$246*$H$246</f>
        <v>0</v>
      </c>
      <c r="Q246" s="154">
        <v>0</v>
      </c>
      <c r="R246" s="154">
        <f>$Q$246*$H$246</f>
        <v>0</v>
      </c>
      <c r="S246" s="154">
        <v>0</v>
      </c>
      <c r="T246" s="155">
        <f>$S$246*$H$246</f>
        <v>0</v>
      </c>
      <c r="AR246" s="89" t="s">
        <v>158</v>
      </c>
      <c r="AT246" s="89" t="s">
        <v>154</v>
      </c>
      <c r="AU246" s="89" t="s">
        <v>80</v>
      </c>
      <c r="AY246" s="6" t="s">
        <v>149</v>
      </c>
      <c r="BE246" s="156">
        <f>IF($N$246="základní",$J$246,0)</f>
        <v>0</v>
      </c>
      <c r="BF246" s="156">
        <f>IF($N$246="snížená",$J$246,0)</f>
        <v>0</v>
      </c>
      <c r="BG246" s="156">
        <f>IF($N$246="zákl. přenesená",$J$246,0)</f>
        <v>0</v>
      </c>
      <c r="BH246" s="156">
        <f>IF($N$246="sníž. přenesená",$J$246,0)</f>
        <v>0</v>
      </c>
      <c r="BI246" s="156">
        <f>IF($N$246="nulová",$J$246,0)</f>
        <v>0</v>
      </c>
      <c r="BJ246" s="89" t="s">
        <v>21</v>
      </c>
      <c r="BK246" s="156">
        <f>ROUND($I$246*$H$246,2)</f>
        <v>0</v>
      </c>
      <c r="BL246" s="89" t="s">
        <v>158</v>
      </c>
      <c r="BM246" s="89" t="s">
        <v>371</v>
      </c>
    </row>
    <row r="247" spans="2:65" s="6" customFormat="1" ht="16.5" customHeight="1" x14ac:dyDescent="0.3">
      <c r="B247" s="23"/>
      <c r="C247" s="24"/>
      <c r="D247" s="157" t="s">
        <v>159</v>
      </c>
      <c r="E247" s="24"/>
      <c r="F247" s="158" t="s">
        <v>379</v>
      </c>
      <c r="G247" s="24"/>
      <c r="H247" s="24"/>
      <c r="J247" s="24"/>
      <c r="K247" s="24"/>
      <c r="L247" s="43"/>
      <c r="M247" s="56"/>
      <c r="N247" s="24"/>
      <c r="O247" s="24"/>
      <c r="P247" s="24"/>
      <c r="Q247" s="24"/>
      <c r="R247" s="24"/>
      <c r="S247" s="24"/>
      <c r="T247" s="57"/>
      <c r="AT247" s="6" t="s">
        <v>159</v>
      </c>
      <c r="AU247" s="6" t="s">
        <v>80</v>
      </c>
    </row>
    <row r="248" spans="2:65" s="6" customFormat="1" ht="15.75" customHeight="1" x14ac:dyDescent="0.3">
      <c r="B248" s="23"/>
      <c r="C248" s="145" t="s">
        <v>204</v>
      </c>
      <c r="D248" s="145" t="s">
        <v>154</v>
      </c>
      <c r="E248" s="146" t="s">
        <v>381</v>
      </c>
      <c r="F248" s="147" t="s">
        <v>382</v>
      </c>
      <c r="G248" s="148" t="s">
        <v>157</v>
      </c>
      <c r="H248" s="149">
        <v>6</v>
      </c>
      <c r="I248" s="150"/>
      <c r="J248" s="151">
        <f>ROUND($I$248*$H$248,2)</f>
        <v>0</v>
      </c>
      <c r="K248" s="147"/>
      <c r="L248" s="43"/>
      <c r="M248" s="152"/>
      <c r="N248" s="153" t="s">
        <v>43</v>
      </c>
      <c r="O248" s="24"/>
      <c r="P248" s="154">
        <f>$O$248*$H$248</f>
        <v>0</v>
      </c>
      <c r="Q248" s="154">
        <v>0</v>
      </c>
      <c r="R248" s="154">
        <f>$Q$248*$H$248</f>
        <v>0</v>
      </c>
      <c r="S248" s="154">
        <v>0</v>
      </c>
      <c r="T248" s="155">
        <f>$S$248*$H$248</f>
        <v>0</v>
      </c>
      <c r="AR248" s="89" t="s">
        <v>158</v>
      </c>
      <c r="AT248" s="89" t="s">
        <v>154</v>
      </c>
      <c r="AU248" s="89" t="s">
        <v>80</v>
      </c>
      <c r="AY248" s="6" t="s">
        <v>149</v>
      </c>
      <c r="BE248" s="156">
        <f>IF($N$248="základní",$J$248,0)</f>
        <v>0</v>
      </c>
      <c r="BF248" s="156">
        <f>IF($N$248="snížená",$J$248,0)</f>
        <v>0</v>
      </c>
      <c r="BG248" s="156">
        <f>IF($N$248="zákl. přenesená",$J$248,0)</f>
        <v>0</v>
      </c>
      <c r="BH248" s="156">
        <f>IF($N$248="sníž. přenesená",$J$248,0)</f>
        <v>0</v>
      </c>
      <c r="BI248" s="156">
        <f>IF($N$248="nulová",$J$248,0)</f>
        <v>0</v>
      </c>
      <c r="BJ248" s="89" t="s">
        <v>21</v>
      </c>
      <c r="BK248" s="156">
        <f>ROUND($I$248*$H$248,2)</f>
        <v>0</v>
      </c>
      <c r="BL248" s="89" t="s">
        <v>158</v>
      </c>
      <c r="BM248" s="89" t="s">
        <v>374</v>
      </c>
    </row>
    <row r="249" spans="2:65" s="6" customFormat="1" ht="16.5" customHeight="1" x14ac:dyDescent="0.3">
      <c r="B249" s="23"/>
      <c r="C249" s="24"/>
      <c r="D249" s="157" t="s">
        <v>159</v>
      </c>
      <c r="E249" s="24"/>
      <c r="F249" s="158" t="s">
        <v>382</v>
      </c>
      <c r="G249" s="24"/>
      <c r="H249" s="24"/>
      <c r="J249" s="24"/>
      <c r="K249" s="24"/>
      <c r="L249" s="43"/>
      <c r="M249" s="56"/>
      <c r="N249" s="24"/>
      <c r="O249" s="24"/>
      <c r="P249" s="24"/>
      <c r="Q249" s="24"/>
      <c r="R249" s="24"/>
      <c r="S249" s="24"/>
      <c r="T249" s="57"/>
      <c r="AT249" s="6" t="s">
        <v>159</v>
      </c>
      <c r="AU249" s="6" t="s">
        <v>80</v>
      </c>
    </row>
    <row r="250" spans="2:65" s="6" customFormat="1" ht="15.75" customHeight="1" x14ac:dyDescent="0.3">
      <c r="B250" s="23"/>
      <c r="C250" s="145" t="s">
        <v>207</v>
      </c>
      <c r="D250" s="145" t="s">
        <v>154</v>
      </c>
      <c r="E250" s="146" t="s">
        <v>384</v>
      </c>
      <c r="F250" s="147" t="s">
        <v>385</v>
      </c>
      <c r="G250" s="148" t="s">
        <v>157</v>
      </c>
      <c r="H250" s="149">
        <v>4</v>
      </c>
      <c r="I250" s="150"/>
      <c r="J250" s="151">
        <f>ROUND($I$250*$H$250,2)</f>
        <v>0</v>
      </c>
      <c r="K250" s="147"/>
      <c r="L250" s="43"/>
      <c r="M250" s="152"/>
      <c r="N250" s="153" t="s">
        <v>43</v>
      </c>
      <c r="O250" s="24"/>
      <c r="P250" s="154">
        <f>$O$250*$H$250</f>
        <v>0</v>
      </c>
      <c r="Q250" s="154">
        <v>0</v>
      </c>
      <c r="R250" s="154">
        <f>$Q$250*$H$250</f>
        <v>0</v>
      </c>
      <c r="S250" s="154">
        <v>0</v>
      </c>
      <c r="T250" s="155">
        <f>$S$250*$H$250</f>
        <v>0</v>
      </c>
      <c r="AR250" s="89" t="s">
        <v>158</v>
      </c>
      <c r="AT250" s="89" t="s">
        <v>154</v>
      </c>
      <c r="AU250" s="89" t="s">
        <v>80</v>
      </c>
      <c r="AY250" s="6" t="s">
        <v>149</v>
      </c>
      <c r="BE250" s="156">
        <f>IF($N$250="základní",$J$250,0)</f>
        <v>0</v>
      </c>
      <c r="BF250" s="156">
        <f>IF($N$250="snížená",$J$250,0)</f>
        <v>0</v>
      </c>
      <c r="BG250" s="156">
        <f>IF($N$250="zákl. přenesená",$J$250,0)</f>
        <v>0</v>
      </c>
      <c r="BH250" s="156">
        <f>IF($N$250="sníž. přenesená",$J$250,0)</f>
        <v>0</v>
      </c>
      <c r="BI250" s="156">
        <f>IF($N$250="nulová",$J$250,0)</f>
        <v>0</v>
      </c>
      <c r="BJ250" s="89" t="s">
        <v>21</v>
      </c>
      <c r="BK250" s="156">
        <f>ROUND($I$250*$H$250,2)</f>
        <v>0</v>
      </c>
      <c r="BL250" s="89" t="s">
        <v>158</v>
      </c>
      <c r="BM250" s="89" t="s">
        <v>377</v>
      </c>
    </row>
    <row r="251" spans="2:65" s="6" customFormat="1" ht="16.5" customHeight="1" x14ac:dyDescent="0.3">
      <c r="B251" s="23"/>
      <c r="C251" s="24"/>
      <c r="D251" s="157" t="s">
        <v>159</v>
      </c>
      <c r="E251" s="24"/>
      <c r="F251" s="158" t="s">
        <v>385</v>
      </c>
      <c r="G251" s="24"/>
      <c r="H251" s="24"/>
      <c r="J251" s="24"/>
      <c r="K251" s="24"/>
      <c r="L251" s="43"/>
      <c r="M251" s="56"/>
      <c r="N251" s="24"/>
      <c r="O251" s="24"/>
      <c r="P251" s="24"/>
      <c r="Q251" s="24"/>
      <c r="R251" s="24"/>
      <c r="S251" s="24"/>
      <c r="T251" s="57"/>
      <c r="AT251" s="6" t="s">
        <v>159</v>
      </c>
      <c r="AU251" s="6" t="s">
        <v>80</v>
      </c>
    </row>
    <row r="252" spans="2:65" s="6" customFormat="1" ht="15.75" customHeight="1" x14ac:dyDescent="0.3">
      <c r="B252" s="23"/>
      <c r="C252" s="145" t="s">
        <v>210</v>
      </c>
      <c r="D252" s="145" t="s">
        <v>154</v>
      </c>
      <c r="E252" s="146" t="s">
        <v>387</v>
      </c>
      <c r="F252" s="147" t="s">
        <v>388</v>
      </c>
      <c r="G252" s="148" t="s">
        <v>157</v>
      </c>
      <c r="H252" s="149">
        <v>2</v>
      </c>
      <c r="I252" s="150"/>
      <c r="J252" s="151">
        <f>ROUND($I$252*$H$252,2)</f>
        <v>0</v>
      </c>
      <c r="K252" s="147"/>
      <c r="L252" s="43"/>
      <c r="M252" s="152"/>
      <c r="N252" s="153" t="s">
        <v>43</v>
      </c>
      <c r="O252" s="24"/>
      <c r="P252" s="154">
        <f>$O$252*$H$252</f>
        <v>0</v>
      </c>
      <c r="Q252" s="154">
        <v>0</v>
      </c>
      <c r="R252" s="154">
        <f>$Q$252*$H$252</f>
        <v>0</v>
      </c>
      <c r="S252" s="154">
        <v>0</v>
      </c>
      <c r="T252" s="155">
        <f>$S$252*$H$252</f>
        <v>0</v>
      </c>
      <c r="AR252" s="89" t="s">
        <v>158</v>
      </c>
      <c r="AT252" s="89" t="s">
        <v>154</v>
      </c>
      <c r="AU252" s="89" t="s">
        <v>80</v>
      </c>
      <c r="AY252" s="6" t="s">
        <v>149</v>
      </c>
      <c r="BE252" s="156">
        <f>IF($N$252="základní",$J$252,0)</f>
        <v>0</v>
      </c>
      <c r="BF252" s="156">
        <f>IF($N$252="snížená",$J$252,0)</f>
        <v>0</v>
      </c>
      <c r="BG252" s="156">
        <f>IF($N$252="zákl. přenesená",$J$252,0)</f>
        <v>0</v>
      </c>
      <c r="BH252" s="156">
        <f>IF($N$252="sníž. přenesená",$J$252,0)</f>
        <v>0</v>
      </c>
      <c r="BI252" s="156">
        <f>IF($N$252="nulová",$J$252,0)</f>
        <v>0</v>
      </c>
      <c r="BJ252" s="89" t="s">
        <v>21</v>
      </c>
      <c r="BK252" s="156">
        <f>ROUND($I$252*$H$252,2)</f>
        <v>0</v>
      </c>
      <c r="BL252" s="89" t="s">
        <v>158</v>
      </c>
      <c r="BM252" s="89" t="s">
        <v>380</v>
      </c>
    </row>
    <row r="253" spans="2:65" s="6" customFormat="1" ht="16.5" customHeight="1" x14ac:dyDescent="0.3">
      <c r="B253" s="23"/>
      <c r="C253" s="24"/>
      <c r="D253" s="157" t="s">
        <v>159</v>
      </c>
      <c r="E253" s="24"/>
      <c r="F253" s="158" t="s">
        <v>388</v>
      </c>
      <c r="G253" s="24"/>
      <c r="H253" s="24"/>
      <c r="J253" s="24"/>
      <c r="K253" s="24"/>
      <c r="L253" s="43"/>
      <c r="M253" s="56"/>
      <c r="N253" s="24"/>
      <c r="O253" s="24"/>
      <c r="P253" s="24"/>
      <c r="Q253" s="24"/>
      <c r="R253" s="24"/>
      <c r="S253" s="24"/>
      <c r="T253" s="57"/>
      <c r="AT253" s="6" t="s">
        <v>159</v>
      </c>
      <c r="AU253" s="6" t="s">
        <v>80</v>
      </c>
    </row>
    <row r="254" spans="2:65" s="6" customFormat="1" ht="15.75" customHeight="1" x14ac:dyDescent="0.3">
      <c r="B254" s="23"/>
      <c r="C254" s="145" t="s">
        <v>213</v>
      </c>
      <c r="D254" s="145" t="s">
        <v>154</v>
      </c>
      <c r="E254" s="146" t="s">
        <v>390</v>
      </c>
      <c r="F254" s="147" t="s">
        <v>391</v>
      </c>
      <c r="G254" s="148" t="s">
        <v>157</v>
      </c>
      <c r="H254" s="149">
        <v>2</v>
      </c>
      <c r="I254" s="150"/>
      <c r="J254" s="151">
        <f>ROUND($I$254*$H$254,2)</f>
        <v>0</v>
      </c>
      <c r="K254" s="147"/>
      <c r="L254" s="43"/>
      <c r="M254" s="152"/>
      <c r="N254" s="153" t="s">
        <v>43</v>
      </c>
      <c r="O254" s="24"/>
      <c r="P254" s="154">
        <f>$O$254*$H$254</f>
        <v>0</v>
      </c>
      <c r="Q254" s="154">
        <v>0</v>
      </c>
      <c r="R254" s="154">
        <f>$Q$254*$H$254</f>
        <v>0</v>
      </c>
      <c r="S254" s="154">
        <v>0</v>
      </c>
      <c r="T254" s="155">
        <f>$S$254*$H$254</f>
        <v>0</v>
      </c>
      <c r="AR254" s="89" t="s">
        <v>158</v>
      </c>
      <c r="AT254" s="89" t="s">
        <v>154</v>
      </c>
      <c r="AU254" s="89" t="s">
        <v>80</v>
      </c>
      <c r="AY254" s="6" t="s">
        <v>149</v>
      </c>
      <c r="BE254" s="156">
        <f>IF($N$254="základní",$J$254,0)</f>
        <v>0</v>
      </c>
      <c r="BF254" s="156">
        <f>IF($N$254="snížená",$J$254,0)</f>
        <v>0</v>
      </c>
      <c r="BG254" s="156">
        <f>IF($N$254="zákl. přenesená",$J$254,0)</f>
        <v>0</v>
      </c>
      <c r="BH254" s="156">
        <f>IF($N$254="sníž. přenesená",$J$254,0)</f>
        <v>0</v>
      </c>
      <c r="BI254" s="156">
        <f>IF($N$254="nulová",$J$254,0)</f>
        <v>0</v>
      </c>
      <c r="BJ254" s="89" t="s">
        <v>21</v>
      </c>
      <c r="BK254" s="156">
        <f>ROUND($I$254*$H$254,2)</f>
        <v>0</v>
      </c>
      <c r="BL254" s="89" t="s">
        <v>158</v>
      </c>
      <c r="BM254" s="89" t="s">
        <v>383</v>
      </c>
    </row>
    <row r="255" spans="2:65" s="6" customFormat="1" ht="16.5" customHeight="1" x14ac:dyDescent="0.3">
      <c r="B255" s="23"/>
      <c r="C255" s="24"/>
      <c r="D255" s="157" t="s">
        <v>159</v>
      </c>
      <c r="E255" s="24"/>
      <c r="F255" s="158" t="s">
        <v>391</v>
      </c>
      <c r="G255" s="24"/>
      <c r="H255" s="24"/>
      <c r="J255" s="24"/>
      <c r="K255" s="24"/>
      <c r="L255" s="43"/>
      <c r="M255" s="56"/>
      <c r="N255" s="24"/>
      <c r="O255" s="24"/>
      <c r="P255" s="24"/>
      <c r="Q255" s="24"/>
      <c r="R255" s="24"/>
      <c r="S255" s="24"/>
      <c r="T255" s="57"/>
      <c r="AT255" s="6" t="s">
        <v>159</v>
      </c>
      <c r="AU255" s="6" t="s">
        <v>80</v>
      </c>
    </row>
    <row r="256" spans="2:65" s="6" customFormat="1" ht="15.75" customHeight="1" x14ac:dyDescent="0.3">
      <c r="B256" s="23"/>
      <c r="C256" s="145" t="s">
        <v>7</v>
      </c>
      <c r="D256" s="145" t="s">
        <v>154</v>
      </c>
      <c r="E256" s="146" t="s">
        <v>393</v>
      </c>
      <c r="F256" s="147" t="s">
        <v>394</v>
      </c>
      <c r="G256" s="148" t="s">
        <v>157</v>
      </c>
      <c r="H256" s="149">
        <v>4</v>
      </c>
      <c r="I256" s="150"/>
      <c r="J256" s="151">
        <f>ROUND($I$256*$H$256,2)</f>
        <v>0</v>
      </c>
      <c r="K256" s="147"/>
      <c r="L256" s="43"/>
      <c r="M256" s="152"/>
      <c r="N256" s="153" t="s">
        <v>43</v>
      </c>
      <c r="O256" s="24"/>
      <c r="P256" s="154">
        <f>$O$256*$H$256</f>
        <v>0</v>
      </c>
      <c r="Q256" s="154">
        <v>0</v>
      </c>
      <c r="R256" s="154">
        <f>$Q$256*$H$256</f>
        <v>0</v>
      </c>
      <c r="S256" s="154">
        <v>0</v>
      </c>
      <c r="T256" s="155">
        <f>$S$256*$H$256</f>
        <v>0</v>
      </c>
      <c r="AR256" s="89" t="s">
        <v>158</v>
      </c>
      <c r="AT256" s="89" t="s">
        <v>154</v>
      </c>
      <c r="AU256" s="89" t="s">
        <v>80</v>
      </c>
      <c r="AY256" s="6" t="s">
        <v>149</v>
      </c>
      <c r="BE256" s="156">
        <f>IF($N$256="základní",$J$256,0)</f>
        <v>0</v>
      </c>
      <c r="BF256" s="156">
        <f>IF($N$256="snížená",$J$256,0)</f>
        <v>0</v>
      </c>
      <c r="BG256" s="156">
        <f>IF($N$256="zákl. přenesená",$J$256,0)</f>
        <v>0</v>
      </c>
      <c r="BH256" s="156">
        <f>IF($N$256="sníž. přenesená",$J$256,0)</f>
        <v>0</v>
      </c>
      <c r="BI256" s="156">
        <f>IF($N$256="nulová",$J$256,0)</f>
        <v>0</v>
      </c>
      <c r="BJ256" s="89" t="s">
        <v>21</v>
      </c>
      <c r="BK256" s="156">
        <f>ROUND($I$256*$H$256,2)</f>
        <v>0</v>
      </c>
      <c r="BL256" s="89" t="s">
        <v>158</v>
      </c>
      <c r="BM256" s="89" t="s">
        <v>386</v>
      </c>
    </row>
    <row r="257" spans="2:65" s="6" customFormat="1" ht="16.5" customHeight="1" x14ac:dyDescent="0.3">
      <c r="B257" s="23"/>
      <c r="C257" s="24"/>
      <c r="D257" s="157" t="s">
        <v>159</v>
      </c>
      <c r="E257" s="24"/>
      <c r="F257" s="158" t="s">
        <v>394</v>
      </c>
      <c r="G257" s="24"/>
      <c r="H257" s="24"/>
      <c r="J257" s="24"/>
      <c r="K257" s="24"/>
      <c r="L257" s="43"/>
      <c r="M257" s="56"/>
      <c r="N257" s="24"/>
      <c r="O257" s="24"/>
      <c r="P257" s="24"/>
      <c r="Q257" s="24"/>
      <c r="R257" s="24"/>
      <c r="S257" s="24"/>
      <c r="T257" s="57"/>
      <c r="AT257" s="6" t="s">
        <v>159</v>
      </c>
      <c r="AU257" s="6" t="s">
        <v>80</v>
      </c>
    </row>
    <row r="258" spans="2:65" s="6" customFormat="1" ht="15.75" customHeight="1" x14ac:dyDescent="0.3">
      <c r="B258" s="23"/>
      <c r="C258" s="145" t="s">
        <v>218</v>
      </c>
      <c r="D258" s="145" t="s">
        <v>154</v>
      </c>
      <c r="E258" s="146" t="s">
        <v>396</v>
      </c>
      <c r="F258" s="147" t="s">
        <v>397</v>
      </c>
      <c r="G258" s="148" t="s">
        <v>157</v>
      </c>
      <c r="H258" s="149">
        <v>2</v>
      </c>
      <c r="I258" s="150"/>
      <c r="J258" s="151">
        <f>ROUND($I$258*$H$258,2)</f>
        <v>0</v>
      </c>
      <c r="K258" s="147"/>
      <c r="L258" s="43"/>
      <c r="M258" s="152"/>
      <c r="N258" s="153" t="s">
        <v>43</v>
      </c>
      <c r="O258" s="24"/>
      <c r="P258" s="154">
        <f>$O$258*$H$258</f>
        <v>0</v>
      </c>
      <c r="Q258" s="154">
        <v>0</v>
      </c>
      <c r="R258" s="154">
        <f>$Q$258*$H$258</f>
        <v>0</v>
      </c>
      <c r="S258" s="154">
        <v>0</v>
      </c>
      <c r="T258" s="155">
        <f>$S$258*$H$258</f>
        <v>0</v>
      </c>
      <c r="AR258" s="89" t="s">
        <v>158</v>
      </c>
      <c r="AT258" s="89" t="s">
        <v>154</v>
      </c>
      <c r="AU258" s="89" t="s">
        <v>80</v>
      </c>
      <c r="AY258" s="6" t="s">
        <v>149</v>
      </c>
      <c r="BE258" s="156">
        <f>IF($N$258="základní",$J$258,0)</f>
        <v>0</v>
      </c>
      <c r="BF258" s="156">
        <f>IF($N$258="snížená",$J$258,0)</f>
        <v>0</v>
      </c>
      <c r="BG258" s="156">
        <f>IF($N$258="zákl. přenesená",$J$258,0)</f>
        <v>0</v>
      </c>
      <c r="BH258" s="156">
        <f>IF($N$258="sníž. přenesená",$J$258,0)</f>
        <v>0</v>
      </c>
      <c r="BI258" s="156">
        <f>IF($N$258="nulová",$J$258,0)</f>
        <v>0</v>
      </c>
      <c r="BJ258" s="89" t="s">
        <v>21</v>
      </c>
      <c r="BK258" s="156">
        <f>ROUND($I$258*$H$258,2)</f>
        <v>0</v>
      </c>
      <c r="BL258" s="89" t="s">
        <v>158</v>
      </c>
      <c r="BM258" s="89" t="s">
        <v>389</v>
      </c>
    </row>
    <row r="259" spans="2:65" s="6" customFormat="1" ht="16.5" customHeight="1" x14ac:dyDescent="0.3">
      <c r="B259" s="23"/>
      <c r="C259" s="24"/>
      <c r="D259" s="157" t="s">
        <v>159</v>
      </c>
      <c r="E259" s="24"/>
      <c r="F259" s="158" t="s">
        <v>397</v>
      </c>
      <c r="G259" s="24"/>
      <c r="H259" s="24"/>
      <c r="J259" s="24"/>
      <c r="K259" s="24"/>
      <c r="L259" s="43"/>
      <c r="M259" s="56"/>
      <c r="N259" s="24"/>
      <c r="O259" s="24"/>
      <c r="P259" s="24"/>
      <c r="Q259" s="24"/>
      <c r="R259" s="24"/>
      <c r="S259" s="24"/>
      <c r="T259" s="57"/>
      <c r="AT259" s="6" t="s">
        <v>159</v>
      </c>
      <c r="AU259" s="6" t="s">
        <v>80</v>
      </c>
    </row>
    <row r="260" spans="2:65" s="6" customFormat="1" ht="15.75" customHeight="1" x14ac:dyDescent="0.3">
      <c r="B260" s="23"/>
      <c r="C260" s="145" t="s">
        <v>210</v>
      </c>
      <c r="D260" s="145" t="s">
        <v>154</v>
      </c>
      <c r="E260" s="146" t="s">
        <v>1098</v>
      </c>
      <c r="F260" s="147" t="s">
        <v>400</v>
      </c>
      <c r="G260" s="148" t="s">
        <v>272</v>
      </c>
      <c r="H260" s="149">
        <v>15</v>
      </c>
      <c r="I260" s="150"/>
      <c r="J260" s="151">
        <f>ROUND($I$260*$H$260,2)</f>
        <v>0</v>
      </c>
      <c r="K260" s="147"/>
      <c r="L260" s="43"/>
      <c r="M260" s="152"/>
      <c r="N260" s="153" t="s">
        <v>43</v>
      </c>
      <c r="O260" s="24"/>
      <c r="P260" s="154">
        <f>$O$260*$H$260</f>
        <v>0</v>
      </c>
      <c r="Q260" s="154">
        <v>0</v>
      </c>
      <c r="R260" s="154">
        <f>$Q$260*$H$260</f>
        <v>0</v>
      </c>
      <c r="S260" s="154">
        <v>0</v>
      </c>
      <c r="T260" s="155">
        <f>$S$260*$H$260</f>
        <v>0</v>
      </c>
      <c r="AR260" s="89" t="s">
        <v>158</v>
      </c>
      <c r="AT260" s="89" t="s">
        <v>154</v>
      </c>
      <c r="AU260" s="89" t="s">
        <v>80</v>
      </c>
      <c r="AY260" s="6" t="s">
        <v>149</v>
      </c>
      <c r="BE260" s="156">
        <f>IF($N$260="základní",$J$260,0)</f>
        <v>0</v>
      </c>
      <c r="BF260" s="156">
        <f>IF($N$260="snížená",$J$260,0)</f>
        <v>0</v>
      </c>
      <c r="BG260" s="156">
        <f>IF($N$260="zákl. přenesená",$J$260,0)</f>
        <v>0</v>
      </c>
      <c r="BH260" s="156">
        <f>IF($N$260="sníž. přenesená",$J$260,0)</f>
        <v>0</v>
      </c>
      <c r="BI260" s="156">
        <f>IF($N$260="nulová",$J$260,0)</f>
        <v>0</v>
      </c>
      <c r="BJ260" s="89" t="s">
        <v>21</v>
      </c>
      <c r="BK260" s="156">
        <f>ROUND($I$260*$H$260,2)</f>
        <v>0</v>
      </c>
      <c r="BL260" s="89" t="s">
        <v>158</v>
      </c>
      <c r="BM260" s="89" t="s">
        <v>392</v>
      </c>
    </row>
    <row r="261" spans="2:65" s="6" customFormat="1" ht="16.5" customHeight="1" x14ac:dyDescent="0.3">
      <c r="B261" s="23"/>
      <c r="C261" s="24"/>
      <c r="D261" s="157" t="s">
        <v>159</v>
      </c>
      <c r="E261" s="24"/>
      <c r="F261" s="158" t="s">
        <v>400</v>
      </c>
      <c r="G261" s="24"/>
      <c r="H261" s="24"/>
      <c r="J261" s="24"/>
      <c r="K261" s="24"/>
      <c r="L261" s="43"/>
      <c r="M261" s="56"/>
      <c r="N261" s="24"/>
      <c r="O261" s="24"/>
      <c r="P261" s="24"/>
      <c r="Q261" s="24"/>
      <c r="R261" s="24"/>
      <c r="S261" s="24"/>
      <c r="T261" s="57"/>
      <c r="AT261" s="6" t="s">
        <v>159</v>
      </c>
      <c r="AU261" s="6" t="s">
        <v>80</v>
      </c>
    </row>
    <row r="262" spans="2:65" s="6" customFormat="1" ht="15.75" customHeight="1" x14ac:dyDescent="0.3">
      <c r="B262" s="23"/>
      <c r="C262" s="145" t="s">
        <v>213</v>
      </c>
      <c r="D262" s="145" t="s">
        <v>154</v>
      </c>
      <c r="E262" s="146" t="s">
        <v>1099</v>
      </c>
      <c r="F262" s="147" t="s">
        <v>403</v>
      </c>
      <c r="G262" s="148" t="s">
        <v>272</v>
      </c>
      <c r="H262" s="149">
        <v>75</v>
      </c>
      <c r="I262" s="150"/>
      <c r="J262" s="151">
        <f>ROUND($I$262*$H$262,2)</f>
        <v>0</v>
      </c>
      <c r="K262" s="147"/>
      <c r="L262" s="43"/>
      <c r="M262" s="152"/>
      <c r="N262" s="153" t="s">
        <v>43</v>
      </c>
      <c r="O262" s="24"/>
      <c r="P262" s="154">
        <f>$O$262*$H$262</f>
        <v>0</v>
      </c>
      <c r="Q262" s="154">
        <v>0</v>
      </c>
      <c r="R262" s="154">
        <f>$Q$262*$H$262</f>
        <v>0</v>
      </c>
      <c r="S262" s="154">
        <v>0</v>
      </c>
      <c r="T262" s="155">
        <f>$S$262*$H$262</f>
        <v>0</v>
      </c>
      <c r="AR262" s="89" t="s">
        <v>158</v>
      </c>
      <c r="AT262" s="89" t="s">
        <v>154</v>
      </c>
      <c r="AU262" s="89" t="s">
        <v>80</v>
      </c>
      <c r="AY262" s="6" t="s">
        <v>149</v>
      </c>
      <c r="BE262" s="156">
        <f>IF($N$262="základní",$J$262,0)</f>
        <v>0</v>
      </c>
      <c r="BF262" s="156">
        <f>IF($N$262="snížená",$J$262,0)</f>
        <v>0</v>
      </c>
      <c r="BG262" s="156">
        <f>IF($N$262="zákl. přenesená",$J$262,0)</f>
        <v>0</v>
      </c>
      <c r="BH262" s="156">
        <f>IF($N$262="sníž. přenesená",$J$262,0)</f>
        <v>0</v>
      </c>
      <c r="BI262" s="156">
        <f>IF($N$262="nulová",$J$262,0)</f>
        <v>0</v>
      </c>
      <c r="BJ262" s="89" t="s">
        <v>21</v>
      </c>
      <c r="BK262" s="156">
        <f>ROUND($I$262*$H$262,2)</f>
        <v>0</v>
      </c>
      <c r="BL262" s="89" t="s">
        <v>158</v>
      </c>
      <c r="BM262" s="89" t="s">
        <v>395</v>
      </c>
    </row>
    <row r="263" spans="2:65" s="6" customFormat="1" ht="16.5" customHeight="1" x14ac:dyDescent="0.3">
      <c r="B263" s="23"/>
      <c r="C263" s="24"/>
      <c r="D263" s="157" t="s">
        <v>159</v>
      </c>
      <c r="E263" s="24"/>
      <c r="F263" s="158" t="s">
        <v>403</v>
      </c>
      <c r="G263" s="24"/>
      <c r="H263" s="24"/>
      <c r="J263" s="24"/>
      <c r="K263" s="24"/>
      <c r="L263" s="43"/>
      <c r="M263" s="56"/>
      <c r="N263" s="24"/>
      <c r="O263" s="24"/>
      <c r="P263" s="24"/>
      <c r="Q263" s="24"/>
      <c r="R263" s="24"/>
      <c r="S263" s="24"/>
      <c r="T263" s="57"/>
      <c r="AT263" s="6" t="s">
        <v>159</v>
      </c>
      <c r="AU263" s="6" t="s">
        <v>80</v>
      </c>
    </row>
    <row r="264" spans="2:65" s="6" customFormat="1" ht="15.75" customHeight="1" x14ac:dyDescent="0.3">
      <c r="B264" s="23"/>
      <c r="C264" s="145" t="s">
        <v>223</v>
      </c>
      <c r="D264" s="145" t="s">
        <v>154</v>
      </c>
      <c r="E264" s="146" t="s">
        <v>399</v>
      </c>
      <c r="F264" s="147" t="s">
        <v>406</v>
      </c>
      <c r="G264" s="148" t="s">
        <v>272</v>
      </c>
      <c r="H264" s="149">
        <v>100</v>
      </c>
      <c r="I264" s="150"/>
      <c r="J264" s="151">
        <f>ROUND($I$264*$H$264,2)</f>
        <v>0</v>
      </c>
      <c r="K264" s="147"/>
      <c r="L264" s="43"/>
      <c r="M264" s="152"/>
      <c r="N264" s="153" t="s">
        <v>43</v>
      </c>
      <c r="O264" s="24"/>
      <c r="P264" s="154">
        <f>$O$264*$H$264</f>
        <v>0</v>
      </c>
      <c r="Q264" s="154">
        <v>0</v>
      </c>
      <c r="R264" s="154">
        <f>$Q$264*$H$264</f>
        <v>0</v>
      </c>
      <c r="S264" s="154">
        <v>0</v>
      </c>
      <c r="T264" s="155">
        <f>$S$264*$H$264</f>
        <v>0</v>
      </c>
      <c r="AR264" s="89" t="s">
        <v>158</v>
      </c>
      <c r="AT264" s="89" t="s">
        <v>154</v>
      </c>
      <c r="AU264" s="89" t="s">
        <v>80</v>
      </c>
      <c r="AY264" s="6" t="s">
        <v>149</v>
      </c>
      <c r="BE264" s="156">
        <f>IF($N$264="základní",$J$264,0)</f>
        <v>0</v>
      </c>
      <c r="BF264" s="156">
        <f>IF($N$264="snížená",$J$264,0)</f>
        <v>0</v>
      </c>
      <c r="BG264" s="156">
        <f>IF($N$264="zákl. přenesená",$J$264,0)</f>
        <v>0</v>
      </c>
      <c r="BH264" s="156">
        <f>IF($N$264="sníž. přenesená",$J$264,0)</f>
        <v>0</v>
      </c>
      <c r="BI264" s="156">
        <f>IF($N$264="nulová",$J$264,0)</f>
        <v>0</v>
      </c>
      <c r="BJ264" s="89" t="s">
        <v>21</v>
      </c>
      <c r="BK264" s="156">
        <f>ROUND($I$264*$H$264,2)</f>
        <v>0</v>
      </c>
      <c r="BL264" s="89" t="s">
        <v>158</v>
      </c>
      <c r="BM264" s="89" t="s">
        <v>398</v>
      </c>
    </row>
    <row r="265" spans="2:65" s="6" customFormat="1" ht="16.5" customHeight="1" x14ac:dyDescent="0.3">
      <c r="B265" s="23"/>
      <c r="C265" s="24"/>
      <c r="D265" s="157" t="s">
        <v>159</v>
      </c>
      <c r="E265" s="24"/>
      <c r="F265" s="158" t="s">
        <v>406</v>
      </c>
      <c r="G265" s="24"/>
      <c r="H265" s="24"/>
      <c r="J265" s="24"/>
      <c r="K265" s="24"/>
      <c r="L265" s="43"/>
      <c r="M265" s="56"/>
      <c r="N265" s="24"/>
      <c r="O265" s="24"/>
      <c r="P265" s="24"/>
      <c r="Q265" s="24"/>
      <c r="R265" s="24"/>
      <c r="S265" s="24"/>
      <c r="T265" s="57"/>
      <c r="AT265" s="6" t="s">
        <v>159</v>
      </c>
      <c r="AU265" s="6" t="s">
        <v>80</v>
      </c>
    </row>
    <row r="266" spans="2:65" s="6" customFormat="1" ht="15.75" customHeight="1" x14ac:dyDescent="0.3">
      <c r="B266" s="23"/>
      <c r="C266" s="145" t="s">
        <v>227</v>
      </c>
      <c r="D266" s="145" t="s">
        <v>154</v>
      </c>
      <c r="E266" s="146" t="s">
        <v>402</v>
      </c>
      <c r="F266" s="147" t="s">
        <v>409</v>
      </c>
      <c r="G266" s="148" t="s">
        <v>410</v>
      </c>
      <c r="H266" s="149">
        <v>1</v>
      </c>
      <c r="I266" s="150"/>
      <c r="J266" s="151">
        <f>ROUND($I$266*$H$266,2)</f>
        <v>0</v>
      </c>
      <c r="K266" s="147"/>
      <c r="L266" s="43"/>
      <c r="M266" s="152"/>
      <c r="N266" s="153" t="s">
        <v>43</v>
      </c>
      <c r="O266" s="24"/>
      <c r="P266" s="154">
        <f>$O$266*$H$266</f>
        <v>0</v>
      </c>
      <c r="Q266" s="154">
        <v>0</v>
      </c>
      <c r="R266" s="154">
        <f>$Q$266*$H$266</f>
        <v>0</v>
      </c>
      <c r="S266" s="154">
        <v>0</v>
      </c>
      <c r="T266" s="155">
        <f>$S$266*$H$266</f>
        <v>0</v>
      </c>
      <c r="AR266" s="89" t="s">
        <v>158</v>
      </c>
      <c r="AT266" s="89" t="s">
        <v>154</v>
      </c>
      <c r="AU266" s="89" t="s">
        <v>80</v>
      </c>
      <c r="AY266" s="6" t="s">
        <v>149</v>
      </c>
      <c r="BE266" s="156">
        <f>IF($N$266="základní",$J$266,0)</f>
        <v>0</v>
      </c>
      <c r="BF266" s="156">
        <f>IF($N$266="snížená",$J$266,0)</f>
        <v>0</v>
      </c>
      <c r="BG266" s="156">
        <f>IF($N$266="zákl. přenesená",$J$266,0)</f>
        <v>0</v>
      </c>
      <c r="BH266" s="156">
        <f>IF($N$266="sníž. přenesená",$J$266,0)</f>
        <v>0</v>
      </c>
      <c r="BI266" s="156">
        <f>IF($N$266="nulová",$J$266,0)</f>
        <v>0</v>
      </c>
      <c r="BJ266" s="89" t="s">
        <v>21</v>
      </c>
      <c r="BK266" s="156">
        <f>ROUND($I$266*$H$266,2)</f>
        <v>0</v>
      </c>
      <c r="BL266" s="89" t="s">
        <v>158</v>
      </c>
      <c r="BM266" s="89" t="s">
        <v>401</v>
      </c>
    </row>
    <row r="267" spans="2:65" s="6" customFormat="1" ht="16.5" customHeight="1" x14ac:dyDescent="0.3">
      <c r="B267" s="23"/>
      <c r="C267" s="24"/>
      <c r="D267" s="157" t="s">
        <v>159</v>
      </c>
      <c r="E267" s="24"/>
      <c r="F267" s="158" t="s">
        <v>409</v>
      </c>
      <c r="G267" s="24"/>
      <c r="H267" s="24"/>
      <c r="J267" s="24"/>
      <c r="K267" s="24"/>
      <c r="L267" s="43"/>
      <c r="M267" s="56"/>
      <c r="N267" s="24"/>
      <c r="O267" s="24"/>
      <c r="P267" s="24"/>
      <c r="Q267" s="24"/>
      <c r="R267" s="24"/>
      <c r="S267" s="24"/>
      <c r="T267" s="57"/>
      <c r="AT267" s="6" t="s">
        <v>159</v>
      </c>
      <c r="AU267" s="6" t="s">
        <v>80</v>
      </c>
    </row>
    <row r="268" spans="2:65" s="6" customFormat="1" ht="15.75" customHeight="1" x14ac:dyDescent="0.3">
      <c r="B268" s="23"/>
      <c r="C268" s="145" t="s">
        <v>230</v>
      </c>
      <c r="D268" s="145" t="s">
        <v>154</v>
      </c>
      <c r="E268" s="146" t="s">
        <v>405</v>
      </c>
      <c r="F268" s="147" t="s">
        <v>413</v>
      </c>
      <c r="G268" s="148" t="s">
        <v>410</v>
      </c>
      <c r="H268" s="149">
        <v>1</v>
      </c>
      <c r="I268" s="150"/>
      <c r="J268" s="151">
        <f>ROUND($I$268*$H$268,2)</f>
        <v>0</v>
      </c>
      <c r="K268" s="147"/>
      <c r="L268" s="43"/>
      <c r="M268" s="152"/>
      <c r="N268" s="153" t="s">
        <v>43</v>
      </c>
      <c r="O268" s="24"/>
      <c r="P268" s="154">
        <f>$O$268*$H$268</f>
        <v>0</v>
      </c>
      <c r="Q268" s="154">
        <v>0</v>
      </c>
      <c r="R268" s="154">
        <f>$Q$268*$H$268</f>
        <v>0</v>
      </c>
      <c r="S268" s="154">
        <v>0</v>
      </c>
      <c r="T268" s="155">
        <f>$S$268*$H$268</f>
        <v>0</v>
      </c>
      <c r="AR268" s="89" t="s">
        <v>158</v>
      </c>
      <c r="AT268" s="89" t="s">
        <v>154</v>
      </c>
      <c r="AU268" s="89" t="s">
        <v>80</v>
      </c>
      <c r="AY268" s="6" t="s">
        <v>149</v>
      </c>
      <c r="BE268" s="156">
        <f>IF($N$268="základní",$J$268,0)</f>
        <v>0</v>
      </c>
      <c r="BF268" s="156">
        <f>IF($N$268="snížená",$J$268,0)</f>
        <v>0</v>
      </c>
      <c r="BG268" s="156">
        <f>IF($N$268="zákl. přenesená",$J$268,0)</f>
        <v>0</v>
      </c>
      <c r="BH268" s="156">
        <f>IF($N$268="sníž. přenesená",$J$268,0)</f>
        <v>0</v>
      </c>
      <c r="BI268" s="156">
        <f>IF($N$268="nulová",$J$268,0)</f>
        <v>0</v>
      </c>
      <c r="BJ268" s="89" t="s">
        <v>21</v>
      </c>
      <c r="BK268" s="156">
        <f>ROUND($I$268*$H$268,2)</f>
        <v>0</v>
      </c>
      <c r="BL268" s="89" t="s">
        <v>158</v>
      </c>
      <c r="BM268" s="89" t="s">
        <v>404</v>
      </c>
    </row>
    <row r="269" spans="2:65" s="6" customFormat="1" ht="16.5" customHeight="1" x14ac:dyDescent="0.3">
      <c r="B269" s="23"/>
      <c r="C269" s="24"/>
      <c r="D269" s="157" t="s">
        <v>159</v>
      </c>
      <c r="E269" s="24"/>
      <c r="F269" s="158" t="s">
        <v>413</v>
      </c>
      <c r="G269" s="24"/>
      <c r="H269" s="24"/>
      <c r="J269" s="24"/>
      <c r="K269" s="24"/>
      <c r="L269" s="43"/>
      <c r="M269" s="56"/>
      <c r="N269" s="24"/>
      <c r="O269" s="24"/>
      <c r="P269" s="24"/>
      <c r="Q269" s="24"/>
      <c r="R269" s="24"/>
      <c r="S269" s="24"/>
      <c r="T269" s="57"/>
      <c r="AT269" s="6" t="s">
        <v>159</v>
      </c>
      <c r="AU269" s="6" t="s">
        <v>80</v>
      </c>
    </row>
    <row r="270" spans="2:65" s="132" customFormat="1" ht="30.75" customHeight="1" x14ac:dyDescent="0.3">
      <c r="B270" s="133"/>
      <c r="C270" s="134"/>
      <c r="D270" s="134" t="s">
        <v>71</v>
      </c>
      <c r="E270" s="143" t="s">
        <v>331</v>
      </c>
      <c r="F270" s="143" t="s">
        <v>416</v>
      </c>
      <c r="G270" s="134"/>
      <c r="H270" s="134"/>
      <c r="J270" s="144">
        <f>$BK$270</f>
        <v>0</v>
      </c>
      <c r="K270" s="134"/>
      <c r="L270" s="137"/>
      <c r="M270" s="138"/>
      <c r="N270" s="134"/>
      <c r="O270" s="134"/>
      <c r="P270" s="139">
        <f>SUM($P$271:$P$284)</f>
        <v>0</v>
      </c>
      <c r="Q270" s="134"/>
      <c r="R270" s="139">
        <f>SUM($R$271:$R$284)</f>
        <v>0</v>
      </c>
      <c r="S270" s="134"/>
      <c r="T270" s="140">
        <f>SUM($T$271:$T$284)</f>
        <v>0</v>
      </c>
      <c r="AR270" s="141" t="s">
        <v>21</v>
      </c>
      <c r="AT270" s="141" t="s">
        <v>71</v>
      </c>
      <c r="AU270" s="141" t="s">
        <v>21</v>
      </c>
      <c r="AY270" s="141" t="s">
        <v>149</v>
      </c>
      <c r="BK270" s="142">
        <f>SUM($BK$271:$BK$284)</f>
        <v>0</v>
      </c>
    </row>
    <row r="271" spans="2:65" s="6" customFormat="1" ht="15.75" customHeight="1" x14ac:dyDescent="0.3">
      <c r="B271" s="23"/>
      <c r="C271" s="145" t="s">
        <v>21</v>
      </c>
      <c r="D271" s="145" t="s">
        <v>154</v>
      </c>
      <c r="E271" s="146" t="s">
        <v>417</v>
      </c>
      <c r="F271" s="147" t="s">
        <v>418</v>
      </c>
      <c r="G271" s="148" t="s">
        <v>410</v>
      </c>
      <c r="H271" s="149">
        <v>1</v>
      </c>
      <c r="I271" s="150"/>
      <c r="J271" s="151">
        <f>ROUND($I$271*$H$271,2)</f>
        <v>0</v>
      </c>
      <c r="K271" s="147"/>
      <c r="L271" s="43"/>
      <c r="M271" s="152"/>
      <c r="N271" s="153" t="s">
        <v>43</v>
      </c>
      <c r="O271" s="24"/>
      <c r="P271" s="154">
        <f>$O$271*$H$271</f>
        <v>0</v>
      </c>
      <c r="Q271" s="154">
        <v>0</v>
      </c>
      <c r="R271" s="154">
        <f>$Q$271*$H$271</f>
        <v>0</v>
      </c>
      <c r="S271" s="154">
        <v>0</v>
      </c>
      <c r="T271" s="155">
        <f>$S$271*$H$271</f>
        <v>0</v>
      </c>
      <c r="AR271" s="89" t="s">
        <v>158</v>
      </c>
      <c r="AT271" s="89" t="s">
        <v>154</v>
      </c>
      <c r="AU271" s="89" t="s">
        <v>80</v>
      </c>
      <c r="AY271" s="6" t="s">
        <v>149</v>
      </c>
      <c r="BE271" s="156">
        <f>IF($N$271="základní",$J$271,0)</f>
        <v>0</v>
      </c>
      <c r="BF271" s="156">
        <f>IF($N$271="snížená",$J$271,0)</f>
        <v>0</v>
      </c>
      <c r="BG271" s="156">
        <f>IF($N$271="zákl. přenesená",$J$271,0)</f>
        <v>0</v>
      </c>
      <c r="BH271" s="156">
        <f>IF($N$271="sníž. přenesená",$J$271,0)</f>
        <v>0</v>
      </c>
      <c r="BI271" s="156">
        <f>IF($N$271="nulová",$J$271,0)</f>
        <v>0</v>
      </c>
      <c r="BJ271" s="89" t="s">
        <v>21</v>
      </c>
      <c r="BK271" s="156">
        <f>ROUND($I$271*$H$271,2)</f>
        <v>0</v>
      </c>
      <c r="BL271" s="89" t="s">
        <v>158</v>
      </c>
      <c r="BM271" s="89" t="s">
        <v>407</v>
      </c>
    </row>
    <row r="272" spans="2:65" s="6" customFormat="1" ht="16.5" customHeight="1" x14ac:dyDescent="0.3">
      <c r="B272" s="23"/>
      <c r="C272" s="24"/>
      <c r="D272" s="157" t="s">
        <v>159</v>
      </c>
      <c r="E272" s="24"/>
      <c r="F272" s="158" t="s">
        <v>418</v>
      </c>
      <c r="G272" s="24"/>
      <c r="H272" s="24"/>
      <c r="J272" s="24"/>
      <c r="K272" s="24"/>
      <c r="L272" s="43"/>
      <c r="M272" s="56"/>
      <c r="N272" s="24"/>
      <c r="O272" s="24"/>
      <c r="P272" s="24"/>
      <c r="Q272" s="24"/>
      <c r="R272" s="24"/>
      <c r="S272" s="24"/>
      <c r="T272" s="57"/>
      <c r="AT272" s="6" t="s">
        <v>159</v>
      </c>
      <c r="AU272" s="6" t="s">
        <v>80</v>
      </c>
    </row>
    <row r="273" spans="2:65" s="6" customFormat="1" ht="15.75" customHeight="1" x14ac:dyDescent="0.3">
      <c r="B273" s="23"/>
      <c r="C273" s="145" t="s">
        <v>80</v>
      </c>
      <c r="D273" s="145" t="s">
        <v>154</v>
      </c>
      <c r="E273" s="146" t="s">
        <v>420</v>
      </c>
      <c r="F273" s="147" t="s">
        <v>421</v>
      </c>
      <c r="G273" s="148" t="s">
        <v>157</v>
      </c>
      <c r="H273" s="149">
        <v>1</v>
      </c>
      <c r="I273" s="150"/>
      <c r="J273" s="151">
        <f>ROUND($I$273*$H$273,2)</f>
        <v>0</v>
      </c>
      <c r="K273" s="147"/>
      <c r="L273" s="43"/>
      <c r="M273" s="152"/>
      <c r="N273" s="153" t="s">
        <v>43</v>
      </c>
      <c r="O273" s="24"/>
      <c r="P273" s="154">
        <f>$O$273*$H$273</f>
        <v>0</v>
      </c>
      <c r="Q273" s="154">
        <v>0</v>
      </c>
      <c r="R273" s="154">
        <f>$Q$273*$H$273</f>
        <v>0</v>
      </c>
      <c r="S273" s="154">
        <v>0</v>
      </c>
      <c r="T273" s="155">
        <f>$S$273*$H$273</f>
        <v>0</v>
      </c>
      <c r="AR273" s="89" t="s">
        <v>158</v>
      </c>
      <c r="AT273" s="89" t="s">
        <v>154</v>
      </c>
      <c r="AU273" s="89" t="s">
        <v>80</v>
      </c>
      <c r="AY273" s="6" t="s">
        <v>149</v>
      </c>
      <c r="BE273" s="156">
        <f>IF($N$273="základní",$J$273,0)</f>
        <v>0</v>
      </c>
      <c r="BF273" s="156">
        <f>IF($N$273="snížená",$J$273,0)</f>
        <v>0</v>
      </c>
      <c r="BG273" s="156">
        <f>IF($N$273="zákl. přenesená",$J$273,0)</f>
        <v>0</v>
      </c>
      <c r="BH273" s="156">
        <f>IF($N$273="sníž. přenesená",$J$273,0)</f>
        <v>0</v>
      </c>
      <c r="BI273" s="156">
        <f>IF($N$273="nulová",$J$273,0)</f>
        <v>0</v>
      </c>
      <c r="BJ273" s="89" t="s">
        <v>21</v>
      </c>
      <c r="BK273" s="156">
        <f>ROUND($I$273*$H$273,2)</f>
        <v>0</v>
      </c>
      <c r="BL273" s="89" t="s">
        <v>158</v>
      </c>
      <c r="BM273" s="89" t="s">
        <v>411</v>
      </c>
    </row>
    <row r="274" spans="2:65" s="6" customFormat="1" ht="16.5" customHeight="1" x14ac:dyDescent="0.3">
      <c r="B274" s="23"/>
      <c r="C274" s="24"/>
      <c r="D274" s="157" t="s">
        <v>159</v>
      </c>
      <c r="E274" s="24"/>
      <c r="F274" s="158" t="s">
        <v>421</v>
      </c>
      <c r="G274" s="24"/>
      <c r="H274" s="24"/>
      <c r="J274" s="24"/>
      <c r="K274" s="24"/>
      <c r="L274" s="43"/>
      <c r="M274" s="56"/>
      <c r="N274" s="24"/>
      <c r="O274" s="24"/>
      <c r="P274" s="24"/>
      <c r="Q274" s="24"/>
      <c r="R274" s="24"/>
      <c r="S274" s="24"/>
      <c r="T274" s="57"/>
      <c r="AT274" s="6" t="s">
        <v>159</v>
      </c>
      <c r="AU274" s="6" t="s">
        <v>80</v>
      </c>
    </row>
    <row r="275" spans="2:65" s="6" customFormat="1" ht="15.75" customHeight="1" x14ac:dyDescent="0.3">
      <c r="B275" s="23"/>
      <c r="C275" s="145" t="s">
        <v>162</v>
      </c>
      <c r="D275" s="145" t="s">
        <v>154</v>
      </c>
      <c r="E275" s="146" t="s">
        <v>423</v>
      </c>
      <c r="F275" s="147" t="s">
        <v>424</v>
      </c>
      <c r="G275" s="148" t="s">
        <v>410</v>
      </c>
      <c r="H275" s="149">
        <v>1</v>
      </c>
      <c r="I275" s="150"/>
      <c r="J275" s="151">
        <f>ROUND($I$275*$H$275,2)</f>
        <v>0</v>
      </c>
      <c r="K275" s="147"/>
      <c r="L275" s="43"/>
      <c r="M275" s="152"/>
      <c r="N275" s="153" t="s">
        <v>43</v>
      </c>
      <c r="O275" s="24"/>
      <c r="P275" s="154">
        <f>$O$275*$H$275</f>
        <v>0</v>
      </c>
      <c r="Q275" s="154">
        <v>0</v>
      </c>
      <c r="R275" s="154">
        <f>$Q$275*$H$275</f>
        <v>0</v>
      </c>
      <c r="S275" s="154">
        <v>0</v>
      </c>
      <c r="T275" s="155">
        <f>$S$275*$H$275</f>
        <v>0</v>
      </c>
      <c r="AR275" s="89" t="s">
        <v>158</v>
      </c>
      <c r="AT275" s="89" t="s">
        <v>154</v>
      </c>
      <c r="AU275" s="89" t="s">
        <v>80</v>
      </c>
      <c r="AY275" s="6" t="s">
        <v>149</v>
      </c>
      <c r="BE275" s="156">
        <f>IF($N$275="základní",$J$275,0)</f>
        <v>0</v>
      </c>
      <c r="BF275" s="156">
        <f>IF($N$275="snížená",$J$275,0)</f>
        <v>0</v>
      </c>
      <c r="BG275" s="156">
        <f>IF($N$275="zákl. přenesená",$J$275,0)</f>
        <v>0</v>
      </c>
      <c r="BH275" s="156">
        <f>IF($N$275="sníž. přenesená",$J$275,0)</f>
        <v>0</v>
      </c>
      <c r="BI275" s="156">
        <f>IF($N$275="nulová",$J$275,0)</f>
        <v>0</v>
      </c>
      <c r="BJ275" s="89" t="s">
        <v>21</v>
      </c>
      <c r="BK275" s="156">
        <f>ROUND($I$275*$H$275,2)</f>
        <v>0</v>
      </c>
      <c r="BL275" s="89" t="s">
        <v>158</v>
      </c>
      <c r="BM275" s="89" t="s">
        <v>414</v>
      </c>
    </row>
    <row r="276" spans="2:65" s="6" customFormat="1" ht="16.5" customHeight="1" x14ac:dyDescent="0.3">
      <c r="B276" s="23"/>
      <c r="C276" s="24"/>
      <c r="D276" s="157" t="s">
        <v>159</v>
      </c>
      <c r="E276" s="24"/>
      <c r="F276" s="158" t="s">
        <v>424</v>
      </c>
      <c r="G276" s="24"/>
      <c r="H276" s="24"/>
      <c r="J276" s="24"/>
      <c r="K276" s="24"/>
      <c r="L276" s="43"/>
      <c r="M276" s="56"/>
      <c r="N276" s="24"/>
      <c r="O276" s="24"/>
      <c r="P276" s="24"/>
      <c r="Q276" s="24"/>
      <c r="R276" s="24"/>
      <c r="S276" s="24"/>
      <c r="T276" s="57"/>
      <c r="AT276" s="6" t="s">
        <v>159</v>
      </c>
      <c r="AU276" s="6" t="s">
        <v>80</v>
      </c>
    </row>
    <row r="277" spans="2:65" s="6" customFormat="1" ht="15.75" customHeight="1" x14ac:dyDescent="0.3">
      <c r="B277" s="23"/>
      <c r="C277" s="145" t="s">
        <v>158</v>
      </c>
      <c r="D277" s="145" t="s">
        <v>154</v>
      </c>
      <c r="E277" s="146" t="s">
        <v>426</v>
      </c>
      <c r="F277" s="147" t="s">
        <v>427</v>
      </c>
      <c r="G277" s="148" t="s">
        <v>266</v>
      </c>
      <c r="H277" s="149">
        <v>30</v>
      </c>
      <c r="I277" s="150"/>
      <c r="J277" s="151">
        <f>ROUND($I$277*$H$277,2)</f>
        <v>0</v>
      </c>
      <c r="K277" s="147"/>
      <c r="L277" s="43"/>
      <c r="M277" s="152"/>
      <c r="N277" s="153" t="s">
        <v>43</v>
      </c>
      <c r="O277" s="24"/>
      <c r="P277" s="154">
        <f>$O$277*$H$277</f>
        <v>0</v>
      </c>
      <c r="Q277" s="154">
        <v>0</v>
      </c>
      <c r="R277" s="154">
        <f>$Q$277*$H$277</f>
        <v>0</v>
      </c>
      <c r="S277" s="154">
        <v>0</v>
      </c>
      <c r="T277" s="155">
        <f>$S$277*$H$277</f>
        <v>0</v>
      </c>
      <c r="AR277" s="89" t="s">
        <v>158</v>
      </c>
      <c r="AT277" s="89" t="s">
        <v>154</v>
      </c>
      <c r="AU277" s="89" t="s">
        <v>80</v>
      </c>
      <c r="AY277" s="6" t="s">
        <v>149</v>
      </c>
      <c r="BE277" s="156">
        <f>IF($N$277="základní",$J$277,0)</f>
        <v>0</v>
      </c>
      <c r="BF277" s="156">
        <f>IF($N$277="snížená",$J$277,0)</f>
        <v>0</v>
      </c>
      <c r="BG277" s="156">
        <f>IF($N$277="zákl. přenesená",$J$277,0)</f>
        <v>0</v>
      </c>
      <c r="BH277" s="156">
        <f>IF($N$277="sníž. přenesená",$J$277,0)</f>
        <v>0</v>
      </c>
      <c r="BI277" s="156">
        <f>IF($N$277="nulová",$J$277,0)</f>
        <v>0</v>
      </c>
      <c r="BJ277" s="89" t="s">
        <v>21</v>
      </c>
      <c r="BK277" s="156">
        <f>ROUND($I$277*$H$277,2)</f>
        <v>0</v>
      </c>
      <c r="BL277" s="89" t="s">
        <v>158</v>
      </c>
      <c r="BM277" s="89" t="s">
        <v>419</v>
      </c>
    </row>
    <row r="278" spans="2:65" s="6" customFormat="1" ht="16.5" customHeight="1" x14ac:dyDescent="0.3">
      <c r="B278" s="23"/>
      <c r="C278" s="24"/>
      <c r="D278" s="157" t="s">
        <v>159</v>
      </c>
      <c r="E278" s="24"/>
      <c r="F278" s="158" t="s">
        <v>427</v>
      </c>
      <c r="G278" s="24"/>
      <c r="H278" s="24"/>
      <c r="J278" s="24"/>
      <c r="K278" s="24"/>
      <c r="L278" s="43"/>
      <c r="M278" s="56"/>
      <c r="N278" s="24"/>
      <c r="O278" s="24"/>
      <c r="P278" s="24"/>
      <c r="Q278" s="24"/>
      <c r="R278" s="24"/>
      <c r="S278" s="24"/>
      <c r="T278" s="57"/>
      <c r="AT278" s="6" t="s">
        <v>159</v>
      </c>
      <c r="AU278" s="6" t="s">
        <v>80</v>
      </c>
    </row>
    <row r="279" spans="2:65" s="6" customFormat="1" ht="15.75" customHeight="1" x14ac:dyDescent="0.3">
      <c r="B279" s="23"/>
      <c r="C279" s="145" t="s">
        <v>168</v>
      </c>
      <c r="D279" s="145" t="s">
        <v>154</v>
      </c>
      <c r="E279" s="146" t="s">
        <v>429</v>
      </c>
      <c r="F279" s="147" t="s">
        <v>430</v>
      </c>
      <c r="G279" s="148" t="s">
        <v>157</v>
      </c>
      <c r="H279" s="149">
        <v>1</v>
      </c>
      <c r="I279" s="150"/>
      <c r="J279" s="151">
        <f>ROUND($I$279*$H$279,2)</f>
        <v>0</v>
      </c>
      <c r="K279" s="147"/>
      <c r="L279" s="43"/>
      <c r="M279" s="152"/>
      <c r="N279" s="153" t="s">
        <v>43</v>
      </c>
      <c r="O279" s="24"/>
      <c r="P279" s="154">
        <f>$O$279*$H$279</f>
        <v>0</v>
      </c>
      <c r="Q279" s="154">
        <v>0</v>
      </c>
      <c r="R279" s="154">
        <f>$Q$279*$H$279</f>
        <v>0</v>
      </c>
      <c r="S279" s="154">
        <v>0</v>
      </c>
      <c r="T279" s="155">
        <f>$S$279*$H$279</f>
        <v>0</v>
      </c>
      <c r="AR279" s="89" t="s">
        <v>158</v>
      </c>
      <c r="AT279" s="89" t="s">
        <v>154</v>
      </c>
      <c r="AU279" s="89" t="s">
        <v>80</v>
      </c>
      <c r="AY279" s="6" t="s">
        <v>149</v>
      </c>
      <c r="BE279" s="156">
        <f>IF($N$279="základní",$J$279,0)</f>
        <v>0</v>
      </c>
      <c r="BF279" s="156">
        <f>IF($N$279="snížená",$J$279,0)</f>
        <v>0</v>
      </c>
      <c r="BG279" s="156">
        <f>IF($N$279="zákl. přenesená",$J$279,0)</f>
        <v>0</v>
      </c>
      <c r="BH279" s="156">
        <f>IF($N$279="sníž. přenesená",$J$279,0)</f>
        <v>0</v>
      </c>
      <c r="BI279" s="156">
        <f>IF($N$279="nulová",$J$279,0)</f>
        <v>0</v>
      </c>
      <c r="BJ279" s="89" t="s">
        <v>21</v>
      </c>
      <c r="BK279" s="156">
        <f>ROUND($I$279*$H$279,2)</f>
        <v>0</v>
      </c>
      <c r="BL279" s="89" t="s">
        <v>158</v>
      </c>
      <c r="BM279" s="89" t="s">
        <v>422</v>
      </c>
    </row>
    <row r="280" spans="2:65" s="6" customFormat="1" ht="16.5" customHeight="1" x14ac:dyDescent="0.3">
      <c r="B280" s="23"/>
      <c r="C280" s="24"/>
      <c r="D280" s="157" t="s">
        <v>159</v>
      </c>
      <c r="E280" s="24"/>
      <c r="F280" s="158" t="s">
        <v>430</v>
      </c>
      <c r="G280" s="24"/>
      <c r="H280" s="24"/>
      <c r="J280" s="24"/>
      <c r="K280" s="24"/>
      <c r="L280" s="43"/>
      <c r="M280" s="56"/>
      <c r="N280" s="24"/>
      <c r="O280" s="24"/>
      <c r="P280" s="24"/>
      <c r="Q280" s="24"/>
      <c r="R280" s="24"/>
      <c r="S280" s="24"/>
      <c r="T280" s="57"/>
      <c r="AT280" s="6" t="s">
        <v>159</v>
      </c>
      <c r="AU280" s="6" t="s">
        <v>80</v>
      </c>
    </row>
    <row r="281" spans="2:65" s="6" customFormat="1" ht="15.75" customHeight="1" x14ac:dyDescent="0.3">
      <c r="B281" s="23"/>
      <c r="C281" s="145" t="s">
        <v>171</v>
      </c>
      <c r="D281" s="145" t="s">
        <v>154</v>
      </c>
      <c r="E281" s="146" t="s">
        <v>432</v>
      </c>
      <c r="F281" s="147" t="s">
        <v>433</v>
      </c>
      <c r="G281" s="148" t="s">
        <v>157</v>
      </c>
      <c r="H281" s="149">
        <v>1</v>
      </c>
      <c r="I281" s="150"/>
      <c r="J281" s="151">
        <f>ROUND($I$281*$H$281,2)</f>
        <v>0</v>
      </c>
      <c r="K281" s="147"/>
      <c r="L281" s="43"/>
      <c r="M281" s="152"/>
      <c r="N281" s="153" t="s">
        <v>43</v>
      </c>
      <c r="O281" s="24"/>
      <c r="P281" s="154">
        <f>$O$281*$H$281</f>
        <v>0</v>
      </c>
      <c r="Q281" s="154">
        <v>0</v>
      </c>
      <c r="R281" s="154">
        <f>$Q$281*$H$281</f>
        <v>0</v>
      </c>
      <c r="S281" s="154">
        <v>0</v>
      </c>
      <c r="T281" s="155">
        <f>$S$281*$H$281</f>
        <v>0</v>
      </c>
      <c r="AR281" s="89" t="s">
        <v>158</v>
      </c>
      <c r="AT281" s="89" t="s">
        <v>154</v>
      </c>
      <c r="AU281" s="89" t="s">
        <v>80</v>
      </c>
      <c r="AY281" s="6" t="s">
        <v>149</v>
      </c>
      <c r="BE281" s="156">
        <f>IF($N$281="základní",$J$281,0)</f>
        <v>0</v>
      </c>
      <c r="BF281" s="156">
        <f>IF($N$281="snížená",$J$281,0)</f>
        <v>0</v>
      </c>
      <c r="BG281" s="156">
        <f>IF($N$281="zákl. přenesená",$J$281,0)</f>
        <v>0</v>
      </c>
      <c r="BH281" s="156">
        <f>IF($N$281="sníž. přenesená",$J$281,0)</f>
        <v>0</v>
      </c>
      <c r="BI281" s="156">
        <f>IF($N$281="nulová",$J$281,0)</f>
        <v>0</v>
      </c>
      <c r="BJ281" s="89" t="s">
        <v>21</v>
      </c>
      <c r="BK281" s="156">
        <f>ROUND($I$281*$H$281,2)</f>
        <v>0</v>
      </c>
      <c r="BL281" s="89" t="s">
        <v>158</v>
      </c>
      <c r="BM281" s="89" t="s">
        <v>425</v>
      </c>
    </row>
    <row r="282" spans="2:65" s="6" customFormat="1" ht="16.5" customHeight="1" x14ac:dyDescent="0.3">
      <c r="B282" s="23"/>
      <c r="C282" s="24"/>
      <c r="D282" s="157" t="s">
        <v>159</v>
      </c>
      <c r="E282" s="24"/>
      <c r="F282" s="158" t="s">
        <v>433</v>
      </c>
      <c r="G282" s="24"/>
      <c r="H282" s="24"/>
      <c r="J282" s="24"/>
      <c r="K282" s="24"/>
      <c r="L282" s="43"/>
      <c r="M282" s="56"/>
      <c r="N282" s="24"/>
      <c r="O282" s="24"/>
      <c r="P282" s="24"/>
      <c r="Q282" s="24"/>
      <c r="R282" s="24"/>
      <c r="S282" s="24"/>
      <c r="T282" s="57"/>
      <c r="AT282" s="6" t="s">
        <v>159</v>
      </c>
      <c r="AU282" s="6" t="s">
        <v>80</v>
      </c>
    </row>
    <row r="283" spans="2:65" s="6" customFormat="1" ht="15.75" customHeight="1" x14ac:dyDescent="0.3">
      <c r="B283" s="23"/>
      <c r="C283" s="145" t="s">
        <v>174</v>
      </c>
      <c r="D283" s="145" t="s">
        <v>154</v>
      </c>
      <c r="E283" s="146" t="s">
        <v>435</v>
      </c>
      <c r="F283" s="147" t="s">
        <v>436</v>
      </c>
      <c r="G283" s="148" t="s">
        <v>157</v>
      </c>
      <c r="H283" s="149">
        <v>1</v>
      </c>
      <c r="I283" s="150"/>
      <c r="J283" s="151">
        <f>ROUND($I$283*$H$283,2)</f>
        <v>0</v>
      </c>
      <c r="K283" s="147"/>
      <c r="L283" s="43"/>
      <c r="M283" s="152"/>
      <c r="N283" s="153" t="s">
        <v>43</v>
      </c>
      <c r="O283" s="24"/>
      <c r="P283" s="154">
        <f>$O$283*$H$283</f>
        <v>0</v>
      </c>
      <c r="Q283" s="154">
        <v>0</v>
      </c>
      <c r="R283" s="154">
        <f>$Q$283*$H$283</f>
        <v>0</v>
      </c>
      <c r="S283" s="154">
        <v>0</v>
      </c>
      <c r="T283" s="155">
        <f>$S$283*$H$283</f>
        <v>0</v>
      </c>
      <c r="AR283" s="89" t="s">
        <v>158</v>
      </c>
      <c r="AT283" s="89" t="s">
        <v>154</v>
      </c>
      <c r="AU283" s="89" t="s">
        <v>80</v>
      </c>
      <c r="AY283" s="6" t="s">
        <v>149</v>
      </c>
      <c r="BE283" s="156">
        <f>IF($N$283="základní",$J$283,0)</f>
        <v>0</v>
      </c>
      <c r="BF283" s="156">
        <f>IF($N$283="snížená",$J$283,0)</f>
        <v>0</v>
      </c>
      <c r="BG283" s="156">
        <f>IF($N$283="zákl. přenesená",$J$283,0)</f>
        <v>0</v>
      </c>
      <c r="BH283" s="156">
        <f>IF($N$283="sníž. přenesená",$J$283,0)</f>
        <v>0</v>
      </c>
      <c r="BI283" s="156">
        <f>IF($N$283="nulová",$J$283,0)</f>
        <v>0</v>
      </c>
      <c r="BJ283" s="89" t="s">
        <v>21</v>
      </c>
      <c r="BK283" s="156">
        <f>ROUND($I$283*$H$283,2)</f>
        <v>0</v>
      </c>
      <c r="BL283" s="89" t="s">
        <v>158</v>
      </c>
      <c r="BM283" s="89" t="s">
        <v>428</v>
      </c>
    </row>
    <row r="284" spans="2:65" s="6" customFormat="1" ht="16.5" customHeight="1" x14ac:dyDescent="0.3">
      <c r="B284" s="23"/>
      <c r="C284" s="24"/>
      <c r="D284" s="157" t="s">
        <v>159</v>
      </c>
      <c r="E284" s="24"/>
      <c r="F284" s="158" t="s">
        <v>436</v>
      </c>
      <c r="G284" s="24"/>
      <c r="H284" s="24"/>
      <c r="J284" s="24"/>
      <c r="K284" s="24"/>
      <c r="L284" s="43"/>
      <c r="M284" s="176"/>
      <c r="N284" s="177"/>
      <c r="O284" s="177"/>
      <c r="P284" s="177"/>
      <c r="Q284" s="177"/>
      <c r="R284" s="177"/>
      <c r="S284" s="177"/>
      <c r="T284" s="178"/>
      <c r="AT284" s="6" t="s">
        <v>159</v>
      </c>
      <c r="AU284" s="6" t="s">
        <v>80</v>
      </c>
    </row>
    <row r="285" spans="2:65" s="6" customFormat="1" ht="7.5" customHeight="1" x14ac:dyDescent="0.3">
      <c r="B285" s="38"/>
      <c r="C285" s="39"/>
      <c r="D285" s="39"/>
      <c r="E285" s="39"/>
      <c r="F285" s="39"/>
      <c r="G285" s="39"/>
      <c r="H285" s="39"/>
      <c r="I285" s="101"/>
      <c r="J285" s="39"/>
      <c r="K285" s="39"/>
      <c r="L285" s="43"/>
    </row>
    <row r="402" s="2" customFormat="1" ht="14.25" customHeight="1" x14ac:dyDescent="0.3"/>
  </sheetData>
  <sheetProtection password="CC35" sheet="1" objects="1" scenarios="1" formatColumns="0" formatRows="0" sort="0" autoFilter="0"/>
  <autoFilter ref="C84:K84"/>
  <mergeCells count="9">
    <mergeCell ref="E77:H77"/>
    <mergeCell ref="G1:H1"/>
    <mergeCell ref="L2:V2"/>
    <mergeCell ref="E7:H7"/>
    <mergeCell ref="E9:H9"/>
    <mergeCell ref="E24:H24"/>
    <mergeCell ref="E45:H45"/>
    <mergeCell ref="E47:H47"/>
    <mergeCell ref="E75:H75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90"/>
      <c r="C1" s="190"/>
      <c r="D1" s="189" t="s">
        <v>1</v>
      </c>
      <c r="E1" s="190"/>
      <c r="F1" s="191" t="s">
        <v>2014</v>
      </c>
      <c r="G1" s="314" t="s">
        <v>2015</v>
      </c>
      <c r="H1" s="314"/>
      <c r="I1" s="190"/>
      <c r="J1" s="191" t="s">
        <v>2016</v>
      </c>
      <c r="K1" s="189" t="s">
        <v>114</v>
      </c>
      <c r="L1" s="191" t="s">
        <v>2017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7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" t="s">
        <v>101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80</v>
      </c>
    </row>
    <row r="4" spans="1:256" s="2" customFormat="1" ht="37.5" customHeight="1" x14ac:dyDescent="0.3">
      <c r="B4" s="10"/>
      <c r="C4" s="11"/>
      <c r="D4" s="12" t="s">
        <v>115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5" t="str">
        <f>'Rekapitulace stavby'!$K$6</f>
        <v>Boletice - Polná - ekologizace kotelny</v>
      </c>
      <c r="F7" s="307"/>
      <c r="G7" s="307"/>
      <c r="H7" s="307"/>
      <c r="J7" s="11"/>
      <c r="K7" s="13"/>
    </row>
    <row r="8" spans="1:256" s="6" customFormat="1" ht="15.75" customHeight="1" x14ac:dyDescent="0.3">
      <c r="B8" s="23"/>
      <c r="C8" s="24"/>
      <c r="D8" s="19" t="s">
        <v>116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2" t="s">
        <v>1100</v>
      </c>
      <c r="F9" s="295"/>
      <c r="G9" s="295"/>
      <c r="H9" s="295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35</v>
      </c>
      <c r="G12" s="24"/>
      <c r="H12" s="24"/>
      <c r="I12" s="88" t="s">
        <v>24</v>
      </c>
      <c r="J12" s="52" t="str">
        <f>'Rekapitulace stavby'!$AN$8</f>
        <v>27.04.2016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>AS-PO, příspěvková organizace</v>
      </c>
      <c r="F15" s="24"/>
      <c r="G15" s="24"/>
      <c r="H15" s="24"/>
      <c r="I15" s="88" t="s">
        <v>31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32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31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34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31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37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0"/>
      <c r="F24" s="316"/>
      <c r="G24" s="316"/>
      <c r="H24" s="316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38</v>
      </c>
      <c r="E27" s="24"/>
      <c r="F27" s="24"/>
      <c r="G27" s="24"/>
      <c r="H27" s="24"/>
      <c r="J27" s="67">
        <f>ROUND($J$82,2)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40</v>
      </c>
      <c r="G29" s="24"/>
      <c r="H29" s="24"/>
      <c r="I29" s="95" t="s">
        <v>39</v>
      </c>
      <c r="J29" s="28" t="s">
        <v>41</v>
      </c>
      <c r="K29" s="27"/>
    </row>
    <row r="30" spans="2:11" s="6" customFormat="1" ht="15" customHeight="1" x14ac:dyDescent="0.3">
      <c r="B30" s="23"/>
      <c r="C30" s="24"/>
      <c r="D30" s="30" t="s">
        <v>42</v>
      </c>
      <c r="E30" s="30" t="s">
        <v>43</v>
      </c>
      <c r="F30" s="96">
        <f>ROUND(SUM($BE$82:$BE$172),2)</f>
        <v>0</v>
      </c>
      <c r="G30" s="24"/>
      <c r="H30" s="24"/>
      <c r="I30" s="97">
        <v>0.21</v>
      </c>
      <c r="J30" s="96">
        <f>ROUND(ROUND((SUM($BE$82:$BE$172)),2)*$I$30,2)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44</v>
      </c>
      <c r="F31" s="96">
        <f>ROUND(SUM($BF$82:$BF$172),2)</f>
        <v>0</v>
      </c>
      <c r="G31" s="24"/>
      <c r="H31" s="24"/>
      <c r="I31" s="97">
        <v>0.15</v>
      </c>
      <c r="J31" s="96">
        <f>ROUND(ROUND((SUM($BF$82:$BF$172)),2)*$I$31,2)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45</v>
      </c>
      <c r="F32" s="96">
        <f>ROUND(SUM($BG$82:$BG$172),2)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46</v>
      </c>
      <c r="F33" s="96">
        <f>ROUND(SUM($BH$82:$BH$172),2)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47</v>
      </c>
      <c r="F34" s="96">
        <f>ROUND(SUM($BI$82:$BI$172),2)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48</v>
      </c>
      <c r="E36" s="34"/>
      <c r="F36" s="34"/>
      <c r="G36" s="98" t="s">
        <v>49</v>
      </c>
      <c r="H36" s="35" t="s">
        <v>50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5" t="str">
        <f>$E$7</f>
        <v>Boletice - Polná - ekologizace kotelny</v>
      </c>
      <c r="F45" s="295"/>
      <c r="G45" s="295"/>
      <c r="H45" s="295"/>
      <c r="J45" s="24"/>
      <c r="K45" s="27"/>
    </row>
    <row r="46" spans="2:11" s="6" customFormat="1" ht="15" customHeight="1" x14ac:dyDescent="0.3">
      <c r="B46" s="23"/>
      <c r="C46" s="19" t="s">
        <v>116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2" t="str">
        <f>$E$9</f>
        <v xml:space="preserve">SO 03 Plyn - SO 03 Plyn </v>
      </c>
      <c r="F47" s="295"/>
      <c r="G47" s="295"/>
      <c r="H47" s="295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27.04.2016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AS-PO, příspěvková organizace</v>
      </c>
      <c r="G51" s="24"/>
      <c r="H51" s="24"/>
      <c r="I51" s="88" t="s">
        <v>34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32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119</v>
      </c>
      <c r="D54" s="32"/>
      <c r="E54" s="32"/>
      <c r="F54" s="32"/>
      <c r="G54" s="32"/>
      <c r="H54" s="32"/>
      <c r="I54" s="106"/>
      <c r="J54" s="107" t="s">
        <v>120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121</v>
      </c>
      <c r="D56" s="24"/>
      <c r="E56" s="24"/>
      <c r="F56" s="24"/>
      <c r="G56" s="24"/>
      <c r="H56" s="24"/>
      <c r="J56" s="67">
        <f>$J$82</f>
        <v>0</v>
      </c>
      <c r="K56" s="27"/>
      <c r="AU56" s="6" t="s">
        <v>122</v>
      </c>
    </row>
    <row r="57" spans="2:47" s="73" customFormat="1" ht="25.5" customHeight="1" x14ac:dyDescent="0.3">
      <c r="B57" s="108"/>
      <c r="C57" s="109"/>
      <c r="D57" s="110" t="s">
        <v>1101</v>
      </c>
      <c r="E57" s="110"/>
      <c r="F57" s="110"/>
      <c r="G57" s="110"/>
      <c r="H57" s="110"/>
      <c r="I57" s="111"/>
      <c r="J57" s="112">
        <f>$J$83</f>
        <v>0</v>
      </c>
      <c r="K57" s="113"/>
    </row>
    <row r="58" spans="2:47" s="114" customFormat="1" ht="21" customHeight="1" x14ac:dyDescent="0.3">
      <c r="B58" s="115"/>
      <c r="C58" s="116"/>
      <c r="D58" s="117" t="s">
        <v>440</v>
      </c>
      <c r="E58" s="117"/>
      <c r="F58" s="117"/>
      <c r="G58" s="117"/>
      <c r="H58" s="117"/>
      <c r="I58" s="118"/>
      <c r="J58" s="119">
        <f>$J$84</f>
        <v>0</v>
      </c>
      <c r="K58" s="120"/>
    </row>
    <row r="59" spans="2:47" s="114" customFormat="1" ht="21" customHeight="1" x14ac:dyDescent="0.3">
      <c r="B59" s="115"/>
      <c r="C59" s="116"/>
      <c r="D59" s="117" t="s">
        <v>441</v>
      </c>
      <c r="E59" s="117"/>
      <c r="F59" s="117"/>
      <c r="G59" s="117"/>
      <c r="H59" s="117"/>
      <c r="I59" s="118"/>
      <c r="J59" s="119">
        <f>$J$151</f>
        <v>0</v>
      </c>
      <c r="K59" s="120"/>
    </row>
    <row r="60" spans="2:47" s="114" customFormat="1" ht="21" customHeight="1" x14ac:dyDescent="0.3">
      <c r="B60" s="115"/>
      <c r="C60" s="116"/>
      <c r="D60" s="117" t="s">
        <v>442</v>
      </c>
      <c r="E60" s="117"/>
      <c r="F60" s="117"/>
      <c r="G60" s="117"/>
      <c r="H60" s="117"/>
      <c r="I60" s="118"/>
      <c r="J60" s="119">
        <f>$J$154</f>
        <v>0</v>
      </c>
      <c r="K60" s="120"/>
    </row>
    <row r="61" spans="2:47" s="114" customFormat="1" ht="21" customHeight="1" x14ac:dyDescent="0.3">
      <c r="B61" s="115"/>
      <c r="C61" s="116"/>
      <c r="D61" s="117" t="s">
        <v>443</v>
      </c>
      <c r="E61" s="117"/>
      <c r="F61" s="117"/>
      <c r="G61" s="117"/>
      <c r="H61" s="117"/>
      <c r="I61" s="118"/>
      <c r="J61" s="119">
        <f>$J$157</f>
        <v>0</v>
      </c>
      <c r="K61" s="120"/>
    </row>
    <row r="62" spans="2:47" s="114" customFormat="1" ht="21" customHeight="1" x14ac:dyDescent="0.3">
      <c r="B62" s="115"/>
      <c r="C62" s="116"/>
      <c r="D62" s="117" t="s">
        <v>444</v>
      </c>
      <c r="E62" s="117"/>
      <c r="F62" s="117"/>
      <c r="G62" s="117"/>
      <c r="H62" s="117"/>
      <c r="I62" s="118"/>
      <c r="J62" s="119">
        <f>$J$160</f>
        <v>0</v>
      </c>
      <c r="K62" s="120"/>
    </row>
    <row r="63" spans="2:47" s="6" customFormat="1" ht="22.5" customHeight="1" x14ac:dyDescent="0.3">
      <c r="B63" s="23"/>
      <c r="C63" s="24"/>
      <c r="D63" s="24"/>
      <c r="E63" s="24"/>
      <c r="F63" s="24"/>
      <c r="G63" s="24"/>
      <c r="H63" s="24"/>
      <c r="J63" s="24"/>
      <c r="K63" s="27"/>
    </row>
    <row r="64" spans="2:47" s="6" customFormat="1" ht="7.5" customHeight="1" x14ac:dyDescent="0.3">
      <c r="B64" s="38"/>
      <c r="C64" s="39"/>
      <c r="D64" s="39"/>
      <c r="E64" s="39"/>
      <c r="F64" s="39"/>
      <c r="G64" s="39"/>
      <c r="H64" s="39"/>
      <c r="I64" s="101"/>
      <c r="J64" s="39"/>
      <c r="K64" s="40"/>
    </row>
    <row r="68" spans="2:12" s="6" customFormat="1" ht="7.5" customHeight="1" x14ac:dyDescent="0.3">
      <c r="B68" s="41"/>
      <c r="C68" s="42"/>
      <c r="D68" s="42"/>
      <c r="E68" s="42"/>
      <c r="F68" s="42"/>
      <c r="G68" s="42"/>
      <c r="H68" s="42"/>
      <c r="I68" s="103"/>
      <c r="J68" s="42"/>
      <c r="K68" s="42"/>
      <c r="L68" s="43"/>
    </row>
    <row r="69" spans="2:12" s="6" customFormat="1" ht="37.5" customHeight="1" x14ac:dyDescent="0.3">
      <c r="B69" s="23"/>
      <c r="C69" s="12" t="s">
        <v>133</v>
      </c>
      <c r="D69" s="24"/>
      <c r="E69" s="24"/>
      <c r="F69" s="24"/>
      <c r="G69" s="24"/>
      <c r="H69" s="24"/>
      <c r="J69" s="24"/>
      <c r="K69" s="24"/>
      <c r="L69" s="43"/>
    </row>
    <row r="70" spans="2:12" s="6" customFormat="1" ht="7.5" customHeight="1" x14ac:dyDescent="0.3">
      <c r="B70" s="23"/>
      <c r="C70" s="24"/>
      <c r="D70" s="24"/>
      <c r="E70" s="24"/>
      <c r="F70" s="24"/>
      <c r="G70" s="24"/>
      <c r="H70" s="24"/>
      <c r="J70" s="24"/>
      <c r="K70" s="24"/>
      <c r="L70" s="43"/>
    </row>
    <row r="71" spans="2:12" s="6" customFormat="1" ht="15" customHeight="1" x14ac:dyDescent="0.3">
      <c r="B71" s="23"/>
      <c r="C71" s="19" t="s">
        <v>16</v>
      </c>
      <c r="D71" s="24"/>
      <c r="E71" s="24"/>
      <c r="F71" s="24"/>
      <c r="G71" s="24"/>
      <c r="H71" s="24"/>
      <c r="J71" s="24"/>
      <c r="K71" s="24"/>
      <c r="L71" s="43"/>
    </row>
    <row r="72" spans="2:12" s="6" customFormat="1" ht="16.5" customHeight="1" x14ac:dyDescent="0.3">
      <c r="B72" s="23"/>
      <c r="C72" s="24"/>
      <c r="D72" s="24"/>
      <c r="E72" s="315" t="str">
        <f>$E$7</f>
        <v>Boletice - Polná - ekologizace kotelny</v>
      </c>
      <c r="F72" s="295"/>
      <c r="G72" s="295"/>
      <c r="H72" s="295"/>
      <c r="J72" s="24"/>
      <c r="K72" s="24"/>
      <c r="L72" s="43"/>
    </row>
    <row r="73" spans="2:12" s="6" customFormat="1" ht="15" customHeight="1" x14ac:dyDescent="0.3">
      <c r="B73" s="23"/>
      <c r="C73" s="19" t="s">
        <v>116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19.5" customHeight="1" x14ac:dyDescent="0.3">
      <c r="B74" s="23"/>
      <c r="C74" s="24"/>
      <c r="D74" s="24"/>
      <c r="E74" s="292" t="str">
        <f>$E$9</f>
        <v xml:space="preserve">SO 03 Plyn - SO 03 Plyn </v>
      </c>
      <c r="F74" s="295"/>
      <c r="G74" s="295"/>
      <c r="H74" s="295"/>
      <c r="J74" s="24"/>
      <c r="K74" s="24"/>
      <c r="L74" s="43"/>
    </row>
    <row r="75" spans="2:12" s="6" customFormat="1" ht="7.5" customHeight="1" x14ac:dyDescent="0.3">
      <c r="B75" s="23"/>
      <c r="C75" s="24"/>
      <c r="D75" s="24"/>
      <c r="E75" s="24"/>
      <c r="F75" s="24"/>
      <c r="G75" s="24"/>
      <c r="H75" s="24"/>
      <c r="J75" s="24"/>
      <c r="K75" s="24"/>
      <c r="L75" s="43"/>
    </row>
    <row r="76" spans="2:12" s="6" customFormat="1" ht="18.75" customHeight="1" x14ac:dyDescent="0.3">
      <c r="B76" s="23"/>
      <c r="C76" s="19" t="s">
        <v>22</v>
      </c>
      <c r="D76" s="24"/>
      <c r="E76" s="24"/>
      <c r="F76" s="17" t="str">
        <f>$F$12</f>
        <v xml:space="preserve"> </v>
      </c>
      <c r="G76" s="24"/>
      <c r="H76" s="24"/>
      <c r="I76" s="88" t="s">
        <v>24</v>
      </c>
      <c r="J76" s="52" t="str">
        <f>IF($J$12="","",$J$12)</f>
        <v>27.04.2016</v>
      </c>
      <c r="K76" s="24"/>
      <c r="L76" s="43"/>
    </row>
    <row r="77" spans="2:12" s="6" customFormat="1" ht="7.5" customHeight="1" x14ac:dyDescent="0.3">
      <c r="B77" s="23"/>
      <c r="C77" s="24"/>
      <c r="D77" s="24"/>
      <c r="E77" s="24"/>
      <c r="F77" s="24"/>
      <c r="G77" s="24"/>
      <c r="H77" s="24"/>
      <c r="J77" s="24"/>
      <c r="K77" s="24"/>
      <c r="L77" s="43"/>
    </row>
    <row r="78" spans="2:12" s="6" customFormat="1" ht="15.75" customHeight="1" x14ac:dyDescent="0.3">
      <c r="B78" s="23"/>
      <c r="C78" s="19" t="s">
        <v>28</v>
      </c>
      <c r="D78" s="24"/>
      <c r="E78" s="24"/>
      <c r="F78" s="17" t="str">
        <f>$E$15</f>
        <v>AS-PO, příspěvková organizace</v>
      </c>
      <c r="G78" s="24"/>
      <c r="H78" s="24"/>
      <c r="I78" s="88" t="s">
        <v>34</v>
      </c>
      <c r="J78" s="17" t="str">
        <f>$E$21</f>
        <v xml:space="preserve"> </v>
      </c>
      <c r="K78" s="24"/>
      <c r="L78" s="43"/>
    </row>
    <row r="79" spans="2:12" s="6" customFormat="1" ht="15" customHeight="1" x14ac:dyDescent="0.3">
      <c r="B79" s="23"/>
      <c r="C79" s="19" t="s">
        <v>32</v>
      </c>
      <c r="D79" s="24"/>
      <c r="E79" s="24"/>
      <c r="F79" s="17" t="str">
        <f>IF($E$18="","",$E$18)</f>
        <v/>
      </c>
      <c r="G79" s="24"/>
      <c r="H79" s="24"/>
      <c r="J79" s="24"/>
      <c r="K79" s="24"/>
      <c r="L79" s="43"/>
    </row>
    <row r="80" spans="2:12" s="6" customFormat="1" ht="11.25" customHeight="1" x14ac:dyDescent="0.3">
      <c r="B80" s="23"/>
      <c r="C80" s="24"/>
      <c r="D80" s="24"/>
      <c r="E80" s="24"/>
      <c r="F80" s="24"/>
      <c r="G80" s="24"/>
      <c r="H80" s="24"/>
      <c r="J80" s="24"/>
      <c r="K80" s="24"/>
      <c r="L80" s="43"/>
    </row>
    <row r="81" spans="2:65" s="121" customFormat="1" ht="30" customHeight="1" x14ac:dyDescent="0.3">
      <c r="B81" s="122"/>
      <c r="C81" s="123" t="s">
        <v>134</v>
      </c>
      <c r="D81" s="124" t="s">
        <v>57</v>
      </c>
      <c r="E81" s="124" t="s">
        <v>53</v>
      </c>
      <c r="F81" s="124" t="s">
        <v>135</v>
      </c>
      <c r="G81" s="124" t="s">
        <v>136</v>
      </c>
      <c r="H81" s="124" t="s">
        <v>137</v>
      </c>
      <c r="I81" s="125" t="s">
        <v>138</v>
      </c>
      <c r="J81" s="124" t="s">
        <v>139</v>
      </c>
      <c r="K81" s="126" t="s">
        <v>140</v>
      </c>
      <c r="L81" s="127"/>
      <c r="M81" s="59" t="s">
        <v>141</v>
      </c>
      <c r="N81" s="60" t="s">
        <v>42</v>
      </c>
      <c r="O81" s="60" t="s">
        <v>142</v>
      </c>
      <c r="P81" s="60" t="s">
        <v>143</v>
      </c>
      <c r="Q81" s="60" t="s">
        <v>144</v>
      </c>
      <c r="R81" s="60" t="s">
        <v>145</v>
      </c>
      <c r="S81" s="60" t="s">
        <v>146</v>
      </c>
      <c r="T81" s="61" t="s">
        <v>147</v>
      </c>
    </row>
    <row r="82" spans="2:65" s="6" customFormat="1" ht="30" customHeight="1" x14ac:dyDescent="0.35">
      <c r="B82" s="23"/>
      <c r="C82" s="66" t="s">
        <v>121</v>
      </c>
      <c r="D82" s="24"/>
      <c r="E82" s="24"/>
      <c r="F82" s="24"/>
      <c r="G82" s="24"/>
      <c r="H82" s="24"/>
      <c r="J82" s="128">
        <f>$BK$82</f>
        <v>0</v>
      </c>
      <c r="K82" s="24"/>
      <c r="L82" s="43"/>
      <c r="M82" s="63"/>
      <c r="N82" s="64"/>
      <c r="O82" s="64"/>
      <c r="P82" s="129">
        <f>$P$83</f>
        <v>0</v>
      </c>
      <c r="Q82" s="64"/>
      <c r="R82" s="129">
        <f>$R$83</f>
        <v>0</v>
      </c>
      <c r="S82" s="64"/>
      <c r="T82" s="130">
        <f>$T$83</f>
        <v>0</v>
      </c>
      <c r="AT82" s="6" t="s">
        <v>71</v>
      </c>
      <c r="AU82" s="6" t="s">
        <v>122</v>
      </c>
      <c r="BK82" s="131">
        <f>$BK$83</f>
        <v>0</v>
      </c>
    </row>
    <row r="83" spans="2:65" s="132" customFormat="1" ht="37.5" customHeight="1" x14ac:dyDescent="0.35">
      <c r="B83" s="133"/>
      <c r="C83" s="134"/>
      <c r="D83" s="134" t="s">
        <v>71</v>
      </c>
      <c r="E83" s="135" t="s">
        <v>148</v>
      </c>
      <c r="F83" s="135" t="s">
        <v>1102</v>
      </c>
      <c r="G83" s="134"/>
      <c r="H83" s="134"/>
      <c r="J83" s="136">
        <f>$BK$83</f>
        <v>0</v>
      </c>
      <c r="K83" s="134"/>
      <c r="L83" s="137"/>
      <c r="M83" s="138"/>
      <c r="N83" s="134"/>
      <c r="O83" s="134"/>
      <c r="P83" s="139">
        <f>$P$84+$P$151+$P$154+$P$157+$P$160</f>
        <v>0</v>
      </c>
      <c r="Q83" s="134"/>
      <c r="R83" s="139">
        <f>$R$84+$R$151+$R$154+$R$157+$R$160</f>
        <v>0</v>
      </c>
      <c r="S83" s="134"/>
      <c r="T83" s="140">
        <f>$T$84+$T$151+$T$154+$T$157+$T$160</f>
        <v>0</v>
      </c>
      <c r="AR83" s="141" t="s">
        <v>21</v>
      </c>
      <c r="AT83" s="141" t="s">
        <v>71</v>
      </c>
      <c r="AU83" s="141" t="s">
        <v>72</v>
      </c>
      <c r="AY83" s="141" t="s">
        <v>149</v>
      </c>
      <c r="BK83" s="142">
        <f>$BK$84+$BK$151+$BK$154+$BK$157+$BK$160</f>
        <v>0</v>
      </c>
    </row>
    <row r="84" spans="2:65" s="132" customFormat="1" ht="21" customHeight="1" x14ac:dyDescent="0.3">
      <c r="B84" s="133"/>
      <c r="C84" s="134"/>
      <c r="D84" s="134" t="s">
        <v>71</v>
      </c>
      <c r="E84" s="143" t="s">
        <v>150</v>
      </c>
      <c r="F84" s="143" t="s">
        <v>446</v>
      </c>
      <c r="G84" s="134"/>
      <c r="H84" s="134"/>
      <c r="J84" s="144">
        <f>$BK$84</f>
        <v>0</v>
      </c>
      <c r="K84" s="134"/>
      <c r="L84" s="137"/>
      <c r="M84" s="138"/>
      <c r="N84" s="134"/>
      <c r="O84" s="134"/>
      <c r="P84" s="139">
        <f>SUM($P$85:$P$150)</f>
        <v>0</v>
      </c>
      <c r="Q84" s="134"/>
      <c r="R84" s="139">
        <f>SUM($R$85:$R$150)</f>
        <v>0</v>
      </c>
      <c r="S84" s="134"/>
      <c r="T84" s="140">
        <f>SUM($T$85:$T$150)</f>
        <v>0</v>
      </c>
      <c r="AR84" s="141" t="s">
        <v>21</v>
      </c>
      <c r="AT84" s="141" t="s">
        <v>71</v>
      </c>
      <c r="AU84" s="141" t="s">
        <v>21</v>
      </c>
      <c r="AY84" s="141" t="s">
        <v>149</v>
      </c>
      <c r="BK84" s="142">
        <f>SUM($BK$85:$BK$150)</f>
        <v>0</v>
      </c>
    </row>
    <row r="85" spans="2:65" s="6" customFormat="1" ht="15.75" customHeight="1" x14ac:dyDescent="0.3">
      <c r="B85" s="23"/>
      <c r="C85" s="145" t="s">
        <v>21</v>
      </c>
      <c r="D85" s="145" t="s">
        <v>154</v>
      </c>
      <c r="E85" s="146" t="s">
        <v>447</v>
      </c>
      <c r="F85" s="147" t="s">
        <v>448</v>
      </c>
      <c r="G85" s="148" t="s">
        <v>272</v>
      </c>
      <c r="H85" s="149">
        <v>0.3</v>
      </c>
      <c r="I85" s="150"/>
      <c r="J85" s="151">
        <f>ROUND($I$85*$H$85,2)</f>
        <v>0</v>
      </c>
      <c r="K85" s="147"/>
      <c r="L85" s="43"/>
      <c r="M85" s="152"/>
      <c r="N85" s="153" t="s">
        <v>43</v>
      </c>
      <c r="O85" s="24"/>
      <c r="P85" s="154">
        <f>$O$85*$H$85</f>
        <v>0</v>
      </c>
      <c r="Q85" s="154">
        <v>0</v>
      </c>
      <c r="R85" s="154">
        <f>$Q$85*$H$85</f>
        <v>0</v>
      </c>
      <c r="S85" s="154">
        <v>0</v>
      </c>
      <c r="T85" s="155">
        <f>$S$85*$H$85</f>
        <v>0</v>
      </c>
      <c r="AR85" s="89" t="s">
        <v>158</v>
      </c>
      <c r="AT85" s="89" t="s">
        <v>154</v>
      </c>
      <c r="AU85" s="89" t="s">
        <v>80</v>
      </c>
      <c r="AY85" s="6" t="s">
        <v>149</v>
      </c>
      <c r="BE85" s="156">
        <f>IF($N$85="základní",$J$85,0)</f>
        <v>0</v>
      </c>
      <c r="BF85" s="156">
        <f>IF($N$85="snížená",$J$85,0)</f>
        <v>0</v>
      </c>
      <c r="BG85" s="156">
        <f>IF($N$85="zákl. přenesená",$J$85,0)</f>
        <v>0</v>
      </c>
      <c r="BH85" s="156">
        <f>IF($N$85="sníž. přenesená",$J$85,0)</f>
        <v>0</v>
      </c>
      <c r="BI85" s="156">
        <f>IF($N$85="nulová",$J$85,0)</f>
        <v>0</v>
      </c>
      <c r="BJ85" s="89" t="s">
        <v>21</v>
      </c>
      <c r="BK85" s="156">
        <f>ROUND($I$85*$H$85,2)</f>
        <v>0</v>
      </c>
      <c r="BL85" s="89" t="s">
        <v>158</v>
      </c>
      <c r="BM85" s="89" t="s">
        <v>21</v>
      </c>
    </row>
    <row r="86" spans="2:65" s="6" customFormat="1" ht="16.5" customHeight="1" x14ac:dyDescent="0.3">
      <c r="B86" s="23"/>
      <c r="C86" s="24"/>
      <c r="D86" s="157" t="s">
        <v>159</v>
      </c>
      <c r="E86" s="24"/>
      <c r="F86" s="158" t="s">
        <v>448</v>
      </c>
      <c r="G86" s="24"/>
      <c r="H86" s="24"/>
      <c r="J86" s="24"/>
      <c r="K86" s="24"/>
      <c r="L86" s="43"/>
      <c r="M86" s="56"/>
      <c r="N86" s="24"/>
      <c r="O86" s="24"/>
      <c r="P86" s="24"/>
      <c r="Q86" s="24"/>
      <c r="R86" s="24"/>
      <c r="S86" s="24"/>
      <c r="T86" s="57"/>
      <c r="AT86" s="6" t="s">
        <v>159</v>
      </c>
      <c r="AU86" s="6" t="s">
        <v>80</v>
      </c>
    </row>
    <row r="87" spans="2:65" s="6" customFormat="1" ht="15.75" customHeight="1" x14ac:dyDescent="0.3">
      <c r="B87" s="159"/>
      <c r="C87" s="160"/>
      <c r="D87" s="161" t="s">
        <v>274</v>
      </c>
      <c r="E87" s="160"/>
      <c r="F87" s="162" t="s">
        <v>1103</v>
      </c>
      <c r="G87" s="160"/>
      <c r="H87" s="163">
        <v>0.3</v>
      </c>
      <c r="J87" s="160"/>
      <c r="K87" s="160"/>
      <c r="L87" s="164"/>
      <c r="M87" s="165"/>
      <c r="N87" s="160"/>
      <c r="O87" s="160"/>
      <c r="P87" s="160"/>
      <c r="Q87" s="160"/>
      <c r="R87" s="160"/>
      <c r="S87" s="160"/>
      <c r="T87" s="166"/>
      <c r="AT87" s="167" t="s">
        <v>274</v>
      </c>
      <c r="AU87" s="167" t="s">
        <v>80</v>
      </c>
      <c r="AV87" s="167" t="s">
        <v>80</v>
      </c>
      <c r="AW87" s="167" t="s">
        <v>122</v>
      </c>
      <c r="AX87" s="167" t="s">
        <v>72</v>
      </c>
      <c r="AY87" s="167" t="s">
        <v>149</v>
      </c>
    </row>
    <row r="88" spans="2:65" s="6" customFormat="1" ht="15.75" customHeight="1" x14ac:dyDescent="0.3">
      <c r="B88" s="168"/>
      <c r="C88" s="169"/>
      <c r="D88" s="161" t="s">
        <v>274</v>
      </c>
      <c r="E88" s="169"/>
      <c r="F88" s="170" t="s">
        <v>276</v>
      </c>
      <c r="G88" s="169"/>
      <c r="H88" s="171">
        <v>0.3</v>
      </c>
      <c r="J88" s="169"/>
      <c r="K88" s="169"/>
      <c r="L88" s="172"/>
      <c r="M88" s="173"/>
      <c r="N88" s="169"/>
      <c r="O88" s="169"/>
      <c r="P88" s="169"/>
      <c r="Q88" s="169"/>
      <c r="R88" s="169"/>
      <c r="S88" s="169"/>
      <c r="T88" s="174"/>
      <c r="AT88" s="175" t="s">
        <v>274</v>
      </c>
      <c r="AU88" s="175" t="s">
        <v>80</v>
      </c>
      <c r="AV88" s="175" t="s">
        <v>158</v>
      </c>
      <c r="AW88" s="175" t="s">
        <v>122</v>
      </c>
      <c r="AX88" s="175" t="s">
        <v>21</v>
      </c>
      <c r="AY88" s="175" t="s">
        <v>149</v>
      </c>
    </row>
    <row r="89" spans="2:65" s="6" customFormat="1" ht="15.75" customHeight="1" x14ac:dyDescent="0.3">
      <c r="B89" s="23"/>
      <c r="C89" s="145" t="s">
        <v>80</v>
      </c>
      <c r="D89" s="145" t="s">
        <v>154</v>
      </c>
      <c r="E89" s="146" t="s">
        <v>450</v>
      </c>
      <c r="F89" s="147" t="s">
        <v>451</v>
      </c>
      <c r="G89" s="148" t="s">
        <v>272</v>
      </c>
      <c r="H89" s="149">
        <v>0.6</v>
      </c>
      <c r="I89" s="150"/>
      <c r="J89" s="151">
        <f>ROUND($I$89*$H$89,2)</f>
        <v>0</v>
      </c>
      <c r="K89" s="147"/>
      <c r="L89" s="43"/>
      <c r="M89" s="152"/>
      <c r="N89" s="153" t="s">
        <v>43</v>
      </c>
      <c r="O89" s="24"/>
      <c r="P89" s="154">
        <f>$O$89*$H$89</f>
        <v>0</v>
      </c>
      <c r="Q89" s="154">
        <v>0</v>
      </c>
      <c r="R89" s="154">
        <f>$Q$89*$H$89</f>
        <v>0</v>
      </c>
      <c r="S89" s="154">
        <v>0</v>
      </c>
      <c r="T89" s="155">
        <f>$S$89*$H$89</f>
        <v>0</v>
      </c>
      <c r="AR89" s="89" t="s">
        <v>158</v>
      </c>
      <c r="AT89" s="89" t="s">
        <v>154</v>
      </c>
      <c r="AU89" s="89" t="s">
        <v>80</v>
      </c>
      <c r="AY89" s="6" t="s">
        <v>149</v>
      </c>
      <c r="BE89" s="156">
        <f>IF($N$89="základní",$J$89,0)</f>
        <v>0</v>
      </c>
      <c r="BF89" s="156">
        <f>IF($N$89="snížená",$J$89,0)</f>
        <v>0</v>
      </c>
      <c r="BG89" s="156">
        <f>IF($N$89="zákl. přenesená",$J$89,0)</f>
        <v>0</v>
      </c>
      <c r="BH89" s="156">
        <f>IF($N$89="sníž. přenesená",$J$89,0)</f>
        <v>0</v>
      </c>
      <c r="BI89" s="156">
        <f>IF($N$89="nulová",$J$89,0)</f>
        <v>0</v>
      </c>
      <c r="BJ89" s="89" t="s">
        <v>21</v>
      </c>
      <c r="BK89" s="156">
        <f>ROUND($I$89*$H$89,2)</f>
        <v>0</v>
      </c>
      <c r="BL89" s="89" t="s">
        <v>158</v>
      </c>
      <c r="BM89" s="89" t="s">
        <v>80</v>
      </c>
    </row>
    <row r="90" spans="2:65" s="6" customFormat="1" ht="16.5" customHeight="1" x14ac:dyDescent="0.3">
      <c r="B90" s="23"/>
      <c r="C90" s="24"/>
      <c r="D90" s="157" t="s">
        <v>159</v>
      </c>
      <c r="E90" s="24"/>
      <c r="F90" s="158" t="s">
        <v>451</v>
      </c>
      <c r="G90" s="24"/>
      <c r="H90" s="24"/>
      <c r="J90" s="24"/>
      <c r="K90" s="24"/>
      <c r="L90" s="43"/>
      <c r="M90" s="56"/>
      <c r="N90" s="24"/>
      <c r="O90" s="24"/>
      <c r="P90" s="24"/>
      <c r="Q90" s="24"/>
      <c r="R90" s="24"/>
      <c r="S90" s="24"/>
      <c r="T90" s="57"/>
      <c r="AT90" s="6" t="s">
        <v>159</v>
      </c>
      <c r="AU90" s="6" t="s">
        <v>80</v>
      </c>
    </row>
    <row r="91" spans="2:65" s="6" customFormat="1" ht="15.75" customHeight="1" x14ac:dyDescent="0.3">
      <c r="B91" s="159"/>
      <c r="C91" s="160"/>
      <c r="D91" s="161" t="s">
        <v>274</v>
      </c>
      <c r="E91" s="160"/>
      <c r="F91" s="162" t="s">
        <v>1104</v>
      </c>
      <c r="G91" s="160"/>
      <c r="H91" s="163">
        <v>0.6</v>
      </c>
      <c r="J91" s="160"/>
      <c r="K91" s="160"/>
      <c r="L91" s="164"/>
      <c r="M91" s="165"/>
      <c r="N91" s="160"/>
      <c r="O91" s="160"/>
      <c r="P91" s="160"/>
      <c r="Q91" s="160"/>
      <c r="R91" s="160"/>
      <c r="S91" s="160"/>
      <c r="T91" s="166"/>
      <c r="AT91" s="167" t="s">
        <v>274</v>
      </c>
      <c r="AU91" s="167" t="s">
        <v>80</v>
      </c>
      <c r="AV91" s="167" t="s">
        <v>80</v>
      </c>
      <c r="AW91" s="167" t="s">
        <v>122</v>
      </c>
      <c r="AX91" s="167" t="s">
        <v>72</v>
      </c>
      <c r="AY91" s="167" t="s">
        <v>149</v>
      </c>
    </row>
    <row r="92" spans="2:65" s="6" customFormat="1" ht="15.75" customHeight="1" x14ac:dyDescent="0.3">
      <c r="B92" s="168"/>
      <c r="C92" s="169"/>
      <c r="D92" s="161" t="s">
        <v>274</v>
      </c>
      <c r="E92" s="169"/>
      <c r="F92" s="170" t="s">
        <v>276</v>
      </c>
      <c r="G92" s="169"/>
      <c r="H92" s="171">
        <v>0.6</v>
      </c>
      <c r="J92" s="169"/>
      <c r="K92" s="169"/>
      <c r="L92" s="172"/>
      <c r="M92" s="173"/>
      <c r="N92" s="169"/>
      <c r="O92" s="169"/>
      <c r="P92" s="169"/>
      <c r="Q92" s="169"/>
      <c r="R92" s="169"/>
      <c r="S92" s="169"/>
      <c r="T92" s="174"/>
      <c r="AT92" s="175" t="s">
        <v>274</v>
      </c>
      <c r="AU92" s="175" t="s">
        <v>80</v>
      </c>
      <c r="AV92" s="175" t="s">
        <v>158</v>
      </c>
      <c r="AW92" s="175" t="s">
        <v>122</v>
      </c>
      <c r="AX92" s="175" t="s">
        <v>21</v>
      </c>
      <c r="AY92" s="175" t="s">
        <v>149</v>
      </c>
    </row>
    <row r="93" spans="2:65" s="6" customFormat="1" ht="15.75" customHeight="1" x14ac:dyDescent="0.3">
      <c r="B93" s="23"/>
      <c r="C93" s="145" t="s">
        <v>162</v>
      </c>
      <c r="D93" s="145" t="s">
        <v>154</v>
      </c>
      <c r="E93" s="146" t="s">
        <v>453</v>
      </c>
      <c r="F93" s="147" t="s">
        <v>454</v>
      </c>
      <c r="G93" s="148" t="s">
        <v>272</v>
      </c>
      <c r="H93" s="149">
        <v>0.2</v>
      </c>
      <c r="I93" s="150"/>
      <c r="J93" s="151">
        <f>ROUND($I$93*$H$93,2)</f>
        <v>0</v>
      </c>
      <c r="K93" s="147"/>
      <c r="L93" s="43"/>
      <c r="M93" s="152"/>
      <c r="N93" s="153" t="s">
        <v>43</v>
      </c>
      <c r="O93" s="24"/>
      <c r="P93" s="154">
        <f>$O$93*$H$93</f>
        <v>0</v>
      </c>
      <c r="Q93" s="154">
        <v>0</v>
      </c>
      <c r="R93" s="154">
        <f>$Q$93*$H$93</f>
        <v>0</v>
      </c>
      <c r="S93" s="154">
        <v>0</v>
      </c>
      <c r="T93" s="155">
        <f>$S$93*$H$93</f>
        <v>0</v>
      </c>
      <c r="AR93" s="89" t="s">
        <v>158</v>
      </c>
      <c r="AT93" s="89" t="s">
        <v>154</v>
      </c>
      <c r="AU93" s="89" t="s">
        <v>80</v>
      </c>
      <c r="AY93" s="6" t="s">
        <v>149</v>
      </c>
      <c r="BE93" s="156">
        <f>IF($N$93="základní",$J$93,0)</f>
        <v>0</v>
      </c>
      <c r="BF93" s="156">
        <f>IF($N$93="snížená",$J$93,0)</f>
        <v>0</v>
      </c>
      <c r="BG93" s="156">
        <f>IF($N$93="zákl. přenesená",$J$93,0)</f>
        <v>0</v>
      </c>
      <c r="BH93" s="156">
        <f>IF($N$93="sníž. přenesená",$J$93,0)</f>
        <v>0</v>
      </c>
      <c r="BI93" s="156">
        <f>IF($N$93="nulová",$J$93,0)</f>
        <v>0</v>
      </c>
      <c r="BJ93" s="89" t="s">
        <v>21</v>
      </c>
      <c r="BK93" s="156">
        <f>ROUND($I$93*$H$93,2)</f>
        <v>0</v>
      </c>
      <c r="BL93" s="89" t="s">
        <v>158</v>
      </c>
      <c r="BM93" s="89" t="s">
        <v>162</v>
      </c>
    </row>
    <row r="94" spans="2:65" s="6" customFormat="1" ht="16.5" customHeight="1" x14ac:dyDescent="0.3">
      <c r="B94" s="23"/>
      <c r="C94" s="24"/>
      <c r="D94" s="157" t="s">
        <v>159</v>
      </c>
      <c r="E94" s="24"/>
      <c r="F94" s="158" t="s">
        <v>454</v>
      </c>
      <c r="G94" s="24"/>
      <c r="H94" s="24"/>
      <c r="J94" s="24"/>
      <c r="K94" s="24"/>
      <c r="L94" s="43"/>
      <c r="M94" s="56"/>
      <c r="N94" s="24"/>
      <c r="O94" s="24"/>
      <c r="P94" s="24"/>
      <c r="Q94" s="24"/>
      <c r="R94" s="24"/>
      <c r="S94" s="24"/>
      <c r="T94" s="57"/>
      <c r="AT94" s="6" t="s">
        <v>159</v>
      </c>
      <c r="AU94" s="6" t="s">
        <v>80</v>
      </c>
    </row>
    <row r="95" spans="2:65" s="6" customFormat="1" ht="15.75" customHeight="1" x14ac:dyDescent="0.3">
      <c r="B95" s="159"/>
      <c r="C95" s="160"/>
      <c r="D95" s="161" t="s">
        <v>274</v>
      </c>
      <c r="E95" s="160"/>
      <c r="F95" s="162" t="s">
        <v>1105</v>
      </c>
      <c r="G95" s="160"/>
      <c r="H95" s="163">
        <v>0.2</v>
      </c>
      <c r="J95" s="160"/>
      <c r="K95" s="160"/>
      <c r="L95" s="164"/>
      <c r="M95" s="165"/>
      <c r="N95" s="160"/>
      <c r="O95" s="160"/>
      <c r="P95" s="160"/>
      <c r="Q95" s="160"/>
      <c r="R95" s="160"/>
      <c r="S95" s="160"/>
      <c r="T95" s="166"/>
      <c r="AT95" s="167" t="s">
        <v>274</v>
      </c>
      <c r="AU95" s="167" t="s">
        <v>80</v>
      </c>
      <c r="AV95" s="167" t="s">
        <v>80</v>
      </c>
      <c r="AW95" s="167" t="s">
        <v>122</v>
      </c>
      <c r="AX95" s="167" t="s">
        <v>72</v>
      </c>
      <c r="AY95" s="167" t="s">
        <v>149</v>
      </c>
    </row>
    <row r="96" spans="2:65" s="6" customFormat="1" ht="15.75" customHeight="1" x14ac:dyDescent="0.3">
      <c r="B96" s="168"/>
      <c r="C96" s="169"/>
      <c r="D96" s="161" t="s">
        <v>274</v>
      </c>
      <c r="E96" s="169"/>
      <c r="F96" s="170" t="s">
        <v>276</v>
      </c>
      <c r="G96" s="169"/>
      <c r="H96" s="171">
        <v>0.2</v>
      </c>
      <c r="J96" s="169"/>
      <c r="K96" s="169"/>
      <c r="L96" s="172"/>
      <c r="M96" s="173"/>
      <c r="N96" s="169"/>
      <c r="O96" s="169"/>
      <c r="P96" s="169"/>
      <c r="Q96" s="169"/>
      <c r="R96" s="169"/>
      <c r="S96" s="169"/>
      <c r="T96" s="174"/>
      <c r="AT96" s="175" t="s">
        <v>274</v>
      </c>
      <c r="AU96" s="175" t="s">
        <v>80</v>
      </c>
      <c r="AV96" s="175" t="s">
        <v>158</v>
      </c>
      <c r="AW96" s="175" t="s">
        <v>122</v>
      </c>
      <c r="AX96" s="175" t="s">
        <v>21</v>
      </c>
      <c r="AY96" s="175" t="s">
        <v>149</v>
      </c>
    </row>
    <row r="97" spans="2:65" s="6" customFormat="1" ht="15.75" customHeight="1" x14ac:dyDescent="0.3">
      <c r="B97" s="23"/>
      <c r="C97" s="145" t="s">
        <v>162</v>
      </c>
      <c r="D97" s="145" t="s">
        <v>154</v>
      </c>
      <c r="E97" s="146" t="s">
        <v>1106</v>
      </c>
      <c r="F97" s="147" t="s">
        <v>1107</v>
      </c>
      <c r="G97" s="148" t="s">
        <v>272</v>
      </c>
      <c r="H97" s="149">
        <v>17.7</v>
      </c>
      <c r="I97" s="150"/>
      <c r="J97" s="151">
        <f>ROUND($I$97*$H$97,2)</f>
        <v>0</v>
      </c>
      <c r="K97" s="147"/>
      <c r="L97" s="43"/>
      <c r="M97" s="152"/>
      <c r="N97" s="153" t="s">
        <v>43</v>
      </c>
      <c r="O97" s="24"/>
      <c r="P97" s="154">
        <f>$O$97*$H$97</f>
        <v>0</v>
      </c>
      <c r="Q97" s="154">
        <v>0</v>
      </c>
      <c r="R97" s="154">
        <f>$Q$97*$H$97</f>
        <v>0</v>
      </c>
      <c r="S97" s="154">
        <v>0</v>
      </c>
      <c r="T97" s="155">
        <f>$S$97*$H$97</f>
        <v>0</v>
      </c>
      <c r="AR97" s="89" t="s">
        <v>158</v>
      </c>
      <c r="AT97" s="89" t="s">
        <v>154</v>
      </c>
      <c r="AU97" s="89" t="s">
        <v>80</v>
      </c>
      <c r="AY97" s="6" t="s">
        <v>149</v>
      </c>
      <c r="BE97" s="156">
        <f>IF($N$97="základní",$J$97,0)</f>
        <v>0</v>
      </c>
      <c r="BF97" s="156">
        <f>IF($N$97="snížená",$J$97,0)</f>
        <v>0</v>
      </c>
      <c r="BG97" s="156">
        <f>IF($N$97="zákl. přenesená",$J$97,0)</f>
        <v>0</v>
      </c>
      <c r="BH97" s="156">
        <f>IF($N$97="sníž. přenesená",$J$97,0)</f>
        <v>0</v>
      </c>
      <c r="BI97" s="156">
        <f>IF($N$97="nulová",$J$97,0)</f>
        <v>0</v>
      </c>
      <c r="BJ97" s="89" t="s">
        <v>21</v>
      </c>
      <c r="BK97" s="156">
        <f>ROUND($I$97*$H$97,2)</f>
        <v>0</v>
      </c>
      <c r="BL97" s="89" t="s">
        <v>158</v>
      </c>
      <c r="BM97" s="89" t="s">
        <v>158</v>
      </c>
    </row>
    <row r="98" spans="2:65" s="6" customFormat="1" ht="16.5" customHeight="1" x14ac:dyDescent="0.3">
      <c r="B98" s="23"/>
      <c r="C98" s="24"/>
      <c r="D98" s="157" t="s">
        <v>159</v>
      </c>
      <c r="E98" s="24"/>
      <c r="F98" s="158" t="s">
        <v>1107</v>
      </c>
      <c r="G98" s="24"/>
      <c r="H98" s="24"/>
      <c r="J98" s="24"/>
      <c r="K98" s="24"/>
      <c r="L98" s="43"/>
      <c r="M98" s="56"/>
      <c r="N98" s="24"/>
      <c r="O98" s="24"/>
      <c r="P98" s="24"/>
      <c r="Q98" s="24"/>
      <c r="R98" s="24"/>
      <c r="S98" s="24"/>
      <c r="T98" s="57"/>
      <c r="AT98" s="6" t="s">
        <v>159</v>
      </c>
      <c r="AU98" s="6" t="s">
        <v>80</v>
      </c>
    </row>
    <row r="99" spans="2:65" s="6" customFormat="1" ht="15.75" customHeight="1" x14ac:dyDescent="0.3">
      <c r="B99" s="159"/>
      <c r="C99" s="160"/>
      <c r="D99" s="161" t="s">
        <v>274</v>
      </c>
      <c r="E99" s="160"/>
      <c r="F99" s="162" t="s">
        <v>1108</v>
      </c>
      <c r="G99" s="160"/>
      <c r="H99" s="163">
        <v>17.7</v>
      </c>
      <c r="J99" s="160"/>
      <c r="K99" s="160"/>
      <c r="L99" s="164"/>
      <c r="M99" s="165"/>
      <c r="N99" s="160"/>
      <c r="O99" s="160"/>
      <c r="P99" s="160"/>
      <c r="Q99" s="160"/>
      <c r="R99" s="160"/>
      <c r="S99" s="160"/>
      <c r="T99" s="166"/>
      <c r="AT99" s="167" t="s">
        <v>274</v>
      </c>
      <c r="AU99" s="167" t="s">
        <v>80</v>
      </c>
      <c r="AV99" s="167" t="s">
        <v>80</v>
      </c>
      <c r="AW99" s="167" t="s">
        <v>122</v>
      </c>
      <c r="AX99" s="167" t="s">
        <v>72</v>
      </c>
      <c r="AY99" s="167" t="s">
        <v>149</v>
      </c>
    </row>
    <row r="100" spans="2:65" s="6" customFormat="1" ht="15.75" customHeight="1" x14ac:dyDescent="0.3">
      <c r="B100" s="168"/>
      <c r="C100" s="169"/>
      <c r="D100" s="161" t="s">
        <v>274</v>
      </c>
      <c r="E100" s="169"/>
      <c r="F100" s="170" t="s">
        <v>276</v>
      </c>
      <c r="G100" s="169"/>
      <c r="H100" s="171">
        <v>17.7</v>
      </c>
      <c r="J100" s="169"/>
      <c r="K100" s="169"/>
      <c r="L100" s="172"/>
      <c r="M100" s="173"/>
      <c r="N100" s="169"/>
      <c r="O100" s="169"/>
      <c r="P100" s="169"/>
      <c r="Q100" s="169"/>
      <c r="R100" s="169"/>
      <c r="S100" s="169"/>
      <c r="T100" s="174"/>
      <c r="AT100" s="175" t="s">
        <v>274</v>
      </c>
      <c r="AU100" s="175" t="s">
        <v>80</v>
      </c>
      <c r="AV100" s="175" t="s">
        <v>158</v>
      </c>
      <c r="AW100" s="175" t="s">
        <v>122</v>
      </c>
      <c r="AX100" s="175" t="s">
        <v>21</v>
      </c>
      <c r="AY100" s="175" t="s">
        <v>149</v>
      </c>
    </row>
    <row r="101" spans="2:65" s="6" customFormat="1" ht="15.75" customHeight="1" x14ac:dyDescent="0.3">
      <c r="B101" s="23"/>
      <c r="C101" s="145" t="s">
        <v>168</v>
      </c>
      <c r="D101" s="145" t="s">
        <v>154</v>
      </c>
      <c r="E101" s="146" t="s">
        <v>155</v>
      </c>
      <c r="F101" s="147" t="s">
        <v>1109</v>
      </c>
      <c r="G101" s="148" t="s">
        <v>272</v>
      </c>
      <c r="H101" s="149">
        <v>2</v>
      </c>
      <c r="I101" s="150"/>
      <c r="J101" s="151">
        <f>ROUND($I$101*$H$101,2)</f>
        <v>0</v>
      </c>
      <c r="K101" s="147"/>
      <c r="L101" s="43"/>
      <c r="M101" s="152"/>
      <c r="N101" s="153" t="s">
        <v>43</v>
      </c>
      <c r="O101" s="24"/>
      <c r="P101" s="154">
        <f>$O$101*$H$101</f>
        <v>0</v>
      </c>
      <c r="Q101" s="154">
        <v>0</v>
      </c>
      <c r="R101" s="154">
        <f>$Q$101*$H$101</f>
        <v>0</v>
      </c>
      <c r="S101" s="154">
        <v>0</v>
      </c>
      <c r="T101" s="155">
        <f>$S$101*$H$101</f>
        <v>0</v>
      </c>
      <c r="AR101" s="89" t="s">
        <v>158</v>
      </c>
      <c r="AT101" s="89" t="s">
        <v>154</v>
      </c>
      <c r="AU101" s="89" t="s">
        <v>80</v>
      </c>
      <c r="AY101" s="6" t="s">
        <v>149</v>
      </c>
      <c r="BE101" s="156">
        <f>IF($N$101="základní",$J$101,0)</f>
        <v>0</v>
      </c>
      <c r="BF101" s="156">
        <f>IF($N$101="snížená",$J$101,0)</f>
        <v>0</v>
      </c>
      <c r="BG101" s="156">
        <f>IF($N$101="zákl. přenesená",$J$101,0)</f>
        <v>0</v>
      </c>
      <c r="BH101" s="156">
        <f>IF($N$101="sníž. přenesená",$J$101,0)</f>
        <v>0</v>
      </c>
      <c r="BI101" s="156">
        <f>IF($N$101="nulová",$J$101,0)</f>
        <v>0</v>
      </c>
      <c r="BJ101" s="89" t="s">
        <v>21</v>
      </c>
      <c r="BK101" s="156">
        <f>ROUND($I$101*$H$101,2)</f>
        <v>0</v>
      </c>
      <c r="BL101" s="89" t="s">
        <v>158</v>
      </c>
      <c r="BM101" s="89" t="s">
        <v>168</v>
      </c>
    </row>
    <row r="102" spans="2:65" s="6" customFormat="1" ht="16.5" customHeight="1" x14ac:dyDescent="0.3">
      <c r="B102" s="23"/>
      <c r="C102" s="24"/>
      <c r="D102" s="157" t="s">
        <v>159</v>
      </c>
      <c r="E102" s="24"/>
      <c r="F102" s="158" t="s">
        <v>1109</v>
      </c>
      <c r="G102" s="24"/>
      <c r="H102" s="24"/>
      <c r="J102" s="24"/>
      <c r="K102" s="24"/>
      <c r="L102" s="43"/>
      <c r="M102" s="56"/>
      <c r="N102" s="24"/>
      <c r="O102" s="24"/>
      <c r="P102" s="24"/>
      <c r="Q102" s="24"/>
      <c r="R102" s="24"/>
      <c r="S102" s="24"/>
      <c r="T102" s="57"/>
      <c r="AT102" s="6" t="s">
        <v>159</v>
      </c>
      <c r="AU102" s="6" t="s">
        <v>80</v>
      </c>
    </row>
    <row r="103" spans="2:65" s="6" customFormat="1" ht="15.75" customHeight="1" x14ac:dyDescent="0.3">
      <c r="B103" s="159"/>
      <c r="C103" s="160"/>
      <c r="D103" s="161" t="s">
        <v>274</v>
      </c>
      <c r="E103" s="160"/>
      <c r="F103" s="162" t="s">
        <v>486</v>
      </c>
      <c r="G103" s="160"/>
      <c r="H103" s="163">
        <v>2</v>
      </c>
      <c r="J103" s="160"/>
      <c r="K103" s="160"/>
      <c r="L103" s="164"/>
      <c r="M103" s="165"/>
      <c r="N103" s="160"/>
      <c r="O103" s="160"/>
      <c r="P103" s="160"/>
      <c r="Q103" s="160"/>
      <c r="R103" s="160"/>
      <c r="S103" s="160"/>
      <c r="T103" s="166"/>
      <c r="AT103" s="167" t="s">
        <v>274</v>
      </c>
      <c r="AU103" s="167" t="s">
        <v>80</v>
      </c>
      <c r="AV103" s="167" t="s">
        <v>80</v>
      </c>
      <c r="AW103" s="167" t="s">
        <v>122</v>
      </c>
      <c r="AX103" s="167" t="s">
        <v>72</v>
      </c>
      <c r="AY103" s="167" t="s">
        <v>149</v>
      </c>
    </row>
    <row r="104" spans="2:65" s="6" customFormat="1" ht="15.75" customHeight="1" x14ac:dyDescent="0.3">
      <c r="B104" s="168"/>
      <c r="C104" s="169"/>
      <c r="D104" s="161" t="s">
        <v>274</v>
      </c>
      <c r="E104" s="169"/>
      <c r="F104" s="170" t="s">
        <v>276</v>
      </c>
      <c r="G104" s="169"/>
      <c r="H104" s="171">
        <v>2</v>
      </c>
      <c r="J104" s="169"/>
      <c r="K104" s="169"/>
      <c r="L104" s="172"/>
      <c r="M104" s="173"/>
      <c r="N104" s="169"/>
      <c r="O104" s="169"/>
      <c r="P104" s="169"/>
      <c r="Q104" s="169"/>
      <c r="R104" s="169"/>
      <c r="S104" s="169"/>
      <c r="T104" s="174"/>
      <c r="AT104" s="175" t="s">
        <v>274</v>
      </c>
      <c r="AU104" s="175" t="s">
        <v>80</v>
      </c>
      <c r="AV104" s="175" t="s">
        <v>158</v>
      </c>
      <c r="AW104" s="175" t="s">
        <v>122</v>
      </c>
      <c r="AX104" s="175" t="s">
        <v>21</v>
      </c>
      <c r="AY104" s="175" t="s">
        <v>149</v>
      </c>
    </row>
    <row r="105" spans="2:65" s="6" customFormat="1" ht="15.75" customHeight="1" x14ac:dyDescent="0.3">
      <c r="B105" s="23"/>
      <c r="C105" s="145" t="s">
        <v>171</v>
      </c>
      <c r="D105" s="145" t="s">
        <v>154</v>
      </c>
      <c r="E105" s="146" t="s">
        <v>461</v>
      </c>
      <c r="F105" s="147" t="s">
        <v>462</v>
      </c>
      <c r="G105" s="148" t="s">
        <v>157</v>
      </c>
      <c r="H105" s="149">
        <v>4</v>
      </c>
      <c r="I105" s="150"/>
      <c r="J105" s="151">
        <f>ROUND($I$105*$H$105,2)</f>
        <v>0</v>
      </c>
      <c r="K105" s="147"/>
      <c r="L105" s="43"/>
      <c r="M105" s="152"/>
      <c r="N105" s="153" t="s">
        <v>43</v>
      </c>
      <c r="O105" s="24"/>
      <c r="P105" s="154">
        <f>$O$105*$H$105</f>
        <v>0</v>
      </c>
      <c r="Q105" s="154">
        <v>0</v>
      </c>
      <c r="R105" s="154">
        <f>$Q$105*$H$105</f>
        <v>0</v>
      </c>
      <c r="S105" s="154">
        <v>0</v>
      </c>
      <c r="T105" s="155">
        <f>$S$105*$H$105</f>
        <v>0</v>
      </c>
      <c r="AR105" s="89" t="s">
        <v>158</v>
      </c>
      <c r="AT105" s="89" t="s">
        <v>154</v>
      </c>
      <c r="AU105" s="89" t="s">
        <v>80</v>
      </c>
      <c r="AY105" s="6" t="s">
        <v>149</v>
      </c>
      <c r="BE105" s="156">
        <f>IF($N$105="základní",$J$105,0)</f>
        <v>0</v>
      </c>
      <c r="BF105" s="156">
        <f>IF($N$105="snížená",$J$105,0)</f>
        <v>0</v>
      </c>
      <c r="BG105" s="156">
        <f>IF($N$105="zákl. přenesená",$J$105,0)</f>
        <v>0</v>
      </c>
      <c r="BH105" s="156">
        <f>IF($N$105="sníž. přenesená",$J$105,0)</f>
        <v>0</v>
      </c>
      <c r="BI105" s="156">
        <f>IF($N$105="nulová",$J$105,0)</f>
        <v>0</v>
      </c>
      <c r="BJ105" s="89" t="s">
        <v>21</v>
      </c>
      <c r="BK105" s="156">
        <f>ROUND($I$105*$H$105,2)</f>
        <v>0</v>
      </c>
      <c r="BL105" s="89" t="s">
        <v>158</v>
      </c>
      <c r="BM105" s="89" t="s">
        <v>171</v>
      </c>
    </row>
    <row r="106" spans="2:65" s="6" customFormat="1" ht="16.5" customHeight="1" x14ac:dyDescent="0.3">
      <c r="B106" s="23"/>
      <c r="C106" s="24"/>
      <c r="D106" s="157" t="s">
        <v>159</v>
      </c>
      <c r="E106" s="24"/>
      <c r="F106" s="158" t="s">
        <v>462</v>
      </c>
      <c r="G106" s="24"/>
      <c r="H106" s="24"/>
      <c r="J106" s="24"/>
      <c r="K106" s="24"/>
      <c r="L106" s="43"/>
      <c r="M106" s="56"/>
      <c r="N106" s="24"/>
      <c r="O106" s="24"/>
      <c r="P106" s="24"/>
      <c r="Q106" s="24"/>
      <c r="R106" s="24"/>
      <c r="S106" s="24"/>
      <c r="T106" s="57"/>
      <c r="AT106" s="6" t="s">
        <v>159</v>
      </c>
      <c r="AU106" s="6" t="s">
        <v>80</v>
      </c>
    </row>
    <row r="107" spans="2:65" s="6" customFormat="1" ht="15.75" customHeight="1" x14ac:dyDescent="0.3">
      <c r="B107" s="23"/>
      <c r="C107" s="145" t="s">
        <v>174</v>
      </c>
      <c r="D107" s="145" t="s">
        <v>154</v>
      </c>
      <c r="E107" s="146" t="s">
        <v>1110</v>
      </c>
      <c r="F107" s="147" t="s">
        <v>1111</v>
      </c>
      <c r="G107" s="148" t="s">
        <v>272</v>
      </c>
      <c r="H107" s="149">
        <v>1</v>
      </c>
      <c r="I107" s="150"/>
      <c r="J107" s="151">
        <f>ROUND($I$107*$H$107,2)</f>
        <v>0</v>
      </c>
      <c r="K107" s="147"/>
      <c r="L107" s="43"/>
      <c r="M107" s="152"/>
      <c r="N107" s="153" t="s">
        <v>43</v>
      </c>
      <c r="O107" s="24"/>
      <c r="P107" s="154">
        <f>$O$107*$H$107</f>
        <v>0</v>
      </c>
      <c r="Q107" s="154">
        <v>0</v>
      </c>
      <c r="R107" s="154">
        <f>$Q$107*$H$107</f>
        <v>0</v>
      </c>
      <c r="S107" s="154">
        <v>0</v>
      </c>
      <c r="T107" s="155">
        <f>$S$107*$H$107</f>
        <v>0</v>
      </c>
      <c r="AR107" s="89" t="s">
        <v>158</v>
      </c>
      <c r="AT107" s="89" t="s">
        <v>154</v>
      </c>
      <c r="AU107" s="89" t="s">
        <v>80</v>
      </c>
      <c r="AY107" s="6" t="s">
        <v>149</v>
      </c>
      <c r="BE107" s="156">
        <f>IF($N$107="základní",$J$107,0)</f>
        <v>0</v>
      </c>
      <c r="BF107" s="156">
        <f>IF($N$107="snížená",$J$107,0)</f>
        <v>0</v>
      </c>
      <c r="BG107" s="156">
        <f>IF($N$107="zákl. přenesená",$J$107,0)</f>
        <v>0</v>
      </c>
      <c r="BH107" s="156">
        <f>IF($N$107="sníž. přenesená",$J$107,0)</f>
        <v>0</v>
      </c>
      <c r="BI107" s="156">
        <f>IF($N$107="nulová",$J$107,0)</f>
        <v>0</v>
      </c>
      <c r="BJ107" s="89" t="s">
        <v>21</v>
      </c>
      <c r="BK107" s="156">
        <f>ROUND($I$107*$H$107,2)</f>
        <v>0</v>
      </c>
      <c r="BL107" s="89" t="s">
        <v>158</v>
      </c>
      <c r="BM107" s="89" t="s">
        <v>174</v>
      </c>
    </row>
    <row r="108" spans="2:65" s="6" customFormat="1" ht="16.5" customHeight="1" x14ac:dyDescent="0.3">
      <c r="B108" s="23"/>
      <c r="C108" s="24"/>
      <c r="D108" s="157" t="s">
        <v>159</v>
      </c>
      <c r="E108" s="24"/>
      <c r="F108" s="158" t="s">
        <v>1111</v>
      </c>
      <c r="G108" s="24"/>
      <c r="H108" s="24"/>
      <c r="J108" s="24"/>
      <c r="K108" s="24"/>
      <c r="L108" s="43"/>
      <c r="M108" s="56"/>
      <c r="N108" s="24"/>
      <c r="O108" s="24"/>
      <c r="P108" s="24"/>
      <c r="Q108" s="24"/>
      <c r="R108" s="24"/>
      <c r="S108" s="24"/>
      <c r="T108" s="57"/>
      <c r="AT108" s="6" t="s">
        <v>159</v>
      </c>
      <c r="AU108" s="6" t="s">
        <v>80</v>
      </c>
    </row>
    <row r="109" spans="2:65" s="6" customFormat="1" ht="15.75" customHeight="1" x14ac:dyDescent="0.3">
      <c r="B109" s="23"/>
      <c r="C109" s="145" t="s">
        <v>177</v>
      </c>
      <c r="D109" s="145" t="s">
        <v>154</v>
      </c>
      <c r="E109" s="146" t="s">
        <v>1112</v>
      </c>
      <c r="F109" s="147" t="s">
        <v>1113</v>
      </c>
      <c r="G109" s="148" t="s">
        <v>410</v>
      </c>
      <c r="H109" s="149">
        <v>1</v>
      </c>
      <c r="I109" s="150"/>
      <c r="J109" s="151">
        <f>ROUND($I$109*$H$109,2)</f>
        <v>0</v>
      </c>
      <c r="K109" s="147"/>
      <c r="L109" s="43"/>
      <c r="M109" s="152"/>
      <c r="N109" s="153" t="s">
        <v>43</v>
      </c>
      <c r="O109" s="24"/>
      <c r="P109" s="154">
        <f>$O$109*$H$109</f>
        <v>0</v>
      </c>
      <c r="Q109" s="154">
        <v>0</v>
      </c>
      <c r="R109" s="154">
        <f>$Q$109*$H$109</f>
        <v>0</v>
      </c>
      <c r="S109" s="154">
        <v>0</v>
      </c>
      <c r="T109" s="155">
        <f>$S$109*$H$109</f>
        <v>0</v>
      </c>
      <c r="AR109" s="89" t="s">
        <v>158</v>
      </c>
      <c r="AT109" s="89" t="s">
        <v>154</v>
      </c>
      <c r="AU109" s="89" t="s">
        <v>80</v>
      </c>
      <c r="AY109" s="6" t="s">
        <v>149</v>
      </c>
      <c r="BE109" s="156">
        <f>IF($N$109="základní",$J$109,0)</f>
        <v>0</v>
      </c>
      <c r="BF109" s="156">
        <f>IF($N$109="snížená",$J$109,0)</f>
        <v>0</v>
      </c>
      <c r="BG109" s="156">
        <f>IF($N$109="zákl. přenesená",$J$109,0)</f>
        <v>0</v>
      </c>
      <c r="BH109" s="156">
        <f>IF($N$109="sníž. přenesená",$J$109,0)</f>
        <v>0</v>
      </c>
      <c r="BI109" s="156">
        <f>IF($N$109="nulová",$J$109,0)</f>
        <v>0</v>
      </c>
      <c r="BJ109" s="89" t="s">
        <v>21</v>
      </c>
      <c r="BK109" s="156">
        <f>ROUND($I$109*$H$109,2)</f>
        <v>0</v>
      </c>
      <c r="BL109" s="89" t="s">
        <v>158</v>
      </c>
      <c r="BM109" s="89" t="s">
        <v>177</v>
      </c>
    </row>
    <row r="110" spans="2:65" s="6" customFormat="1" ht="16.5" customHeight="1" x14ac:dyDescent="0.3">
      <c r="B110" s="23"/>
      <c r="C110" s="24"/>
      <c r="D110" s="157" t="s">
        <v>159</v>
      </c>
      <c r="E110" s="24"/>
      <c r="F110" s="158" t="s">
        <v>1113</v>
      </c>
      <c r="G110" s="24"/>
      <c r="H110" s="24"/>
      <c r="J110" s="24"/>
      <c r="K110" s="24"/>
      <c r="L110" s="43"/>
      <c r="M110" s="56"/>
      <c r="N110" s="24"/>
      <c r="O110" s="24"/>
      <c r="P110" s="24"/>
      <c r="Q110" s="24"/>
      <c r="R110" s="24"/>
      <c r="S110" s="24"/>
      <c r="T110" s="57"/>
      <c r="AT110" s="6" t="s">
        <v>159</v>
      </c>
      <c r="AU110" s="6" t="s">
        <v>80</v>
      </c>
    </row>
    <row r="111" spans="2:65" s="6" customFormat="1" ht="15.75" customHeight="1" x14ac:dyDescent="0.3">
      <c r="B111" s="23"/>
      <c r="C111" s="145" t="s">
        <v>180</v>
      </c>
      <c r="D111" s="145" t="s">
        <v>154</v>
      </c>
      <c r="E111" s="146" t="s">
        <v>1114</v>
      </c>
      <c r="F111" s="147" t="s">
        <v>1115</v>
      </c>
      <c r="G111" s="148" t="s">
        <v>410</v>
      </c>
      <c r="H111" s="149">
        <v>1</v>
      </c>
      <c r="I111" s="150"/>
      <c r="J111" s="151">
        <f>ROUND($I$111*$H$111,2)</f>
        <v>0</v>
      </c>
      <c r="K111" s="147"/>
      <c r="L111" s="43"/>
      <c r="M111" s="152"/>
      <c r="N111" s="153" t="s">
        <v>43</v>
      </c>
      <c r="O111" s="24"/>
      <c r="P111" s="154">
        <f>$O$111*$H$111</f>
        <v>0</v>
      </c>
      <c r="Q111" s="154">
        <v>0</v>
      </c>
      <c r="R111" s="154">
        <f>$Q$111*$H$111</f>
        <v>0</v>
      </c>
      <c r="S111" s="154">
        <v>0</v>
      </c>
      <c r="T111" s="155">
        <f>$S$111*$H$111</f>
        <v>0</v>
      </c>
      <c r="AR111" s="89" t="s">
        <v>158</v>
      </c>
      <c r="AT111" s="89" t="s">
        <v>154</v>
      </c>
      <c r="AU111" s="89" t="s">
        <v>80</v>
      </c>
      <c r="AY111" s="6" t="s">
        <v>149</v>
      </c>
      <c r="BE111" s="156">
        <f>IF($N$111="základní",$J$111,0)</f>
        <v>0</v>
      </c>
      <c r="BF111" s="156">
        <f>IF($N$111="snížená",$J$111,0)</f>
        <v>0</v>
      </c>
      <c r="BG111" s="156">
        <f>IF($N$111="zákl. přenesená",$J$111,0)</f>
        <v>0</v>
      </c>
      <c r="BH111" s="156">
        <f>IF($N$111="sníž. přenesená",$J$111,0)</f>
        <v>0</v>
      </c>
      <c r="BI111" s="156">
        <f>IF($N$111="nulová",$J$111,0)</f>
        <v>0</v>
      </c>
      <c r="BJ111" s="89" t="s">
        <v>21</v>
      </c>
      <c r="BK111" s="156">
        <f>ROUND($I$111*$H$111,2)</f>
        <v>0</v>
      </c>
      <c r="BL111" s="89" t="s">
        <v>158</v>
      </c>
      <c r="BM111" s="89" t="s">
        <v>180</v>
      </c>
    </row>
    <row r="112" spans="2:65" s="6" customFormat="1" ht="16.5" customHeight="1" x14ac:dyDescent="0.3">
      <c r="B112" s="23"/>
      <c r="C112" s="24"/>
      <c r="D112" s="157" t="s">
        <v>159</v>
      </c>
      <c r="E112" s="24"/>
      <c r="F112" s="158" t="s">
        <v>1115</v>
      </c>
      <c r="G112" s="24"/>
      <c r="H112" s="24"/>
      <c r="J112" s="24"/>
      <c r="K112" s="24"/>
      <c r="L112" s="43"/>
      <c r="M112" s="56"/>
      <c r="N112" s="24"/>
      <c r="O112" s="24"/>
      <c r="P112" s="24"/>
      <c r="Q112" s="24"/>
      <c r="R112" s="24"/>
      <c r="S112" s="24"/>
      <c r="T112" s="57"/>
      <c r="AT112" s="6" t="s">
        <v>159</v>
      </c>
      <c r="AU112" s="6" t="s">
        <v>80</v>
      </c>
    </row>
    <row r="113" spans="2:65" s="6" customFormat="1" ht="15.75" customHeight="1" x14ac:dyDescent="0.3">
      <c r="B113" s="23"/>
      <c r="C113" s="145" t="s">
        <v>26</v>
      </c>
      <c r="D113" s="145" t="s">
        <v>154</v>
      </c>
      <c r="E113" s="146" t="s">
        <v>160</v>
      </c>
      <c r="F113" s="147" t="s">
        <v>1116</v>
      </c>
      <c r="G113" s="148" t="s">
        <v>476</v>
      </c>
      <c r="H113" s="149">
        <v>1</v>
      </c>
      <c r="I113" s="150"/>
      <c r="J113" s="151">
        <f>ROUND($I$113*$H$113,2)</f>
        <v>0</v>
      </c>
      <c r="K113" s="147"/>
      <c r="L113" s="43"/>
      <c r="M113" s="152"/>
      <c r="N113" s="153" t="s">
        <v>43</v>
      </c>
      <c r="O113" s="24"/>
      <c r="P113" s="154">
        <f>$O$113*$H$113</f>
        <v>0</v>
      </c>
      <c r="Q113" s="154">
        <v>0</v>
      </c>
      <c r="R113" s="154">
        <f>$Q$113*$H$113</f>
        <v>0</v>
      </c>
      <c r="S113" s="154">
        <v>0</v>
      </c>
      <c r="T113" s="155">
        <f>$S$113*$H$113</f>
        <v>0</v>
      </c>
      <c r="AR113" s="89" t="s">
        <v>158</v>
      </c>
      <c r="AT113" s="89" t="s">
        <v>154</v>
      </c>
      <c r="AU113" s="89" t="s">
        <v>80</v>
      </c>
      <c r="AY113" s="6" t="s">
        <v>149</v>
      </c>
      <c r="BE113" s="156">
        <f>IF($N$113="základní",$J$113,0)</f>
        <v>0</v>
      </c>
      <c r="BF113" s="156">
        <f>IF($N$113="snížená",$J$113,0)</f>
        <v>0</v>
      </c>
      <c r="BG113" s="156">
        <f>IF($N$113="zákl. přenesená",$J$113,0)</f>
        <v>0</v>
      </c>
      <c r="BH113" s="156">
        <f>IF($N$113="sníž. přenesená",$J$113,0)</f>
        <v>0</v>
      </c>
      <c r="BI113" s="156">
        <f>IF($N$113="nulová",$J$113,0)</f>
        <v>0</v>
      </c>
      <c r="BJ113" s="89" t="s">
        <v>21</v>
      </c>
      <c r="BK113" s="156">
        <f>ROUND($I$113*$H$113,2)</f>
        <v>0</v>
      </c>
      <c r="BL113" s="89" t="s">
        <v>158</v>
      </c>
      <c r="BM113" s="89" t="s">
        <v>26</v>
      </c>
    </row>
    <row r="114" spans="2:65" s="6" customFormat="1" ht="16.5" customHeight="1" x14ac:dyDescent="0.3">
      <c r="B114" s="23"/>
      <c r="C114" s="24"/>
      <c r="D114" s="157" t="s">
        <v>159</v>
      </c>
      <c r="E114" s="24"/>
      <c r="F114" s="158" t="s">
        <v>1116</v>
      </c>
      <c r="G114" s="24"/>
      <c r="H114" s="24"/>
      <c r="J114" s="24"/>
      <c r="K114" s="24"/>
      <c r="L114" s="43"/>
      <c r="M114" s="56"/>
      <c r="N114" s="24"/>
      <c r="O114" s="24"/>
      <c r="P114" s="24"/>
      <c r="Q114" s="24"/>
      <c r="R114" s="24"/>
      <c r="S114" s="24"/>
      <c r="T114" s="57"/>
      <c r="AT114" s="6" t="s">
        <v>159</v>
      </c>
      <c r="AU114" s="6" t="s">
        <v>80</v>
      </c>
    </row>
    <row r="115" spans="2:65" s="6" customFormat="1" ht="15.75" customHeight="1" x14ac:dyDescent="0.3">
      <c r="B115" s="23"/>
      <c r="C115" s="145" t="s">
        <v>185</v>
      </c>
      <c r="D115" s="145" t="s">
        <v>154</v>
      </c>
      <c r="E115" s="146" t="s">
        <v>1117</v>
      </c>
      <c r="F115" s="147" t="s">
        <v>1118</v>
      </c>
      <c r="G115" s="148" t="s">
        <v>272</v>
      </c>
      <c r="H115" s="149">
        <v>7</v>
      </c>
      <c r="I115" s="150"/>
      <c r="J115" s="151">
        <f>ROUND($I$115*$H$115,2)</f>
        <v>0</v>
      </c>
      <c r="K115" s="147"/>
      <c r="L115" s="43"/>
      <c r="M115" s="152"/>
      <c r="N115" s="153" t="s">
        <v>43</v>
      </c>
      <c r="O115" s="24"/>
      <c r="P115" s="154">
        <f>$O$115*$H$115</f>
        <v>0</v>
      </c>
      <c r="Q115" s="154">
        <v>0</v>
      </c>
      <c r="R115" s="154">
        <f>$Q$115*$H$115</f>
        <v>0</v>
      </c>
      <c r="S115" s="154">
        <v>0</v>
      </c>
      <c r="T115" s="155">
        <f>$S$115*$H$115</f>
        <v>0</v>
      </c>
      <c r="AR115" s="89" t="s">
        <v>158</v>
      </c>
      <c r="AT115" s="89" t="s">
        <v>154</v>
      </c>
      <c r="AU115" s="89" t="s">
        <v>80</v>
      </c>
      <c r="AY115" s="6" t="s">
        <v>149</v>
      </c>
      <c r="BE115" s="156">
        <f>IF($N$115="základní",$J$115,0)</f>
        <v>0</v>
      </c>
      <c r="BF115" s="156">
        <f>IF($N$115="snížená",$J$115,0)</f>
        <v>0</v>
      </c>
      <c r="BG115" s="156">
        <f>IF($N$115="zákl. přenesená",$J$115,0)</f>
        <v>0</v>
      </c>
      <c r="BH115" s="156">
        <f>IF($N$115="sníž. přenesená",$J$115,0)</f>
        <v>0</v>
      </c>
      <c r="BI115" s="156">
        <f>IF($N$115="nulová",$J$115,0)</f>
        <v>0</v>
      </c>
      <c r="BJ115" s="89" t="s">
        <v>21</v>
      </c>
      <c r="BK115" s="156">
        <f>ROUND($I$115*$H$115,2)</f>
        <v>0</v>
      </c>
      <c r="BL115" s="89" t="s">
        <v>158</v>
      </c>
      <c r="BM115" s="89" t="s">
        <v>185</v>
      </c>
    </row>
    <row r="116" spans="2:65" s="6" customFormat="1" ht="16.5" customHeight="1" x14ac:dyDescent="0.3">
      <c r="B116" s="23"/>
      <c r="C116" s="24"/>
      <c r="D116" s="157" t="s">
        <v>159</v>
      </c>
      <c r="E116" s="24"/>
      <c r="F116" s="158" t="s">
        <v>1118</v>
      </c>
      <c r="G116" s="24"/>
      <c r="H116" s="24"/>
      <c r="J116" s="24"/>
      <c r="K116" s="24"/>
      <c r="L116" s="43"/>
      <c r="M116" s="56"/>
      <c r="N116" s="24"/>
      <c r="O116" s="24"/>
      <c r="P116" s="24"/>
      <c r="Q116" s="24"/>
      <c r="R116" s="24"/>
      <c r="S116" s="24"/>
      <c r="T116" s="57"/>
      <c r="AT116" s="6" t="s">
        <v>159</v>
      </c>
      <c r="AU116" s="6" t="s">
        <v>80</v>
      </c>
    </row>
    <row r="117" spans="2:65" s="6" customFormat="1" ht="15.75" customHeight="1" x14ac:dyDescent="0.3">
      <c r="B117" s="159"/>
      <c r="C117" s="160"/>
      <c r="D117" s="161" t="s">
        <v>274</v>
      </c>
      <c r="E117" s="160"/>
      <c r="F117" s="162" t="s">
        <v>1119</v>
      </c>
      <c r="G117" s="160"/>
      <c r="H117" s="163">
        <v>7</v>
      </c>
      <c r="J117" s="160"/>
      <c r="K117" s="160"/>
      <c r="L117" s="164"/>
      <c r="M117" s="165"/>
      <c r="N117" s="160"/>
      <c r="O117" s="160"/>
      <c r="P117" s="160"/>
      <c r="Q117" s="160"/>
      <c r="R117" s="160"/>
      <c r="S117" s="160"/>
      <c r="T117" s="166"/>
      <c r="AT117" s="167" t="s">
        <v>274</v>
      </c>
      <c r="AU117" s="167" t="s">
        <v>80</v>
      </c>
      <c r="AV117" s="167" t="s">
        <v>80</v>
      </c>
      <c r="AW117" s="167" t="s">
        <v>122</v>
      </c>
      <c r="AX117" s="167" t="s">
        <v>72</v>
      </c>
      <c r="AY117" s="167" t="s">
        <v>149</v>
      </c>
    </row>
    <row r="118" spans="2:65" s="6" customFormat="1" ht="15.75" customHeight="1" x14ac:dyDescent="0.3">
      <c r="B118" s="168"/>
      <c r="C118" s="169"/>
      <c r="D118" s="161" t="s">
        <v>274</v>
      </c>
      <c r="E118" s="169"/>
      <c r="F118" s="170" t="s">
        <v>276</v>
      </c>
      <c r="G118" s="169"/>
      <c r="H118" s="171">
        <v>7</v>
      </c>
      <c r="J118" s="169"/>
      <c r="K118" s="169"/>
      <c r="L118" s="172"/>
      <c r="M118" s="173"/>
      <c r="N118" s="169"/>
      <c r="O118" s="169"/>
      <c r="P118" s="169"/>
      <c r="Q118" s="169"/>
      <c r="R118" s="169"/>
      <c r="S118" s="169"/>
      <c r="T118" s="174"/>
      <c r="AT118" s="175" t="s">
        <v>274</v>
      </c>
      <c r="AU118" s="175" t="s">
        <v>80</v>
      </c>
      <c r="AV118" s="175" t="s">
        <v>158</v>
      </c>
      <c r="AW118" s="175" t="s">
        <v>122</v>
      </c>
      <c r="AX118" s="175" t="s">
        <v>21</v>
      </c>
      <c r="AY118" s="175" t="s">
        <v>149</v>
      </c>
    </row>
    <row r="119" spans="2:65" s="6" customFormat="1" ht="15.75" customHeight="1" x14ac:dyDescent="0.3">
      <c r="B119" s="23"/>
      <c r="C119" s="145" t="s">
        <v>188</v>
      </c>
      <c r="D119" s="145" t="s">
        <v>154</v>
      </c>
      <c r="E119" s="146" t="s">
        <v>163</v>
      </c>
      <c r="F119" s="147" t="s">
        <v>480</v>
      </c>
      <c r="G119" s="148" t="s">
        <v>272</v>
      </c>
      <c r="H119" s="149">
        <v>7</v>
      </c>
      <c r="I119" s="150"/>
      <c r="J119" s="151">
        <f>ROUND($I$119*$H$119,2)</f>
        <v>0</v>
      </c>
      <c r="K119" s="147"/>
      <c r="L119" s="43"/>
      <c r="M119" s="152"/>
      <c r="N119" s="153" t="s">
        <v>43</v>
      </c>
      <c r="O119" s="24"/>
      <c r="P119" s="154">
        <f>$O$119*$H$119</f>
        <v>0</v>
      </c>
      <c r="Q119" s="154">
        <v>0</v>
      </c>
      <c r="R119" s="154">
        <f>$Q$119*$H$119</f>
        <v>0</v>
      </c>
      <c r="S119" s="154">
        <v>0</v>
      </c>
      <c r="T119" s="155">
        <f>$S$119*$H$119</f>
        <v>0</v>
      </c>
      <c r="AR119" s="89" t="s">
        <v>158</v>
      </c>
      <c r="AT119" s="89" t="s">
        <v>154</v>
      </c>
      <c r="AU119" s="89" t="s">
        <v>80</v>
      </c>
      <c r="AY119" s="6" t="s">
        <v>149</v>
      </c>
      <c r="BE119" s="156">
        <f>IF($N$119="základní",$J$119,0)</f>
        <v>0</v>
      </c>
      <c r="BF119" s="156">
        <f>IF($N$119="snížená",$J$119,0)</f>
        <v>0</v>
      </c>
      <c r="BG119" s="156">
        <f>IF($N$119="zákl. přenesená",$J$119,0)</f>
        <v>0</v>
      </c>
      <c r="BH119" s="156">
        <f>IF($N$119="sníž. přenesená",$J$119,0)</f>
        <v>0</v>
      </c>
      <c r="BI119" s="156">
        <f>IF($N$119="nulová",$J$119,0)</f>
        <v>0</v>
      </c>
      <c r="BJ119" s="89" t="s">
        <v>21</v>
      </c>
      <c r="BK119" s="156">
        <f>ROUND($I$119*$H$119,2)</f>
        <v>0</v>
      </c>
      <c r="BL119" s="89" t="s">
        <v>158</v>
      </c>
      <c r="BM119" s="89" t="s">
        <v>188</v>
      </c>
    </row>
    <row r="120" spans="2:65" s="6" customFormat="1" ht="16.5" customHeight="1" x14ac:dyDescent="0.3">
      <c r="B120" s="23"/>
      <c r="C120" s="24"/>
      <c r="D120" s="157" t="s">
        <v>159</v>
      </c>
      <c r="E120" s="24"/>
      <c r="F120" s="158" t="s">
        <v>480</v>
      </c>
      <c r="G120" s="24"/>
      <c r="H120" s="24"/>
      <c r="J120" s="24"/>
      <c r="K120" s="24"/>
      <c r="L120" s="43"/>
      <c r="M120" s="56"/>
      <c r="N120" s="24"/>
      <c r="O120" s="24"/>
      <c r="P120" s="24"/>
      <c r="Q120" s="24"/>
      <c r="R120" s="24"/>
      <c r="S120" s="24"/>
      <c r="T120" s="57"/>
      <c r="AT120" s="6" t="s">
        <v>159</v>
      </c>
      <c r="AU120" s="6" t="s">
        <v>80</v>
      </c>
    </row>
    <row r="121" spans="2:65" s="6" customFormat="1" ht="15.75" customHeight="1" x14ac:dyDescent="0.3">
      <c r="B121" s="23"/>
      <c r="C121" s="145" t="s">
        <v>191</v>
      </c>
      <c r="D121" s="145" t="s">
        <v>154</v>
      </c>
      <c r="E121" s="146" t="s">
        <v>166</v>
      </c>
      <c r="F121" s="147" t="s">
        <v>481</v>
      </c>
      <c r="G121" s="148" t="s">
        <v>272</v>
      </c>
      <c r="H121" s="149">
        <v>14</v>
      </c>
      <c r="I121" s="150"/>
      <c r="J121" s="151">
        <f>ROUND($I$121*$H$121,2)</f>
        <v>0</v>
      </c>
      <c r="K121" s="147"/>
      <c r="L121" s="43"/>
      <c r="M121" s="152"/>
      <c r="N121" s="153" t="s">
        <v>43</v>
      </c>
      <c r="O121" s="24"/>
      <c r="P121" s="154">
        <f>$O$121*$H$121</f>
        <v>0</v>
      </c>
      <c r="Q121" s="154">
        <v>0</v>
      </c>
      <c r="R121" s="154">
        <f>$Q$121*$H$121</f>
        <v>0</v>
      </c>
      <c r="S121" s="154">
        <v>0</v>
      </c>
      <c r="T121" s="155">
        <f>$S$121*$H$121</f>
        <v>0</v>
      </c>
      <c r="AR121" s="89" t="s">
        <v>158</v>
      </c>
      <c r="AT121" s="89" t="s">
        <v>154</v>
      </c>
      <c r="AU121" s="89" t="s">
        <v>80</v>
      </c>
      <c r="AY121" s="6" t="s">
        <v>149</v>
      </c>
      <c r="BE121" s="156">
        <f>IF($N$121="základní",$J$121,0)</f>
        <v>0</v>
      </c>
      <c r="BF121" s="156">
        <f>IF($N$121="snížená",$J$121,0)</f>
        <v>0</v>
      </c>
      <c r="BG121" s="156">
        <f>IF($N$121="zákl. přenesená",$J$121,0)</f>
        <v>0</v>
      </c>
      <c r="BH121" s="156">
        <f>IF($N$121="sníž. přenesená",$J$121,0)</f>
        <v>0</v>
      </c>
      <c r="BI121" s="156">
        <f>IF($N$121="nulová",$J$121,0)</f>
        <v>0</v>
      </c>
      <c r="BJ121" s="89" t="s">
        <v>21</v>
      </c>
      <c r="BK121" s="156">
        <f>ROUND($I$121*$H$121,2)</f>
        <v>0</v>
      </c>
      <c r="BL121" s="89" t="s">
        <v>158</v>
      </c>
      <c r="BM121" s="89" t="s">
        <v>191</v>
      </c>
    </row>
    <row r="122" spans="2:65" s="6" customFormat="1" ht="16.5" customHeight="1" x14ac:dyDescent="0.3">
      <c r="B122" s="23"/>
      <c r="C122" s="24"/>
      <c r="D122" s="157" t="s">
        <v>159</v>
      </c>
      <c r="E122" s="24"/>
      <c r="F122" s="158" t="s">
        <v>481</v>
      </c>
      <c r="G122" s="24"/>
      <c r="H122" s="24"/>
      <c r="J122" s="24"/>
      <c r="K122" s="24"/>
      <c r="L122" s="43"/>
      <c r="M122" s="56"/>
      <c r="N122" s="24"/>
      <c r="O122" s="24"/>
      <c r="P122" s="24"/>
      <c r="Q122" s="24"/>
      <c r="R122" s="24"/>
      <c r="S122" s="24"/>
      <c r="T122" s="57"/>
      <c r="AT122" s="6" t="s">
        <v>159</v>
      </c>
      <c r="AU122" s="6" t="s">
        <v>80</v>
      </c>
    </row>
    <row r="123" spans="2:65" s="6" customFormat="1" ht="15.75" customHeight="1" x14ac:dyDescent="0.3">
      <c r="B123" s="23"/>
      <c r="C123" s="145" t="s">
        <v>194</v>
      </c>
      <c r="D123" s="145" t="s">
        <v>154</v>
      </c>
      <c r="E123" s="146" t="s">
        <v>1120</v>
      </c>
      <c r="F123" s="147" t="s">
        <v>1121</v>
      </c>
      <c r="G123" s="148" t="s">
        <v>157</v>
      </c>
      <c r="H123" s="149">
        <v>2</v>
      </c>
      <c r="I123" s="150"/>
      <c r="J123" s="151">
        <f>ROUND($I$123*$H$123,2)</f>
        <v>0</v>
      </c>
      <c r="K123" s="147"/>
      <c r="L123" s="43"/>
      <c r="M123" s="152"/>
      <c r="N123" s="153" t="s">
        <v>43</v>
      </c>
      <c r="O123" s="24"/>
      <c r="P123" s="154">
        <f>$O$123*$H$123</f>
        <v>0</v>
      </c>
      <c r="Q123" s="154">
        <v>0</v>
      </c>
      <c r="R123" s="154">
        <f>$Q$123*$H$123</f>
        <v>0</v>
      </c>
      <c r="S123" s="154">
        <v>0</v>
      </c>
      <c r="T123" s="155">
        <f>$S$123*$H$123</f>
        <v>0</v>
      </c>
      <c r="AR123" s="89" t="s">
        <v>158</v>
      </c>
      <c r="AT123" s="89" t="s">
        <v>154</v>
      </c>
      <c r="AU123" s="89" t="s">
        <v>80</v>
      </c>
      <c r="AY123" s="6" t="s">
        <v>149</v>
      </c>
      <c r="BE123" s="156">
        <f>IF($N$123="základní",$J$123,0)</f>
        <v>0</v>
      </c>
      <c r="BF123" s="156">
        <f>IF($N$123="snížená",$J$123,0)</f>
        <v>0</v>
      </c>
      <c r="BG123" s="156">
        <f>IF($N$123="zákl. přenesená",$J$123,0)</f>
        <v>0</v>
      </c>
      <c r="BH123" s="156">
        <f>IF($N$123="sníž. přenesená",$J$123,0)</f>
        <v>0</v>
      </c>
      <c r="BI123" s="156">
        <f>IF($N$123="nulová",$J$123,0)</f>
        <v>0</v>
      </c>
      <c r="BJ123" s="89" t="s">
        <v>21</v>
      </c>
      <c r="BK123" s="156">
        <f>ROUND($I$123*$H$123,2)</f>
        <v>0</v>
      </c>
      <c r="BL123" s="89" t="s">
        <v>158</v>
      </c>
      <c r="BM123" s="89" t="s">
        <v>194</v>
      </c>
    </row>
    <row r="124" spans="2:65" s="6" customFormat="1" ht="16.5" customHeight="1" x14ac:dyDescent="0.3">
      <c r="B124" s="23"/>
      <c r="C124" s="24"/>
      <c r="D124" s="157" t="s">
        <v>159</v>
      </c>
      <c r="E124" s="24"/>
      <c r="F124" s="158" t="s">
        <v>1121</v>
      </c>
      <c r="G124" s="24"/>
      <c r="H124" s="24"/>
      <c r="J124" s="24"/>
      <c r="K124" s="24"/>
      <c r="L124" s="43"/>
      <c r="M124" s="56"/>
      <c r="N124" s="24"/>
      <c r="O124" s="24"/>
      <c r="P124" s="24"/>
      <c r="Q124" s="24"/>
      <c r="R124" s="24"/>
      <c r="S124" s="24"/>
      <c r="T124" s="57"/>
      <c r="AT124" s="6" t="s">
        <v>159</v>
      </c>
      <c r="AU124" s="6" t="s">
        <v>80</v>
      </c>
    </row>
    <row r="125" spans="2:65" s="6" customFormat="1" ht="27" customHeight="1" x14ac:dyDescent="0.3">
      <c r="B125" s="23"/>
      <c r="C125" s="145" t="s">
        <v>8</v>
      </c>
      <c r="D125" s="145" t="s">
        <v>154</v>
      </c>
      <c r="E125" s="146" t="s">
        <v>1122</v>
      </c>
      <c r="F125" s="147" t="s">
        <v>1123</v>
      </c>
      <c r="G125" s="148" t="s">
        <v>272</v>
      </c>
      <c r="H125" s="149">
        <v>2</v>
      </c>
      <c r="I125" s="150"/>
      <c r="J125" s="151">
        <f>ROUND($I$125*$H$125,2)</f>
        <v>0</v>
      </c>
      <c r="K125" s="147"/>
      <c r="L125" s="43"/>
      <c r="M125" s="152"/>
      <c r="N125" s="153" t="s">
        <v>43</v>
      </c>
      <c r="O125" s="24"/>
      <c r="P125" s="154">
        <f>$O$125*$H$125</f>
        <v>0</v>
      </c>
      <c r="Q125" s="154">
        <v>0</v>
      </c>
      <c r="R125" s="154">
        <f>$Q$125*$H$125</f>
        <v>0</v>
      </c>
      <c r="S125" s="154">
        <v>0</v>
      </c>
      <c r="T125" s="155">
        <f>$S$125*$H$125</f>
        <v>0</v>
      </c>
      <c r="AR125" s="89" t="s">
        <v>158</v>
      </c>
      <c r="AT125" s="89" t="s">
        <v>154</v>
      </c>
      <c r="AU125" s="89" t="s">
        <v>80</v>
      </c>
      <c r="AY125" s="6" t="s">
        <v>149</v>
      </c>
      <c r="BE125" s="156">
        <f>IF($N$125="základní",$J$125,0)</f>
        <v>0</v>
      </c>
      <c r="BF125" s="156">
        <f>IF($N$125="snížená",$J$125,0)</f>
        <v>0</v>
      </c>
      <c r="BG125" s="156">
        <f>IF($N$125="zákl. přenesená",$J$125,0)</f>
        <v>0</v>
      </c>
      <c r="BH125" s="156">
        <f>IF($N$125="sníž. přenesená",$J$125,0)</f>
        <v>0</v>
      </c>
      <c r="BI125" s="156">
        <f>IF($N$125="nulová",$J$125,0)</f>
        <v>0</v>
      </c>
      <c r="BJ125" s="89" t="s">
        <v>21</v>
      </c>
      <c r="BK125" s="156">
        <f>ROUND($I$125*$H$125,2)</f>
        <v>0</v>
      </c>
      <c r="BL125" s="89" t="s">
        <v>158</v>
      </c>
      <c r="BM125" s="89" t="s">
        <v>8</v>
      </c>
    </row>
    <row r="126" spans="2:65" s="6" customFormat="1" ht="16.5" customHeight="1" x14ac:dyDescent="0.3">
      <c r="B126" s="23"/>
      <c r="C126" s="24"/>
      <c r="D126" s="157" t="s">
        <v>159</v>
      </c>
      <c r="E126" s="24"/>
      <c r="F126" s="158" t="s">
        <v>1123</v>
      </c>
      <c r="G126" s="24"/>
      <c r="H126" s="24"/>
      <c r="J126" s="24"/>
      <c r="K126" s="24"/>
      <c r="L126" s="43"/>
      <c r="M126" s="56"/>
      <c r="N126" s="24"/>
      <c r="O126" s="24"/>
      <c r="P126" s="24"/>
      <c r="Q126" s="24"/>
      <c r="R126" s="24"/>
      <c r="S126" s="24"/>
      <c r="T126" s="57"/>
      <c r="AT126" s="6" t="s">
        <v>159</v>
      </c>
      <c r="AU126" s="6" t="s">
        <v>80</v>
      </c>
    </row>
    <row r="127" spans="2:65" s="6" customFormat="1" ht="15.75" customHeight="1" x14ac:dyDescent="0.3">
      <c r="B127" s="159"/>
      <c r="C127" s="160"/>
      <c r="D127" s="161" t="s">
        <v>274</v>
      </c>
      <c r="E127" s="160"/>
      <c r="F127" s="162" t="s">
        <v>486</v>
      </c>
      <c r="G127" s="160"/>
      <c r="H127" s="163">
        <v>2</v>
      </c>
      <c r="J127" s="160"/>
      <c r="K127" s="160"/>
      <c r="L127" s="164"/>
      <c r="M127" s="165"/>
      <c r="N127" s="160"/>
      <c r="O127" s="160"/>
      <c r="P127" s="160"/>
      <c r="Q127" s="160"/>
      <c r="R127" s="160"/>
      <c r="S127" s="160"/>
      <c r="T127" s="166"/>
      <c r="AT127" s="167" t="s">
        <v>274</v>
      </c>
      <c r="AU127" s="167" t="s">
        <v>80</v>
      </c>
      <c r="AV127" s="167" t="s">
        <v>80</v>
      </c>
      <c r="AW127" s="167" t="s">
        <v>122</v>
      </c>
      <c r="AX127" s="167" t="s">
        <v>72</v>
      </c>
      <c r="AY127" s="167" t="s">
        <v>149</v>
      </c>
    </row>
    <row r="128" spans="2:65" s="6" customFormat="1" ht="15.75" customHeight="1" x14ac:dyDescent="0.3">
      <c r="B128" s="168"/>
      <c r="C128" s="169"/>
      <c r="D128" s="161" t="s">
        <v>274</v>
      </c>
      <c r="E128" s="169"/>
      <c r="F128" s="170" t="s">
        <v>276</v>
      </c>
      <c r="G128" s="169"/>
      <c r="H128" s="171">
        <v>2</v>
      </c>
      <c r="J128" s="169"/>
      <c r="K128" s="169"/>
      <c r="L128" s="172"/>
      <c r="M128" s="173"/>
      <c r="N128" s="169"/>
      <c r="O128" s="169"/>
      <c r="P128" s="169"/>
      <c r="Q128" s="169"/>
      <c r="R128" s="169"/>
      <c r="S128" s="169"/>
      <c r="T128" s="174"/>
      <c r="AT128" s="175" t="s">
        <v>274</v>
      </c>
      <c r="AU128" s="175" t="s">
        <v>80</v>
      </c>
      <c r="AV128" s="175" t="s">
        <v>158</v>
      </c>
      <c r="AW128" s="175" t="s">
        <v>122</v>
      </c>
      <c r="AX128" s="175" t="s">
        <v>21</v>
      </c>
      <c r="AY128" s="175" t="s">
        <v>149</v>
      </c>
    </row>
    <row r="129" spans="2:65" s="6" customFormat="1" ht="15.75" customHeight="1" x14ac:dyDescent="0.3">
      <c r="B129" s="23"/>
      <c r="C129" s="145" t="s">
        <v>201</v>
      </c>
      <c r="D129" s="145" t="s">
        <v>154</v>
      </c>
      <c r="E129" s="146" t="s">
        <v>487</v>
      </c>
      <c r="F129" s="147" t="s">
        <v>488</v>
      </c>
      <c r="G129" s="148" t="s">
        <v>157</v>
      </c>
      <c r="H129" s="149">
        <v>1</v>
      </c>
      <c r="I129" s="150"/>
      <c r="J129" s="151">
        <f>ROUND($I$129*$H$129,2)</f>
        <v>0</v>
      </c>
      <c r="K129" s="147"/>
      <c r="L129" s="43"/>
      <c r="M129" s="152"/>
      <c r="N129" s="153" t="s">
        <v>43</v>
      </c>
      <c r="O129" s="24"/>
      <c r="P129" s="154">
        <f>$O$129*$H$129</f>
        <v>0</v>
      </c>
      <c r="Q129" s="154">
        <v>0</v>
      </c>
      <c r="R129" s="154">
        <f>$Q$129*$H$129</f>
        <v>0</v>
      </c>
      <c r="S129" s="154">
        <v>0</v>
      </c>
      <c r="T129" s="155">
        <f>$S$129*$H$129</f>
        <v>0</v>
      </c>
      <c r="AR129" s="89" t="s">
        <v>158</v>
      </c>
      <c r="AT129" s="89" t="s">
        <v>154</v>
      </c>
      <c r="AU129" s="89" t="s">
        <v>80</v>
      </c>
      <c r="AY129" s="6" t="s">
        <v>149</v>
      </c>
      <c r="BE129" s="156">
        <f>IF($N$129="základní",$J$129,0)</f>
        <v>0</v>
      </c>
      <c r="BF129" s="156">
        <f>IF($N$129="snížená",$J$129,0)</f>
        <v>0</v>
      </c>
      <c r="BG129" s="156">
        <f>IF($N$129="zákl. přenesená",$J$129,0)</f>
        <v>0</v>
      </c>
      <c r="BH129" s="156">
        <f>IF($N$129="sníž. přenesená",$J$129,0)</f>
        <v>0</v>
      </c>
      <c r="BI129" s="156">
        <f>IF($N$129="nulová",$J$129,0)</f>
        <v>0</v>
      </c>
      <c r="BJ129" s="89" t="s">
        <v>21</v>
      </c>
      <c r="BK129" s="156">
        <f>ROUND($I$129*$H$129,2)</f>
        <v>0</v>
      </c>
      <c r="BL129" s="89" t="s">
        <v>158</v>
      </c>
      <c r="BM129" s="89" t="s">
        <v>201</v>
      </c>
    </row>
    <row r="130" spans="2:65" s="6" customFormat="1" ht="16.5" customHeight="1" x14ac:dyDescent="0.3">
      <c r="B130" s="23"/>
      <c r="C130" s="24"/>
      <c r="D130" s="157" t="s">
        <v>159</v>
      </c>
      <c r="E130" s="24"/>
      <c r="F130" s="158" t="s">
        <v>488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159</v>
      </c>
      <c r="AU130" s="6" t="s">
        <v>80</v>
      </c>
    </row>
    <row r="131" spans="2:65" s="6" customFormat="1" ht="15.75" customHeight="1" x14ac:dyDescent="0.3">
      <c r="B131" s="23"/>
      <c r="C131" s="145" t="s">
        <v>204</v>
      </c>
      <c r="D131" s="145" t="s">
        <v>154</v>
      </c>
      <c r="E131" s="146" t="s">
        <v>489</v>
      </c>
      <c r="F131" s="147" t="s">
        <v>490</v>
      </c>
      <c r="G131" s="148" t="s">
        <v>157</v>
      </c>
      <c r="H131" s="149">
        <v>1</v>
      </c>
      <c r="I131" s="150"/>
      <c r="J131" s="151">
        <f>ROUND($I$131*$H$131,2)</f>
        <v>0</v>
      </c>
      <c r="K131" s="147"/>
      <c r="L131" s="43"/>
      <c r="M131" s="152"/>
      <c r="N131" s="153" t="s">
        <v>43</v>
      </c>
      <c r="O131" s="24"/>
      <c r="P131" s="154">
        <f>$O$131*$H$131</f>
        <v>0</v>
      </c>
      <c r="Q131" s="154">
        <v>0</v>
      </c>
      <c r="R131" s="154">
        <f>$Q$131*$H$131</f>
        <v>0</v>
      </c>
      <c r="S131" s="154">
        <v>0</v>
      </c>
      <c r="T131" s="155">
        <f>$S$131*$H$131</f>
        <v>0</v>
      </c>
      <c r="AR131" s="89" t="s">
        <v>158</v>
      </c>
      <c r="AT131" s="89" t="s">
        <v>154</v>
      </c>
      <c r="AU131" s="89" t="s">
        <v>80</v>
      </c>
      <c r="AY131" s="6" t="s">
        <v>149</v>
      </c>
      <c r="BE131" s="156">
        <f>IF($N$131="základní",$J$131,0)</f>
        <v>0</v>
      </c>
      <c r="BF131" s="156">
        <f>IF($N$131="snížená",$J$131,0)</f>
        <v>0</v>
      </c>
      <c r="BG131" s="156">
        <f>IF($N$131="zákl. přenesená",$J$131,0)</f>
        <v>0</v>
      </c>
      <c r="BH131" s="156">
        <f>IF($N$131="sníž. přenesená",$J$131,0)</f>
        <v>0</v>
      </c>
      <c r="BI131" s="156">
        <f>IF($N$131="nulová",$J$131,0)</f>
        <v>0</v>
      </c>
      <c r="BJ131" s="89" t="s">
        <v>21</v>
      </c>
      <c r="BK131" s="156">
        <f>ROUND($I$131*$H$131,2)</f>
        <v>0</v>
      </c>
      <c r="BL131" s="89" t="s">
        <v>158</v>
      </c>
      <c r="BM131" s="89" t="s">
        <v>204</v>
      </c>
    </row>
    <row r="132" spans="2:65" s="6" customFormat="1" ht="16.5" customHeight="1" x14ac:dyDescent="0.3">
      <c r="B132" s="23"/>
      <c r="C132" s="24"/>
      <c r="D132" s="157" t="s">
        <v>159</v>
      </c>
      <c r="E132" s="24"/>
      <c r="F132" s="158" t="s">
        <v>490</v>
      </c>
      <c r="G132" s="24"/>
      <c r="H132" s="24"/>
      <c r="J132" s="24"/>
      <c r="K132" s="24"/>
      <c r="L132" s="43"/>
      <c r="M132" s="56"/>
      <c r="N132" s="24"/>
      <c r="O132" s="24"/>
      <c r="P132" s="24"/>
      <c r="Q132" s="24"/>
      <c r="R132" s="24"/>
      <c r="S132" s="24"/>
      <c r="T132" s="57"/>
      <c r="AT132" s="6" t="s">
        <v>159</v>
      </c>
      <c r="AU132" s="6" t="s">
        <v>80</v>
      </c>
    </row>
    <row r="133" spans="2:65" s="6" customFormat="1" ht="15.75" customHeight="1" x14ac:dyDescent="0.3">
      <c r="B133" s="23"/>
      <c r="C133" s="145" t="s">
        <v>207</v>
      </c>
      <c r="D133" s="145" t="s">
        <v>154</v>
      </c>
      <c r="E133" s="146" t="s">
        <v>491</v>
      </c>
      <c r="F133" s="147" t="s">
        <v>492</v>
      </c>
      <c r="G133" s="148" t="s">
        <v>157</v>
      </c>
      <c r="H133" s="149">
        <v>2</v>
      </c>
      <c r="I133" s="150"/>
      <c r="J133" s="151">
        <f>ROUND($I$133*$H$133,2)</f>
        <v>0</v>
      </c>
      <c r="K133" s="147"/>
      <c r="L133" s="43"/>
      <c r="M133" s="152"/>
      <c r="N133" s="153" t="s">
        <v>43</v>
      </c>
      <c r="O133" s="24"/>
      <c r="P133" s="154">
        <f>$O$133*$H$133</f>
        <v>0</v>
      </c>
      <c r="Q133" s="154">
        <v>0</v>
      </c>
      <c r="R133" s="154">
        <f>$Q$133*$H$133</f>
        <v>0</v>
      </c>
      <c r="S133" s="154">
        <v>0</v>
      </c>
      <c r="T133" s="155">
        <f>$S$133*$H$133</f>
        <v>0</v>
      </c>
      <c r="AR133" s="89" t="s">
        <v>158</v>
      </c>
      <c r="AT133" s="89" t="s">
        <v>154</v>
      </c>
      <c r="AU133" s="89" t="s">
        <v>80</v>
      </c>
      <c r="AY133" s="6" t="s">
        <v>149</v>
      </c>
      <c r="BE133" s="156">
        <f>IF($N$133="základní",$J$133,0)</f>
        <v>0</v>
      </c>
      <c r="BF133" s="156">
        <f>IF($N$133="snížená",$J$133,0)</f>
        <v>0</v>
      </c>
      <c r="BG133" s="156">
        <f>IF($N$133="zákl. přenesená",$J$133,0)</f>
        <v>0</v>
      </c>
      <c r="BH133" s="156">
        <f>IF($N$133="sníž. přenesená",$J$133,0)</f>
        <v>0</v>
      </c>
      <c r="BI133" s="156">
        <f>IF($N$133="nulová",$J$133,0)</f>
        <v>0</v>
      </c>
      <c r="BJ133" s="89" t="s">
        <v>21</v>
      </c>
      <c r="BK133" s="156">
        <f>ROUND($I$133*$H$133,2)</f>
        <v>0</v>
      </c>
      <c r="BL133" s="89" t="s">
        <v>158</v>
      </c>
      <c r="BM133" s="89" t="s">
        <v>207</v>
      </c>
    </row>
    <row r="134" spans="2:65" s="6" customFormat="1" ht="16.5" customHeight="1" x14ac:dyDescent="0.3">
      <c r="B134" s="23"/>
      <c r="C134" s="24"/>
      <c r="D134" s="157" t="s">
        <v>159</v>
      </c>
      <c r="E134" s="24"/>
      <c r="F134" s="158" t="s">
        <v>492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159</v>
      </c>
      <c r="AU134" s="6" t="s">
        <v>80</v>
      </c>
    </row>
    <row r="135" spans="2:65" s="6" customFormat="1" ht="15.75" customHeight="1" x14ac:dyDescent="0.3">
      <c r="B135" s="23"/>
      <c r="C135" s="145" t="s">
        <v>210</v>
      </c>
      <c r="D135" s="145" t="s">
        <v>154</v>
      </c>
      <c r="E135" s="146" t="s">
        <v>1124</v>
      </c>
      <c r="F135" s="147" t="s">
        <v>1125</v>
      </c>
      <c r="G135" s="148" t="s">
        <v>157</v>
      </c>
      <c r="H135" s="149">
        <v>4</v>
      </c>
      <c r="I135" s="150"/>
      <c r="J135" s="151">
        <f>ROUND($I$135*$H$135,2)</f>
        <v>0</v>
      </c>
      <c r="K135" s="147"/>
      <c r="L135" s="43"/>
      <c r="M135" s="152"/>
      <c r="N135" s="153" t="s">
        <v>43</v>
      </c>
      <c r="O135" s="24"/>
      <c r="P135" s="154">
        <f>$O$135*$H$135</f>
        <v>0</v>
      </c>
      <c r="Q135" s="154">
        <v>0</v>
      </c>
      <c r="R135" s="154">
        <f>$Q$135*$H$135</f>
        <v>0</v>
      </c>
      <c r="S135" s="154">
        <v>0</v>
      </c>
      <c r="T135" s="155">
        <f>$S$135*$H$135</f>
        <v>0</v>
      </c>
      <c r="AR135" s="89" t="s">
        <v>158</v>
      </c>
      <c r="AT135" s="89" t="s">
        <v>154</v>
      </c>
      <c r="AU135" s="89" t="s">
        <v>80</v>
      </c>
      <c r="AY135" s="6" t="s">
        <v>149</v>
      </c>
      <c r="BE135" s="156">
        <f>IF($N$135="základní",$J$135,0)</f>
        <v>0</v>
      </c>
      <c r="BF135" s="156">
        <f>IF($N$135="snížená",$J$135,0)</f>
        <v>0</v>
      </c>
      <c r="BG135" s="156">
        <f>IF($N$135="zákl. přenesená",$J$135,0)</f>
        <v>0</v>
      </c>
      <c r="BH135" s="156">
        <f>IF($N$135="sníž. přenesená",$J$135,0)</f>
        <v>0</v>
      </c>
      <c r="BI135" s="156">
        <f>IF($N$135="nulová",$J$135,0)</f>
        <v>0</v>
      </c>
      <c r="BJ135" s="89" t="s">
        <v>21</v>
      </c>
      <c r="BK135" s="156">
        <f>ROUND($I$135*$H$135,2)</f>
        <v>0</v>
      </c>
      <c r="BL135" s="89" t="s">
        <v>158</v>
      </c>
      <c r="BM135" s="89" t="s">
        <v>210</v>
      </c>
    </row>
    <row r="136" spans="2:65" s="6" customFormat="1" ht="16.5" customHeight="1" x14ac:dyDescent="0.3">
      <c r="B136" s="23"/>
      <c r="C136" s="24"/>
      <c r="D136" s="157" t="s">
        <v>159</v>
      </c>
      <c r="E136" s="24"/>
      <c r="F136" s="158" t="s">
        <v>1125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159</v>
      </c>
      <c r="AU136" s="6" t="s">
        <v>80</v>
      </c>
    </row>
    <row r="137" spans="2:65" s="6" customFormat="1" ht="15.75" customHeight="1" x14ac:dyDescent="0.3">
      <c r="B137" s="23"/>
      <c r="C137" s="145" t="s">
        <v>213</v>
      </c>
      <c r="D137" s="145" t="s">
        <v>154</v>
      </c>
      <c r="E137" s="146" t="s">
        <v>1126</v>
      </c>
      <c r="F137" s="147" t="s">
        <v>1127</v>
      </c>
      <c r="G137" s="148" t="s">
        <v>157</v>
      </c>
      <c r="H137" s="149">
        <v>1</v>
      </c>
      <c r="I137" s="150"/>
      <c r="J137" s="151">
        <f>ROUND($I$137*$H$137,2)</f>
        <v>0</v>
      </c>
      <c r="K137" s="147"/>
      <c r="L137" s="43"/>
      <c r="M137" s="152"/>
      <c r="N137" s="153" t="s">
        <v>43</v>
      </c>
      <c r="O137" s="24"/>
      <c r="P137" s="154">
        <f>$O$137*$H$137</f>
        <v>0</v>
      </c>
      <c r="Q137" s="154">
        <v>0</v>
      </c>
      <c r="R137" s="154">
        <f>$Q$137*$H$137</f>
        <v>0</v>
      </c>
      <c r="S137" s="154">
        <v>0</v>
      </c>
      <c r="T137" s="155">
        <f>$S$137*$H$137</f>
        <v>0</v>
      </c>
      <c r="AR137" s="89" t="s">
        <v>158</v>
      </c>
      <c r="AT137" s="89" t="s">
        <v>154</v>
      </c>
      <c r="AU137" s="89" t="s">
        <v>80</v>
      </c>
      <c r="AY137" s="6" t="s">
        <v>149</v>
      </c>
      <c r="BE137" s="156">
        <f>IF($N$137="základní",$J$137,0)</f>
        <v>0</v>
      </c>
      <c r="BF137" s="156">
        <f>IF($N$137="snížená",$J$137,0)</f>
        <v>0</v>
      </c>
      <c r="BG137" s="156">
        <f>IF($N$137="zákl. přenesená",$J$137,0)</f>
        <v>0</v>
      </c>
      <c r="BH137" s="156">
        <f>IF($N$137="sníž. přenesená",$J$137,0)</f>
        <v>0</v>
      </c>
      <c r="BI137" s="156">
        <f>IF($N$137="nulová",$J$137,0)</f>
        <v>0</v>
      </c>
      <c r="BJ137" s="89" t="s">
        <v>21</v>
      </c>
      <c r="BK137" s="156">
        <f>ROUND($I$137*$H$137,2)</f>
        <v>0</v>
      </c>
      <c r="BL137" s="89" t="s">
        <v>158</v>
      </c>
      <c r="BM137" s="89" t="s">
        <v>213</v>
      </c>
    </row>
    <row r="138" spans="2:65" s="6" customFormat="1" ht="16.5" customHeight="1" x14ac:dyDescent="0.3">
      <c r="B138" s="23"/>
      <c r="C138" s="24"/>
      <c r="D138" s="157" t="s">
        <v>159</v>
      </c>
      <c r="E138" s="24"/>
      <c r="F138" s="158" t="s">
        <v>1127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159</v>
      </c>
      <c r="AU138" s="6" t="s">
        <v>80</v>
      </c>
    </row>
    <row r="139" spans="2:65" s="6" customFormat="1" ht="15.75" customHeight="1" x14ac:dyDescent="0.3">
      <c r="B139" s="23"/>
      <c r="C139" s="145" t="s">
        <v>7</v>
      </c>
      <c r="D139" s="145" t="s">
        <v>154</v>
      </c>
      <c r="E139" s="146" t="s">
        <v>1128</v>
      </c>
      <c r="F139" s="147" t="s">
        <v>1129</v>
      </c>
      <c r="G139" s="148" t="s">
        <v>157</v>
      </c>
      <c r="H139" s="149">
        <v>1</v>
      </c>
      <c r="I139" s="150"/>
      <c r="J139" s="151">
        <f>ROUND($I$139*$H$139,2)</f>
        <v>0</v>
      </c>
      <c r="K139" s="147"/>
      <c r="L139" s="43"/>
      <c r="M139" s="152"/>
      <c r="N139" s="153" t="s">
        <v>43</v>
      </c>
      <c r="O139" s="24"/>
      <c r="P139" s="154">
        <f>$O$139*$H$139</f>
        <v>0</v>
      </c>
      <c r="Q139" s="154">
        <v>0</v>
      </c>
      <c r="R139" s="154">
        <f>$Q$139*$H$139</f>
        <v>0</v>
      </c>
      <c r="S139" s="154">
        <v>0</v>
      </c>
      <c r="T139" s="155">
        <f>$S$139*$H$139</f>
        <v>0</v>
      </c>
      <c r="AR139" s="89" t="s">
        <v>158</v>
      </c>
      <c r="AT139" s="89" t="s">
        <v>154</v>
      </c>
      <c r="AU139" s="89" t="s">
        <v>80</v>
      </c>
      <c r="AY139" s="6" t="s">
        <v>149</v>
      </c>
      <c r="BE139" s="156">
        <f>IF($N$139="základní",$J$139,0)</f>
        <v>0</v>
      </c>
      <c r="BF139" s="156">
        <f>IF($N$139="snížená",$J$139,0)</f>
        <v>0</v>
      </c>
      <c r="BG139" s="156">
        <f>IF($N$139="zákl. přenesená",$J$139,0)</f>
        <v>0</v>
      </c>
      <c r="BH139" s="156">
        <f>IF($N$139="sníž. přenesená",$J$139,0)</f>
        <v>0</v>
      </c>
      <c r="BI139" s="156">
        <f>IF($N$139="nulová",$J$139,0)</f>
        <v>0</v>
      </c>
      <c r="BJ139" s="89" t="s">
        <v>21</v>
      </c>
      <c r="BK139" s="156">
        <f>ROUND($I$139*$H$139,2)</f>
        <v>0</v>
      </c>
      <c r="BL139" s="89" t="s">
        <v>158</v>
      </c>
      <c r="BM139" s="89" t="s">
        <v>7</v>
      </c>
    </row>
    <row r="140" spans="2:65" s="6" customFormat="1" ht="16.5" customHeight="1" x14ac:dyDescent="0.3">
      <c r="B140" s="23"/>
      <c r="C140" s="24"/>
      <c r="D140" s="157" t="s">
        <v>159</v>
      </c>
      <c r="E140" s="24"/>
      <c r="F140" s="158" t="s">
        <v>1129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159</v>
      </c>
      <c r="AU140" s="6" t="s">
        <v>80</v>
      </c>
    </row>
    <row r="141" spans="2:65" s="6" customFormat="1" ht="15.75" customHeight="1" x14ac:dyDescent="0.3">
      <c r="B141" s="23"/>
      <c r="C141" s="145" t="s">
        <v>218</v>
      </c>
      <c r="D141" s="145" t="s">
        <v>154</v>
      </c>
      <c r="E141" s="146" t="s">
        <v>178</v>
      </c>
      <c r="F141" s="147" t="s">
        <v>503</v>
      </c>
      <c r="G141" s="148" t="s">
        <v>157</v>
      </c>
      <c r="H141" s="149">
        <v>1</v>
      </c>
      <c r="I141" s="150"/>
      <c r="J141" s="151">
        <f>ROUND($I$141*$H$141,2)</f>
        <v>0</v>
      </c>
      <c r="K141" s="147"/>
      <c r="L141" s="43"/>
      <c r="M141" s="152"/>
      <c r="N141" s="153" t="s">
        <v>43</v>
      </c>
      <c r="O141" s="24"/>
      <c r="P141" s="154">
        <f>$O$141*$H$141</f>
        <v>0</v>
      </c>
      <c r="Q141" s="154">
        <v>0</v>
      </c>
      <c r="R141" s="154">
        <f>$Q$141*$H$141</f>
        <v>0</v>
      </c>
      <c r="S141" s="154">
        <v>0</v>
      </c>
      <c r="T141" s="155">
        <f>$S$141*$H$141</f>
        <v>0</v>
      </c>
      <c r="AR141" s="89" t="s">
        <v>158</v>
      </c>
      <c r="AT141" s="89" t="s">
        <v>154</v>
      </c>
      <c r="AU141" s="89" t="s">
        <v>80</v>
      </c>
      <c r="AY141" s="6" t="s">
        <v>149</v>
      </c>
      <c r="BE141" s="156">
        <f>IF($N$141="základní",$J$141,0)</f>
        <v>0</v>
      </c>
      <c r="BF141" s="156">
        <f>IF($N$141="snížená",$J$141,0)</f>
        <v>0</v>
      </c>
      <c r="BG141" s="156">
        <f>IF($N$141="zákl. přenesená",$J$141,0)</f>
        <v>0</v>
      </c>
      <c r="BH141" s="156">
        <f>IF($N$141="sníž. přenesená",$J$141,0)</f>
        <v>0</v>
      </c>
      <c r="BI141" s="156">
        <f>IF($N$141="nulová",$J$141,0)</f>
        <v>0</v>
      </c>
      <c r="BJ141" s="89" t="s">
        <v>21</v>
      </c>
      <c r="BK141" s="156">
        <f>ROUND($I$141*$H$141,2)</f>
        <v>0</v>
      </c>
      <c r="BL141" s="89" t="s">
        <v>158</v>
      </c>
      <c r="BM141" s="89" t="s">
        <v>218</v>
      </c>
    </row>
    <row r="142" spans="2:65" s="6" customFormat="1" ht="16.5" customHeight="1" x14ac:dyDescent="0.3">
      <c r="B142" s="23"/>
      <c r="C142" s="24"/>
      <c r="D142" s="157" t="s">
        <v>159</v>
      </c>
      <c r="E142" s="24"/>
      <c r="F142" s="158" t="s">
        <v>503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159</v>
      </c>
      <c r="AU142" s="6" t="s">
        <v>80</v>
      </c>
    </row>
    <row r="143" spans="2:65" s="6" customFormat="1" ht="15.75" customHeight="1" x14ac:dyDescent="0.3">
      <c r="B143" s="23"/>
      <c r="C143" s="145" t="s">
        <v>223</v>
      </c>
      <c r="D143" s="145" t="s">
        <v>154</v>
      </c>
      <c r="E143" s="146" t="s">
        <v>183</v>
      </c>
      <c r="F143" s="147" t="s">
        <v>504</v>
      </c>
      <c r="G143" s="148" t="s">
        <v>410</v>
      </c>
      <c r="H143" s="149">
        <v>1</v>
      </c>
      <c r="I143" s="150"/>
      <c r="J143" s="151">
        <f>ROUND($I$143*$H$143,2)</f>
        <v>0</v>
      </c>
      <c r="K143" s="147"/>
      <c r="L143" s="43"/>
      <c r="M143" s="152"/>
      <c r="N143" s="153" t="s">
        <v>43</v>
      </c>
      <c r="O143" s="24"/>
      <c r="P143" s="154">
        <f>$O$143*$H$143</f>
        <v>0</v>
      </c>
      <c r="Q143" s="154">
        <v>0</v>
      </c>
      <c r="R143" s="154">
        <f>$Q$143*$H$143</f>
        <v>0</v>
      </c>
      <c r="S143" s="154">
        <v>0</v>
      </c>
      <c r="T143" s="155">
        <f>$S$143*$H$143</f>
        <v>0</v>
      </c>
      <c r="AR143" s="89" t="s">
        <v>158</v>
      </c>
      <c r="AT143" s="89" t="s">
        <v>154</v>
      </c>
      <c r="AU143" s="89" t="s">
        <v>80</v>
      </c>
      <c r="AY143" s="6" t="s">
        <v>149</v>
      </c>
      <c r="BE143" s="156">
        <f>IF($N$143="základní",$J$143,0)</f>
        <v>0</v>
      </c>
      <c r="BF143" s="156">
        <f>IF($N$143="snížená",$J$143,0)</f>
        <v>0</v>
      </c>
      <c r="BG143" s="156">
        <f>IF($N$143="zákl. přenesená",$J$143,0)</f>
        <v>0</v>
      </c>
      <c r="BH143" s="156">
        <f>IF($N$143="sníž. přenesená",$J$143,0)</f>
        <v>0</v>
      </c>
      <c r="BI143" s="156">
        <f>IF($N$143="nulová",$J$143,0)</f>
        <v>0</v>
      </c>
      <c r="BJ143" s="89" t="s">
        <v>21</v>
      </c>
      <c r="BK143" s="156">
        <f>ROUND($I$143*$H$143,2)</f>
        <v>0</v>
      </c>
      <c r="BL143" s="89" t="s">
        <v>158</v>
      </c>
      <c r="BM143" s="89" t="s">
        <v>223</v>
      </c>
    </row>
    <row r="144" spans="2:65" s="6" customFormat="1" ht="16.5" customHeight="1" x14ac:dyDescent="0.3">
      <c r="B144" s="23"/>
      <c r="C144" s="24"/>
      <c r="D144" s="157" t="s">
        <v>159</v>
      </c>
      <c r="E144" s="24"/>
      <c r="F144" s="158" t="s">
        <v>504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159</v>
      </c>
      <c r="AU144" s="6" t="s">
        <v>80</v>
      </c>
    </row>
    <row r="145" spans="2:65" s="6" customFormat="1" ht="15.75" customHeight="1" x14ac:dyDescent="0.3">
      <c r="B145" s="23"/>
      <c r="C145" s="145" t="s">
        <v>227</v>
      </c>
      <c r="D145" s="145" t="s">
        <v>154</v>
      </c>
      <c r="E145" s="146" t="s">
        <v>186</v>
      </c>
      <c r="F145" s="147" t="s">
        <v>505</v>
      </c>
      <c r="G145" s="148" t="s">
        <v>157</v>
      </c>
      <c r="H145" s="149">
        <v>2</v>
      </c>
      <c r="I145" s="150"/>
      <c r="J145" s="151">
        <f>ROUND($I$145*$H$145,2)</f>
        <v>0</v>
      </c>
      <c r="K145" s="147"/>
      <c r="L145" s="43"/>
      <c r="M145" s="152"/>
      <c r="N145" s="153" t="s">
        <v>43</v>
      </c>
      <c r="O145" s="24"/>
      <c r="P145" s="154">
        <f>$O$145*$H$145</f>
        <v>0</v>
      </c>
      <c r="Q145" s="154">
        <v>0</v>
      </c>
      <c r="R145" s="154">
        <f>$Q$145*$H$145</f>
        <v>0</v>
      </c>
      <c r="S145" s="154">
        <v>0</v>
      </c>
      <c r="T145" s="155">
        <f>$S$145*$H$145</f>
        <v>0</v>
      </c>
      <c r="AR145" s="89" t="s">
        <v>158</v>
      </c>
      <c r="AT145" s="89" t="s">
        <v>154</v>
      </c>
      <c r="AU145" s="89" t="s">
        <v>80</v>
      </c>
      <c r="AY145" s="6" t="s">
        <v>149</v>
      </c>
      <c r="BE145" s="156">
        <f>IF($N$145="základní",$J$145,0)</f>
        <v>0</v>
      </c>
      <c r="BF145" s="156">
        <f>IF($N$145="snížená",$J$145,0)</f>
        <v>0</v>
      </c>
      <c r="BG145" s="156">
        <f>IF($N$145="zákl. přenesená",$J$145,0)</f>
        <v>0</v>
      </c>
      <c r="BH145" s="156">
        <f>IF($N$145="sníž. přenesená",$J$145,0)</f>
        <v>0</v>
      </c>
      <c r="BI145" s="156">
        <f>IF($N$145="nulová",$J$145,0)</f>
        <v>0</v>
      </c>
      <c r="BJ145" s="89" t="s">
        <v>21</v>
      </c>
      <c r="BK145" s="156">
        <f>ROUND($I$145*$H$145,2)</f>
        <v>0</v>
      </c>
      <c r="BL145" s="89" t="s">
        <v>158</v>
      </c>
      <c r="BM145" s="89" t="s">
        <v>227</v>
      </c>
    </row>
    <row r="146" spans="2:65" s="6" customFormat="1" ht="16.5" customHeight="1" x14ac:dyDescent="0.3">
      <c r="B146" s="23"/>
      <c r="C146" s="24"/>
      <c r="D146" s="157" t="s">
        <v>159</v>
      </c>
      <c r="E146" s="24"/>
      <c r="F146" s="158" t="s">
        <v>505</v>
      </c>
      <c r="G146" s="24"/>
      <c r="H146" s="24"/>
      <c r="J146" s="24"/>
      <c r="K146" s="24"/>
      <c r="L146" s="43"/>
      <c r="M146" s="56"/>
      <c r="N146" s="24"/>
      <c r="O146" s="24"/>
      <c r="P146" s="24"/>
      <c r="Q146" s="24"/>
      <c r="R146" s="24"/>
      <c r="S146" s="24"/>
      <c r="T146" s="57"/>
      <c r="AT146" s="6" t="s">
        <v>159</v>
      </c>
      <c r="AU146" s="6" t="s">
        <v>80</v>
      </c>
    </row>
    <row r="147" spans="2:65" s="6" customFormat="1" ht="15.75" customHeight="1" x14ac:dyDescent="0.3">
      <c r="B147" s="23"/>
      <c r="C147" s="145" t="s">
        <v>230</v>
      </c>
      <c r="D147" s="145" t="s">
        <v>154</v>
      </c>
      <c r="E147" s="146" t="s">
        <v>192</v>
      </c>
      <c r="F147" s="147" t="s">
        <v>507</v>
      </c>
      <c r="G147" s="148" t="s">
        <v>410</v>
      </c>
      <c r="H147" s="149">
        <v>1</v>
      </c>
      <c r="I147" s="150"/>
      <c r="J147" s="151">
        <f>ROUND($I$147*$H$147,2)</f>
        <v>0</v>
      </c>
      <c r="K147" s="147"/>
      <c r="L147" s="43"/>
      <c r="M147" s="152"/>
      <c r="N147" s="153" t="s">
        <v>43</v>
      </c>
      <c r="O147" s="24"/>
      <c r="P147" s="154">
        <f>$O$147*$H$147</f>
        <v>0</v>
      </c>
      <c r="Q147" s="154">
        <v>0</v>
      </c>
      <c r="R147" s="154">
        <f>$Q$147*$H$147</f>
        <v>0</v>
      </c>
      <c r="S147" s="154">
        <v>0</v>
      </c>
      <c r="T147" s="155">
        <f>$S$147*$H$147</f>
        <v>0</v>
      </c>
      <c r="AR147" s="89" t="s">
        <v>158</v>
      </c>
      <c r="AT147" s="89" t="s">
        <v>154</v>
      </c>
      <c r="AU147" s="89" t="s">
        <v>80</v>
      </c>
      <c r="AY147" s="6" t="s">
        <v>149</v>
      </c>
      <c r="BE147" s="156">
        <f>IF($N$147="základní",$J$147,0)</f>
        <v>0</v>
      </c>
      <c r="BF147" s="156">
        <f>IF($N$147="snížená",$J$147,0)</f>
        <v>0</v>
      </c>
      <c r="BG147" s="156">
        <f>IF($N$147="zákl. přenesená",$J$147,0)</f>
        <v>0</v>
      </c>
      <c r="BH147" s="156">
        <f>IF($N$147="sníž. přenesená",$J$147,0)</f>
        <v>0</v>
      </c>
      <c r="BI147" s="156">
        <f>IF($N$147="nulová",$J$147,0)</f>
        <v>0</v>
      </c>
      <c r="BJ147" s="89" t="s">
        <v>21</v>
      </c>
      <c r="BK147" s="156">
        <f>ROUND($I$147*$H$147,2)</f>
        <v>0</v>
      </c>
      <c r="BL147" s="89" t="s">
        <v>158</v>
      </c>
      <c r="BM147" s="89" t="s">
        <v>230</v>
      </c>
    </row>
    <row r="148" spans="2:65" s="6" customFormat="1" ht="16.5" customHeight="1" x14ac:dyDescent="0.3">
      <c r="B148" s="23"/>
      <c r="C148" s="24"/>
      <c r="D148" s="157" t="s">
        <v>159</v>
      </c>
      <c r="E148" s="24"/>
      <c r="F148" s="158" t="s">
        <v>507</v>
      </c>
      <c r="G148" s="24"/>
      <c r="H148" s="24"/>
      <c r="J148" s="24"/>
      <c r="K148" s="24"/>
      <c r="L148" s="43"/>
      <c r="M148" s="56"/>
      <c r="N148" s="24"/>
      <c r="O148" s="24"/>
      <c r="P148" s="24"/>
      <c r="Q148" s="24"/>
      <c r="R148" s="24"/>
      <c r="S148" s="24"/>
      <c r="T148" s="57"/>
      <c r="AT148" s="6" t="s">
        <v>159</v>
      </c>
      <c r="AU148" s="6" t="s">
        <v>80</v>
      </c>
    </row>
    <row r="149" spans="2:65" s="6" customFormat="1" ht="15.75" customHeight="1" x14ac:dyDescent="0.3">
      <c r="B149" s="23"/>
      <c r="C149" s="145" t="s">
        <v>235</v>
      </c>
      <c r="D149" s="145" t="s">
        <v>154</v>
      </c>
      <c r="E149" s="146" t="s">
        <v>508</v>
      </c>
      <c r="F149" s="147" t="s">
        <v>509</v>
      </c>
      <c r="G149" s="148" t="s">
        <v>510</v>
      </c>
      <c r="H149" s="179"/>
      <c r="I149" s="150"/>
      <c r="J149" s="151">
        <f>ROUND($I$149*$H$149,2)</f>
        <v>0</v>
      </c>
      <c r="K149" s="147"/>
      <c r="L149" s="43"/>
      <c r="M149" s="152"/>
      <c r="N149" s="153" t="s">
        <v>43</v>
      </c>
      <c r="O149" s="24"/>
      <c r="P149" s="154">
        <f>$O$149*$H$149</f>
        <v>0</v>
      </c>
      <c r="Q149" s="154">
        <v>0</v>
      </c>
      <c r="R149" s="154">
        <f>$Q$149*$H$149</f>
        <v>0</v>
      </c>
      <c r="S149" s="154">
        <v>0</v>
      </c>
      <c r="T149" s="155">
        <f>$S$149*$H$149</f>
        <v>0</v>
      </c>
      <c r="AR149" s="89" t="s">
        <v>158</v>
      </c>
      <c r="AT149" s="89" t="s">
        <v>154</v>
      </c>
      <c r="AU149" s="89" t="s">
        <v>80</v>
      </c>
      <c r="AY149" s="6" t="s">
        <v>149</v>
      </c>
      <c r="BE149" s="156">
        <f>IF($N$149="základní",$J$149,0)</f>
        <v>0</v>
      </c>
      <c r="BF149" s="156">
        <f>IF($N$149="snížená",$J$149,0)</f>
        <v>0</v>
      </c>
      <c r="BG149" s="156">
        <f>IF($N$149="zákl. přenesená",$J$149,0)</f>
        <v>0</v>
      </c>
      <c r="BH149" s="156">
        <f>IF($N$149="sníž. přenesená",$J$149,0)</f>
        <v>0</v>
      </c>
      <c r="BI149" s="156">
        <f>IF($N$149="nulová",$J$149,0)</f>
        <v>0</v>
      </c>
      <c r="BJ149" s="89" t="s">
        <v>21</v>
      </c>
      <c r="BK149" s="156">
        <f>ROUND($I$149*$H$149,2)</f>
        <v>0</v>
      </c>
      <c r="BL149" s="89" t="s">
        <v>158</v>
      </c>
      <c r="BM149" s="89" t="s">
        <v>235</v>
      </c>
    </row>
    <row r="150" spans="2:65" s="6" customFormat="1" ht="16.5" customHeight="1" x14ac:dyDescent="0.3">
      <c r="B150" s="23"/>
      <c r="C150" s="24"/>
      <c r="D150" s="157" t="s">
        <v>159</v>
      </c>
      <c r="E150" s="24"/>
      <c r="F150" s="158" t="s">
        <v>509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159</v>
      </c>
      <c r="AU150" s="6" t="s">
        <v>80</v>
      </c>
    </row>
    <row r="151" spans="2:65" s="132" customFormat="1" ht="30.75" customHeight="1" x14ac:dyDescent="0.3">
      <c r="B151" s="133"/>
      <c r="C151" s="134"/>
      <c r="D151" s="134" t="s">
        <v>71</v>
      </c>
      <c r="E151" s="143" t="s">
        <v>152</v>
      </c>
      <c r="F151" s="143" t="s">
        <v>511</v>
      </c>
      <c r="G151" s="134"/>
      <c r="H151" s="134"/>
      <c r="J151" s="144">
        <f>$BK$151</f>
        <v>0</v>
      </c>
      <c r="K151" s="134"/>
      <c r="L151" s="137"/>
      <c r="M151" s="138"/>
      <c r="N151" s="134"/>
      <c r="O151" s="134"/>
      <c r="P151" s="139">
        <f>SUM($P$152:$P$153)</f>
        <v>0</v>
      </c>
      <c r="Q151" s="134"/>
      <c r="R151" s="139">
        <f>SUM($R$152:$R$153)</f>
        <v>0</v>
      </c>
      <c r="S151" s="134"/>
      <c r="T151" s="140">
        <f>SUM($T$152:$T$153)</f>
        <v>0</v>
      </c>
      <c r="AR151" s="141" t="s">
        <v>21</v>
      </c>
      <c r="AT151" s="141" t="s">
        <v>71</v>
      </c>
      <c r="AU151" s="141" t="s">
        <v>21</v>
      </c>
      <c r="AY151" s="141" t="s">
        <v>149</v>
      </c>
      <c r="BK151" s="142">
        <f>SUM($BK$152:$BK$153)</f>
        <v>0</v>
      </c>
    </row>
    <row r="152" spans="2:65" s="6" customFormat="1" ht="15.75" customHeight="1" x14ac:dyDescent="0.3">
      <c r="B152" s="23"/>
      <c r="C152" s="145" t="s">
        <v>21</v>
      </c>
      <c r="D152" s="145" t="s">
        <v>154</v>
      </c>
      <c r="E152" s="146" t="s">
        <v>512</v>
      </c>
      <c r="F152" s="147" t="s">
        <v>513</v>
      </c>
      <c r="G152" s="148" t="s">
        <v>272</v>
      </c>
      <c r="H152" s="149">
        <v>18.8</v>
      </c>
      <c r="I152" s="150"/>
      <c r="J152" s="151">
        <f>ROUND($I$152*$H$152,2)</f>
        <v>0</v>
      </c>
      <c r="K152" s="147"/>
      <c r="L152" s="43"/>
      <c r="M152" s="152"/>
      <c r="N152" s="153" t="s">
        <v>43</v>
      </c>
      <c r="O152" s="24"/>
      <c r="P152" s="154">
        <f>$O$152*$H$152</f>
        <v>0</v>
      </c>
      <c r="Q152" s="154">
        <v>0</v>
      </c>
      <c r="R152" s="154">
        <f>$Q$152*$H$152</f>
        <v>0</v>
      </c>
      <c r="S152" s="154">
        <v>0</v>
      </c>
      <c r="T152" s="155">
        <f>$S$152*$H$152</f>
        <v>0</v>
      </c>
      <c r="AR152" s="89" t="s">
        <v>158</v>
      </c>
      <c r="AT152" s="89" t="s">
        <v>154</v>
      </c>
      <c r="AU152" s="89" t="s">
        <v>80</v>
      </c>
      <c r="AY152" s="6" t="s">
        <v>149</v>
      </c>
      <c r="BE152" s="156">
        <f>IF($N$152="základní",$J$152,0)</f>
        <v>0</v>
      </c>
      <c r="BF152" s="156">
        <f>IF($N$152="snížená",$J$152,0)</f>
        <v>0</v>
      </c>
      <c r="BG152" s="156">
        <f>IF($N$152="zákl. přenesená",$J$152,0)</f>
        <v>0</v>
      </c>
      <c r="BH152" s="156">
        <f>IF($N$152="sníž. přenesená",$J$152,0)</f>
        <v>0</v>
      </c>
      <c r="BI152" s="156">
        <f>IF($N$152="nulová",$J$152,0)</f>
        <v>0</v>
      </c>
      <c r="BJ152" s="89" t="s">
        <v>21</v>
      </c>
      <c r="BK152" s="156">
        <f>ROUND($I$152*$H$152,2)</f>
        <v>0</v>
      </c>
      <c r="BL152" s="89" t="s">
        <v>158</v>
      </c>
      <c r="BM152" s="89" t="s">
        <v>238</v>
      </c>
    </row>
    <row r="153" spans="2:65" s="6" customFormat="1" ht="16.5" customHeight="1" x14ac:dyDescent="0.3">
      <c r="B153" s="23"/>
      <c r="C153" s="24"/>
      <c r="D153" s="157" t="s">
        <v>159</v>
      </c>
      <c r="E153" s="24"/>
      <c r="F153" s="158" t="s">
        <v>513</v>
      </c>
      <c r="G153" s="24"/>
      <c r="H153" s="24"/>
      <c r="J153" s="24"/>
      <c r="K153" s="24"/>
      <c r="L153" s="43"/>
      <c r="M153" s="56"/>
      <c r="N153" s="24"/>
      <c r="O153" s="24"/>
      <c r="P153" s="24"/>
      <c r="Q153" s="24"/>
      <c r="R153" s="24"/>
      <c r="S153" s="24"/>
      <c r="T153" s="57"/>
      <c r="AT153" s="6" t="s">
        <v>159</v>
      </c>
      <c r="AU153" s="6" t="s">
        <v>80</v>
      </c>
    </row>
    <row r="154" spans="2:65" s="132" customFormat="1" ht="30.75" customHeight="1" x14ac:dyDescent="0.3">
      <c r="B154" s="133"/>
      <c r="C154" s="134"/>
      <c r="D154" s="134" t="s">
        <v>71</v>
      </c>
      <c r="E154" s="143" t="s">
        <v>219</v>
      </c>
      <c r="F154" s="143" t="s">
        <v>516</v>
      </c>
      <c r="G154" s="134"/>
      <c r="H154" s="134"/>
      <c r="J154" s="144">
        <f>$BK$154</f>
        <v>0</v>
      </c>
      <c r="K154" s="134"/>
      <c r="L154" s="137"/>
      <c r="M154" s="138"/>
      <c r="N154" s="134"/>
      <c r="O154" s="134"/>
      <c r="P154" s="139">
        <f>SUM($P$155:$P$156)</f>
        <v>0</v>
      </c>
      <c r="Q154" s="134"/>
      <c r="R154" s="139">
        <f>SUM($R$155:$R$156)</f>
        <v>0</v>
      </c>
      <c r="S154" s="134"/>
      <c r="T154" s="140">
        <f>SUM($T$155:$T$156)</f>
        <v>0</v>
      </c>
      <c r="AR154" s="141" t="s">
        <v>21</v>
      </c>
      <c r="AT154" s="141" t="s">
        <v>71</v>
      </c>
      <c r="AU154" s="141" t="s">
        <v>21</v>
      </c>
      <c r="AY154" s="141" t="s">
        <v>149</v>
      </c>
      <c r="BK154" s="142">
        <f>SUM($BK$155:$BK$156)</f>
        <v>0</v>
      </c>
    </row>
    <row r="155" spans="2:65" s="6" customFormat="1" ht="15.75" customHeight="1" x14ac:dyDescent="0.3">
      <c r="B155" s="23"/>
      <c r="C155" s="145" t="s">
        <v>21</v>
      </c>
      <c r="D155" s="145" t="s">
        <v>154</v>
      </c>
      <c r="E155" s="146" t="s">
        <v>517</v>
      </c>
      <c r="F155" s="147" t="s">
        <v>518</v>
      </c>
      <c r="G155" s="148" t="s">
        <v>410</v>
      </c>
      <c r="H155" s="149">
        <v>1</v>
      </c>
      <c r="I155" s="150"/>
      <c r="J155" s="151">
        <f>ROUND($I$155*$H$155,2)</f>
        <v>0</v>
      </c>
      <c r="K155" s="147"/>
      <c r="L155" s="43"/>
      <c r="M155" s="152"/>
      <c r="N155" s="153" t="s">
        <v>43</v>
      </c>
      <c r="O155" s="24"/>
      <c r="P155" s="154">
        <f>$O$155*$H$155</f>
        <v>0</v>
      </c>
      <c r="Q155" s="154">
        <v>0</v>
      </c>
      <c r="R155" s="154">
        <f>$Q$155*$H$155</f>
        <v>0</v>
      </c>
      <c r="S155" s="154">
        <v>0</v>
      </c>
      <c r="T155" s="155">
        <f>$S$155*$H$155</f>
        <v>0</v>
      </c>
      <c r="AR155" s="89" t="s">
        <v>158</v>
      </c>
      <c r="AT155" s="89" t="s">
        <v>154</v>
      </c>
      <c r="AU155" s="89" t="s">
        <v>80</v>
      </c>
      <c r="AY155" s="6" t="s">
        <v>149</v>
      </c>
      <c r="BE155" s="156">
        <f>IF($N$155="základní",$J$155,0)</f>
        <v>0</v>
      </c>
      <c r="BF155" s="156">
        <f>IF($N$155="snížená",$J$155,0)</f>
        <v>0</v>
      </c>
      <c r="BG155" s="156">
        <f>IF($N$155="zákl. přenesená",$J$155,0)</f>
        <v>0</v>
      </c>
      <c r="BH155" s="156">
        <f>IF($N$155="sníž. přenesená",$J$155,0)</f>
        <v>0</v>
      </c>
      <c r="BI155" s="156">
        <f>IF($N$155="nulová",$J$155,0)</f>
        <v>0</v>
      </c>
      <c r="BJ155" s="89" t="s">
        <v>21</v>
      </c>
      <c r="BK155" s="156">
        <f>ROUND($I$155*$H$155,2)</f>
        <v>0</v>
      </c>
      <c r="BL155" s="89" t="s">
        <v>158</v>
      </c>
      <c r="BM155" s="89" t="s">
        <v>243</v>
      </c>
    </row>
    <row r="156" spans="2:65" s="6" customFormat="1" ht="16.5" customHeight="1" x14ac:dyDescent="0.3">
      <c r="B156" s="23"/>
      <c r="C156" s="24"/>
      <c r="D156" s="157" t="s">
        <v>159</v>
      </c>
      <c r="E156" s="24"/>
      <c r="F156" s="158" t="s">
        <v>518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159</v>
      </c>
      <c r="AU156" s="6" t="s">
        <v>80</v>
      </c>
    </row>
    <row r="157" spans="2:65" s="132" customFormat="1" ht="30.75" customHeight="1" x14ac:dyDescent="0.3">
      <c r="B157" s="133"/>
      <c r="C157" s="134"/>
      <c r="D157" s="134" t="s">
        <v>71</v>
      </c>
      <c r="E157" s="143" t="s">
        <v>231</v>
      </c>
      <c r="F157" s="143" t="s">
        <v>519</v>
      </c>
      <c r="G157" s="134"/>
      <c r="H157" s="134"/>
      <c r="J157" s="144">
        <f>$BK$157</f>
        <v>0</v>
      </c>
      <c r="K157" s="134"/>
      <c r="L157" s="137"/>
      <c r="M157" s="138"/>
      <c r="N157" s="134"/>
      <c r="O157" s="134"/>
      <c r="P157" s="139">
        <f>SUM($P$158:$P$159)</f>
        <v>0</v>
      </c>
      <c r="Q157" s="134"/>
      <c r="R157" s="139">
        <f>SUM($R$158:$R$159)</f>
        <v>0</v>
      </c>
      <c r="S157" s="134"/>
      <c r="T157" s="140">
        <f>SUM($T$158:$T$159)</f>
        <v>0</v>
      </c>
      <c r="AR157" s="141" t="s">
        <v>21</v>
      </c>
      <c r="AT157" s="141" t="s">
        <v>71</v>
      </c>
      <c r="AU157" s="141" t="s">
        <v>21</v>
      </c>
      <c r="AY157" s="141" t="s">
        <v>149</v>
      </c>
      <c r="BK157" s="142">
        <f>SUM($BK$158:$BK$159)</f>
        <v>0</v>
      </c>
    </row>
    <row r="158" spans="2:65" s="6" customFormat="1" ht="15.75" customHeight="1" x14ac:dyDescent="0.3">
      <c r="B158" s="23"/>
      <c r="C158" s="145" t="s">
        <v>21</v>
      </c>
      <c r="D158" s="145" t="s">
        <v>154</v>
      </c>
      <c r="E158" s="146" t="s">
        <v>520</v>
      </c>
      <c r="F158" s="147" t="s">
        <v>521</v>
      </c>
      <c r="G158" s="148" t="s">
        <v>522</v>
      </c>
      <c r="H158" s="149">
        <v>2</v>
      </c>
      <c r="I158" s="150"/>
      <c r="J158" s="151">
        <f>ROUND($I$158*$H$158,2)</f>
        <v>0</v>
      </c>
      <c r="K158" s="147"/>
      <c r="L158" s="43"/>
      <c r="M158" s="152"/>
      <c r="N158" s="153" t="s">
        <v>43</v>
      </c>
      <c r="O158" s="24"/>
      <c r="P158" s="154">
        <f>$O$158*$H$158</f>
        <v>0</v>
      </c>
      <c r="Q158" s="154">
        <v>0</v>
      </c>
      <c r="R158" s="154">
        <f>$Q$158*$H$158</f>
        <v>0</v>
      </c>
      <c r="S158" s="154">
        <v>0</v>
      </c>
      <c r="T158" s="155">
        <f>$S$158*$H$158</f>
        <v>0</v>
      </c>
      <c r="AR158" s="89" t="s">
        <v>158</v>
      </c>
      <c r="AT158" s="89" t="s">
        <v>154</v>
      </c>
      <c r="AU158" s="89" t="s">
        <v>80</v>
      </c>
      <c r="AY158" s="6" t="s">
        <v>149</v>
      </c>
      <c r="BE158" s="156">
        <f>IF($N$158="základní",$J$158,0)</f>
        <v>0</v>
      </c>
      <c r="BF158" s="156">
        <f>IF($N$158="snížená",$J$158,0)</f>
        <v>0</v>
      </c>
      <c r="BG158" s="156">
        <f>IF($N$158="zákl. přenesená",$J$158,0)</f>
        <v>0</v>
      </c>
      <c r="BH158" s="156">
        <f>IF($N$158="sníž. přenesená",$J$158,0)</f>
        <v>0</v>
      </c>
      <c r="BI158" s="156">
        <f>IF($N$158="nulová",$J$158,0)</f>
        <v>0</v>
      </c>
      <c r="BJ158" s="89" t="s">
        <v>21</v>
      </c>
      <c r="BK158" s="156">
        <f>ROUND($I$158*$H$158,2)</f>
        <v>0</v>
      </c>
      <c r="BL158" s="89" t="s">
        <v>158</v>
      </c>
      <c r="BM158" s="89" t="s">
        <v>246</v>
      </c>
    </row>
    <row r="159" spans="2:65" s="6" customFormat="1" ht="16.5" customHeight="1" x14ac:dyDescent="0.3">
      <c r="B159" s="23"/>
      <c r="C159" s="24"/>
      <c r="D159" s="157" t="s">
        <v>159</v>
      </c>
      <c r="E159" s="24"/>
      <c r="F159" s="158" t="s">
        <v>521</v>
      </c>
      <c r="G159" s="24"/>
      <c r="H159" s="24"/>
      <c r="J159" s="24"/>
      <c r="K159" s="24"/>
      <c r="L159" s="43"/>
      <c r="M159" s="56"/>
      <c r="N159" s="24"/>
      <c r="O159" s="24"/>
      <c r="P159" s="24"/>
      <c r="Q159" s="24"/>
      <c r="R159" s="24"/>
      <c r="S159" s="24"/>
      <c r="T159" s="57"/>
      <c r="AT159" s="6" t="s">
        <v>159</v>
      </c>
      <c r="AU159" s="6" t="s">
        <v>80</v>
      </c>
    </row>
    <row r="160" spans="2:65" s="132" customFormat="1" ht="30.75" customHeight="1" x14ac:dyDescent="0.3">
      <c r="B160" s="133"/>
      <c r="C160" s="134"/>
      <c r="D160" s="134" t="s">
        <v>71</v>
      </c>
      <c r="E160" s="143" t="s">
        <v>239</v>
      </c>
      <c r="F160" s="143" t="s">
        <v>416</v>
      </c>
      <c r="G160" s="134"/>
      <c r="H160" s="134"/>
      <c r="J160" s="144">
        <f>$BK$160</f>
        <v>0</v>
      </c>
      <c r="K160" s="134"/>
      <c r="L160" s="137"/>
      <c r="M160" s="138"/>
      <c r="N160" s="134"/>
      <c r="O160" s="134"/>
      <c r="P160" s="139">
        <f>SUM($P$161:$P$172)</f>
        <v>0</v>
      </c>
      <c r="Q160" s="134"/>
      <c r="R160" s="139">
        <f>SUM($R$161:$R$172)</f>
        <v>0</v>
      </c>
      <c r="S160" s="134"/>
      <c r="T160" s="140">
        <f>SUM($T$161:$T$172)</f>
        <v>0</v>
      </c>
      <c r="AR160" s="141" t="s">
        <v>21</v>
      </c>
      <c r="AT160" s="141" t="s">
        <v>71</v>
      </c>
      <c r="AU160" s="141" t="s">
        <v>21</v>
      </c>
      <c r="AY160" s="141" t="s">
        <v>149</v>
      </c>
      <c r="BK160" s="142">
        <f>SUM($BK$161:$BK$172)</f>
        <v>0</v>
      </c>
    </row>
    <row r="161" spans="2:65" s="6" customFormat="1" ht="15.75" customHeight="1" x14ac:dyDescent="0.3">
      <c r="B161" s="23"/>
      <c r="C161" s="145" t="s">
        <v>21</v>
      </c>
      <c r="D161" s="145" t="s">
        <v>154</v>
      </c>
      <c r="E161" s="146" t="s">
        <v>195</v>
      </c>
      <c r="F161" s="147" t="s">
        <v>523</v>
      </c>
      <c r="G161" s="148" t="s">
        <v>410</v>
      </c>
      <c r="H161" s="149">
        <v>1</v>
      </c>
      <c r="I161" s="150"/>
      <c r="J161" s="151">
        <f>ROUND($I$161*$H$161,2)</f>
        <v>0</v>
      </c>
      <c r="K161" s="147"/>
      <c r="L161" s="43"/>
      <c r="M161" s="152"/>
      <c r="N161" s="153" t="s">
        <v>43</v>
      </c>
      <c r="O161" s="24"/>
      <c r="P161" s="154">
        <f>$O$161*$H$161</f>
        <v>0</v>
      </c>
      <c r="Q161" s="154">
        <v>0</v>
      </c>
      <c r="R161" s="154">
        <f>$Q$161*$H$161</f>
        <v>0</v>
      </c>
      <c r="S161" s="154">
        <v>0</v>
      </c>
      <c r="T161" s="155">
        <f>$S$161*$H$161</f>
        <v>0</v>
      </c>
      <c r="AR161" s="89" t="s">
        <v>158</v>
      </c>
      <c r="AT161" s="89" t="s">
        <v>154</v>
      </c>
      <c r="AU161" s="89" t="s">
        <v>80</v>
      </c>
      <c r="AY161" s="6" t="s">
        <v>149</v>
      </c>
      <c r="BE161" s="156">
        <f>IF($N$161="základní",$J$161,0)</f>
        <v>0</v>
      </c>
      <c r="BF161" s="156">
        <f>IF($N$161="snížená",$J$161,0)</f>
        <v>0</v>
      </c>
      <c r="BG161" s="156">
        <f>IF($N$161="zákl. přenesená",$J$161,0)</f>
        <v>0</v>
      </c>
      <c r="BH161" s="156">
        <f>IF($N$161="sníž. přenesená",$J$161,0)</f>
        <v>0</v>
      </c>
      <c r="BI161" s="156">
        <f>IF($N$161="nulová",$J$161,0)</f>
        <v>0</v>
      </c>
      <c r="BJ161" s="89" t="s">
        <v>21</v>
      </c>
      <c r="BK161" s="156">
        <f>ROUND($I$161*$H$161,2)</f>
        <v>0</v>
      </c>
      <c r="BL161" s="89" t="s">
        <v>158</v>
      </c>
      <c r="BM161" s="89" t="s">
        <v>249</v>
      </c>
    </row>
    <row r="162" spans="2:65" s="6" customFormat="1" ht="16.5" customHeight="1" x14ac:dyDescent="0.3">
      <c r="B162" s="23"/>
      <c r="C162" s="24"/>
      <c r="D162" s="157" t="s">
        <v>159</v>
      </c>
      <c r="E162" s="24"/>
      <c r="F162" s="158" t="s">
        <v>523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159</v>
      </c>
      <c r="AU162" s="6" t="s">
        <v>80</v>
      </c>
    </row>
    <row r="163" spans="2:65" s="6" customFormat="1" ht="15.75" customHeight="1" x14ac:dyDescent="0.3">
      <c r="B163" s="23"/>
      <c r="C163" s="145" t="s">
        <v>80</v>
      </c>
      <c r="D163" s="145" t="s">
        <v>154</v>
      </c>
      <c r="E163" s="146" t="s">
        <v>197</v>
      </c>
      <c r="F163" s="147" t="s">
        <v>524</v>
      </c>
      <c r="G163" s="148" t="s">
        <v>157</v>
      </c>
      <c r="H163" s="149">
        <v>2</v>
      </c>
      <c r="I163" s="150"/>
      <c r="J163" s="151">
        <f>ROUND($I$163*$H$163,2)</f>
        <v>0</v>
      </c>
      <c r="K163" s="147"/>
      <c r="L163" s="43"/>
      <c r="M163" s="152"/>
      <c r="N163" s="153" t="s">
        <v>43</v>
      </c>
      <c r="O163" s="24"/>
      <c r="P163" s="154">
        <f>$O$163*$H$163</f>
        <v>0</v>
      </c>
      <c r="Q163" s="154">
        <v>0</v>
      </c>
      <c r="R163" s="154">
        <f>$Q$163*$H$163</f>
        <v>0</v>
      </c>
      <c r="S163" s="154">
        <v>0</v>
      </c>
      <c r="T163" s="155">
        <f>$S$163*$H$163</f>
        <v>0</v>
      </c>
      <c r="AR163" s="89" t="s">
        <v>158</v>
      </c>
      <c r="AT163" s="89" t="s">
        <v>154</v>
      </c>
      <c r="AU163" s="89" t="s">
        <v>80</v>
      </c>
      <c r="AY163" s="6" t="s">
        <v>149</v>
      </c>
      <c r="BE163" s="156">
        <f>IF($N$163="základní",$J$163,0)</f>
        <v>0</v>
      </c>
      <c r="BF163" s="156">
        <f>IF($N$163="snížená",$J$163,0)</f>
        <v>0</v>
      </c>
      <c r="BG163" s="156">
        <f>IF($N$163="zákl. přenesená",$J$163,0)</f>
        <v>0</v>
      </c>
      <c r="BH163" s="156">
        <f>IF($N$163="sníž. přenesená",$J$163,0)</f>
        <v>0</v>
      </c>
      <c r="BI163" s="156">
        <f>IF($N$163="nulová",$J$163,0)</f>
        <v>0</v>
      </c>
      <c r="BJ163" s="89" t="s">
        <v>21</v>
      </c>
      <c r="BK163" s="156">
        <f>ROUND($I$163*$H$163,2)</f>
        <v>0</v>
      </c>
      <c r="BL163" s="89" t="s">
        <v>158</v>
      </c>
      <c r="BM163" s="89" t="s">
        <v>252</v>
      </c>
    </row>
    <row r="164" spans="2:65" s="6" customFormat="1" ht="16.5" customHeight="1" x14ac:dyDescent="0.3">
      <c r="B164" s="23"/>
      <c r="C164" s="24"/>
      <c r="D164" s="157" t="s">
        <v>159</v>
      </c>
      <c r="E164" s="24"/>
      <c r="F164" s="158" t="s">
        <v>524</v>
      </c>
      <c r="G164" s="24"/>
      <c r="H164" s="24"/>
      <c r="J164" s="24"/>
      <c r="K164" s="24"/>
      <c r="L164" s="43"/>
      <c r="M164" s="56"/>
      <c r="N164" s="24"/>
      <c r="O164" s="24"/>
      <c r="P164" s="24"/>
      <c r="Q164" s="24"/>
      <c r="R164" s="24"/>
      <c r="S164" s="24"/>
      <c r="T164" s="57"/>
      <c r="AT164" s="6" t="s">
        <v>159</v>
      </c>
      <c r="AU164" s="6" t="s">
        <v>80</v>
      </c>
    </row>
    <row r="165" spans="2:65" s="6" customFormat="1" ht="15.75" customHeight="1" x14ac:dyDescent="0.3">
      <c r="B165" s="23"/>
      <c r="C165" s="145" t="s">
        <v>162</v>
      </c>
      <c r="D165" s="145" t="s">
        <v>154</v>
      </c>
      <c r="E165" s="146" t="s">
        <v>202</v>
      </c>
      <c r="F165" s="147" t="s">
        <v>525</v>
      </c>
      <c r="G165" s="148" t="s">
        <v>410</v>
      </c>
      <c r="H165" s="149">
        <v>1</v>
      </c>
      <c r="I165" s="150"/>
      <c r="J165" s="151">
        <f>ROUND($I$165*$H$165,2)</f>
        <v>0</v>
      </c>
      <c r="K165" s="147"/>
      <c r="L165" s="43"/>
      <c r="M165" s="152"/>
      <c r="N165" s="153" t="s">
        <v>43</v>
      </c>
      <c r="O165" s="24"/>
      <c r="P165" s="154">
        <f>$O$165*$H$165</f>
        <v>0</v>
      </c>
      <c r="Q165" s="154">
        <v>0</v>
      </c>
      <c r="R165" s="154">
        <f>$Q$165*$H$165</f>
        <v>0</v>
      </c>
      <c r="S165" s="154">
        <v>0</v>
      </c>
      <c r="T165" s="155">
        <f>$S$165*$H$165</f>
        <v>0</v>
      </c>
      <c r="AR165" s="89" t="s">
        <v>158</v>
      </c>
      <c r="AT165" s="89" t="s">
        <v>154</v>
      </c>
      <c r="AU165" s="89" t="s">
        <v>80</v>
      </c>
      <c r="AY165" s="6" t="s">
        <v>149</v>
      </c>
      <c r="BE165" s="156">
        <f>IF($N$165="základní",$J$165,0)</f>
        <v>0</v>
      </c>
      <c r="BF165" s="156">
        <f>IF($N$165="snížená",$J$165,0)</f>
        <v>0</v>
      </c>
      <c r="BG165" s="156">
        <f>IF($N$165="zákl. přenesená",$J$165,0)</f>
        <v>0</v>
      </c>
      <c r="BH165" s="156">
        <f>IF($N$165="sníž. přenesená",$J$165,0)</f>
        <v>0</v>
      </c>
      <c r="BI165" s="156">
        <f>IF($N$165="nulová",$J$165,0)</f>
        <v>0</v>
      </c>
      <c r="BJ165" s="89" t="s">
        <v>21</v>
      </c>
      <c r="BK165" s="156">
        <f>ROUND($I$165*$H$165,2)</f>
        <v>0</v>
      </c>
      <c r="BL165" s="89" t="s">
        <v>158</v>
      </c>
      <c r="BM165" s="89" t="s">
        <v>255</v>
      </c>
    </row>
    <row r="166" spans="2:65" s="6" customFormat="1" ht="16.5" customHeight="1" x14ac:dyDescent="0.3">
      <c r="B166" s="23"/>
      <c r="C166" s="24"/>
      <c r="D166" s="157" t="s">
        <v>159</v>
      </c>
      <c r="E166" s="24"/>
      <c r="F166" s="158" t="s">
        <v>525</v>
      </c>
      <c r="G166" s="24"/>
      <c r="H166" s="24"/>
      <c r="J166" s="24"/>
      <c r="K166" s="24"/>
      <c r="L166" s="43"/>
      <c r="M166" s="56"/>
      <c r="N166" s="24"/>
      <c r="O166" s="24"/>
      <c r="P166" s="24"/>
      <c r="Q166" s="24"/>
      <c r="R166" s="24"/>
      <c r="S166" s="24"/>
      <c r="T166" s="57"/>
      <c r="AT166" s="6" t="s">
        <v>159</v>
      </c>
      <c r="AU166" s="6" t="s">
        <v>80</v>
      </c>
    </row>
    <row r="167" spans="2:65" s="6" customFormat="1" ht="15.75" customHeight="1" x14ac:dyDescent="0.3">
      <c r="B167" s="23"/>
      <c r="C167" s="145" t="s">
        <v>158</v>
      </c>
      <c r="D167" s="145" t="s">
        <v>154</v>
      </c>
      <c r="E167" s="146" t="s">
        <v>205</v>
      </c>
      <c r="F167" s="147" t="s">
        <v>526</v>
      </c>
      <c r="G167" s="148" t="s">
        <v>266</v>
      </c>
      <c r="H167" s="149">
        <v>10</v>
      </c>
      <c r="I167" s="150"/>
      <c r="J167" s="151">
        <f>ROUND($I$167*$H$167,2)</f>
        <v>0</v>
      </c>
      <c r="K167" s="147"/>
      <c r="L167" s="43"/>
      <c r="M167" s="152"/>
      <c r="N167" s="153" t="s">
        <v>43</v>
      </c>
      <c r="O167" s="24"/>
      <c r="P167" s="154">
        <f>$O$167*$H$167</f>
        <v>0</v>
      </c>
      <c r="Q167" s="154">
        <v>0</v>
      </c>
      <c r="R167" s="154">
        <f>$Q$167*$H$167</f>
        <v>0</v>
      </c>
      <c r="S167" s="154">
        <v>0</v>
      </c>
      <c r="T167" s="155">
        <f>$S$167*$H$167</f>
        <v>0</v>
      </c>
      <c r="AR167" s="89" t="s">
        <v>158</v>
      </c>
      <c r="AT167" s="89" t="s">
        <v>154</v>
      </c>
      <c r="AU167" s="89" t="s">
        <v>80</v>
      </c>
      <c r="AY167" s="6" t="s">
        <v>149</v>
      </c>
      <c r="BE167" s="156">
        <f>IF($N$167="základní",$J$167,0)</f>
        <v>0</v>
      </c>
      <c r="BF167" s="156">
        <f>IF($N$167="snížená",$J$167,0)</f>
        <v>0</v>
      </c>
      <c r="BG167" s="156">
        <f>IF($N$167="zákl. přenesená",$J$167,0)</f>
        <v>0</v>
      </c>
      <c r="BH167" s="156">
        <f>IF($N$167="sníž. přenesená",$J$167,0)</f>
        <v>0</v>
      </c>
      <c r="BI167" s="156">
        <f>IF($N$167="nulová",$J$167,0)</f>
        <v>0</v>
      </c>
      <c r="BJ167" s="89" t="s">
        <v>21</v>
      </c>
      <c r="BK167" s="156">
        <f>ROUND($I$167*$H$167,2)</f>
        <v>0</v>
      </c>
      <c r="BL167" s="89" t="s">
        <v>158</v>
      </c>
      <c r="BM167" s="89" t="s">
        <v>258</v>
      </c>
    </row>
    <row r="168" spans="2:65" s="6" customFormat="1" ht="16.5" customHeight="1" x14ac:dyDescent="0.3">
      <c r="B168" s="23"/>
      <c r="C168" s="24"/>
      <c r="D168" s="157" t="s">
        <v>159</v>
      </c>
      <c r="E168" s="24"/>
      <c r="F168" s="158" t="s">
        <v>526</v>
      </c>
      <c r="G168" s="24"/>
      <c r="H168" s="24"/>
      <c r="J168" s="24"/>
      <c r="K168" s="24"/>
      <c r="L168" s="43"/>
      <c r="M168" s="56"/>
      <c r="N168" s="24"/>
      <c r="O168" s="24"/>
      <c r="P168" s="24"/>
      <c r="Q168" s="24"/>
      <c r="R168" s="24"/>
      <c r="S168" s="24"/>
      <c r="T168" s="57"/>
      <c r="AT168" s="6" t="s">
        <v>159</v>
      </c>
      <c r="AU168" s="6" t="s">
        <v>80</v>
      </c>
    </row>
    <row r="169" spans="2:65" s="6" customFormat="1" ht="15.75" customHeight="1" x14ac:dyDescent="0.3">
      <c r="B169" s="23"/>
      <c r="C169" s="145" t="s">
        <v>168</v>
      </c>
      <c r="D169" s="145" t="s">
        <v>154</v>
      </c>
      <c r="E169" s="146" t="s">
        <v>527</v>
      </c>
      <c r="F169" s="147" t="s">
        <v>528</v>
      </c>
      <c r="G169" s="148" t="s">
        <v>529</v>
      </c>
      <c r="H169" s="149">
        <v>50</v>
      </c>
      <c r="I169" s="150"/>
      <c r="J169" s="151">
        <f>ROUND($I$169*$H$169,2)</f>
        <v>0</v>
      </c>
      <c r="K169" s="147"/>
      <c r="L169" s="43"/>
      <c r="M169" s="152"/>
      <c r="N169" s="153" t="s">
        <v>43</v>
      </c>
      <c r="O169" s="24"/>
      <c r="P169" s="154">
        <f>$O$169*$H$169</f>
        <v>0</v>
      </c>
      <c r="Q169" s="154">
        <v>0</v>
      </c>
      <c r="R169" s="154">
        <f>$Q$169*$H$169</f>
        <v>0</v>
      </c>
      <c r="S169" s="154">
        <v>0</v>
      </c>
      <c r="T169" s="155">
        <f>$S$169*$H$169</f>
        <v>0</v>
      </c>
      <c r="AR169" s="89" t="s">
        <v>158</v>
      </c>
      <c r="AT169" s="89" t="s">
        <v>154</v>
      </c>
      <c r="AU169" s="89" t="s">
        <v>80</v>
      </c>
      <c r="AY169" s="6" t="s">
        <v>149</v>
      </c>
      <c r="BE169" s="156">
        <f>IF($N$169="základní",$J$169,0)</f>
        <v>0</v>
      </c>
      <c r="BF169" s="156">
        <f>IF($N$169="snížená",$J$169,0)</f>
        <v>0</v>
      </c>
      <c r="BG169" s="156">
        <f>IF($N$169="zákl. přenesená",$J$169,0)</f>
        <v>0</v>
      </c>
      <c r="BH169" s="156">
        <f>IF($N$169="sníž. přenesená",$J$169,0)</f>
        <v>0</v>
      </c>
      <c r="BI169" s="156">
        <f>IF($N$169="nulová",$J$169,0)</f>
        <v>0</v>
      </c>
      <c r="BJ169" s="89" t="s">
        <v>21</v>
      </c>
      <c r="BK169" s="156">
        <f>ROUND($I$169*$H$169,2)</f>
        <v>0</v>
      </c>
      <c r="BL169" s="89" t="s">
        <v>158</v>
      </c>
      <c r="BM169" s="89" t="s">
        <v>260</v>
      </c>
    </row>
    <row r="170" spans="2:65" s="6" customFormat="1" ht="16.5" customHeight="1" x14ac:dyDescent="0.3">
      <c r="B170" s="23"/>
      <c r="C170" s="24"/>
      <c r="D170" s="157" t="s">
        <v>159</v>
      </c>
      <c r="E170" s="24"/>
      <c r="F170" s="158" t="s">
        <v>528</v>
      </c>
      <c r="G170" s="24"/>
      <c r="H170" s="24"/>
      <c r="J170" s="24"/>
      <c r="K170" s="24"/>
      <c r="L170" s="43"/>
      <c r="M170" s="56"/>
      <c r="N170" s="24"/>
      <c r="O170" s="24"/>
      <c r="P170" s="24"/>
      <c r="Q170" s="24"/>
      <c r="R170" s="24"/>
      <c r="S170" s="24"/>
      <c r="T170" s="57"/>
      <c r="AT170" s="6" t="s">
        <v>159</v>
      </c>
      <c r="AU170" s="6" t="s">
        <v>80</v>
      </c>
    </row>
    <row r="171" spans="2:65" s="6" customFormat="1" ht="15.75" customHeight="1" x14ac:dyDescent="0.3">
      <c r="B171" s="23"/>
      <c r="C171" s="145" t="s">
        <v>171</v>
      </c>
      <c r="D171" s="145" t="s">
        <v>154</v>
      </c>
      <c r="E171" s="146" t="s">
        <v>530</v>
      </c>
      <c r="F171" s="147" t="s">
        <v>531</v>
      </c>
      <c r="G171" s="148" t="s">
        <v>266</v>
      </c>
      <c r="H171" s="149">
        <v>5</v>
      </c>
      <c r="I171" s="150"/>
      <c r="J171" s="151">
        <f>ROUND($I$171*$H$171,2)</f>
        <v>0</v>
      </c>
      <c r="K171" s="147"/>
      <c r="L171" s="43"/>
      <c r="M171" s="152"/>
      <c r="N171" s="153" t="s">
        <v>43</v>
      </c>
      <c r="O171" s="24"/>
      <c r="P171" s="154">
        <f>$O$171*$H$171</f>
        <v>0</v>
      </c>
      <c r="Q171" s="154">
        <v>0</v>
      </c>
      <c r="R171" s="154">
        <f>$Q$171*$H$171</f>
        <v>0</v>
      </c>
      <c r="S171" s="154">
        <v>0</v>
      </c>
      <c r="T171" s="155">
        <f>$S$171*$H$171</f>
        <v>0</v>
      </c>
      <c r="AR171" s="89" t="s">
        <v>158</v>
      </c>
      <c r="AT171" s="89" t="s">
        <v>154</v>
      </c>
      <c r="AU171" s="89" t="s">
        <v>80</v>
      </c>
      <c r="AY171" s="6" t="s">
        <v>149</v>
      </c>
      <c r="BE171" s="156">
        <f>IF($N$171="základní",$J$171,0)</f>
        <v>0</v>
      </c>
      <c r="BF171" s="156">
        <f>IF($N$171="snížená",$J$171,0)</f>
        <v>0</v>
      </c>
      <c r="BG171" s="156">
        <f>IF($N$171="zákl. přenesená",$J$171,0)</f>
        <v>0</v>
      </c>
      <c r="BH171" s="156">
        <f>IF($N$171="sníž. přenesená",$J$171,0)</f>
        <v>0</v>
      </c>
      <c r="BI171" s="156">
        <f>IF($N$171="nulová",$J$171,0)</f>
        <v>0</v>
      </c>
      <c r="BJ171" s="89" t="s">
        <v>21</v>
      </c>
      <c r="BK171" s="156">
        <f>ROUND($I$171*$H$171,2)</f>
        <v>0</v>
      </c>
      <c r="BL171" s="89" t="s">
        <v>158</v>
      </c>
      <c r="BM171" s="89" t="s">
        <v>263</v>
      </c>
    </row>
    <row r="172" spans="2:65" s="6" customFormat="1" ht="16.5" customHeight="1" x14ac:dyDescent="0.3">
      <c r="B172" s="23"/>
      <c r="C172" s="24"/>
      <c r="D172" s="157" t="s">
        <v>159</v>
      </c>
      <c r="E172" s="24"/>
      <c r="F172" s="158" t="s">
        <v>531</v>
      </c>
      <c r="G172" s="24"/>
      <c r="H172" s="24"/>
      <c r="J172" s="24"/>
      <c r="K172" s="24"/>
      <c r="L172" s="43"/>
      <c r="M172" s="176"/>
      <c r="N172" s="177"/>
      <c r="O172" s="177"/>
      <c r="P172" s="177"/>
      <c r="Q172" s="177"/>
      <c r="R172" s="177"/>
      <c r="S172" s="177"/>
      <c r="T172" s="178"/>
      <c r="AT172" s="6" t="s">
        <v>159</v>
      </c>
      <c r="AU172" s="6" t="s">
        <v>80</v>
      </c>
    </row>
    <row r="173" spans="2:65" s="6" customFormat="1" ht="7.5" customHeight="1" x14ac:dyDescent="0.3">
      <c r="B173" s="38"/>
      <c r="C173" s="39"/>
      <c r="D173" s="39"/>
      <c r="E173" s="39"/>
      <c r="F173" s="39"/>
      <c r="G173" s="39"/>
      <c r="H173" s="39"/>
      <c r="I173" s="101"/>
      <c r="J173" s="39"/>
      <c r="K173" s="39"/>
      <c r="L173" s="43"/>
    </row>
    <row r="402" s="2" customFormat="1" ht="14.25" customHeight="1" x14ac:dyDescent="0.3"/>
  </sheetData>
  <sheetProtection password="CC35" sheet="1" objects="1" scenarios="1" formatColumns="0" formatRows="0" sort="0" autoFilter="0"/>
  <autoFilter ref="C81:K81"/>
  <mergeCells count="9">
    <mergeCell ref="E74:H74"/>
    <mergeCell ref="G1:H1"/>
    <mergeCell ref="L2:V2"/>
    <mergeCell ref="E7:H7"/>
    <mergeCell ref="E9:H9"/>
    <mergeCell ref="E24:H24"/>
    <mergeCell ref="E45:H45"/>
    <mergeCell ref="E47:H47"/>
    <mergeCell ref="E72:H72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90"/>
      <c r="C1" s="190"/>
      <c r="D1" s="189" t="s">
        <v>1</v>
      </c>
      <c r="E1" s="190"/>
      <c r="F1" s="191" t="s">
        <v>2014</v>
      </c>
      <c r="G1" s="314" t="s">
        <v>2015</v>
      </c>
      <c r="H1" s="314"/>
      <c r="I1" s="190"/>
      <c r="J1" s="191" t="s">
        <v>2016</v>
      </c>
      <c r="K1" s="189" t="s">
        <v>114</v>
      </c>
      <c r="L1" s="191" t="s">
        <v>2017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7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" t="s">
        <v>104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80</v>
      </c>
    </row>
    <row r="4" spans="1:256" s="2" customFormat="1" ht="37.5" customHeight="1" x14ac:dyDescent="0.3">
      <c r="B4" s="10"/>
      <c r="C4" s="11"/>
      <c r="D4" s="12" t="s">
        <v>115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5" t="str">
        <f>'Rekapitulace stavby'!$K$6</f>
        <v>Boletice - Polná - ekologizace kotelny</v>
      </c>
      <c r="F7" s="307"/>
      <c r="G7" s="307"/>
      <c r="H7" s="307"/>
      <c r="J7" s="11"/>
      <c r="K7" s="13"/>
    </row>
    <row r="8" spans="1:256" s="6" customFormat="1" ht="15.75" customHeight="1" x14ac:dyDescent="0.3">
      <c r="B8" s="23"/>
      <c r="C8" s="24"/>
      <c r="D8" s="19" t="s">
        <v>116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2" t="s">
        <v>1130</v>
      </c>
      <c r="F9" s="295"/>
      <c r="G9" s="295"/>
      <c r="H9" s="295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35</v>
      </c>
      <c r="G12" s="24"/>
      <c r="H12" s="24"/>
      <c r="I12" s="88" t="s">
        <v>24</v>
      </c>
      <c r="J12" s="52" t="str">
        <f>'Rekapitulace stavby'!$AN$8</f>
        <v>27.04.2016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>AS-PO, příspěvková organizace</v>
      </c>
      <c r="F15" s="24"/>
      <c r="G15" s="24"/>
      <c r="H15" s="24"/>
      <c r="I15" s="88" t="s">
        <v>31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32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31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34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31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37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0"/>
      <c r="F24" s="316"/>
      <c r="G24" s="316"/>
      <c r="H24" s="316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38</v>
      </c>
      <c r="E27" s="24"/>
      <c r="F27" s="24"/>
      <c r="G27" s="24"/>
      <c r="H27" s="24"/>
      <c r="J27" s="67">
        <f>ROUND($J$92,2)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40</v>
      </c>
      <c r="G29" s="24"/>
      <c r="H29" s="24"/>
      <c r="I29" s="95" t="s">
        <v>39</v>
      </c>
      <c r="J29" s="28" t="s">
        <v>41</v>
      </c>
      <c r="K29" s="27"/>
    </row>
    <row r="30" spans="2:11" s="6" customFormat="1" ht="15" customHeight="1" x14ac:dyDescent="0.3">
      <c r="B30" s="23"/>
      <c r="C30" s="24"/>
      <c r="D30" s="30" t="s">
        <v>42</v>
      </c>
      <c r="E30" s="30" t="s">
        <v>43</v>
      </c>
      <c r="F30" s="96">
        <f>ROUND(SUM($BE$92:$BE$294),2)</f>
        <v>0</v>
      </c>
      <c r="G30" s="24"/>
      <c r="H30" s="24"/>
      <c r="I30" s="97">
        <v>0.21</v>
      </c>
      <c r="J30" s="96">
        <f>ROUND(ROUND((SUM($BE$92:$BE$294)),2)*$I$30,2)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44</v>
      </c>
      <c r="F31" s="96">
        <f>ROUND(SUM($BF$92:$BF$294),2)</f>
        <v>0</v>
      </c>
      <c r="G31" s="24"/>
      <c r="H31" s="24"/>
      <c r="I31" s="97">
        <v>0.15</v>
      </c>
      <c r="J31" s="96">
        <f>ROUND(ROUND((SUM($BF$92:$BF$294)),2)*$I$31,2)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45</v>
      </c>
      <c r="F32" s="96">
        <f>ROUND(SUM($BG$92:$BG$294),2)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46</v>
      </c>
      <c r="F33" s="96">
        <f>ROUND(SUM($BH$92:$BH$294),2)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47</v>
      </c>
      <c r="F34" s="96">
        <f>ROUND(SUM($BI$92:$BI$294),2)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48</v>
      </c>
      <c r="E36" s="34"/>
      <c r="F36" s="34"/>
      <c r="G36" s="98" t="s">
        <v>49</v>
      </c>
      <c r="H36" s="35" t="s">
        <v>50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5" t="str">
        <f>$E$7</f>
        <v>Boletice - Polná - ekologizace kotelny</v>
      </c>
      <c r="F45" s="295"/>
      <c r="G45" s="295"/>
      <c r="H45" s="295"/>
      <c r="J45" s="24"/>
      <c r="K45" s="27"/>
    </row>
    <row r="46" spans="2:11" s="6" customFormat="1" ht="15" customHeight="1" x14ac:dyDescent="0.3">
      <c r="B46" s="23"/>
      <c r="C46" s="19" t="s">
        <v>116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2" t="str">
        <f>$E$9</f>
        <v>SO 03 Stavba - SO 03 Stavební část</v>
      </c>
      <c r="F47" s="295"/>
      <c r="G47" s="295"/>
      <c r="H47" s="295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27.04.2016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AS-PO, příspěvková organizace</v>
      </c>
      <c r="G51" s="24"/>
      <c r="H51" s="24"/>
      <c r="I51" s="88" t="s">
        <v>34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32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119</v>
      </c>
      <c r="D54" s="32"/>
      <c r="E54" s="32"/>
      <c r="F54" s="32"/>
      <c r="G54" s="32"/>
      <c r="H54" s="32"/>
      <c r="I54" s="106"/>
      <c r="J54" s="107" t="s">
        <v>120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121</v>
      </c>
      <c r="D56" s="24"/>
      <c r="E56" s="24"/>
      <c r="F56" s="24"/>
      <c r="G56" s="24"/>
      <c r="H56" s="24"/>
      <c r="J56" s="67">
        <f>$J$92</f>
        <v>0</v>
      </c>
      <c r="K56" s="27"/>
      <c r="AU56" s="6" t="s">
        <v>122</v>
      </c>
    </row>
    <row r="57" spans="2:47" s="73" customFormat="1" ht="25.5" customHeight="1" x14ac:dyDescent="0.3">
      <c r="B57" s="108"/>
      <c r="C57" s="109"/>
      <c r="D57" s="110" t="s">
        <v>535</v>
      </c>
      <c r="E57" s="110"/>
      <c r="F57" s="110"/>
      <c r="G57" s="110"/>
      <c r="H57" s="110"/>
      <c r="I57" s="111"/>
      <c r="J57" s="112">
        <f>$J$93</f>
        <v>0</v>
      </c>
      <c r="K57" s="113"/>
    </row>
    <row r="58" spans="2:47" s="114" customFormat="1" ht="21" customHeight="1" x14ac:dyDescent="0.3">
      <c r="B58" s="115"/>
      <c r="C58" s="116"/>
      <c r="D58" s="117" t="s">
        <v>536</v>
      </c>
      <c r="E58" s="117"/>
      <c r="F58" s="117"/>
      <c r="G58" s="117"/>
      <c r="H58" s="117"/>
      <c r="I58" s="118"/>
      <c r="J58" s="119">
        <f>$J$94</f>
        <v>0</v>
      </c>
      <c r="K58" s="120"/>
    </row>
    <row r="59" spans="2:47" s="114" customFormat="1" ht="21" customHeight="1" x14ac:dyDescent="0.3">
      <c r="B59" s="115"/>
      <c r="C59" s="116"/>
      <c r="D59" s="117" t="s">
        <v>537</v>
      </c>
      <c r="E59" s="117"/>
      <c r="F59" s="117"/>
      <c r="G59" s="117"/>
      <c r="H59" s="117"/>
      <c r="I59" s="118"/>
      <c r="J59" s="119">
        <f>$J$126</f>
        <v>0</v>
      </c>
      <c r="K59" s="120"/>
    </row>
    <row r="60" spans="2:47" s="114" customFormat="1" ht="21" customHeight="1" x14ac:dyDescent="0.3">
      <c r="B60" s="115"/>
      <c r="C60" s="116"/>
      <c r="D60" s="117" t="s">
        <v>538</v>
      </c>
      <c r="E60" s="117"/>
      <c r="F60" s="117"/>
      <c r="G60" s="117"/>
      <c r="H60" s="117"/>
      <c r="I60" s="118"/>
      <c r="J60" s="119">
        <f>$J$147</f>
        <v>0</v>
      </c>
      <c r="K60" s="120"/>
    </row>
    <row r="61" spans="2:47" s="114" customFormat="1" ht="21" customHeight="1" x14ac:dyDescent="0.3">
      <c r="B61" s="115"/>
      <c r="C61" s="116"/>
      <c r="D61" s="117" t="s">
        <v>539</v>
      </c>
      <c r="E61" s="117"/>
      <c r="F61" s="117"/>
      <c r="G61" s="117"/>
      <c r="H61" s="117"/>
      <c r="I61" s="118"/>
      <c r="J61" s="119">
        <f>$J$181</f>
        <v>0</v>
      </c>
      <c r="K61" s="120"/>
    </row>
    <row r="62" spans="2:47" s="114" customFormat="1" ht="21" customHeight="1" x14ac:dyDescent="0.3">
      <c r="B62" s="115"/>
      <c r="C62" s="116"/>
      <c r="D62" s="117" t="s">
        <v>541</v>
      </c>
      <c r="E62" s="117"/>
      <c r="F62" s="117"/>
      <c r="G62" s="117"/>
      <c r="H62" s="117"/>
      <c r="I62" s="118"/>
      <c r="J62" s="119">
        <f>$J$188</f>
        <v>0</v>
      </c>
      <c r="K62" s="120"/>
    </row>
    <row r="63" spans="2:47" s="114" customFormat="1" ht="21" customHeight="1" x14ac:dyDescent="0.3">
      <c r="B63" s="115"/>
      <c r="C63" s="116"/>
      <c r="D63" s="117" t="s">
        <v>542</v>
      </c>
      <c r="E63" s="117"/>
      <c r="F63" s="117"/>
      <c r="G63" s="117"/>
      <c r="H63" s="117"/>
      <c r="I63" s="118"/>
      <c r="J63" s="119">
        <f>$J$211</f>
        <v>0</v>
      </c>
      <c r="K63" s="120"/>
    </row>
    <row r="64" spans="2:47" s="114" customFormat="1" ht="21" customHeight="1" x14ac:dyDescent="0.3">
      <c r="B64" s="115"/>
      <c r="C64" s="116"/>
      <c r="D64" s="117" t="s">
        <v>543</v>
      </c>
      <c r="E64" s="117"/>
      <c r="F64" s="117"/>
      <c r="G64" s="117"/>
      <c r="H64" s="117"/>
      <c r="I64" s="118"/>
      <c r="J64" s="119">
        <f>$J$250</f>
        <v>0</v>
      </c>
      <c r="K64" s="120"/>
    </row>
    <row r="65" spans="2:12" s="114" customFormat="1" ht="21" customHeight="1" x14ac:dyDescent="0.3">
      <c r="B65" s="115"/>
      <c r="C65" s="116"/>
      <c r="D65" s="117" t="s">
        <v>544</v>
      </c>
      <c r="E65" s="117"/>
      <c r="F65" s="117"/>
      <c r="G65" s="117"/>
      <c r="H65" s="117"/>
      <c r="I65" s="118"/>
      <c r="J65" s="119">
        <f>$J$259</f>
        <v>0</v>
      </c>
      <c r="K65" s="120"/>
    </row>
    <row r="66" spans="2:12" s="114" customFormat="1" ht="21" customHeight="1" x14ac:dyDescent="0.3">
      <c r="B66" s="115"/>
      <c r="C66" s="116"/>
      <c r="D66" s="117" t="s">
        <v>545</v>
      </c>
      <c r="E66" s="117"/>
      <c r="F66" s="117"/>
      <c r="G66" s="117"/>
      <c r="H66" s="117"/>
      <c r="I66" s="118"/>
      <c r="J66" s="119">
        <f>$J$262</f>
        <v>0</v>
      </c>
      <c r="K66" s="120"/>
    </row>
    <row r="67" spans="2:12" s="114" customFormat="1" ht="21" customHeight="1" x14ac:dyDescent="0.3">
      <c r="B67" s="115"/>
      <c r="C67" s="116"/>
      <c r="D67" s="117" t="s">
        <v>548</v>
      </c>
      <c r="E67" s="117"/>
      <c r="F67" s="117"/>
      <c r="G67" s="117"/>
      <c r="H67" s="117"/>
      <c r="I67" s="118"/>
      <c r="J67" s="119">
        <f>$J$263</f>
        <v>0</v>
      </c>
      <c r="K67" s="120"/>
    </row>
    <row r="68" spans="2:12" s="114" customFormat="1" ht="21" customHeight="1" x14ac:dyDescent="0.3">
      <c r="B68" s="115"/>
      <c r="C68" s="116"/>
      <c r="D68" s="117" t="s">
        <v>549</v>
      </c>
      <c r="E68" s="117"/>
      <c r="F68" s="117"/>
      <c r="G68" s="117"/>
      <c r="H68" s="117"/>
      <c r="I68" s="118"/>
      <c r="J68" s="119">
        <f>$J$272</f>
        <v>0</v>
      </c>
      <c r="K68" s="120"/>
    </row>
    <row r="69" spans="2:12" s="114" customFormat="1" ht="21" customHeight="1" x14ac:dyDescent="0.3">
      <c r="B69" s="115"/>
      <c r="C69" s="116"/>
      <c r="D69" s="117" t="s">
        <v>550</v>
      </c>
      <c r="E69" s="117"/>
      <c r="F69" s="117"/>
      <c r="G69" s="117"/>
      <c r="H69" s="117"/>
      <c r="I69" s="118"/>
      <c r="J69" s="119">
        <f>$J$277</f>
        <v>0</v>
      </c>
      <c r="K69" s="120"/>
    </row>
    <row r="70" spans="2:12" s="114" customFormat="1" ht="21" customHeight="1" x14ac:dyDescent="0.3">
      <c r="B70" s="115"/>
      <c r="C70" s="116"/>
      <c r="D70" s="117" t="s">
        <v>551</v>
      </c>
      <c r="E70" s="117"/>
      <c r="F70" s="117"/>
      <c r="G70" s="117"/>
      <c r="H70" s="117"/>
      <c r="I70" s="118"/>
      <c r="J70" s="119">
        <f>$J$286</f>
        <v>0</v>
      </c>
      <c r="K70" s="120"/>
    </row>
    <row r="71" spans="2:12" s="114" customFormat="1" ht="21" customHeight="1" x14ac:dyDescent="0.3">
      <c r="B71" s="115"/>
      <c r="C71" s="116"/>
      <c r="D71" s="117" t="s">
        <v>552</v>
      </c>
      <c r="E71" s="117"/>
      <c r="F71" s="117"/>
      <c r="G71" s="117"/>
      <c r="H71" s="117"/>
      <c r="I71" s="118"/>
      <c r="J71" s="119">
        <f>$J$291</f>
        <v>0</v>
      </c>
      <c r="K71" s="120"/>
    </row>
    <row r="72" spans="2:12" s="114" customFormat="1" ht="21" customHeight="1" x14ac:dyDescent="0.3">
      <c r="B72" s="115"/>
      <c r="C72" s="116"/>
      <c r="D72" s="117" t="s">
        <v>553</v>
      </c>
      <c r="E72" s="117"/>
      <c r="F72" s="117"/>
      <c r="G72" s="117"/>
      <c r="H72" s="117"/>
      <c r="I72" s="118"/>
      <c r="J72" s="119">
        <f>$J$292</f>
        <v>0</v>
      </c>
      <c r="K72" s="120"/>
    </row>
    <row r="73" spans="2:12" s="6" customFormat="1" ht="22.5" customHeight="1" x14ac:dyDescent="0.3">
      <c r="B73" s="23"/>
      <c r="C73" s="24"/>
      <c r="D73" s="24"/>
      <c r="E73" s="24"/>
      <c r="F73" s="24"/>
      <c r="G73" s="24"/>
      <c r="H73" s="24"/>
      <c r="J73" s="24"/>
      <c r="K73" s="27"/>
    </row>
    <row r="74" spans="2:12" s="6" customFormat="1" ht="7.5" customHeight="1" x14ac:dyDescent="0.3">
      <c r="B74" s="38"/>
      <c r="C74" s="39"/>
      <c r="D74" s="39"/>
      <c r="E74" s="39"/>
      <c r="F74" s="39"/>
      <c r="G74" s="39"/>
      <c r="H74" s="39"/>
      <c r="I74" s="101"/>
      <c r="J74" s="39"/>
      <c r="K74" s="40"/>
    </row>
    <row r="78" spans="2:12" s="6" customFormat="1" ht="7.5" customHeight="1" x14ac:dyDescent="0.3">
      <c r="B78" s="41"/>
      <c r="C78" s="42"/>
      <c r="D78" s="42"/>
      <c r="E78" s="42"/>
      <c r="F78" s="42"/>
      <c r="G78" s="42"/>
      <c r="H78" s="42"/>
      <c r="I78" s="103"/>
      <c r="J78" s="42"/>
      <c r="K78" s="42"/>
      <c r="L78" s="43"/>
    </row>
    <row r="79" spans="2:12" s="6" customFormat="1" ht="37.5" customHeight="1" x14ac:dyDescent="0.3">
      <c r="B79" s="23"/>
      <c r="C79" s="12" t="s">
        <v>133</v>
      </c>
      <c r="D79" s="24"/>
      <c r="E79" s="24"/>
      <c r="F79" s="24"/>
      <c r="G79" s="24"/>
      <c r="H79" s="24"/>
      <c r="J79" s="24"/>
      <c r="K79" s="24"/>
      <c r="L79" s="43"/>
    </row>
    <row r="80" spans="2:12" s="6" customFormat="1" ht="7.5" customHeight="1" x14ac:dyDescent="0.3">
      <c r="B80" s="23"/>
      <c r="C80" s="24"/>
      <c r="D80" s="24"/>
      <c r="E80" s="24"/>
      <c r="F80" s="24"/>
      <c r="G80" s="24"/>
      <c r="H80" s="24"/>
      <c r="J80" s="24"/>
      <c r="K80" s="24"/>
      <c r="L80" s="43"/>
    </row>
    <row r="81" spans="2:65" s="6" customFormat="1" ht="15" customHeight="1" x14ac:dyDescent="0.3">
      <c r="B81" s="23"/>
      <c r="C81" s="19" t="s">
        <v>16</v>
      </c>
      <c r="D81" s="24"/>
      <c r="E81" s="24"/>
      <c r="F81" s="24"/>
      <c r="G81" s="24"/>
      <c r="H81" s="24"/>
      <c r="J81" s="24"/>
      <c r="K81" s="24"/>
      <c r="L81" s="43"/>
    </row>
    <row r="82" spans="2:65" s="6" customFormat="1" ht="16.5" customHeight="1" x14ac:dyDescent="0.3">
      <c r="B82" s="23"/>
      <c r="C82" s="24"/>
      <c r="D82" s="24"/>
      <c r="E82" s="315" t="str">
        <f>$E$7</f>
        <v>Boletice - Polná - ekologizace kotelny</v>
      </c>
      <c r="F82" s="295"/>
      <c r="G82" s="295"/>
      <c r="H82" s="295"/>
      <c r="J82" s="24"/>
      <c r="K82" s="24"/>
      <c r="L82" s="43"/>
    </row>
    <row r="83" spans="2:65" s="6" customFormat="1" ht="15" customHeight="1" x14ac:dyDescent="0.3">
      <c r="B83" s="23"/>
      <c r="C83" s="19" t="s">
        <v>116</v>
      </c>
      <c r="D83" s="24"/>
      <c r="E83" s="24"/>
      <c r="F83" s="24"/>
      <c r="G83" s="24"/>
      <c r="H83" s="24"/>
      <c r="J83" s="24"/>
      <c r="K83" s="24"/>
      <c r="L83" s="43"/>
    </row>
    <row r="84" spans="2:65" s="6" customFormat="1" ht="19.5" customHeight="1" x14ac:dyDescent="0.3">
      <c r="B84" s="23"/>
      <c r="C84" s="24"/>
      <c r="D84" s="24"/>
      <c r="E84" s="292" t="str">
        <f>$E$9</f>
        <v>SO 03 Stavba - SO 03 Stavební část</v>
      </c>
      <c r="F84" s="295"/>
      <c r="G84" s="295"/>
      <c r="H84" s="295"/>
      <c r="J84" s="24"/>
      <c r="K84" s="24"/>
      <c r="L84" s="43"/>
    </row>
    <row r="85" spans="2:65" s="6" customFormat="1" ht="7.5" customHeight="1" x14ac:dyDescent="0.3">
      <c r="B85" s="23"/>
      <c r="C85" s="24"/>
      <c r="D85" s="24"/>
      <c r="E85" s="24"/>
      <c r="F85" s="24"/>
      <c r="G85" s="24"/>
      <c r="H85" s="24"/>
      <c r="J85" s="24"/>
      <c r="K85" s="24"/>
      <c r="L85" s="43"/>
    </row>
    <row r="86" spans="2:65" s="6" customFormat="1" ht="18.75" customHeight="1" x14ac:dyDescent="0.3">
      <c r="B86" s="23"/>
      <c r="C86" s="19" t="s">
        <v>22</v>
      </c>
      <c r="D86" s="24"/>
      <c r="E86" s="24"/>
      <c r="F86" s="17" t="str">
        <f>$F$12</f>
        <v xml:space="preserve"> </v>
      </c>
      <c r="G86" s="24"/>
      <c r="H86" s="24"/>
      <c r="I86" s="88" t="s">
        <v>24</v>
      </c>
      <c r="J86" s="52" t="str">
        <f>IF($J$12="","",$J$12)</f>
        <v>27.04.2016</v>
      </c>
      <c r="K86" s="24"/>
      <c r="L86" s="43"/>
    </row>
    <row r="87" spans="2:65" s="6" customFormat="1" ht="7.5" customHeight="1" x14ac:dyDescent="0.3">
      <c r="B87" s="23"/>
      <c r="C87" s="24"/>
      <c r="D87" s="24"/>
      <c r="E87" s="24"/>
      <c r="F87" s="24"/>
      <c r="G87" s="24"/>
      <c r="H87" s="24"/>
      <c r="J87" s="24"/>
      <c r="K87" s="24"/>
      <c r="L87" s="43"/>
    </row>
    <row r="88" spans="2:65" s="6" customFormat="1" ht="15.75" customHeight="1" x14ac:dyDescent="0.3">
      <c r="B88" s="23"/>
      <c r="C88" s="19" t="s">
        <v>28</v>
      </c>
      <c r="D88" s="24"/>
      <c r="E88" s="24"/>
      <c r="F88" s="17" t="str">
        <f>$E$15</f>
        <v>AS-PO, příspěvková organizace</v>
      </c>
      <c r="G88" s="24"/>
      <c r="H88" s="24"/>
      <c r="I88" s="88" t="s">
        <v>34</v>
      </c>
      <c r="J88" s="17" t="str">
        <f>$E$21</f>
        <v xml:space="preserve"> </v>
      </c>
      <c r="K88" s="24"/>
      <c r="L88" s="43"/>
    </row>
    <row r="89" spans="2:65" s="6" customFormat="1" ht="15" customHeight="1" x14ac:dyDescent="0.3">
      <c r="B89" s="23"/>
      <c r="C89" s="19" t="s">
        <v>32</v>
      </c>
      <c r="D89" s="24"/>
      <c r="E89" s="24"/>
      <c r="F89" s="17" t="str">
        <f>IF($E$18="","",$E$18)</f>
        <v/>
      </c>
      <c r="G89" s="24"/>
      <c r="H89" s="24"/>
      <c r="J89" s="24"/>
      <c r="K89" s="24"/>
      <c r="L89" s="43"/>
    </row>
    <row r="90" spans="2:65" s="6" customFormat="1" ht="11.25" customHeight="1" x14ac:dyDescent="0.3">
      <c r="B90" s="23"/>
      <c r="C90" s="24"/>
      <c r="D90" s="24"/>
      <c r="E90" s="24"/>
      <c r="F90" s="24"/>
      <c r="G90" s="24"/>
      <c r="H90" s="24"/>
      <c r="J90" s="24"/>
      <c r="K90" s="24"/>
      <c r="L90" s="43"/>
    </row>
    <row r="91" spans="2:65" s="121" customFormat="1" ht="30" customHeight="1" x14ac:dyDescent="0.3">
      <c r="B91" s="122"/>
      <c r="C91" s="123" t="s">
        <v>134</v>
      </c>
      <c r="D91" s="124" t="s">
        <v>57</v>
      </c>
      <c r="E91" s="124" t="s">
        <v>53</v>
      </c>
      <c r="F91" s="124" t="s">
        <v>135</v>
      </c>
      <c r="G91" s="124" t="s">
        <v>136</v>
      </c>
      <c r="H91" s="124" t="s">
        <v>137</v>
      </c>
      <c r="I91" s="125" t="s">
        <v>138</v>
      </c>
      <c r="J91" s="124" t="s">
        <v>139</v>
      </c>
      <c r="K91" s="126" t="s">
        <v>140</v>
      </c>
      <c r="L91" s="127"/>
      <c r="M91" s="59" t="s">
        <v>141</v>
      </c>
      <c r="N91" s="60" t="s">
        <v>42</v>
      </c>
      <c r="O91" s="60" t="s">
        <v>142</v>
      </c>
      <c r="P91" s="60" t="s">
        <v>143</v>
      </c>
      <c r="Q91" s="60" t="s">
        <v>144</v>
      </c>
      <c r="R91" s="60" t="s">
        <v>145</v>
      </c>
      <c r="S91" s="60" t="s">
        <v>146</v>
      </c>
      <c r="T91" s="61" t="s">
        <v>147</v>
      </c>
    </row>
    <row r="92" spans="2:65" s="6" customFormat="1" ht="30" customHeight="1" x14ac:dyDescent="0.35">
      <c r="B92" s="23"/>
      <c r="C92" s="66" t="s">
        <v>121</v>
      </c>
      <c r="D92" s="24"/>
      <c r="E92" s="24"/>
      <c r="F92" s="24"/>
      <c r="G92" s="24"/>
      <c r="H92" s="24"/>
      <c r="J92" s="128">
        <f>$BK$92</f>
        <v>0</v>
      </c>
      <c r="K92" s="24"/>
      <c r="L92" s="43"/>
      <c r="M92" s="63"/>
      <c r="N92" s="64"/>
      <c r="O92" s="64"/>
      <c r="P92" s="129">
        <f>$P$93</f>
        <v>0</v>
      </c>
      <c r="Q92" s="64"/>
      <c r="R92" s="129">
        <f>$R$93</f>
        <v>0</v>
      </c>
      <c r="S92" s="64"/>
      <c r="T92" s="130">
        <f>$T$93</f>
        <v>0</v>
      </c>
      <c r="AT92" s="6" t="s">
        <v>71</v>
      </c>
      <c r="AU92" s="6" t="s">
        <v>122</v>
      </c>
      <c r="BK92" s="131">
        <f>$BK$93</f>
        <v>0</v>
      </c>
    </row>
    <row r="93" spans="2:65" s="132" customFormat="1" ht="37.5" customHeight="1" x14ac:dyDescent="0.35">
      <c r="B93" s="133"/>
      <c r="C93" s="134"/>
      <c r="D93" s="134" t="s">
        <v>71</v>
      </c>
      <c r="E93" s="135" t="s">
        <v>554</v>
      </c>
      <c r="F93" s="135" t="s">
        <v>555</v>
      </c>
      <c r="G93" s="134"/>
      <c r="H93" s="134"/>
      <c r="J93" s="136">
        <f>$BK$93</f>
        <v>0</v>
      </c>
      <c r="K93" s="134"/>
      <c r="L93" s="137"/>
      <c r="M93" s="138"/>
      <c r="N93" s="134"/>
      <c r="O93" s="134"/>
      <c r="P93" s="139">
        <f>$P$94+$P$126+$P$147+$P$181+$P$188+$P$211+$P$250+$P$259+$P$262+$P$263+$P$272+$P$277+$P$286+$P$291+$P$292</f>
        <v>0</v>
      </c>
      <c r="Q93" s="134"/>
      <c r="R93" s="139">
        <f>$R$94+$R$126+$R$147+$R$181+$R$188+$R$211+$R$250+$R$259+$R$262+$R$263+$R$272+$R$277+$R$286+$R$291+$R$292</f>
        <v>0</v>
      </c>
      <c r="S93" s="134"/>
      <c r="T93" s="140">
        <f>$T$94+$T$126+$T$147+$T$181+$T$188+$T$211+$T$250+$T$259+$T$262+$T$263+$T$272+$T$277+$T$286+$T$291+$T$292</f>
        <v>0</v>
      </c>
      <c r="AR93" s="141" t="s">
        <v>21</v>
      </c>
      <c r="AT93" s="141" t="s">
        <v>71</v>
      </c>
      <c r="AU93" s="141" t="s">
        <v>72</v>
      </c>
      <c r="AY93" s="141" t="s">
        <v>149</v>
      </c>
      <c r="BK93" s="142">
        <f>$BK$94+$BK$126+$BK$147+$BK$181+$BK$188+$BK$211+$BK$250+$BK$259+$BK$262+$BK$263+$BK$272+$BK$277+$BK$286+$BK$291+$BK$292</f>
        <v>0</v>
      </c>
    </row>
    <row r="94" spans="2:65" s="132" customFormat="1" ht="21" customHeight="1" x14ac:dyDescent="0.3">
      <c r="B94" s="133"/>
      <c r="C94" s="134"/>
      <c r="D94" s="134" t="s">
        <v>71</v>
      </c>
      <c r="E94" s="143" t="s">
        <v>21</v>
      </c>
      <c r="F94" s="143" t="s">
        <v>556</v>
      </c>
      <c r="G94" s="134"/>
      <c r="H94" s="134"/>
      <c r="J94" s="144">
        <f>$BK$94</f>
        <v>0</v>
      </c>
      <c r="K94" s="134"/>
      <c r="L94" s="137"/>
      <c r="M94" s="138"/>
      <c r="N94" s="134"/>
      <c r="O94" s="134"/>
      <c r="P94" s="139">
        <f>SUM($P$95:$P$125)</f>
        <v>0</v>
      </c>
      <c r="Q94" s="134"/>
      <c r="R94" s="139">
        <f>SUM($R$95:$R$125)</f>
        <v>0</v>
      </c>
      <c r="S94" s="134"/>
      <c r="T94" s="140">
        <f>SUM($T$95:$T$125)</f>
        <v>0</v>
      </c>
      <c r="AR94" s="141" t="s">
        <v>21</v>
      </c>
      <c r="AT94" s="141" t="s">
        <v>71</v>
      </c>
      <c r="AU94" s="141" t="s">
        <v>21</v>
      </c>
      <c r="AY94" s="141" t="s">
        <v>149</v>
      </c>
      <c r="BK94" s="142">
        <f>SUM($BK$95:$BK$125)</f>
        <v>0</v>
      </c>
    </row>
    <row r="95" spans="2:65" s="6" customFormat="1" ht="15.75" customHeight="1" x14ac:dyDescent="0.3">
      <c r="B95" s="23"/>
      <c r="C95" s="145" t="s">
        <v>21</v>
      </c>
      <c r="D95" s="145" t="s">
        <v>154</v>
      </c>
      <c r="E95" s="146" t="s">
        <v>570</v>
      </c>
      <c r="F95" s="147" t="s">
        <v>571</v>
      </c>
      <c r="G95" s="148" t="s">
        <v>572</v>
      </c>
      <c r="H95" s="149">
        <v>14.318</v>
      </c>
      <c r="I95" s="150"/>
      <c r="J95" s="151">
        <f>ROUND($I$95*$H$95,2)</f>
        <v>0</v>
      </c>
      <c r="K95" s="147" t="s">
        <v>560</v>
      </c>
      <c r="L95" s="43"/>
      <c r="M95" s="152"/>
      <c r="N95" s="153" t="s">
        <v>43</v>
      </c>
      <c r="O95" s="24"/>
      <c r="P95" s="154">
        <f>$O$95*$H$95</f>
        <v>0</v>
      </c>
      <c r="Q95" s="154">
        <v>0</v>
      </c>
      <c r="R95" s="154">
        <f>$Q$95*$H$95</f>
        <v>0</v>
      </c>
      <c r="S95" s="154">
        <v>0</v>
      </c>
      <c r="T95" s="155">
        <f>$S$95*$H$95</f>
        <v>0</v>
      </c>
      <c r="AR95" s="89" t="s">
        <v>158</v>
      </c>
      <c r="AT95" s="89" t="s">
        <v>154</v>
      </c>
      <c r="AU95" s="89" t="s">
        <v>80</v>
      </c>
      <c r="AY95" s="6" t="s">
        <v>149</v>
      </c>
      <c r="BE95" s="156">
        <f>IF($N$95="základní",$J$95,0)</f>
        <v>0</v>
      </c>
      <c r="BF95" s="156">
        <f>IF($N$95="snížená",$J$95,0)</f>
        <v>0</v>
      </c>
      <c r="BG95" s="156">
        <f>IF($N$95="zákl. přenesená",$J$95,0)</f>
        <v>0</v>
      </c>
      <c r="BH95" s="156">
        <f>IF($N$95="sníž. přenesená",$J$95,0)</f>
        <v>0</v>
      </c>
      <c r="BI95" s="156">
        <f>IF($N$95="nulová",$J$95,0)</f>
        <v>0</v>
      </c>
      <c r="BJ95" s="89" t="s">
        <v>21</v>
      </c>
      <c r="BK95" s="156">
        <f>ROUND($I$95*$H$95,2)</f>
        <v>0</v>
      </c>
      <c r="BL95" s="89" t="s">
        <v>158</v>
      </c>
      <c r="BM95" s="89" t="s">
        <v>21</v>
      </c>
    </row>
    <row r="96" spans="2:65" s="6" customFormat="1" ht="16.5" customHeight="1" x14ac:dyDescent="0.3">
      <c r="B96" s="23"/>
      <c r="C96" s="24"/>
      <c r="D96" s="157" t="s">
        <v>159</v>
      </c>
      <c r="E96" s="24"/>
      <c r="F96" s="158" t="s">
        <v>573</v>
      </c>
      <c r="G96" s="24"/>
      <c r="H96" s="24"/>
      <c r="J96" s="24"/>
      <c r="K96" s="24"/>
      <c r="L96" s="43"/>
      <c r="M96" s="56"/>
      <c r="N96" s="24"/>
      <c r="O96" s="24"/>
      <c r="P96" s="24"/>
      <c r="Q96" s="24"/>
      <c r="R96" s="24"/>
      <c r="S96" s="24"/>
      <c r="T96" s="57"/>
      <c r="AT96" s="6" t="s">
        <v>159</v>
      </c>
      <c r="AU96" s="6" t="s">
        <v>80</v>
      </c>
    </row>
    <row r="97" spans="2:65" s="6" customFormat="1" ht="15.75" customHeight="1" x14ac:dyDescent="0.3">
      <c r="B97" s="23"/>
      <c r="C97" s="145" t="s">
        <v>80</v>
      </c>
      <c r="D97" s="145" t="s">
        <v>154</v>
      </c>
      <c r="E97" s="146" t="s">
        <v>574</v>
      </c>
      <c r="F97" s="147" t="s">
        <v>575</v>
      </c>
      <c r="G97" s="148" t="s">
        <v>572</v>
      </c>
      <c r="H97" s="149">
        <v>3.823</v>
      </c>
      <c r="I97" s="150"/>
      <c r="J97" s="151">
        <f>ROUND($I$97*$H$97,2)</f>
        <v>0</v>
      </c>
      <c r="K97" s="147" t="s">
        <v>560</v>
      </c>
      <c r="L97" s="43"/>
      <c r="M97" s="152"/>
      <c r="N97" s="153" t="s">
        <v>43</v>
      </c>
      <c r="O97" s="24"/>
      <c r="P97" s="154">
        <f>$O$97*$H$97</f>
        <v>0</v>
      </c>
      <c r="Q97" s="154">
        <v>0</v>
      </c>
      <c r="R97" s="154">
        <f>$Q$97*$H$97</f>
        <v>0</v>
      </c>
      <c r="S97" s="154">
        <v>0</v>
      </c>
      <c r="T97" s="155">
        <f>$S$97*$H$97</f>
        <v>0</v>
      </c>
      <c r="AR97" s="89" t="s">
        <v>158</v>
      </c>
      <c r="AT97" s="89" t="s">
        <v>154</v>
      </c>
      <c r="AU97" s="89" t="s">
        <v>80</v>
      </c>
      <c r="AY97" s="6" t="s">
        <v>149</v>
      </c>
      <c r="BE97" s="156">
        <f>IF($N$97="základní",$J$97,0)</f>
        <v>0</v>
      </c>
      <c r="BF97" s="156">
        <f>IF($N$97="snížená",$J$97,0)</f>
        <v>0</v>
      </c>
      <c r="BG97" s="156">
        <f>IF($N$97="zákl. přenesená",$J$97,0)</f>
        <v>0</v>
      </c>
      <c r="BH97" s="156">
        <f>IF($N$97="sníž. přenesená",$J$97,0)</f>
        <v>0</v>
      </c>
      <c r="BI97" s="156">
        <f>IF($N$97="nulová",$J$97,0)</f>
        <v>0</v>
      </c>
      <c r="BJ97" s="89" t="s">
        <v>21</v>
      </c>
      <c r="BK97" s="156">
        <f>ROUND($I$97*$H$97,2)</f>
        <v>0</v>
      </c>
      <c r="BL97" s="89" t="s">
        <v>158</v>
      </c>
      <c r="BM97" s="89" t="s">
        <v>80</v>
      </c>
    </row>
    <row r="98" spans="2:65" s="6" customFormat="1" ht="27" customHeight="1" x14ac:dyDescent="0.3">
      <c r="B98" s="23"/>
      <c r="C98" s="24"/>
      <c r="D98" s="157" t="s">
        <v>159</v>
      </c>
      <c r="E98" s="24"/>
      <c r="F98" s="158" t="s">
        <v>576</v>
      </c>
      <c r="G98" s="24"/>
      <c r="H98" s="24"/>
      <c r="J98" s="24"/>
      <c r="K98" s="24"/>
      <c r="L98" s="43"/>
      <c r="M98" s="56"/>
      <c r="N98" s="24"/>
      <c r="O98" s="24"/>
      <c r="P98" s="24"/>
      <c r="Q98" s="24"/>
      <c r="R98" s="24"/>
      <c r="S98" s="24"/>
      <c r="T98" s="57"/>
      <c r="AT98" s="6" t="s">
        <v>159</v>
      </c>
      <c r="AU98" s="6" t="s">
        <v>80</v>
      </c>
    </row>
    <row r="99" spans="2:65" s="6" customFormat="1" ht="15.75" customHeight="1" x14ac:dyDescent="0.3">
      <c r="B99" s="23"/>
      <c r="C99" s="145" t="s">
        <v>162</v>
      </c>
      <c r="D99" s="145" t="s">
        <v>154</v>
      </c>
      <c r="E99" s="146" t="s">
        <v>581</v>
      </c>
      <c r="F99" s="147" t="s">
        <v>582</v>
      </c>
      <c r="G99" s="148" t="s">
        <v>572</v>
      </c>
      <c r="H99" s="149">
        <v>37.595999999999997</v>
      </c>
      <c r="I99" s="150"/>
      <c r="J99" s="151">
        <f>ROUND($I$99*$H$99,2)</f>
        <v>0</v>
      </c>
      <c r="K99" s="147" t="s">
        <v>560</v>
      </c>
      <c r="L99" s="43"/>
      <c r="M99" s="152"/>
      <c r="N99" s="153" t="s">
        <v>43</v>
      </c>
      <c r="O99" s="24"/>
      <c r="P99" s="154">
        <f>$O$99*$H$99</f>
        <v>0</v>
      </c>
      <c r="Q99" s="154">
        <v>0</v>
      </c>
      <c r="R99" s="154">
        <f>$Q$99*$H$99</f>
        <v>0</v>
      </c>
      <c r="S99" s="154">
        <v>0</v>
      </c>
      <c r="T99" s="155">
        <f>$S$99*$H$99</f>
        <v>0</v>
      </c>
      <c r="AR99" s="89" t="s">
        <v>158</v>
      </c>
      <c r="AT99" s="89" t="s">
        <v>154</v>
      </c>
      <c r="AU99" s="89" t="s">
        <v>80</v>
      </c>
      <c r="AY99" s="6" t="s">
        <v>149</v>
      </c>
      <c r="BE99" s="156">
        <f>IF($N$99="základní",$J$99,0)</f>
        <v>0</v>
      </c>
      <c r="BF99" s="156">
        <f>IF($N$99="snížená",$J$99,0)</f>
        <v>0</v>
      </c>
      <c r="BG99" s="156">
        <f>IF($N$99="zákl. přenesená",$J$99,0)</f>
        <v>0</v>
      </c>
      <c r="BH99" s="156">
        <f>IF($N$99="sníž. přenesená",$J$99,0)</f>
        <v>0</v>
      </c>
      <c r="BI99" s="156">
        <f>IF($N$99="nulová",$J$99,0)</f>
        <v>0</v>
      </c>
      <c r="BJ99" s="89" t="s">
        <v>21</v>
      </c>
      <c r="BK99" s="156">
        <f>ROUND($I$99*$H$99,2)</f>
        <v>0</v>
      </c>
      <c r="BL99" s="89" t="s">
        <v>158</v>
      </c>
      <c r="BM99" s="89" t="s">
        <v>162</v>
      </c>
    </row>
    <row r="100" spans="2:65" s="6" customFormat="1" ht="27" customHeight="1" x14ac:dyDescent="0.3">
      <c r="B100" s="23"/>
      <c r="C100" s="24"/>
      <c r="D100" s="157" t="s">
        <v>159</v>
      </c>
      <c r="E100" s="24"/>
      <c r="F100" s="158" t="s">
        <v>583</v>
      </c>
      <c r="G100" s="24"/>
      <c r="H100" s="24"/>
      <c r="J100" s="24"/>
      <c r="K100" s="24"/>
      <c r="L100" s="43"/>
      <c r="M100" s="56"/>
      <c r="N100" s="24"/>
      <c r="O100" s="24"/>
      <c r="P100" s="24"/>
      <c r="Q100" s="24"/>
      <c r="R100" s="24"/>
      <c r="S100" s="24"/>
      <c r="T100" s="57"/>
      <c r="AT100" s="6" t="s">
        <v>159</v>
      </c>
      <c r="AU100" s="6" t="s">
        <v>80</v>
      </c>
    </row>
    <row r="101" spans="2:65" s="6" customFormat="1" ht="15.75" customHeight="1" x14ac:dyDescent="0.3">
      <c r="B101" s="159"/>
      <c r="C101" s="160"/>
      <c r="D101" s="161" t="s">
        <v>274</v>
      </c>
      <c r="E101" s="160"/>
      <c r="F101" s="162" t="s">
        <v>1131</v>
      </c>
      <c r="G101" s="160"/>
      <c r="H101" s="163">
        <v>4.5</v>
      </c>
      <c r="J101" s="160"/>
      <c r="K101" s="160"/>
      <c r="L101" s="164"/>
      <c r="M101" s="165"/>
      <c r="N101" s="160"/>
      <c r="O101" s="160"/>
      <c r="P101" s="160"/>
      <c r="Q101" s="160"/>
      <c r="R101" s="160"/>
      <c r="S101" s="160"/>
      <c r="T101" s="166"/>
      <c r="AT101" s="167" t="s">
        <v>274</v>
      </c>
      <c r="AU101" s="167" t="s">
        <v>80</v>
      </c>
      <c r="AV101" s="167" t="s">
        <v>80</v>
      </c>
      <c r="AW101" s="167" t="s">
        <v>122</v>
      </c>
      <c r="AX101" s="167" t="s">
        <v>72</v>
      </c>
      <c r="AY101" s="167" t="s">
        <v>149</v>
      </c>
    </row>
    <row r="102" spans="2:65" s="6" customFormat="1" ht="15.75" customHeight="1" x14ac:dyDescent="0.3">
      <c r="B102" s="159"/>
      <c r="C102" s="160"/>
      <c r="D102" s="161" t="s">
        <v>274</v>
      </c>
      <c r="E102" s="160"/>
      <c r="F102" s="162" t="s">
        <v>1132</v>
      </c>
      <c r="G102" s="160"/>
      <c r="H102" s="163">
        <v>22</v>
      </c>
      <c r="J102" s="160"/>
      <c r="K102" s="160"/>
      <c r="L102" s="164"/>
      <c r="M102" s="165"/>
      <c r="N102" s="160"/>
      <c r="O102" s="160"/>
      <c r="P102" s="160"/>
      <c r="Q102" s="160"/>
      <c r="R102" s="160"/>
      <c r="S102" s="160"/>
      <c r="T102" s="166"/>
      <c r="AT102" s="167" t="s">
        <v>274</v>
      </c>
      <c r="AU102" s="167" t="s">
        <v>80</v>
      </c>
      <c r="AV102" s="167" t="s">
        <v>80</v>
      </c>
      <c r="AW102" s="167" t="s">
        <v>122</v>
      </c>
      <c r="AX102" s="167" t="s">
        <v>72</v>
      </c>
      <c r="AY102" s="167" t="s">
        <v>149</v>
      </c>
    </row>
    <row r="103" spans="2:65" s="6" customFormat="1" ht="15.75" customHeight="1" x14ac:dyDescent="0.3">
      <c r="B103" s="159"/>
      <c r="C103" s="160"/>
      <c r="D103" s="161" t="s">
        <v>274</v>
      </c>
      <c r="E103" s="160"/>
      <c r="F103" s="162" t="s">
        <v>1133</v>
      </c>
      <c r="G103" s="160"/>
      <c r="H103" s="163">
        <v>2.1360000000000001</v>
      </c>
      <c r="J103" s="160"/>
      <c r="K103" s="160"/>
      <c r="L103" s="164"/>
      <c r="M103" s="165"/>
      <c r="N103" s="160"/>
      <c r="O103" s="160"/>
      <c r="P103" s="160"/>
      <c r="Q103" s="160"/>
      <c r="R103" s="160"/>
      <c r="S103" s="160"/>
      <c r="T103" s="166"/>
      <c r="AT103" s="167" t="s">
        <v>274</v>
      </c>
      <c r="AU103" s="167" t="s">
        <v>80</v>
      </c>
      <c r="AV103" s="167" t="s">
        <v>80</v>
      </c>
      <c r="AW103" s="167" t="s">
        <v>122</v>
      </c>
      <c r="AX103" s="167" t="s">
        <v>72</v>
      </c>
      <c r="AY103" s="167" t="s">
        <v>149</v>
      </c>
    </row>
    <row r="104" spans="2:65" s="6" customFormat="1" ht="15.75" customHeight="1" x14ac:dyDescent="0.3">
      <c r="B104" s="159"/>
      <c r="C104" s="160"/>
      <c r="D104" s="161" t="s">
        <v>274</v>
      </c>
      <c r="E104" s="160"/>
      <c r="F104" s="162" t="s">
        <v>1134</v>
      </c>
      <c r="G104" s="160"/>
      <c r="H104" s="163">
        <v>8.9600000000000009</v>
      </c>
      <c r="J104" s="160"/>
      <c r="K104" s="160"/>
      <c r="L104" s="164"/>
      <c r="M104" s="165"/>
      <c r="N104" s="160"/>
      <c r="O104" s="160"/>
      <c r="P104" s="160"/>
      <c r="Q104" s="160"/>
      <c r="R104" s="160"/>
      <c r="S104" s="160"/>
      <c r="T104" s="166"/>
      <c r="AT104" s="167" t="s">
        <v>274</v>
      </c>
      <c r="AU104" s="167" t="s">
        <v>80</v>
      </c>
      <c r="AV104" s="167" t="s">
        <v>80</v>
      </c>
      <c r="AW104" s="167" t="s">
        <v>122</v>
      </c>
      <c r="AX104" s="167" t="s">
        <v>72</v>
      </c>
      <c r="AY104" s="167" t="s">
        <v>149</v>
      </c>
    </row>
    <row r="105" spans="2:65" s="6" customFormat="1" ht="15.75" customHeight="1" x14ac:dyDescent="0.3">
      <c r="B105" s="168"/>
      <c r="C105" s="169"/>
      <c r="D105" s="161" t="s">
        <v>274</v>
      </c>
      <c r="E105" s="169"/>
      <c r="F105" s="170" t="s">
        <v>276</v>
      </c>
      <c r="G105" s="169"/>
      <c r="H105" s="171">
        <v>37.595999999999997</v>
      </c>
      <c r="J105" s="169"/>
      <c r="K105" s="169"/>
      <c r="L105" s="172"/>
      <c r="M105" s="173"/>
      <c r="N105" s="169"/>
      <c r="O105" s="169"/>
      <c r="P105" s="169"/>
      <c r="Q105" s="169"/>
      <c r="R105" s="169"/>
      <c r="S105" s="169"/>
      <c r="T105" s="174"/>
      <c r="AT105" s="175" t="s">
        <v>274</v>
      </c>
      <c r="AU105" s="175" t="s">
        <v>80</v>
      </c>
      <c r="AV105" s="175" t="s">
        <v>158</v>
      </c>
      <c r="AW105" s="175" t="s">
        <v>122</v>
      </c>
      <c r="AX105" s="175" t="s">
        <v>21</v>
      </c>
      <c r="AY105" s="175" t="s">
        <v>149</v>
      </c>
    </row>
    <row r="106" spans="2:65" s="6" customFormat="1" ht="15.75" customHeight="1" x14ac:dyDescent="0.3">
      <c r="B106" s="23"/>
      <c r="C106" s="145" t="s">
        <v>158</v>
      </c>
      <c r="D106" s="145" t="s">
        <v>154</v>
      </c>
      <c r="E106" s="146" t="s">
        <v>589</v>
      </c>
      <c r="F106" s="147" t="s">
        <v>590</v>
      </c>
      <c r="G106" s="148" t="s">
        <v>572</v>
      </c>
      <c r="H106" s="149">
        <v>2.3039999999999998</v>
      </c>
      <c r="I106" s="150"/>
      <c r="J106" s="151">
        <f>ROUND($I$106*$H$106,2)</f>
        <v>0</v>
      </c>
      <c r="K106" s="147" t="s">
        <v>560</v>
      </c>
      <c r="L106" s="43"/>
      <c r="M106" s="152"/>
      <c r="N106" s="153" t="s">
        <v>43</v>
      </c>
      <c r="O106" s="24"/>
      <c r="P106" s="154">
        <f>$O$106*$H$106</f>
        <v>0</v>
      </c>
      <c r="Q106" s="154">
        <v>0</v>
      </c>
      <c r="R106" s="154">
        <f>$Q$106*$H$106</f>
        <v>0</v>
      </c>
      <c r="S106" s="154">
        <v>0</v>
      </c>
      <c r="T106" s="155">
        <f>$S$106*$H$106</f>
        <v>0</v>
      </c>
      <c r="AR106" s="89" t="s">
        <v>158</v>
      </c>
      <c r="AT106" s="89" t="s">
        <v>154</v>
      </c>
      <c r="AU106" s="89" t="s">
        <v>80</v>
      </c>
      <c r="AY106" s="6" t="s">
        <v>149</v>
      </c>
      <c r="BE106" s="156">
        <f>IF($N$106="základní",$J$106,0)</f>
        <v>0</v>
      </c>
      <c r="BF106" s="156">
        <f>IF($N$106="snížená",$J$106,0)</f>
        <v>0</v>
      </c>
      <c r="BG106" s="156">
        <f>IF($N$106="zákl. přenesená",$J$106,0)</f>
        <v>0</v>
      </c>
      <c r="BH106" s="156">
        <f>IF($N$106="sníž. přenesená",$J$106,0)</f>
        <v>0</v>
      </c>
      <c r="BI106" s="156">
        <f>IF($N$106="nulová",$J$106,0)</f>
        <v>0</v>
      </c>
      <c r="BJ106" s="89" t="s">
        <v>21</v>
      </c>
      <c r="BK106" s="156">
        <f>ROUND($I$106*$H$106,2)</f>
        <v>0</v>
      </c>
      <c r="BL106" s="89" t="s">
        <v>158</v>
      </c>
      <c r="BM106" s="89" t="s">
        <v>158</v>
      </c>
    </row>
    <row r="107" spans="2:65" s="6" customFormat="1" ht="27" customHeight="1" x14ac:dyDescent="0.3">
      <c r="B107" s="23"/>
      <c r="C107" s="24"/>
      <c r="D107" s="157" t="s">
        <v>159</v>
      </c>
      <c r="E107" s="24"/>
      <c r="F107" s="158" t="s">
        <v>591</v>
      </c>
      <c r="G107" s="24"/>
      <c r="H107" s="24"/>
      <c r="J107" s="24"/>
      <c r="K107" s="24"/>
      <c r="L107" s="43"/>
      <c r="M107" s="56"/>
      <c r="N107" s="24"/>
      <c r="O107" s="24"/>
      <c r="P107" s="24"/>
      <c r="Q107" s="24"/>
      <c r="R107" s="24"/>
      <c r="S107" s="24"/>
      <c r="T107" s="57"/>
      <c r="AT107" s="6" t="s">
        <v>159</v>
      </c>
      <c r="AU107" s="6" t="s">
        <v>80</v>
      </c>
    </row>
    <row r="108" spans="2:65" s="6" customFormat="1" ht="15.75" customHeight="1" x14ac:dyDescent="0.3">
      <c r="B108" s="159"/>
      <c r="C108" s="160"/>
      <c r="D108" s="161" t="s">
        <v>274</v>
      </c>
      <c r="E108" s="160"/>
      <c r="F108" s="162" t="s">
        <v>1135</v>
      </c>
      <c r="G108" s="160"/>
      <c r="H108" s="163">
        <v>2.3039999999999998</v>
      </c>
      <c r="J108" s="160"/>
      <c r="K108" s="160"/>
      <c r="L108" s="164"/>
      <c r="M108" s="165"/>
      <c r="N108" s="160"/>
      <c r="O108" s="160"/>
      <c r="P108" s="160"/>
      <c r="Q108" s="160"/>
      <c r="R108" s="160"/>
      <c r="S108" s="160"/>
      <c r="T108" s="166"/>
      <c r="AT108" s="167" t="s">
        <v>274</v>
      </c>
      <c r="AU108" s="167" t="s">
        <v>80</v>
      </c>
      <c r="AV108" s="167" t="s">
        <v>80</v>
      </c>
      <c r="AW108" s="167" t="s">
        <v>122</v>
      </c>
      <c r="AX108" s="167" t="s">
        <v>72</v>
      </c>
      <c r="AY108" s="167" t="s">
        <v>149</v>
      </c>
    </row>
    <row r="109" spans="2:65" s="6" customFormat="1" ht="15.75" customHeight="1" x14ac:dyDescent="0.3">
      <c r="B109" s="168"/>
      <c r="C109" s="169"/>
      <c r="D109" s="161" t="s">
        <v>274</v>
      </c>
      <c r="E109" s="169"/>
      <c r="F109" s="170" t="s">
        <v>276</v>
      </c>
      <c r="G109" s="169"/>
      <c r="H109" s="171">
        <v>2.3039999999999998</v>
      </c>
      <c r="J109" s="169"/>
      <c r="K109" s="169"/>
      <c r="L109" s="172"/>
      <c r="M109" s="173"/>
      <c r="N109" s="169"/>
      <c r="O109" s="169"/>
      <c r="P109" s="169"/>
      <c r="Q109" s="169"/>
      <c r="R109" s="169"/>
      <c r="S109" s="169"/>
      <c r="T109" s="174"/>
      <c r="AT109" s="175" t="s">
        <v>274</v>
      </c>
      <c r="AU109" s="175" t="s">
        <v>80</v>
      </c>
      <c r="AV109" s="175" t="s">
        <v>158</v>
      </c>
      <c r="AW109" s="175" t="s">
        <v>122</v>
      </c>
      <c r="AX109" s="175" t="s">
        <v>21</v>
      </c>
      <c r="AY109" s="175" t="s">
        <v>149</v>
      </c>
    </row>
    <row r="110" spans="2:65" s="6" customFormat="1" ht="15.75" customHeight="1" x14ac:dyDescent="0.3">
      <c r="B110" s="23"/>
      <c r="C110" s="145" t="s">
        <v>168</v>
      </c>
      <c r="D110" s="145" t="s">
        <v>154</v>
      </c>
      <c r="E110" s="146" t="s">
        <v>610</v>
      </c>
      <c r="F110" s="147" t="s">
        <v>611</v>
      </c>
      <c r="G110" s="148" t="s">
        <v>559</v>
      </c>
      <c r="H110" s="149">
        <v>8.7509999999999994</v>
      </c>
      <c r="I110" s="150"/>
      <c r="J110" s="151">
        <f>ROUND($I$110*$H$110,2)</f>
        <v>0</v>
      </c>
      <c r="K110" s="147" t="s">
        <v>560</v>
      </c>
      <c r="L110" s="43"/>
      <c r="M110" s="152"/>
      <c r="N110" s="153" t="s">
        <v>43</v>
      </c>
      <c r="O110" s="24"/>
      <c r="P110" s="154">
        <f>$O$110*$H$110</f>
        <v>0</v>
      </c>
      <c r="Q110" s="154">
        <v>0</v>
      </c>
      <c r="R110" s="154">
        <f>$Q$110*$H$110</f>
        <v>0</v>
      </c>
      <c r="S110" s="154">
        <v>0</v>
      </c>
      <c r="T110" s="155">
        <f>$S$110*$H$110</f>
        <v>0</v>
      </c>
      <c r="AR110" s="89" t="s">
        <v>158</v>
      </c>
      <c r="AT110" s="89" t="s">
        <v>154</v>
      </c>
      <c r="AU110" s="89" t="s">
        <v>80</v>
      </c>
      <c r="AY110" s="6" t="s">
        <v>149</v>
      </c>
      <c r="BE110" s="156">
        <f>IF($N$110="základní",$J$110,0)</f>
        <v>0</v>
      </c>
      <c r="BF110" s="156">
        <f>IF($N$110="snížená",$J$110,0)</f>
        <v>0</v>
      </c>
      <c r="BG110" s="156">
        <f>IF($N$110="zákl. přenesená",$J$110,0)</f>
        <v>0</v>
      </c>
      <c r="BH110" s="156">
        <f>IF($N$110="sníž. přenesená",$J$110,0)</f>
        <v>0</v>
      </c>
      <c r="BI110" s="156">
        <f>IF($N$110="nulová",$J$110,0)</f>
        <v>0</v>
      </c>
      <c r="BJ110" s="89" t="s">
        <v>21</v>
      </c>
      <c r="BK110" s="156">
        <f>ROUND($I$110*$H$110,2)</f>
        <v>0</v>
      </c>
      <c r="BL110" s="89" t="s">
        <v>158</v>
      </c>
      <c r="BM110" s="89" t="s">
        <v>168</v>
      </c>
    </row>
    <row r="111" spans="2:65" s="6" customFormat="1" ht="16.5" customHeight="1" x14ac:dyDescent="0.3">
      <c r="B111" s="23"/>
      <c r="C111" s="24"/>
      <c r="D111" s="157" t="s">
        <v>159</v>
      </c>
      <c r="E111" s="24"/>
      <c r="F111" s="158" t="s">
        <v>612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159</v>
      </c>
      <c r="AU111" s="6" t="s">
        <v>80</v>
      </c>
    </row>
    <row r="112" spans="2:65" s="6" customFormat="1" ht="15.75" customHeight="1" x14ac:dyDescent="0.3">
      <c r="B112" s="23"/>
      <c r="C112" s="145" t="s">
        <v>171</v>
      </c>
      <c r="D112" s="145" t="s">
        <v>154</v>
      </c>
      <c r="E112" s="146" t="s">
        <v>613</v>
      </c>
      <c r="F112" s="147" t="s">
        <v>614</v>
      </c>
      <c r="G112" s="148" t="s">
        <v>572</v>
      </c>
      <c r="H112" s="149">
        <v>25.3</v>
      </c>
      <c r="I112" s="150"/>
      <c r="J112" s="151">
        <f>ROUND($I$112*$H$112,2)</f>
        <v>0</v>
      </c>
      <c r="K112" s="147" t="s">
        <v>560</v>
      </c>
      <c r="L112" s="43"/>
      <c r="M112" s="152"/>
      <c r="N112" s="153" t="s">
        <v>43</v>
      </c>
      <c r="O112" s="24"/>
      <c r="P112" s="154">
        <f>$O$112*$H$112</f>
        <v>0</v>
      </c>
      <c r="Q112" s="154">
        <v>0</v>
      </c>
      <c r="R112" s="154">
        <f>$Q$112*$H$112</f>
        <v>0</v>
      </c>
      <c r="S112" s="154">
        <v>0</v>
      </c>
      <c r="T112" s="155">
        <f>$S$112*$H$112</f>
        <v>0</v>
      </c>
      <c r="AR112" s="89" t="s">
        <v>158</v>
      </c>
      <c r="AT112" s="89" t="s">
        <v>154</v>
      </c>
      <c r="AU112" s="89" t="s">
        <v>80</v>
      </c>
      <c r="AY112" s="6" t="s">
        <v>149</v>
      </c>
      <c r="BE112" s="156">
        <f>IF($N$112="základní",$J$112,0)</f>
        <v>0</v>
      </c>
      <c r="BF112" s="156">
        <f>IF($N$112="snížená",$J$112,0)</f>
        <v>0</v>
      </c>
      <c r="BG112" s="156">
        <f>IF($N$112="zákl. přenesená",$J$112,0)</f>
        <v>0</v>
      </c>
      <c r="BH112" s="156">
        <f>IF($N$112="sníž. přenesená",$J$112,0)</f>
        <v>0</v>
      </c>
      <c r="BI112" s="156">
        <f>IF($N$112="nulová",$J$112,0)</f>
        <v>0</v>
      </c>
      <c r="BJ112" s="89" t="s">
        <v>21</v>
      </c>
      <c r="BK112" s="156">
        <f>ROUND($I$112*$H$112,2)</f>
        <v>0</v>
      </c>
      <c r="BL112" s="89" t="s">
        <v>158</v>
      </c>
      <c r="BM112" s="89" t="s">
        <v>171</v>
      </c>
    </row>
    <row r="113" spans="2:65" s="6" customFormat="1" ht="27" customHeight="1" x14ac:dyDescent="0.3">
      <c r="B113" s="23"/>
      <c r="C113" s="24"/>
      <c r="D113" s="157" t="s">
        <v>159</v>
      </c>
      <c r="E113" s="24"/>
      <c r="F113" s="158" t="s">
        <v>615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159</v>
      </c>
      <c r="AU113" s="6" t="s">
        <v>80</v>
      </c>
    </row>
    <row r="114" spans="2:65" s="6" customFormat="1" ht="15.75" customHeight="1" x14ac:dyDescent="0.3">
      <c r="B114" s="23"/>
      <c r="C114" s="145" t="s">
        <v>174</v>
      </c>
      <c r="D114" s="145" t="s">
        <v>154</v>
      </c>
      <c r="E114" s="146" t="s">
        <v>616</v>
      </c>
      <c r="F114" s="147" t="s">
        <v>617</v>
      </c>
      <c r="G114" s="148" t="s">
        <v>572</v>
      </c>
      <c r="H114" s="149">
        <v>18.29</v>
      </c>
      <c r="I114" s="150"/>
      <c r="J114" s="151">
        <f>ROUND($I$114*$H$114,2)</f>
        <v>0</v>
      </c>
      <c r="K114" s="147" t="s">
        <v>560</v>
      </c>
      <c r="L114" s="43"/>
      <c r="M114" s="152"/>
      <c r="N114" s="153" t="s">
        <v>43</v>
      </c>
      <c r="O114" s="24"/>
      <c r="P114" s="154">
        <f>$O$114*$H$114</f>
        <v>0</v>
      </c>
      <c r="Q114" s="154">
        <v>0</v>
      </c>
      <c r="R114" s="154">
        <f>$Q$114*$H$114</f>
        <v>0</v>
      </c>
      <c r="S114" s="154">
        <v>0</v>
      </c>
      <c r="T114" s="155">
        <f>$S$114*$H$114</f>
        <v>0</v>
      </c>
      <c r="AR114" s="89" t="s">
        <v>158</v>
      </c>
      <c r="AT114" s="89" t="s">
        <v>154</v>
      </c>
      <c r="AU114" s="89" t="s">
        <v>80</v>
      </c>
      <c r="AY114" s="6" t="s">
        <v>149</v>
      </c>
      <c r="BE114" s="156">
        <f>IF($N$114="základní",$J$114,0)</f>
        <v>0</v>
      </c>
      <c r="BF114" s="156">
        <f>IF($N$114="snížená",$J$114,0)</f>
        <v>0</v>
      </c>
      <c r="BG114" s="156">
        <f>IF($N$114="zákl. přenesená",$J$114,0)</f>
        <v>0</v>
      </c>
      <c r="BH114" s="156">
        <f>IF($N$114="sníž. přenesená",$J$114,0)</f>
        <v>0</v>
      </c>
      <c r="BI114" s="156">
        <f>IF($N$114="nulová",$J$114,0)</f>
        <v>0</v>
      </c>
      <c r="BJ114" s="89" t="s">
        <v>21</v>
      </c>
      <c r="BK114" s="156">
        <f>ROUND($I$114*$H$114,2)</f>
        <v>0</v>
      </c>
      <c r="BL114" s="89" t="s">
        <v>158</v>
      </c>
      <c r="BM114" s="89" t="s">
        <v>174</v>
      </c>
    </row>
    <row r="115" spans="2:65" s="6" customFormat="1" ht="27" customHeight="1" x14ac:dyDescent="0.3">
      <c r="B115" s="23"/>
      <c r="C115" s="24"/>
      <c r="D115" s="157" t="s">
        <v>159</v>
      </c>
      <c r="E115" s="24"/>
      <c r="F115" s="158" t="s">
        <v>618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159</v>
      </c>
      <c r="AU115" s="6" t="s">
        <v>80</v>
      </c>
    </row>
    <row r="116" spans="2:65" s="6" customFormat="1" ht="15.75" customHeight="1" x14ac:dyDescent="0.3">
      <c r="B116" s="23"/>
      <c r="C116" s="145" t="s">
        <v>177</v>
      </c>
      <c r="D116" s="145" t="s">
        <v>154</v>
      </c>
      <c r="E116" s="146" t="s">
        <v>619</v>
      </c>
      <c r="F116" s="147" t="s">
        <v>620</v>
      </c>
      <c r="G116" s="148" t="s">
        <v>572</v>
      </c>
      <c r="H116" s="149">
        <v>12.65</v>
      </c>
      <c r="I116" s="150"/>
      <c r="J116" s="151">
        <f>ROUND($I$116*$H$116,2)</f>
        <v>0</v>
      </c>
      <c r="K116" s="147" t="s">
        <v>560</v>
      </c>
      <c r="L116" s="43"/>
      <c r="M116" s="152"/>
      <c r="N116" s="153" t="s">
        <v>43</v>
      </c>
      <c r="O116" s="24"/>
      <c r="P116" s="154">
        <f>$O$116*$H$116</f>
        <v>0</v>
      </c>
      <c r="Q116" s="154">
        <v>0</v>
      </c>
      <c r="R116" s="154">
        <f>$Q$116*$H$116</f>
        <v>0</v>
      </c>
      <c r="S116" s="154">
        <v>0</v>
      </c>
      <c r="T116" s="155">
        <f>$S$116*$H$116</f>
        <v>0</v>
      </c>
      <c r="AR116" s="89" t="s">
        <v>158</v>
      </c>
      <c r="AT116" s="89" t="s">
        <v>154</v>
      </c>
      <c r="AU116" s="89" t="s">
        <v>80</v>
      </c>
      <c r="AY116" s="6" t="s">
        <v>149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21</v>
      </c>
      <c r="BK116" s="156">
        <f>ROUND($I$116*$H$116,2)</f>
        <v>0</v>
      </c>
      <c r="BL116" s="89" t="s">
        <v>158</v>
      </c>
      <c r="BM116" s="89" t="s">
        <v>177</v>
      </c>
    </row>
    <row r="117" spans="2:65" s="6" customFormat="1" ht="16.5" customHeight="1" x14ac:dyDescent="0.3">
      <c r="B117" s="23"/>
      <c r="C117" s="24"/>
      <c r="D117" s="157" t="s">
        <v>159</v>
      </c>
      <c r="E117" s="24"/>
      <c r="F117" s="158" t="s">
        <v>621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159</v>
      </c>
      <c r="AU117" s="6" t="s">
        <v>80</v>
      </c>
    </row>
    <row r="118" spans="2:65" s="6" customFormat="1" ht="15.75" customHeight="1" x14ac:dyDescent="0.3">
      <c r="B118" s="23"/>
      <c r="C118" s="145" t="s">
        <v>180</v>
      </c>
      <c r="D118" s="145" t="s">
        <v>154</v>
      </c>
      <c r="E118" s="146" t="s">
        <v>622</v>
      </c>
      <c r="F118" s="147" t="s">
        <v>623</v>
      </c>
      <c r="G118" s="148" t="s">
        <v>572</v>
      </c>
      <c r="H118" s="149">
        <v>18.29</v>
      </c>
      <c r="I118" s="150"/>
      <c r="J118" s="151">
        <f>ROUND($I$118*$H$118,2)</f>
        <v>0</v>
      </c>
      <c r="K118" s="147" t="s">
        <v>560</v>
      </c>
      <c r="L118" s="43"/>
      <c r="M118" s="152"/>
      <c r="N118" s="153" t="s">
        <v>43</v>
      </c>
      <c r="O118" s="24"/>
      <c r="P118" s="154">
        <f>$O$118*$H$118</f>
        <v>0</v>
      </c>
      <c r="Q118" s="154">
        <v>0</v>
      </c>
      <c r="R118" s="154">
        <f>$Q$118*$H$118</f>
        <v>0</v>
      </c>
      <c r="S118" s="154">
        <v>0</v>
      </c>
      <c r="T118" s="155">
        <f>$S$118*$H$118</f>
        <v>0</v>
      </c>
      <c r="AR118" s="89" t="s">
        <v>158</v>
      </c>
      <c r="AT118" s="89" t="s">
        <v>154</v>
      </c>
      <c r="AU118" s="89" t="s">
        <v>80</v>
      </c>
      <c r="AY118" s="6" t="s">
        <v>149</v>
      </c>
      <c r="BE118" s="156">
        <f>IF($N$118="základní",$J$118,0)</f>
        <v>0</v>
      </c>
      <c r="BF118" s="156">
        <f>IF($N$118="snížená",$J$118,0)</f>
        <v>0</v>
      </c>
      <c r="BG118" s="156">
        <f>IF($N$118="zákl. přenesená",$J$118,0)</f>
        <v>0</v>
      </c>
      <c r="BH118" s="156">
        <f>IF($N$118="sníž. přenesená",$J$118,0)</f>
        <v>0</v>
      </c>
      <c r="BI118" s="156">
        <f>IF($N$118="nulová",$J$118,0)</f>
        <v>0</v>
      </c>
      <c r="BJ118" s="89" t="s">
        <v>21</v>
      </c>
      <c r="BK118" s="156">
        <f>ROUND($I$118*$H$118,2)</f>
        <v>0</v>
      </c>
      <c r="BL118" s="89" t="s">
        <v>158</v>
      </c>
      <c r="BM118" s="89" t="s">
        <v>180</v>
      </c>
    </row>
    <row r="119" spans="2:65" s="6" customFormat="1" ht="16.5" customHeight="1" x14ac:dyDescent="0.3">
      <c r="B119" s="23"/>
      <c r="C119" s="24"/>
      <c r="D119" s="157" t="s">
        <v>159</v>
      </c>
      <c r="E119" s="24"/>
      <c r="F119" s="158" t="s">
        <v>623</v>
      </c>
      <c r="G119" s="24"/>
      <c r="H119" s="24"/>
      <c r="J119" s="24"/>
      <c r="K119" s="24"/>
      <c r="L119" s="43"/>
      <c r="M119" s="56"/>
      <c r="N119" s="24"/>
      <c r="O119" s="24"/>
      <c r="P119" s="24"/>
      <c r="Q119" s="24"/>
      <c r="R119" s="24"/>
      <c r="S119" s="24"/>
      <c r="T119" s="57"/>
      <c r="AT119" s="6" t="s">
        <v>159</v>
      </c>
      <c r="AU119" s="6" t="s">
        <v>80</v>
      </c>
    </row>
    <row r="120" spans="2:65" s="6" customFormat="1" ht="15.75" customHeight="1" x14ac:dyDescent="0.3">
      <c r="B120" s="23"/>
      <c r="C120" s="145" t="s">
        <v>26</v>
      </c>
      <c r="D120" s="145" t="s">
        <v>154</v>
      </c>
      <c r="E120" s="146" t="s">
        <v>624</v>
      </c>
      <c r="F120" s="147" t="s">
        <v>625</v>
      </c>
      <c r="G120" s="148" t="s">
        <v>572</v>
      </c>
      <c r="H120" s="149">
        <v>12.65</v>
      </c>
      <c r="I120" s="150"/>
      <c r="J120" s="151">
        <f>ROUND($I$120*$H$120,2)</f>
        <v>0</v>
      </c>
      <c r="K120" s="147" t="s">
        <v>560</v>
      </c>
      <c r="L120" s="43"/>
      <c r="M120" s="152"/>
      <c r="N120" s="153" t="s">
        <v>43</v>
      </c>
      <c r="O120" s="24"/>
      <c r="P120" s="154">
        <f>$O$120*$H$120</f>
        <v>0</v>
      </c>
      <c r="Q120" s="154">
        <v>0</v>
      </c>
      <c r="R120" s="154">
        <f>$Q$120*$H$120</f>
        <v>0</v>
      </c>
      <c r="S120" s="154">
        <v>0</v>
      </c>
      <c r="T120" s="155">
        <f>$S$120*$H$120</f>
        <v>0</v>
      </c>
      <c r="AR120" s="89" t="s">
        <v>158</v>
      </c>
      <c r="AT120" s="89" t="s">
        <v>154</v>
      </c>
      <c r="AU120" s="89" t="s">
        <v>80</v>
      </c>
      <c r="AY120" s="6" t="s">
        <v>149</v>
      </c>
      <c r="BE120" s="156">
        <f>IF($N$120="základní",$J$120,0)</f>
        <v>0</v>
      </c>
      <c r="BF120" s="156">
        <f>IF($N$120="snížená",$J$120,0)</f>
        <v>0</v>
      </c>
      <c r="BG120" s="156">
        <f>IF($N$120="zákl. přenesená",$J$120,0)</f>
        <v>0</v>
      </c>
      <c r="BH120" s="156">
        <f>IF($N$120="sníž. přenesená",$J$120,0)</f>
        <v>0</v>
      </c>
      <c r="BI120" s="156">
        <f>IF($N$120="nulová",$J$120,0)</f>
        <v>0</v>
      </c>
      <c r="BJ120" s="89" t="s">
        <v>21</v>
      </c>
      <c r="BK120" s="156">
        <f>ROUND($I$120*$H$120,2)</f>
        <v>0</v>
      </c>
      <c r="BL120" s="89" t="s">
        <v>158</v>
      </c>
      <c r="BM120" s="89" t="s">
        <v>26</v>
      </c>
    </row>
    <row r="121" spans="2:65" s="6" customFormat="1" ht="27" customHeight="1" x14ac:dyDescent="0.3">
      <c r="B121" s="23"/>
      <c r="C121" s="24"/>
      <c r="D121" s="157" t="s">
        <v>159</v>
      </c>
      <c r="E121" s="24"/>
      <c r="F121" s="158" t="s">
        <v>626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159</v>
      </c>
      <c r="AU121" s="6" t="s">
        <v>80</v>
      </c>
    </row>
    <row r="122" spans="2:65" s="6" customFormat="1" ht="15.75" customHeight="1" x14ac:dyDescent="0.3">
      <c r="B122" s="159"/>
      <c r="C122" s="160"/>
      <c r="D122" s="161" t="s">
        <v>274</v>
      </c>
      <c r="E122" s="160"/>
      <c r="F122" s="162" t="s">
        <v>1136</v>
      </c>
      <c r="G122" s="160"/>
      <c r="H122" s="163">
        <v>12.65</v>
      </c>
      <c r="J122" s="160"/>
      <c r="K122" s="160"/>
      <c r="L122" s="164"/>
      <c r="M122" s="165"/>
      <c r="N122" s="160"/>
      <c r="O122" s="160"/>
      <c r="P122" s="160"/>
      <c r="Q122" s="160"/>
      <c r="R122" s="160"/>
      <c r="S122" s="160"/>
      <c r="T122" s="166"/>
      <c r="AT122" s="167" t="s">
        <v>274</v>
      </c>
      <c r="AU122" s="167" t="s">
        <v>80</v>
      </c>
      <c r="AV122" s="167" t="s">
        <v>80</v>
      </c>
      <c r="AW122" s="167" t="s">
        <v>122</v>
      </c>
      <c r="AX122" s="167" t="s">
        <v>72</v>
      </c>
      <c r="AY122" s="167" t="s">
        <v>149</v>
      </c>
    </row>
    <row r="123" spans="2:65" s="6" customFormat="1" ht="15.75" customHeight="1" x14ac:dyDescent="0.3">
      <c r="B123" s="168"/>
      <c r="C123" s="169"/>
      <c r="D123" s="161" t="s">
        <v>274</v>
      </c>
      <c r="E123" s="169"/>
      <c r="F123" s="170" t="s">
        <v>276</v>
      </c>
      <c r="G123" s="169"/>
      <c r="H123" s="171">
        <v>12.65</v>
      </c>
      <c r="J123" s="169"/>
      <c r="K123" s="169"/>
      <c r="L123" s="172"/>
      <c r="M123" s="173"/>
      <c r="N123" s="169"/>
      <c r="O123" s="169"/>
      <c r="P123" s="169"/>
      <c r="Q123" s="169"/>
      <c r="R123" s="169"/>
      <c r="S123" s="169"/>
      <c r="T123" s="174"/>
      <c r="AT123" s="175" t="s">
        <v>274</v>
      </c>
      <c r="AU123" s="175" t="s">
        <v>80</v>
      </c>
      <c r="AV123" s="175" t="s">
        <v>158</v>
      </c>
      <c r="AW123" s="175" t="s">
        <v>122</v>
      </c>
      <c r="AX123" s="175" t="s">
        <v>21</v>
      </c>
      <c r="AY123" s="175" t="s">
        <v>149</v>
      </c>
    </row>
    <row r="124" spans="2:65" s="6" customFormat="1" ht="15.75" customHeight="1" x14ac:dyDescent="0.3">
      <c r="B124" s="23"/>
      <c r="C124" s="145" t="s">
        <v>185</v>
      </c>
      <c r="D124" s="145" t="s">
        <v>154</v>
      </c>
      <c r="E124" s="146" t="s">
        <v>628</v>
      </c>
      <c r="F124" s="147" t="s">
        <v>629</v>
      </c>
      <c r="G124" s="148" t="s">
        <v>559</v>
      </c>
      <c r="H124" s="149">
        <v>38.234000000000002</v>
      </c>
      <c r="I124" s="150"/>
      <c r="J124" s="151">
        <f>ROUND($I$124*$H$124,2)</f>
        <v>0</v>
      </c>
      <c r="K124" s="147" t="s">
        <v>560</v>
      </c>
      <c r="L124" s="43"/>
      <c r="M124" s="152"/>
      <c r="N124" s="153" t="s">
        <v>43</v>
      </c>
      <c r="O124" s="24"/>
      <c r="P124" s="154">
        <f>$O$124*$H$124</f>
        <v>0</v>
      </c>
      <c r="Q124" s="154">
        <v>0</v>
      </c>
      <c r="R124" s="154">
        <f>$Q$124*$H$124</f>
        <v>0</v>
      </c>
      <c r="S124" s="154">
        <v>0</v>
      </c>
      <c r="T124" s="155">
        <f>$S$124*$H$124</f>
        <v>0</v>
      </c>
      <c r="AR124" s="89" t="s">
        <v>158</v>
      </c>
      <c r="AT124" s="89" t="s">
        <v>154</v>
      </c>
      <c r="AU124" s="89" t="s">
        <v>80</v>
      </c>
      <c r="AY124" s="6" t="s">
        <v>149</v>
      </c>
      <c r="BE124" s="156">
        <f>IF($N$124="základní",$J$124,0)</f>
        <v>0</v>
      </c>
      <c r="BF124" s="156">
        <f>IF($N$124="snížená",$J$124,0)</f>
        <v>0</v>
      </c>
      <c r="BG124" s="156">
        <f>IF($N$124="zákl. přenesená",$J$124,0)</f>
        <v>0</v>
      </c>
      <c r="BH124" s="156">
        <f>IF($N$124="sníž. přenesená",$J$124,0)</f>
        <v>0</v>
      </c>
      <c r="BI124" s="156">
        <f>IF($N$124="nulová",$J$124,0)</f>
        <v>0</v>
      </c>
      <c r="BJ124" s="89" t="s">
        <v>21</v>
      </c>
      <c r="BK124" s="156">
        <f>ROUND($I$124*$H$124,2)</f>
        <v>0</v>
      </c>
      <c r="BL124" s="89" t="s">
        <v>158</v>
      </c>
      <c r="BM124" s="89" t="s">
        <v>185</v>
      </c>
    </row>
    <row r="125" spans="2:65" s="6" customFormat="1" ht="16.5" customHeight="1" x14ac:dyDescent="0.3">
      <c r="B125" s="23"/>
      <c r="C125" s="24"/>
      <c r="D125" s="157" t="s">
        <v>159</v>
      </c>
      <c r="E125" s="24"/>
      <c r="F125" s="158" t="s">
        <v>630</v>
      </c>
      <c r="G125" s="24"/>
      <c r="H125" s="24"/>
      <c r="J125" s="24"/>
      <c r="K125" s="24"/>
      <c r="L125" s="43"/>
      <c r="M125" s="56"/>
      <c r="N125" s="24"/>
      <c r="O125" s="24"/>
      <c r="P125" s="24"/>
      <c r="Q125" s="24"/>
      <c r="R125" s="24"/>
      <c r="S125" s="24"/>
      <c r="T125" s="57"/>
      <c r="AT125" s="6" t="s">
        <v>159</v>
      </c>
      <c r="AU125" s="6" t="s">
        <v>80</v>
      </c>
    </row>
    <row r="126" spans="2:65" s="132" customFormat="1" ht="30.75" customHeight="1" x14ac:dyDescent="0.3">
      <c r="B126" s="133"/>
      <c r="C126" s="134"/>
      <c r="D126" s="134" t="s">
        <v>71</v>
      </c>
      <c r="E126" s="143" t="s">
        <v>80</v>
      </c>
      <c r="F126" s="143" t="s">
        <v>631</v>
      </c>
      <c r="G126" s="134"/>
      <c r="H126" s="134"/>
      <c r="J126" s="144">
        <f>$BK$126</f>
        <v>0</v>
      </c>
      <c r="K126" s="134"/>
      <c r="L126" s="137"/>
      <c r="M126" s="138"/>
      <c r="N126" s="134"/>
      <c r="O126" s="134"/>
      <c r="P126" s="139">
        <f>SUM($P$127:$P$146)</f>
        <v>0</v>
      </c>
      <c r="Q126" s="134"/>
      <c r="R126" s="139">
        <f>SUM($R$127:$R$146)</f>
        <v>0</v>
      </c>
      <c r="S126" s="134"/>
      <c r="T126" s="140">
        <f>SUM($T$127:$T$146)</f>
        <v>0</v>
      </c>
      <c r="AR126" s="141" t="s">
        <v>21</v>
      </c>
      <c r="AT126" s="141" t="s">
        <v>71</v>
      </c>
      <c r="AU126" s="141" t="s">
        <v>21</v>
      </c>
      <c r="AY126" s="141" t="s">
        <v>149</v>
      </c>
      <c r="BK126" s="142">
        <f>SUM($BK$127:$BK$146)</f>
        <v>0</v>
      </c>
    </row>
    <row r="127" spans="2:65" s="6" customFormat="1" ht="15.75" customHeight="1" x14ac:dyDescent="0.3">
      <c r="B127" s="23"/>
      <c r="C127" s="145" t="s">
        <v>188</v>
      </c>
      <c r="D127" s="145" t="s">
        <v>154</v>
      </c>
      <c r="E127" s="146" t="s">
        <v>635</v>
      </c>
      <c r="F127" s="147" t="s">
        <v>636</v>
      </c>
      <c r="G127" s="148" t="s">
        <v>572</v>
      </c>
      <c r="H127" s="149">
        <v>2.7320000000000002</v>
      </c>
      <c r="I127" s="150"/>
      <c r="J127" s="151">
        <f>ROUND($I$127*$H$127,2)</f>
        <v>0</v>
      </c>
      <c r="K127" s="147" t="s">
        <v>560</v>
      </c>
      <c r="L127" s="43"/>
      <c r="M127" s="152"/>
      <c r="N127" s="153" t="s">
        <v>43</v>
      </c>
      <c r="O127" s="24"/>
      <c r="P127" s="154">
        <f>$O$127*$H$127</f>
        <v>0</v>
      </c>
      <c r="Q127" s="154">
        <v>0</v>
      </c>
      <c r="R127" s="154">
        <f>$Q$127*$H$127</f>
        <v>0</v>
      </c>
      <c r="S127" s="154">
        <v>0</v>
      </c>
      <c r="T127" s="155">
        <f>$S$127*$H$127</f>
        <v>0</v>
      </c>
      <c r="AR127" s="89" t="s">
        <v>158</v>
      </c>
      <c r="AT127" s="89" t="s">
        <v>154</v>
      </c>
      <c r="AU127" s="89" t="s">
        <v>80</v>
      </c>
      <c r="AY127" s="6" t="s">
        <v>149</v>
      </c>
      <c r="BE127" s="156">
        <f>IF($N$127="základní",$J$127,0)</f>
        <v>0</v>
      </c>
      <c r="BF127" s="156">
        <f>IF($N$127="snížená",$J$127,0)</f>
        <v>0</v>
      </c>
      <c r="BG127" s="156">
        <f>IF($N$127="zákl. přenesená",$J$127,0)</f>
        <v>0</v>
      </c>
      <c r="BH127" s="156">
        <f>IF($N$127="sníž. přenesená",$J$127,0)</f>
        <v>0</v>
      </c>
      <c r="BI127" s="156">
        <f>IF($N$127="nulová",$J$127,0)</f>
        <v>0</v>
      </c>
      <c r="BJ127" s="89" t="s">
        <v>21</v>
      </c>
      <c r="BK127" s="156">
        <f>ROUND($I$127*$H$127,2)</f>
        <v>0</v>
      </c>
      <c r="BL127" s="89" t="s">
        <v>158</v>
      </c>
      <c r="BM127" s="89" t="s">
        <v>188</v>
      </c>
    </row>
    <row r="128" spans="2:65" s="6" customFormat="1" ht="16.5" customHeight="1" x14ac:dyDescent="0.3">
      <c r="B128" s="23"/>
      <c r="C128" s="24"/>
      <c r="D128" s="157" t="s">
        <v>159</v>
      </c>
      <c r="E128" s="24"/>
      <c r="F128" s="158" t="s">
        <v>637</v>
      </c>
      <c r="G128" s="24"/>
      <c r="H128" s="24"/>
      <c r="J128" s="24"/>
      <c r="K128" s="24"/>
      <c r="L128" s="43"/>
      <c r="M128" s="56"/>
      <c r="N128" s="24"/>
      <c r="O128" s="24"/>
      <c r="P128" s="24"/>
      <c r="Q128" s="24"/>
      <c r="R128" s="24"/>
      <c r="S128" s="24"/>
      <c r="T128" s="57"/>
      <c r="AT128" s="6" t="s">
        <v>159</v>
      </c>
      <c r="AU128" s="6" t="s">
        <v>80</v>
      </c>
    </row>
    <row r="129" spans="2:65" s="6" customFormat="1" ht="15.75" customHeight="1" x14ac:dyDescent="0.3">
      <c r="B129" s="159"/>
      <c r="C129" s="160"/>
      <c r="D129" s="161" t="s">
        <v>274</v>
      </c>
      <c r="E129" s="160"/>
      <c r="F129" s="162" t="s">
        <v>1137</v>
      </c>
      <c r="G129" s="160"/>
      <c r="H129" s="163">
        <v>2.7320000000000002</v>
      </c>
      <c r="J129" s="160"/>
      <c r="K129" s="160"/>
      <c r="L129" s="164"/>
      <c r="M129" s="165"/>
      <c r="N129" s="160"/>
      <c r="O129" s="160"/>
      <c r="P129" s="160"/>
      <c r="Q129" s="160"/>
      <c r="R129" s="160"/>
      <c r="S129" s="160"/>
      <c r="T129" s="166"/>
      <c r="AT129" s="167" t="s">
        <v>274</v>
      </c>
      <c r="AU129" s="167" t="s">
        <v>80</v>
      </c>
      <c r="AV129" s="167" t="s">
        <v>80</v>
      </c>
      <c r="AW129" s="167" t="s">
        <v>122</v>
      </c>
      <c r="AX129" s="167" t="s">
        <v>72</v>
      </c>
      <c r="AY129" s="167" t="s">
        <v>149</v>
      </c>
    </row>
    <row r="130" spans="2:65" s="6" customFormat="1" ht="15.75" customHeight="1" x14ac:dyDescent="0.3">
      <c r="B130" s="168"/>
      <c r="C130" s="169"/>
      <c r="D130" s="161" t="s">
        <v>274</v>
      </c>
      <c r="E130" s="169"/>
      <c r="F130" s="170" t="s">
        <v>276</v>
      </c>
      <c r="G130" s="169"/>
      <c r="H130" s="171">
        <v>2.7320000000000002</v>
      </c>
      <c r="J130" s="169"/>
      <c r="K130" s="169"/>
      <c r="L130" s="172"/>
      <c r="M130" s="173"/>
      <c r="N130" s="169"/>
      <c r="O130" s="169"/>
      <c r="P130" s="169"/>
      <c r="Q130" s="169"/>
      <c r="R130" s="169"/>
      <c r="S130" s="169"/>
      <c r="T130" s="174"/>
      <c r="AT130" s="175" t="s">
        <v>274</v>
      </c>
      <c r="AU130" s="175" t="s">
        <v>80</v>
      </c>
      <c r="AV130" s="175" t="s">
        <v>158</v>
      </c>
      <c r="AW130" s="175" t="s">
        <v>122</v>
      </c>
      <c r="AX130" s="175" t="s">
        <v>21</v>
      </c>
      <c r="AY130" s="175" t="s">
        <v>149</v>
      </c>
    </row>
    <row r="131" spans="2:65" s="6" customFormat="1" ht="15.75" customHeight="1" x14ac:dyDescent="0.3">
      <c r="B131" s="23"/>
      <c r="C131" s="145" t="s">
        <v>191</v>
      </c>
      <c r="D131" s="145" t="s">
        <v>154</v>
      </c>
      <c r="E131" s="146" t="s">
        <v>639</v>
      </c>
      <c r="F131" s="147" t="s">
        <v>640</v>
      </c>
      <c r="G131" s="148" t="s">
        <v>559</v>
      </c>
      <c r="H131" s="149">
        <v>4.92</v>
      </c>
      <c r="I131" s="150"/>
      <c r="J131" s="151">
        <f>ROUND($I$131*$H$131,2)</f>
        <v>0</v>
      </c>
      <c r="K131" s="147" t="s">
        <v>560</v>
      </c>
      <c r="L131" s="43"/>
      <c r="M131" s="152"/>
      <c r="N131" s="153" t="s">
        <v>43</v>
      </c>
      <c r="O131" s="24"/>
      <c r="P131" s="154">
        <f>$O$131*$H$131</f>
        <v>0</v>
      </c>
      <c r="Q131" s="154">
        <v>0</v>
      </c>
      <c r="R131" s="154">
        <f>$Q$131*$H$131</f>
        <v>0</v>
      </c>
      <c r="S131" s="154">
        <v>0</v>
      </c>
      <c r="T131" s="155">
        <f>$S$131*$H$131</f>
        <v>0</v>
      </c>
      <c r="AR131" s="89" t="s">
        <v>158</v>
      </c>
      <c r="AT131" s="89" t="s">
        <v>154</v>
      </c>
      <c r="AU131" s="89" t="s">
        <v>80</v>
      </c>
      <c r="AY131" s="6" t="s">
        <v>149</v>
      </c>
      <c r="BE131" s="156">
        <f>IF($N$131="základní",$J$131,0)</f>
        <v>0</v>
      </c>
      <c r="BF131" s="156">
        <f>IF($N$131="snížená",$J$131,0)</f>
        <v>0</v>
      </c>
      <c r="BG131" s="156">
        <f>IF($N$131="zákl. přenesená",$J$131,0)</f>
        <v>0</v>
      </c>
      <c r="BH131" s="156">
        <f>IF($N$131="sníž. přenesená",$J$131,0)</f>
        <v>0</v>
      </c>
      <c r="BI131" s="156">
        <f>IF($N$131="nulová",$J$131,0)</f>
        <v>0</v>
      </c>
      <c r="BJ131" s="89" t="s">
        <v>21</v>
      </c>
      <c r="BK131" s="156">
        <f>ROUND($I$131*$H$131,2)</f>
        <v>0</v>
      </c>
      <c r="BL131" s="89" t="s">
        <v>158</v>
      </c>
      <c r="BM131" s="89" t="s">
        <v>191</v>
      </c>
    </row>
    <row r="132" spans="2:65" s="6" customFormat="1" ht="27" customHeight="1" x14ac:dyDescent="0.3">
      <c r="B132" s="23"/>
      <c r="C132" s="24"/>
      <c r="D132" s="157" t="s">
        <v>159</v>
      </c>
      <c r="E132" s="24"/>
      <c r="F132" s="158" t="s">
        <v>641</v>
      </c>
      <c r="G132" s="24"/>
      <c r="H132" s="24"/>
      <c r="J132" s="24"/>
      <c r="K132" s="24"/>
      <c r="L132" s="43"/>
      <c r="M132" s="56"/>
      <c r="N132" s="24"/>
      <c r="O132" s="24"/>
      <c r="P132" s="24"/>
      <c r="Q132" s="24"/>
      <c r="R132" s="24"/>
      <c r="S132" s="24"/>
      <c r="T132" s="57"/>
      <c r="AT132" s="6" t="s">
        <v>159</v>
      </c>
      <c r="AU132" s="6" t="s">
        <v>80</v>
      </c>
    </row>
    <row r="133" spans="2:65" s="6" customFormat="1" ht="15.75" customHeight="1" x14ac:dyDescent="0.3">
      <c r="B133" s="159"/>
      <c r="C133" s="160"/>
      <c r="D133" s="161" t="s">
        <v>274</v>
      </c>
      <c r="E133" s="160"/>
      <c r="F133" s="162" t="s">
        <v>1138</v>
      </c>
      <c r="G133" s="160"/>
      <c r="H133" s="163">
        <v>4.92</v>
      </c>
      <c r="J133" s="160"/>
      <c r="K133" s="160"/>
      <c r="L133" s="164"/>
      <c r="M133" s="165"/>
      <c r="N133" s="160"/>
      <c r="O133" s="160"/>
      <c r="P133" s="160"/>
      <c r="Q133" s="160"/>
      <c r="R133" s="160"/>
      <c r="S133" s="160"/>
      <c r="T133" s="166"/>
      <c r="AT133" s="167" t="s">
        <v>274</v>
      </c>
      <c r="AU133" s="167" t="s">
        <v>80</v>
      </c>
      <c r="AV133" s="167" t="s">
        <v>80</v>
      </c>
      <c r="AW133" s="167" t="s">
        <v>122</v>
      </c>
      <c r="AX133" s="167" t="s">
        <v>72</v>
      </c>
      <c r="AY133" s="167" t="s">
        <v>149</v>
      </c>
    </row>
    <row r="134" spans="2:65" s="6" customFormat="1" ht="15.75" customHeight="1" x14ac:dyDescent="0.3">
      <c r="B134" s="168"/>
      <c r="C134" s="169"/>
      <c r="D134" s="161" t="s">
        <v>274</v>
      </c>
      <c r="E134" s="169"/>
      <c r="F134" s="170" t="s">
        <v>276</v>
      </c>
      <c r="G134" s="169"/>
      <c r="H134" s="171">
        <v>4.92</v>
      </c>
      <c r="J134" s="169"/>
      <c r="K134" s="169"/>
      <c r="L134" s="172"/>
      <c r="M134" s="173"/>
      <c r="N134" s="169"/>
      <c r="O134" s="169"/>
      <c r="P134" s="169"/>
      <c r="Q134" s="169"/>
      <c r="R134" s="169"/>
      <c r="S134" s="169"/>
      <c r="T134" s="174"/>
      <c r="AT134" s="175" t="s">
        <v>274</v>
      </c>
      <c r="AU134" s="175" t="s">
        <v>80</v>
      </c>
      <c r="AV134" s="175" t="s">
        <v>158</v>
      </c>
      <c r="AW134" s="175" t="s">
        <v>122</v>
      </c>
      <c r="AX134" s="175" t="s">
        <v>21</v>
      </c>
      <c r="AY134" s="175" t="s">
        <v>149</v>
      </c>
    </row>
    <row r="135" spans="2:65" s="6" customFormat="1" ht="15.75" customHeight="1" x14ac:dyDescent="0.3">
      <c r="B135" s="23"/>
      <c r="C135" s="145" t="s">
        <v>194</v>
      </c>
      <c r="D135" s="145" t="s">
        <v>154</v>
      </c>
      <c r="E135" s="146" t="s">
        <v>644</v>
      </c>
      <c r="F135" s="147" t="s">
        <v>645</v>
      </c>
      <c r="G135" s="148" t="s">
        <v>559</v>
      </c>
      <c r="H135" s="149">
        <v>4.92</v>
      </c>
      <c r="I135" s="150"/>
      <c r="J135" s="151">
        <f>ROUND($I$135*$H$135,2)</f>
        <v>0</v>
      </c>
      <c r="K135" s="147" t="s">
        <v>560</v>
      </c>
      <c r="L135" s="43"/>
      <c r="M135" s="152"/>
      <c r="N135" s="153" t="s">
        <v>43</v>
      </c>
      <c r="O135" s="24"/>
      <c r="P135" s="154">
        <f>$O$135*$H$135</f>
        <v>0</v>
      </c>
      <c r="Q135" s="154">
        <v>0</v>
      </c>
      <c r="R135" s="154">
        <f>$Q$135*$H$135</f>
        <v>0</v>
      </c>
      <c r="S135" s="154">
        <v>0</v>
      </c>
      <c r="T135" s="155">
        <f>$S$135*$H$135</f>
        <v>0</v>
      </c>
      <c r="AR135" s="89" t="s">
        <v>158</v>
      </c>
      <c r="AT135" s="89" t="s">
        <v>154</v>
      </c>
      <c r="AU135" s="89" t="s">
        <v>80</v>
      </c>
      <c r="AY135" s="6" t="s">
        <v>149</v>
      </c>
      <c r="BE135" s="156">
        <f>IF($N$135="základní",$J$135,0)</f>
        <v>0</v>
      </c>
      <c r="BF135" s="156">
        <f>IF($N$135="snížená",$J$135,0)</f>
        <v>0</v>
      </c>
      <c r="BG135" s="156">
        <f>IF($N$135="zákl. přenesená",$J$135,0)</f>
        <v>0</v>
      </c>
      <c r="BH135" s="156">
        <f>IF($N$135="sníž. přenesená",$J$135,0)</f>
        <v>0</v>
      </c>
      <c r="BI135" s="156">
        <f>IF($N$135="nulová",$J$135,0)</f>
        <v>0</v>
      </c>
      <c r="BJ135" s="89" t="s">
        <v>21</v>
      </c>
      <c r="BK135" s="156">
        <f>ROUND($I$135*$H$135,2)</f>
        <v>0</v>
      </c>
      <c r="BL135" s="89" t="s">
        <v>158</v>
      </c>
      <c r="BM135" s="89" t="s">
        <v>194</v>
      </c>
    </row>
    <row r="136" spans="2:65" s="6" customFormat="1" ht="27" customHeight="1" x14ac:dyDescent="0.3">
      <c r="B136" s="23"/>
      <c r="C136" s="24"/>
      <c r="D136" s="157" t="s">
        <v>159</v>
      </c>
      <c r="E136" s="24"/>
      <c r="F136" s="158" t="s">
        <v>646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159</v>
      </c>
      <c r="AU136" s="6" t="s">
        <v>80</v>
      </c>
    </row>
    <row r="137" spans="2:65" s="6" customFormat="1" ht="15.75" customHeight="1" x14ac:dyDescent="0.3">
      <c r="B137" s="23"/>
      <c r="C137" s="145" t="s">
        <v>8</v>
      </c>
      <c r="D137" s="145" t="s">
        <v>154</v>
      </c>
      <c r="E137" s="146" t="s">
        <v>647</v>
      </c>
      <c r="F137" s="147" t="s">
        <v>648</v>
      </c>
      <c r="G137" s="148" t="s">
        <v>649</v>
      </c>
      <c r="H137" s="149">
        <v>6.8000000000000005E-2</v>
      </c>
      <c r="I137" s="150"/>
      <c r="J137" s="151">
        <f>ROUND($I$137*$H$137,2)</f>
        <v>0</v>
      </c>
      <c r="K137" s="147" t="s">
        <v>560</v>
      </c>
      <c r="L137" s="43"/>
      <c r="M137" s="152"/>
      <c r="N137" s="153" t="s">
        <v>43</v>
      </c>
      <c r="O137" s="24"/>
      <c r="P137" s="154">
        <f>$O$137*$H$137</f>
        <v>0</v>
      </c>
      <c r="Q137" s="154">
        <v>0</v>
      </c>
      <c r="R137" s="154">
        <f>$Q$137*$H$137</f>
        <v>0</v>
      </c>
      <c r="S137" s="154">
        <v>0</v>
      </c>
      <c r="T137" s="155">
        <f>$S$137*$H$137</f>
        <v>0</v>
      </c>
      <c r="AR137" s="89" t="s">
        <v>158</v>
      </c>
      <c r="AT137" s="89" t="s">
        <v>154</v>
      </c>
      <c r="AU137" s="89" t="s">
        <v>80</v>
      </c>
      <c r="AY137" s="6" t="s">
        <v>149</v>
      </c>
      <c r="BE137" s="156">
        <f>IF($N$137="základní",$J$137,0)</f>
        <v>0</v>
      </c>
      <c r="BF137" s="156">
        <f>IF($N$137="snížená",$J$137,0)</f>
        <v>0</v>
      </c>
      <c r="BG137" s="156">
        <f>IF($N$137="zákl. přenesená",$J$137,0)</f>
        <v>0</v>
      </c>
      <c r="BH137" s="156">
        <f>IF($N$137="sníž. přenesená",$J$137,0)</f>
        <v>0</v>
      </c>
      <c r="BI137" s="156">
        <f>IF($N$137="nulová",$J$137,0)</f>
        <v>0</v>
      </c>
      <c r="BJ137" s="89" t="s">
        <v>21</v>
      </c>
      <c r="BK137" s="156">
        <f>ROUND($I$137*$H$137,2)</f>
        <v>0</v>
      </c>
      <c r="BL137" s="89" t="s">
        <v>158</v>
      </c>
      <c r="BM137" s="89" t="s">
        <v>8</v>
      </c>
    </row>
    <row r="138" spans="2:65" s="6" customFormat="1" ht="16.5" customHeight="1" x14ac:dyDescent="0.3">
      <c r="B138" s="23"/>
      <c r="C138" s="24"/>
      <c r="D138" s="157" t="s">
        <v>159</v>
      </c>
      <c r="E138" s="24"/>
      <c r="F138" s="158" t="s">
        <v>650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159</v>
      </c>
      <c r="AU138" s="6" t="s">
        <v>80</v>
      </c>
    </row>
    <row r="139" spans="2:65" s="6" customFormat="1" ht="15.75" customHeight="1" x14ac:dyDescent="0.3">
      <c r="B139" s="23"/>
      <c r="C139" s="145" t="s">
        <v>201</v>
      </c>
      <c r="D139" s="145" t="s">
        <v>154</v>
      </c>
      <c r="E139" s="146" t="s">
        <v>651</v>
      </c>
      <c r="F139" s="147" t="s">
        <v>652</v>
      </c>
      <c r="G139" s="148" t="s">
        <v>572</v>
      </c>
      <c r="H139" s="149">
        <v>2.3849999999999998</v>
      </c>
      <c r="I139" s="150"/>
      <c r="J139" s="151">
        <f>ROUND($I$139*$H$139,2)</f>
        <v>0</v>
      </c>
      <c r="K139" s="147" t="s">
        <v>560</v>
      </c>
      <c r="L139" s="43"/>
      <c r="M139" s="152"/>
      <c r="N139" s="153" t="s">
        <v>43</v>
      </c>
      <c r="O139" s="24"/>
      <c r="P139" s="154">
        <f>$O$139*$H$139</f>
        <v>0</v>
      </c>
      <c r="Q139" s="154">
        <v>0</v>
      </c>
      <c r="R139" s="154">
        <f>$Q$139*$H$139</f>
        <v>0</v>
      </c>
      <c r="S139" s="154">
        <v>0</v>
      </c>
      <c r="T139" s="155">
        <f>$S$139*$H$139</f>
        <v>0</v>
      </c>
      <c r="AR139" s="89" t="s">
        <v>158</v>
      </c>
      <c r="AT139" s="89" t="s">
        <v>154</v>
      </c>
      <c r="AU139" s="89" t="s">
        <v>80</v>
      </c>
      <c r="AY139" s="6" t="s">
        <v>149</v>
      </c>
      <c r="BE139" s="156">
        <f>IF($N$139="základní",$J$139,0)</f>
        <v>0</v>
      </c>
      <c r="BF139" s="156">
        <f>IF($N$139="snížená",$J$139,0)</f>
        <v>0</v>
      </c>
      <c r="BG139" s="156">
        <f>IF($N$139="zákl. přenesená",$J$139,0)</f>
        <v>0</v>
      </c>
      <c r="BH139" s="156">
        <f>IF($N$139="sníž. přenesená",$J$139,0)</f>
        <v>0</v>
      </c>
      <c r="BI139" s="156">
        <f>IF($N$139="nulová",$J$139,0)</f>
        <v>0</v>
      </c>
      <c r="BJ139" s="89" t="s">
        <v>21</v>
      </c>
      <c r="BK139" s="156">
        <f>ROUND($I$139*$H$139,2)</f>
        <v>0</v>
      </c>
      <c r="BL139" s="89" t="s">
        <v>158</v>
      </c>
      <c r="BM139" s="89" t="s">
        <v>201</v>
      </c>
    </row>
    <row r="140" spans="2:65" s="6" customFormat="1" ht="16.5" customHeight="1" x14ac:dyDescent="0.3">
      <c r="B140" s="23"/>
      <c r="C140" s="24"/>
      <c r="D140" s="157" t="s">
        <v>159</v>
      </c>
      <c r="E140" s="24"/>
      <c r="F140" s="158" t="s">
        <v>653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159</v>
      </c>
      <c r="AU140" s="6" t="s">
        <v>80</v>
      </c>
    </row>
    <row r="141" spans="2:65" s="6" customFormat="1" ht="15.75" customHeight="1" x14ac:dyDescent="0.3">
      <c r="B141" s="23"/>
      <c r="C141" s="145" t="s">
        <v>204</v>
      </c>
      <c r="D141" s="145" t="s">
        <v>154</v>
      </c>
      <c r="E141" s="146" t="s">
        <v>654</v>
      </c>
      <c r="F141" s="147" t="s">
        <v>655</v>
      </c>
      <c r="G141" s="148" t="s">
        <v>559</v>
      </c>
      <c r="H141" s="149">
        <v>4.32</v>
      </c>
      <c r="I141" s="150"/>
      <c r="J141" s="151">
        <f>ROUND($I$141*$H$141,2)</f>
        <v>0</v>
      </c>
      <c r="K141" s="147" t="s">
        <v>560</v>
      </c>
      <c r="L141" s="43"/>
      <c r="M141" s="152"/>
      <c r="N141" s="153" t="s">
        <v>43</v>
      </c>
      <c r="O141" s="24"/>
      <c r="P141" s="154">
        <f>$O$141*$H$141</f>
        <v>0</v>
      </c>
      <c r="Q141" s="154">
        <v>0</v>
      </c>
      <c r="R141" s="154">
        <f>$Q$141*$H$141</f>
        <v>0</v>
      </c>
      <c r="S141" s="154">
        <v>0</v>
      </c>
      <c r="T141" s="155">
        <f>$S$141*$H$141</f>
        <v>0</v>
      </c>
      <c r="AR141" s="89" t="s">
        <v>158</v>
      </c>
      <c r="AT141" s="89" t="s">
        <v>154</v>
      </c>
      <c r="AU141" s="89" t="s">
        <v>80</v>
      </c>
      <c r="AY141" s="6" t="s">
        <v>149</v>
      </c>
      <c r="BE141" s="156">
        <f>IF($N$141="základní",$J$141,0)</f>
        <v>0</v>
      </c>
      <c r="BF141" s="156">
        <f>IF($N$141="snížená",$J$141,0)</f>
        <v>0</v>
      </c>
      <c r="BG141" s="156">
        <f>IF($N$141="zákl. přenesená",$J$141,0)</f>
        <v>0</v>
      </c>
      <c r="BH141" s="156">
        <f>IF($N$141="sníž. přenesená",$J$141,0)</f>
        <v>0</v>
      </c>
      <c r="BI141" s="156">
        <f>IF($N$141="nulová",$J$141,0)</f>
        <v>0</v>
      </c>
      <c r="BJ141" s="89" t="s">
        <v>21</v>
      </c>
      <c r="BK141" s="156">
        <f>ROUND($I$141*$H$141,2)</f>
        <v>0</v>
      </c>
      <c r="BL141" s="89" t="s">
        <v>158</v>
      </c>
      <c r="BM141" s="89" t="s">
        <v>204</v>
      </c>
    </row>
    <row r="142" spans="2:65" s="6" customFormat="1" ht="27" customHeight="1" x14ac:dyDescent="0.3">
      <c r="B142" s="23"/>
      <c r="C142" s="24"/>
      <c r="D142" s="157" t="s">
        <v>159</v>
      </c>
      <c r="E142" s="24"/>
      <c r="F142" s="158" t="s">
        <v>656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159</v>
      </c>
      <c r="AU142" s="6" t="s">
        <v>80</v>
      </c>
    </row>
    <row r="143" spans="2:65" s="6" customFormat="1" ht="15.75" customHeight="1" x14ac:dyDescent="0.3">
      <c r="B143" s="159"/>
      <c r="C143" s="160"/>
      <c r="D143" s="161" t="s">
        <v>274</v>
      </c>
      <c r="E143" s="160"/>
      <c r="F143" s="162" t="s">
        <v>1139</v>
      </c>
      <c r="G143" s="160"/>
      <c r="H143" s="163">
        <v>4.32</v>
      </c>
      <c r="J143" s="160"/>
      <c r="K143" s="160"/>
      <c r="L143" s="164"/>
      <c r="M143" s="165"/>
      <c r="N143" s="160"/>
      <c r="O143" s="160"/>
      <c r="P143" s="160"/>
      <c r="Q143" s="160"/>
      <c r="R143" s="160"/>
      <c r="S143" s="160"/>
      <c r="T143" s="166"/>
      <c r="AT143" s="167" t="s">
        <v>274</v>
      </c>
      <c r="AU143" s="167" t="s">
        <v>80</v>
      </c>
      <c r="AV143" s="167" t="s">
        <v>80</v>
      </c>
      <c r="AW143" s="167" t="s">
        <v>122</v>
      </c>
      <c r="AX143" s="167" t="s">
        <v>72</v>
      </c>
      <c r="AY143" s="167" t="s">
        <v>149</v>
      </c>
    </row>
    <row r="144" spans="2:65" s="6" customFormat="1" ht="15.75" customHeight="1" x14ac:dyDescent="0.3">
      <c r="B144" s="168"/>
      <c r="C144" s="169"/>
      <c r="D144" s="161" t="s">
        <v>274</v>
      </c>
      <c r="E144" s="169"/>
      <c r="F144" s="170" t="s">
        <v>276</v>
      </c>
      <c r="G144" s="169"/>
      <c r="H144" s="171">
        <v>4.32</v>
      </c>
      <c r="J144" s="169"/>
      <c r="K144" s="169"/>
      <c r="L144" s="172"/>
      <c r="M144" s="173"/>
      <c r="N144" s="169"/>
      <c r="O144" s="169"/>
      <c r="P144" s="169"/>
      <c r="Q144" s="169"/>
      <c r="R144" s="169"/>
      <c r="S144" s="169"/>
      <c r="T144" s="174"/>
      <c r="AT144" s="175" t="s">
        <v>274</v>
      </c>
      <c r="AU144" s="175" t="s">
        <v>80</v>
      </c>
      <c r="AV144" s="175" t="s">
        <v>158</v>
      </c>
      <c r="AW144" s="175" t="s">
        <v>122</v>
      </c>
      <c r="AX144" s="175" t="s">
        <v>21</v>
      </c>
      <c r="AY144" s="175" t="s">
        <v>149</v>
      </c>
    </row>
    <row r="145" spans="2:65" s="6" customFormat="1" ht="15.75" customHeight="1" x14ac:dyDescent="0.3">
      <c r="B145" s="23"/>
      <c r="C145" s="145" t="s">
        <v>207</v>
      </c>
      <c r="D145" s="145" t="s">
        <v>154</v>
      </c>
      <c r="E145" s="146" t="s">
        <v>658</v>
      </c>
      <c r="F145" s="147" t="s">
        <v>659</v>
      </c>
      <c r="G145" s="148" t="s">
        <v>559</v>
      </c>
      <c r="H145" s="149">
        <v>4.32</v>
      </c>
      <c r="I145" s="150"/>
      <c r="J145" s="151">
        <f>ROUND($I$145*$H$145,2)</f>
        <v>0</v>
      </c>
      <c r="K145" s="147" t="s">
        <v>560</v>
      </c>
      <c r="L145" s="43"/>
      <c r="M145" s="152"/>
      <c r="N145" s="153" t="s">
        <v>43</v>
      </c>
      <c r="O145" s="24"/>
      <c r="P145" s="154">
        <f>$O$145*$H$145</f>
        <v>0</v>
      </c>
      <c r="Q145" s="154">
        <v>0</v>
      </c>
      <c r="R145" s="154">
        <f>$Q$145*$H$145</f>
        <v>0</v>
      </c>
      <c r="S145" s="154">
        <v>0</v>
      </c>
      <c r="T145" s="155">
        <f>$S$145*$H$145</f>
        <v>0</v>
      </c>
      <c r="AR145" s="89" t="s">
        <v>158</v>
      </c>
      <c r="AT145" s="89" t="s">
        <v>154</v>
      </c>
      <c r="AU145" s="89" t="s">
        <v>80</v>
      </c>
      <c r="AY145" s="6" t="s">
        <v>149</v>
      </c>
      <c r="BE145" s="156">
        <f>IF($N$145="základní",$J$145,0)</f>
        <v>0</v>
      </c>
      <c r="BF145" s="156">
        <f>IF($N$145="snížená",$J$145,0)</f>
        <v>0</v>
      </c>
      <c r="BG145" s="156">
        <f>IF($N$145="zákl. přenesená",$J$145,0)</f>
        <v>0</v>
      </c>
      <c r="BH145" s="156">
        <f>IF($N$145="sníž. přenesená",$J$145,0)</f>
        <v>0</v>
      </c>
      <c r="BI145" s="156">
        <f>IF($N$145="nulová",$J$145,0)</f>
        <v>0</v>
      </c>
      <c r="BJ145" s="89" t="s">
        <v>21</v>
      </c>
      <c r="BK145" s="156">
        <f>ROUND($I$145*$H$145,2)</f>
        <v>0</v>
      </c>
      <c r="BL145" s="89" t="s">
        <v>158</v>
      </c>
      <c r="BM145" s="89" t="s">
        <v>207</v>
      </c>
    </row>
    <row r="146" spans="2:65" s="6" customFormat="1" ht="27" customHeight="1" x14ac:dyDescent="0.3">
      <c r="B146" s="23"/>
      <c r="C146" s="24"/>
      <c r="D146" s="157" t="s">
        <v>159</v>
      </c>
      <c r="E146" s="24"/>
      <c r="F146" s="158" t="s">
        <v>660</v>
      </c>
      <c r="G146" s="24"/>
      <c r="H146" s="24"/>
      <c r="J146" s="24"/>
      <c r="K146" s="24"/>
      <c r="L146" s="43"/>
      <c r="M146" s="56"/>
      <c r="N146" s="24"/>
      <c r="O146" s="24"/>
      <c r="P146" s="24"/>
      <c r="Q146" s="24"/>
      <c r="R146" s="24"/>
      <c r="S146" s="24"/>
      <c r="T146" s="57"/>
      <c r="AT146" s="6" t="s">
        <v>159</v>
      </c>
      <c r="AU146" s="6" t="s">
        <v>80</v>
      </c>
    </row>
    <row r="147" spans="2:65" s="132" customFormat="1" ht="30.75" customHeight="1" x14ac:dyDescent="0.3">
      <c r="B147" s="133"/>
      <c r="C147" s="134"/>
      <c r="D147" s="134" t="s">
        <v>71</v>
      </c>
      <c r="E147" s="143" t="s">
        <v>162</v>
      </c>
      <c r="F147" s="143" t="s">
        <v>668</v>
      </c>
      <c r="G147" s="134"/>
      <c r="H147" s="134"/>
      <c r="J147" s="144">
        <f>$BK$147</f>
        <v>0</v>
      </c>
      <c r="K147" s="134"/>
      <c r="L147" s="137"/>
      <c r="M147" s="138"/>
      <c r="N147" s="134"/>
      <c r="O147" s="134"/>
      <c r="P147" s="139">
        <f>SUM($P$148:$P$180)</f>
        <v>0</v>
      </c>
      <c r="Q147" s="134"/>
      <c r="R147" s="139">
        <f>SUM($R$148:$R$180)</f>
        <v>0</v>
      </c>
      <c r="S147" s="134"/>
      <c r="T147" s="140">
        <f>SUM($T$148:$T$180)</f>
        <v>0</v>
      </c>
      <c r="AR147" s="141" t="s">
        <v>21</v>
      </c>
      <c r="AT147" s="141" t="s">
        <v>71</v>
      </c>
      <c r="AU147" s="141" t="s">
        <v>21</v>
      </c>
      <c r="AY147" s="141" t="s">
        <v>149</v>
      </c>
      <c r="BK147" s="142">
        <f>SUM($BK$148:$BK$180)</f>
        <v>0</v>
      </c>
    </row>
    <row r="148" spans="2:65" s="6" customFormat="1" ht="15.75" customHeight="1" x14ac:dyDescent="0.3">
      <c r="B148" s="23"/>
      <c r="C148" s="145" t="s">
        <v>210</v>
      </c>
      <c r="D148" s="145" t="s">
        <v>154</v>
      </c>
      <c r="E148" s="146" t="s">
        <v>1029</v>
      </c>
      <c r="F148" s="147" t="s">
        <v>1030</v>
      </c>
      <c r="G148" s="148" t="s">
        <v>572</v>
      </c>
      <c r="H148" s="149">
        <v>0.95199999999999996</v>
      </c>
      <c r="I148" s="150"/>
      <c r="J148" s="151">
        <f>ROUND($I$148*$H$148,2)</f>
        <v>0</v>
      </c>
      <c r="K148" s="147" t="s">
        <v>560</v>
      </c>
      <c r="L148" s="43"/>
      <c r="M148" s="152"/>
      <c r="N148" s="153" t="s">
        <v>43</v>
      </c>
      <c r="O148" s="24"/>
      <c r="P148" s="154">
        <f>$O$148*$H$148</f>
        <v>0</v>
      </c>
      <c r="Q148" s="154">
        <v>0</v>
      </c>
      <c r="R148" s="154">
        <f>$Q$148*$H$148</f>
        <v>0</v>
      </c>
      <c r="S148" s="154">
        <v>0</v>
      </c>
      <c r="T148" s="155">
        <f>$S$148*$H$148</f>
        <v>0</v>
      </c>
      <c r="AR148" s="89" t="s">
        <v>158</v>
      </c>
      <c r="AT148" s="89" t="s">
        <v>154</v>
      </c>
      <c r="AU148" s="89" t="s">
        <v>80</v>
      </c>
      <c r="AY148" s="6" t="s">
        <v>149</v>
      </c>
      <c r="BE148" s="156">
        <f>IF($N$148="základní",$J$148,0)</f>
        <v>0</v>
      </c>
      <c r="BF148" s="156">
        <f>IF($N$148="snížená",$J$148,0)</f>
        <v>0</v>
      </c>
      <c r="BG148" s="156">
        <f>IF($N$148="zákl. přenesená",$J$148,0)</f>
        <v>0</v>
      </c>
      <c r="BH148" s="156">
        <f>IF($N$148="sníž. přenesená",$J$148,0)</f>
        <v>0</v>
      </c>
      <c r="BI148" s="156">
        <f>IF($N$148="nulová",$J$148,0)</f>
        <v>0</v>
      </c>
      <c r="BJ148" s="89" t="s">
        <v>21</v>
      </c>
      <c r="BK148" s="156">
        <f>ROUND($I$148*$H$148,2)</f>
        <v>0</v>
      </c>
      <c r="BL148" s="89" t="s">
        <v>158</v>
      </c>
      <c r="BM148" s="89" t="s">
        <v>210</v>
      </c>
    </row>
    <row r="149" spans="2:65" s="6" customFormat="1" ht="16.5" customHeight="1" x14ac:dyDescent="0.3">
      <c r="B149" s="23"/>
      <c r="C149" s="24"/>
      <c r="D149" s="157" t="s">
        <v>159</v>
      </c>
      <c r="E149" s="24"/>
      <c r="F149" s="158" t="s">
        <v>1031</v>
      </c>
      <c r="G149" s="24"/>
      <c r="H149" s="24"/>
      <c r="J149" s="24"/>
      <c r="K149" s="24"/>
      <c r="L149" s="43"/>
      <c r="M149" s="56"/>
      <c r="N149" s="24"/>
      <c r="O149" s="24"/>
      <c r="P149" s="24"/>
      <c r="Q149" s="24"/>
      <c r="R149" s="24"/>
      <c r="S149" s="24"/>
      <c r="T149" s="57"/>
      <c r="AT149" s="6" t="s">
        <v>159</v>
      </c>
      <c r="AU149" s="6" t="s">
        <v>80</v>
      </c>
    </row>
    <row r="150" spans="2:65" s="6" customFormat="1" ht="15.75" customHeight="1" x14ac:dyDescent="0.3">
      <c r="B150" s="159"/>
      <c r="C150" s="160"/>
      <c r="D150" s="161" t="s">
        <v>274</v>
      </c>
      <c r="E150" s="160"/>
      <c r="F150" s="162" t="s">
        <v>1140</v>
      </c>
      <c r="G150" s="160"/>
      <c r="H150" s="163">
        <v>0.95199999999999996</v>
      </c>
      <c r="J150" s="160"/>
      <c r="K150" s="160"/>
      <c r="L150" s="164"/>
      <c r="M150" s="165"/>
      <c r="N150" s="160"/>
      <c r="O150" s="160"/>
      <c r="P150" s="160"/>
      <c r="Q150" s="160"/>
      <c r="R150" s="160"/>
      <c r="S150" s="160"/>
      <c r="T150" s="166"/>
      <c r="AT150" s="167" t="s">
        <v>274</v>
      </c>
      <c r="AU150" s="167" t="s">
        <v>80</v>
      </c>
      <c r="AV150" s="167" t="s">
        <v>80</v>
      </c>
      <c r="AW150" s="167" t="s">
        <v>122</v>
      </c>
      <c r="AX150" s="167" t="s">
        <v>72</v>
      </c>
      <c r="AY150" s="167" t="s">
        <v>149</v>
      </c>
    </row>
    <row r="151" spans="2:65" s="6" customFormat="1" ht="15.75" customHeight="1" x14ac:dyDescent="0.3">
      <c r="B151" s="168"/>
      <c r="C151" s="169"/>
      <c r="D151" s="161" t="s">
        <v>274</v>
      </c>
      <c r="E151" s="169"/>
      <c r="F151" s="170" t="s">
        <v>276</v>
      </c>
      <c r="G151" s="169"/>
      <c r="H151" s="171">
        <v>0.95199999999999996</v>
      </c>
      <c r="J151" s="169"/>
      <c r="K151" s="169"/>
      <c r="L151" s="172"/>
      <c r="M151" s="173"/>
      <c r="N151" s="169"/>
      <c r="O151" s="169"/>
      <c r="P151" s="169"/>
      <c r="Q151" s="169"/>
      <c r="R151" s="169"/>
      <c r="S151" s="169"/>
      <c r="T151" s="174"/>
      <c r="AT151" s="175" t="s">
        <v>274</v>
      </c>
      <c r="AU151" s="175" t="s">
        <v>80</v>
      </c>
      <c r="AV151" s="175" t="s">
        <v>158</v>
      </c>
      <c r="AW151" s="175" t="s">
        <v>122</v>
      </c>
      <c r="AX151" s="175" t="s">
        <v>21</v>
      </c>
      <c r="AY151" s="175" t="s">
        <v>149</v>
      </c>
    </row>
    <row r="152" spans="2:65" s="6" customFormat="1" ht="15.75" customHeight="1" x14ac:dyDescent="0.3">
      <c r="B152" s="23"/>
      <c r="C152" s="145" t="s">
        <v>213</v>
      </c>
      <c r="D152" s="145" t="s">
        <v>154</v>
      </c>
      <c r="E152" s="146" t="s">
        <v>1141</v>
      </c>
      <c r="F152" s="147" t="s">
        <v>1142</v>
      </c>
      <c r="G152" s="148" t="s">
        <v>559</v>
      </c>
      <c r="H152" s="149">
        <v>0.30299999999999999</v>
      </c>
      <c r="I152" s="150"/>
      <c r="J152" s="151">
        <f>ROUND($I$152*$H$152,2)</f>
        <v>0</v>
      </c>
      <c r="K152" s="147" t="s">
        <v>560</v>
      </c>
      <c r="L152" s="43"/>
      <c r="M152" s="152"/>
      <c r="N152" s="153" t="s">
        <v>43</v>
      </c>
      <c r="O152" s="24"/>
      <c r="P152" s="154">
        <f>$O$152*$H$152</f>
        <v>0</v>
      </c>
      <c r="Q152" s="154">
        <v>0</v>
      </c>
      <c r="R152" s="154">
        <f>$Q$152*$H$152</f>
        <v>0</v>
      </c>
      <c r="S152" s="154">
        <v>0</v>
      </c>
      <c r="T152" s="155">
        <f>$S$152*$H$152</f>
        <v>0</v>
      </c>
      <c r="AR152" s="89" t="s">
        <v>158</v>
      </c>
      <c r="AT152" s="89" t="s">
        <v>154</v>
      </c>
      <c r="AU152" s="89" t="s">
        <v>80</v>
      </c>
      <c r="AY152" s="6" t="s">
        <v>149</v>
      </c>
      <c r="BE152" s="156">
        <f>IF($N$152="základní",$J$152,0)</f>
        <v>0</v>
      </c>
      <c r="BF152" s="156">
        <f>IF($N$152="snížená",$J$152,0)</f>
        <v>0</v>
      </c>
      <c r="BG152" s="156">
        <f>IF($N$152="zákl. přenesená",$J$152,0)</f>
        <v>0</v>
      </c>
      <c r="BH152" s="156">
        <f>IF($N$152="sníž. přenesená",$J$152,0)</f>
        <v>0</v>
      </c>
      <c r="BI152" s="156">
        <f>IF($N$152="nulová",$J$152,0)</f>
        <v>0</v>
      </c>
      <c r="BJ152" s="89" t="s">
        <v>21</v>
      </c>
      <c r="BK152" s="156">
        <f>ROUND($I$152*$H$152,2)</f>
        <v>0</v>
      </c>
      <c r="BL152" s="89" t="s">
        <v>158</v>
      </c>
      <c r="BM152" s="89" t="s">
        <v>213</v>
      </c>
    </row>
    <row r="153" spans="2:65" s="6" customFormat="1" ht="38.25" customHeight="1" x14ac:dyDescent="0.3">
      <c r="B153" s="23"/>
      <c r="C153" s="24"/>
      <c r="D153" s="157" t="s">
        <v>159</v>
      </c>
      <c r="E153" s="24"/>
      <c r="F153" s="158" t="s">
        <v>1143</v>
      </c>
      <c r="G153" s="24"/>
      <c r="H153" s="24"/>
      <c r="J153" s="24"/>
      <c r="K153" s="24"/>
      <c r="L153" s="43"/>
      <c r="M153" s="56"/>
      <c r="N153" s="24"/>
      <c r="O153" s="24"/>
      <c r="P153" s="24"/>
      <c r="Q153" s="24"/>
      <c r="R153" s="24"/>
      <c r="S153" s="24"/>
      <c r="T153" s="57"/>
      <c r="AT153" s="6" t="s">
        <v>159</v>
      </c>
      <c r="AU153" s="6" t="s">
        <v>80</v>
      </c>
    </row>
    <row r="154" spans="2:65" s="6" customFormat="1" ht="15.75" customHeight="1" x14ac:dyDescent="0.3">
      <c r="B154" s="159"/>
      <c r="C154" s="160"/>
      <c r="D154" s="161" t="s">
        <v>274</v>
      </c>
      <c r="E154" s="160"/>
      <c r="F154" s="162" t="s">
        <v>1144</v>
      </c>
      <c r="G154" s="160"/>
      <c r="H154" s="163">
        <v>0.30299999999999999</v>
      </c>
      <c r="J154" s="160"/>
      <c r="K154" s="160"/>
      <c r="L154" s="164"/>
      <c r="M154" s="165"/>
      <c r="N154" s="160"/>
      <c r="O154" s="160"/>
      <c r="P154" s="160"/>
      <c r="Q154" s="160"/>
      <c r="R154" s="160"/>
      <c r="S154" s="160"/>
      <c r="T154" s="166"/>
      <c r="AT154" s="167" t="s">
        <v>274</v>
      </c>
      <c r="AU154" s="167" t="s">
        <v>80</v>
      </c>
      <c r="AV154" s="167" t="s">
        <v>80</v>
      </c>
      <c r="AW154" s="167" t="s">
        <v>122</v>
      </c>
      <c r="AX154" s="167" t="s">
        <v>72</v>
      </c>
      <c r="AY154" s="167" t="s">
        <v>149</v>
      </c>
    </row>
    <row r="155" spans="2:65" s="6" customFormat="1" ht="15.75" customHeight="1" x14ac:dyDescent="0.3">
      <c r="B155" s="168"/>
      <c r="C155" s="169"/>
      <c r="D155" s="161" t="s">
        <v>274</v>
      </c>
      <c r="E155" s="169"/>
      <c r="F155" s="170" t="s">
        <v>276</v>
      </c>
      <c r="G155" s="169"/>
      <c r="H155" s="171">
        <v>0.30299999999999999</v>
      </c>
      <c r="J155" s="169"/>
      <c r="K155" s="169"/>
      <c r="L155" s="172"/>
      <c r="M155" s="173"/>
      <c r="N155" s="169"/>
      <c r="O155" s="169"/>
      <c r="P155" s="169"/>
      <c r="Q155" s="169"/>
      <c r="R155" s="169"/>
      <c r="S155" s="169"/>
      <c r="T155" s="174"/>
      <c r="AT155" s="175" t="s">
        <v>274</v>
      </c>
      <c r="AU155" s="175" t="s">
        <v>80</v>
      </c>
      <c r="AV155" s="175" t="s">
        <v>158</v>
      </c>
      <c r="AW155" s="175" t="s">
        <v>122</v>
      </c>
      <c r="AX155" s="175" t="s">
        <v>21</v>
      </c>
      <c r="AY155" s="175" t="s">
        <v>149</v>
      </c>
    </row>
    <row r="156" spans="2:65" s="6" customFormat="1" ht="15.75" customHeight="1" x14ac:dyDescent="0.3">
      <c r="B156" s="23"/>
      <c r="C156" s="145" t="s">
        <v>7</v>
      </c>
      <c r="D156" s="145" t="s">
        <v>154</v>
      </c>
      <c r="E156" s="146" t="s">
        <v>1145</v>
      </c>
      <c r="F156" s="147" t="s">
        <v>1146</v>
      </c>
      <c r="G156" s="148" t="s">
        <v>157</v>
      </c>
      <c r="H156" s="149">
        <v>1</v>
      </c>
      <c r="I156" s="150"/>
      <c r="J156" s="151">
        <f>ROUND($I$156*$H$156,2)</f>
        <v>0</v>
      </c>
      <c r="K156" s="147"/>
      <c r="L156" s="43"/>
      <c r="M156" s="152"/>
      <c r="N156" s="153" t="s">
        <v>43</v>
      </c>
      <c r="O156" s="24"/>
      <c r="P156" s="154">
        <f>$O$156*$H$156</f>
        <v>0</v>
      </c>
      <c r="Q156" s="154">
        <v>0</v>
      </c>
      <c r="R156" s="154">
        <f>$Q$156*$H$156</f>
        <v>0</v>
      </c>
      <c r="S156" s="154">
        <v>0</v>
      </c>
      <c r="T156" s="155">
        <f>$S$156*$H$156</f>
        <v>0</v>
      </c>
      <c r="AR156" s="89" t="s">
        <v>158</v>
      </c>
      <c r="AT156" s="89" t="s">
        <v>154</v>
      </c>
      <c r="AU156" s="89" t="s">
        <v>80</v>
      </c>
      <c r="AY156" s="6" t="s">
        <v>149</v>
      </c>
      <c r="BE156" s="156">
        <f>IF($N$156="základní",$J$156,0)</f>
        <v>0</v>
      </c>
      <c r="BF156" s="156">
        <f>IF($N$156="snížená",$J$156,0)</f>
        <v>0</v>
      </c>
      <c r="BG156" s="156">
        <f>IF($N$156="zákl. přenesená",$J$156,0)</f>
        <v>0</v>
      </c>
      <c r="BH156" s="156">
        <f>IF($N$156="sníž. přenesená",$J$156,0)</f>
        <v>0</v>
      </c>
      <c r="BI156" s="156">
        <f>IF($N$156="nulová",$J$156,0)</f>
        <v>0</v>
      </c>
      <c r="BJ156" s="89" t="s">
        <v>21</v>
      </c>
      <c r="BK156" s="156">
        <f>ROUND($I$156*$H$156,2)</f>
        <v>0</v>
      </c>
      <c r="BL156" s="89" t="s">
        <v>158</v>
      </c>
      <c r="BM156" s="89" t="s">
        <v>7</v>
      </c>
    </row>
    <row r="157" spans="2:65" s="6" customFormat="1" ht="16.5" customHeight="1" x14ac:dyDescent="0.3">
      <c r="B157" s="23"/>
      <c r="C157" s="24"/>
      <c r="D157" s="157" t="s">
        <v>159</v>
      </c>
      <c r="E157" s="24"/>
      <c r="F157" s="158" t="s">
        <v>1146</v>
      </c>
      <c r="G157" s="24"/>
      <c r="H157" s="24"/>
      <c r="J157" s="24"/>
      <c r="K157" s="24"/>
      <c r="L157" s="43"/>
      <c r="M157" s="56"/>
      <c r="N157" s="24"/>
      <c r="O157" s="24"/>
      <c r="P157" s="24"/>
      <c r="Q157" s="24"/>
      <c r="R157" s="24"/>
      <c r="S157" s="24"/>
      <c r="T157" s="57"/>
      <c r="AT157" s="6" t="s">
        <v>159</v>
      </c>
      <c r="AU157" s="6" t="s">
        <v>80</v>
      </c>
    </row>
    <row r="158" spans="2:65" s="6" customFormat="1" ht="15.75" customHeight="1" x14ac:dyDescent="0.3">
      <c r="B158" s="23"/>
      <c r="C158" s="145" t="s">
        <v>218</v>
      </c>
      <c r="D158" s="145" t="s">
        <v>154</v>
      </c>
      <c r="E158" s="146" t="s">
        <v>1147</v>
      </c>
      <c r="F158" s="147" t="s">
        <v>1148</v>
      </c>
      <c r="G158" s="148" t="s">
        <v>157</v>
      </c>
      <c r="H158" s="149">
        <v>1</v>
      </c>
      <c r="I158" s="150"/>
      <c r="J158" s="151">
        <f>ROUND($I$158*$H$158,2)</f>
        <v>0</v>
      </c>
      <c r="K158" s="147" t="s">
        <v>560</v>
      </c>
      <c r="L158" s="43"/>
      <c r="M158" s="152"/>
      <c r="N158" s="153" t="s">
        <v>43</v>
      </c>
      <c r="O158" s="24"/>
      <c r="P158" s="154">
        <f>$O$158*$H$158</f>
        <v>0</v>
      </c>
      <c r="Q158" s="154">
        <v>0</v>
      </c>
      <c r="R158" s="154">
        <f>$Q$158*$H$158</f>
        <v>0</v>
      </c>
      <c r="S158" s="154">
        <v>0</v>
      </c>
      <c r="T158" s="155">
        <f>$S$158*$H$158</f>
        <v>0</v>
      </c>
      <c r="AR158" s="89" t="s">
        <v>158</v>
      </c>
      <c r="AT158" s="89" t="s">
        <v>154</v>
      </c>
      <c r="AU158" s="89" t="s">
        <v>80</v>
      </c>
      <c r="AY158" s="6" t="s">
        <v>149</v>
      </c>
      <c r="BE158" s="156">
        <f>IF($N$158="základní",$J$158,0)</f>
        <v>0</v>
      </c>
      <c r="BF158" s="156">
        <f>IF($N$158="snížená",$J$158,0)</f>
        <v>0</v>
      </c>
      <c r="BG158" s="156">
        <f>IF($N$158="zákl. přenesená",$J$158,0)</f>
        <v>0</v>
      </c>
      <c r="BH158" s="156">
        <f>IF($N$158="sníž. přenesená",$J$158,0)</f>
        <v>0</v>
      </c>
      <c r="BI158" s="156">
        <f>IF($N$158="nulová",$J$158,0)</f>
        <v>0</v>
      </c>
      <c r="BJ158" s="89" t="s">
        <v>21</v>
      </c>
      <c r="BK158" s="156">
        <f>ROUND($I$158*$H$158,2)</f>
        <v>0</v>
      </c>
      <c r="BL158" s="89" t="s">
        <v>158</v>
      </c>
      <c r="BM158" s="89" t="s">
        <v>218</v>
      </c>
    </row>
    <row r="159" spans="2:65" s="6" customFormat="1" ht="27" customHeight="1" x14ac:dyDescent="0.3">
      <c r="B159" s="23"/>
      <c r="C159" s="24"/>
      <c r="D159" s="157" t="s">
        <v>159</v>
      </c>
      <c r="E159" s="24"/>
      <c r="F159" s="158" t="s">
        <v>1149</v>
      </c>
      <c r="G159" s="24"/>
      <c r="H159" s="24"/>
      <c r="J159" s="24"/>
      <c r="K159" s="24"/>
      <c r="L159" s="43"/>
      <c r="M159" s="56"/>
      <c r="N159" s="24"/>
      <c r="O159" s="24"/>
      <c r="P159" s="24"/>
      <c r="Q159" s="24"/>
      <c r="R159" s="24"/>
      <c r="S159" s="24"/>
      <c r="T159" s="57"/>
      <c r="AT159" s="6" t="s">
        <v>159</v>
      </c>
      <c r="AU159" s="6" t="s">
        <v>80</v>
      </c>
    </row>
    <row r="160" spans="2:65" s="6" customFormat="1" ht="15.75" customHeight="1" x14ac:dyDescent="0.3">
      <c r="B160" s="23"/>
      <c r="C160" s="145" t="s">
        <v>227</v>
      </c>
      <c r="D160" s="145" t="s">
        <v>154</v>
      </c>
      <c r="E160" s="146" t="s">
        <v>672</v>
      </c>
      <c r="F160" s="147" t="s">
        <v>673</v>
      </c>
      <c r="G160" s="148" t="s">
        <v>572</v>
      </c>
      <c r="H160" s="149">
        <v>3.5999999999999997E-2</v>
      </c>
      <c r="I160" s="150"/>
      <c r="J160" s="151">
        <f>ROUND($I$160*$H$160,2)</f>
        <v>0</v>
      </c>
      <c r="K160" s="147" t="s">
        <v>560</v>
      </c>
      <c r="L160" s="43"/>
      <c r="M160" s="152"/>
      <c r="N160" s="153" t="s">
        <v>43</v>
      </c>
      <c r="O160" s="24"/>
      <c r="P160" s="154">
        <f>$O$160*$H$160</f>
        <v>0</v>
      </c>
      <c r="Q160" s="154">
        <v>0</v>
      </c>
      <c r="R160" s="154">
        <f>$Q$160*$H$160</f>
        <v>0</v>
      </c>
      <c r="S160" s="154">
        <v>0</v>
      </c>
      <c r="T160" s="155">
        <f>$S$160*$H$160</f>
        <v>0</v>
      </c>
      <c r="AR160" s="89" t="s">
        <v>158</v>
      </c>
      <c r="AT160" s="89" t="s">
        <v>154</v>
      </c>
      <c r="AU160" s="89" t="s">
        <v>80</v>
      </c>
      <c r="AY160" s="6" t="s">
        <v>149</v>
      </c>
      <c r="BE160" s="156">
        <f>IF($N$160="základní",$J$160,0)</f>
        <v>0</v>
      </c>
      <c r="BF160" s="156">
        <f>IF($N$160="snížená",$J$160,0)</f>
        <v>0</v>
      </c>
      <c r="BG160" s="156">
        <f>IF($N$160="zákl. přenesená",$J$160,0)</f>
        <v>0</v>
      </c>
      <c r="BH160" s="156">
        <f>IF($N$160="sníž. přenesená",$J$160,0)</f>
        <v>0</v>
      </c>
      <c r="BI160" s="156">
        <f>IF($N$160="nulová",$J$160,0)</f>
        <v>0</v>
      </c>
      <c r="BJ160" s="89" t="s">
        <v>21</v>
      </c>
      <c r="BK160" s="156">
        <f>ROUND($I$160*$H$160,2)</f>
        <v>0</v>
      </c>
      <c r="BL160" s="89" t="s">
        <v>158</v>
      </c>
      <c r="BM160" s="89" t="s">
        <v>223</v>
      </c>
    </row>
    <row r="161" spans="2:65" s="6" customFormat="1" ht="16.5" customHeight="1" x14ac:dyDescent="0.3">
      <c r="B161" s="23"/>
      <c r="C161" s="24"/>
      <c r="D161" s="157" t="s">
        <v>159</v>
      </c>
      <c r="E161" s="24"/>
      <c r="F161" s="158" t="s">
        <v>674</v>
      </c>
      <c r="G161" s="24"/>
      <c r="H161" s="24"/>
      <c r="J161" s="24"/>
      <c r="K161" s="24"/>
      <c r="L161" s="43"/>
      <c r="M161" s="56"/>
      <c r="N161" s="24"/>
      <c r="O161" s="24"/>
      <c r="P161" s="24"/>
      <c r="Q161" s="24"/>
      <c r="R161" s="24"/>
      <c r="S161" s="24"/>
      <c r="T161" s="57"/>
      <c r="AT161" s="6" t="s">
        <v>159</v>
      </c>
      <c r="AU161" s="6" t="s">
        <v>80</v>
      </c>
    </row>
    <row r="162" spans="2:65" s="6" customFormat="1" ht="15.75" customHeight="1" x14ac:dyDescent="0.3">
      <c r="B162" s="159"/>
      <c r="C162" s="160"/>
      <c r="D162" s="161" t="s">
        <v>274</v>
      </c>
      <c r="E162" s="160"/>
      <c r="F162" s="162" t="s">
        <v>1150</v>
      </c>
      <c r="G162" s="160"/>
      <c r="H162" s="163">
        <v>3.5999999999999997E-2</v>
      </c>
      <c r="J162" s="160"/>
      <c r="K162" s="160"/>
      <c r="L162" s="164"/>
      <c r="M162" s="165"/>
      <c r="N162" s="160"/>
      <c r="O162" s="160"/>
      <c r="P162" s="160"/>
      <c r="Q162" s="160"/>
      <c r="R162" s="160"/>
      <c r="S162" s="160"/>
      <c r="T162" s="166"/>
      <c r="AT162" s="167" t="s">
        <v>274</v>
      </c>
      <c r="AU162" s="167" t="s">
        <v>80</v>
      </c>
      <c r="AV162" s="167" t="s">
        <v>80</v>
      </c>
      <c r="AW162" s="167" t="s">
        <v>122</v>
      </c>
      <c r="AX162" s="167" t="s">
        <v>72</v>
      </c>
      <c r="AY162" s="167" t="s">
        <v>149</v>
      </c>
    </row>
    <row r="163" spans="2:65" s="6" customFormat="1" ht="15.75" customHeight="1" x14ac:dyDescent="0.3">
      <c r="B163" s="168"/>
      <c r="C163" s="169"/>
      <c r="D163" s="161" t="s">
        <v>274</v>
      </c>
      <c r="E163" s="169"/>
      <c r="F163" s="170" t="s">
        <v>276</v>
      </c>
      <c r="G163" s="169"/>
      <c r="H163" s="171">
        <v>3.5999999999999997E-2</v>
      </c>
      <c r="J163" s="169"/>
      <c r="K163" s="169"/>
      <c r="L163" s="172"/>
      <c r="M163" s="173"/>
      <c r="N163" s="169"/>
      <c r="O163" s="169"/>
      <c r="P163" s="169"/>
      <c r="Q163" s="169"/>
      <c r="R163" s="169"/>
      <c r="S163" s="169"/>
      <c r="T163" s="174"/>
      <c r="AT163" s="175" t="s">
        <v>274</v>
      </c>
      <c r="AU163" s="175" t="s">
        <v>80</v>
      </c>
      <c r="AV163" s="175" t="s">
        <v>158</v>
      </c>
      <c r="AW163" s="175" t="s">
        <v>122</v>
      </c>
      <c r="AX163" s="175" t="s">
        <v>21</v>
      </c>
      <c r="AY163" s="175" t="s">
        <v>149</v>
      </c>
    </row>
    <row r="164" spans="2:65" s="6" customFormat="1" ht="15.75" customHeight="1" x14ac:dyDescent="0.3">
      <c r="B164" s="23"/>
      <c r="C164" s="145" t="s">
        <v>230</v>
      </c>
      <c r="D164" s="145" t="s">
        <v>154</v>
      </c>
      <c r="E164" s="146" t="s">
        <v>676</v>
      </c>
      <c r="F164" s="147" t="s">
        <v>677</v>
      </c>
      <c r="G164" s="148" t="s">
        <v>157</v>
      </c>
      <c r="H164" s="149">
        <v>18</v>
      </c>
      <c r="I164" s="150"/>
      <c r="J164" s="151">
        <f>ROUND($I$164*$H$164,2)</f>
        <v>0</v>
      </c>
      <c r="K164" s="147" t="s">
        <v>560</v>
      </c>
      <c r="L164" s="43"/>
      <c r="M164" s="152"/>
      <c r="N164" s="153" t="s">
        <v>43</v>
      </c>
      <c r="O164" s="24"/>
      <c r="P164" s="154">
        <f>$O$164*$H$164</f>
        <v>0</v>
      </c>
      <c r="Q164" s="154">
        <v>0</v>
      </c>
      <c r="R164" s="154">
        <f>$Q$164*$H$164</f>
        <v>0</v>
      </c>
      <c r="S164" s="154">
        <v>0</v>
      </c>
      <c r="T164" s="155">
        <f>$S$164*$H$164</f>
        <v>0</v>
      </c>
      <c r="AR164" s="89" t="s">
        <v>158</v>
      </c>
      <c r="AT164" s="89" t="s">
        <v>154</v>
      </c>
      <c r="AU164" s="89" t="s">
        <v>80</v>
      </c>
      <c r="AY164" s="6" t="s">
        <v>149</v>
      </c>
      <c r="BE164" s="156">
        <f>IF($N$164="základní",$J$164,0)</f>
        <v>0</v>
      </c>
      <c r="BF164" s="156">
        <f>IF($N$164="snížená",$J$164,0)</f>
        <v>0</v>
      </c>
      <c r="BG164" s="156">
        <f>IF($N$164="zákl. přenesená",$J$164,0)</f>
        <v>0</v>
      </c>
      <c r="BH164" s="156">
        <f>IF($N$164="sníž. přenesená",$J$164,0)</f>
        <v>0</v>
      </c>
      <c r="BI164" s="156">
        <f>IF($N$164="nulová",$J$164,0)</f>
        <v>0</v>
      </c>
      <c r="BJ164" s="89" t="s">
        <v>21</v>
      </c>
      <c r="BK164" s="156">
        <f>ROUND($I$164*$H$164,2)</f>
        <v>0</v>
      </c>
      <c r="BL164" s="89" t="s">
        <v>158</v>
      </c>
      <c r="BM164" s="89" t="s">
        <v>227</v>
      </c>
    </row>
    <row r="165" spans="2:65" s="6" customFormat="1" ht="109.5" customHeight="1" x14ac:dyDescent="0.3">
      <c r="B165" s="23"/>
      <c r="C165" s="24"/>
      <c r="D165" s="157" t="s">
        <v>159</v>
      </c>
      <c r="E165" s="24"/>
      <c r="F165" s="158" t="s">
        <v>678</v>
      </c>
      <c r="G165" s="24"/>
      <c r="H165" s="24"/>
      <c r="J165" s="24"/>
      <c r="K165" s="24"/>
      <c r="L165" s="43"/>
      <c r="M165" s="56"/>
      <c r="N165" s="24"/>
      <c r="O165" s="24"/>
      <c r="P165" s="24"/>
      <c r="Q165" s="24"/>
      <c r="R165" s="24"/>
      <c r="S165" s="24"/>
      <c r="T165" s="57"/>
      <c r="AT165" s="6" t="s">
        <v>159</v>
      </c>
      <c r="AU165" s="6" t="s">
        <v>80</v>
      </c>
    </row>
    <row r="166" spans="2:65" s="6" customFormat="1" ht="15.75" customHeight="1" x14ac:dyDescent="0.3">
      <c r="B166" s="159"/>
      <c r="C166" s="160"/>
      <c r="D166" s="161" t="s">
        <v>274</v>
      </c>
      <c r="E166" s="160"/>
      <c r="F166" s="162" t="s">
        <v>207</v>
      </c>
      <c r="G166" s="160"/>
      <c r="H166" s="163">
        <v>18</v>
      </c>
      <c r="J166" s="160"/>
      <c r="K166" s="160"/>
      <c r="L166" s="164"/>
      <c r="M166" s="165"/>
      <c r="N166" s="160"/>
      <c r="O166" s="160"/>
      <c r="P166" s="160"/>
      <c r="Q166" s="160"/>
      <c r="R166" s="160"/>
      <c r="S166" s="160"/>
      <c r="T166" s="166"/>
      <c r="AT166" s="167" t="s">
        <v>274</v>
      </c>
      <c r="AU166" s="167" t="s">
        <v>80</v>
      </c>
      <c r="AV166" s="167" t="s">
        <v>80</v>
      </c>
      <c r="AW166" s="167" t="s">
        <v>122</v>
      </c>
      <c r="AX166" s="167" t="s">
        <v>72</v>
      </c>
      <c r="AY166" s="167" t="s">
        <v>149</v>
      </c>
    </row>
    <row r="167" spans="2:65" s="6" customFormat="1" ht="15.75" customHeight="1" x14ac:dyDescent="0.3">
      <c r="B167" s="168"/>
      <c r="C167" s="169"/>
      <c r="D167" s="161" t="s">
        <v>274</v>
      </c>
      <c r="E167" s="169"/>
      <c r="F167" s="170" t="s">
        <v>276</v>
      </c>
      <c r="G167" s="169"/>
      <c r="H167" s="171">
        <v>18</v>
      </c>
      <c r="J167" s="169"/>
      <c r="K167" s="169"/>
      <c r="L167" s="172"/>
      <c r="M167" s="173"/>
      <c r="N167" s="169"/>
      <c r="O167" s="169"/>
      <c r="P167" s="169"/>
      <c r="Q167" s="169"/>
      <c r="R167" s="169"/>
      <c r="S167" s="169"/>
      <c r="T167" s="174"/>
      <c r="AT167" s="175" t="s">
        <v>274</v>
      </c>
      <c r="AU167" s="175" t="s">
        <v>80</v>
      </c>
      <c r="AV167" s="175" t="s">
        <v>158</v>
      </c>
      <c r="AW167" s="175" t="s">
        <v>122</v>
      </c>
      <c r="AX167" s="175" t="s">
        <v>21</v>
      </c>
      <c r="AY167" s="175" t="s">
        <v>149</v>
      </c>
    </row>
    <row r="168" spans="2:65" s="6" customFormat="1" ht="15.75" customHeight="1" x14ac:dyDescent="0.3">
      <c r="B168" s="23"/>
      <c r="C168" s="145" t="s">
        <v>249</v>
      </c>
      <c r="D168" s="145" t="s">
        <v>154</v>
      </c>
      <c r="E168" s="146" t="s">
        <v>683</v>
      </c>
      <c r="F168" s="147" t="s">
        <v>684</v>
      </c>
      <c r="G168" s="148" t="s">
        <v>559</v>
      </c>
      <c r="H168" s="149">
        <v>1.2</v>
      </c>
      <c r="I168" s="150"/>
      <c r="J168" s="151">
        <f>ROUND($I$168*$H$168,2)</f>
        <v>0</v>
      </c>
      <c r="K168" s="147" t="s">
        <v>560</v>
      </c>
      <c r="L168" s="43"/>
      <c r="M168" s="152"/>
      <c r="N168" s="153" t="s">
        <v>43</v>
      </c>
      <c r="O168" s="24"/>
      <c r="P168" s="154">
        <f>$O$168*$H$168</f>
        <v>0</v>
      </c>
      <c r="Q168" s="154">
        <v>0</v>
      </c>
      <c r="R168" s="154">
        <f>$Q$168*$H$168</f>
        <v>0</v>
      </c>
      <c r="S168" s="154">
        <v>0</v>
      </c>
      <c r="T168" s="155">
        <f>$S$168*$H$168</f>
        <v>0</v>
      </c>
      <c r="AR168" s="89" t="s">
        <v>158</v>
      </c>
      <c r="AT168" s="89" t="s">
        <v>154</v>
      </c>
      <c r="AU168" s="89" t="s">
        <v>80</v>
      </c>
      <c r="AY168" s="6" t="s">
        <v>149</v>
      </c>
      <c r="BE168" s="156">
        <f>IF($N$168="základní",$J$168,0)</f>
        <v>0</v>
      </c>
      <c r="BF168" s="156">
        <f>IF($N$168="snížená",$J$168,0)</f>
        <v>0</v>
      </c>
      <c r="BG168" s="156">
        <f>IF($N$168="zákl. přenesená",$J$168,0)</f>
        <v>0</v>
      </c>
      <c r="BH168" s="156">
        <f>IF($N$168="sníž. přenesená",$J$168,0)</f>
        <v>0</v>
      </c>
      <c r="BI168" s="156">
        <f>IF($N$168="nulová",$J$168,0)</f>
        <v>0</v>
      </c>
      <c r="BJ168" s="89" t="s">
        <v>21</v>
      </c>
      <c r="BK168" s="156">
        <f>ROUND($I$168*$H$168,2)</f>
        <v>0</v>
      </c>
      <c r="BL168" s="89" t="s">
        <v>158</v>
      </c>
      <c r="BM168" s="89" t="s">
        <v>230</v>
      </c>
    </row>
    <row r="169" spans="2:65" s="6" customFormat="1" ht="16.5" customHeight="1" x14ac:dyDescent="0.3">
      <c r="B169" s="23"/>
      <c r="C169" s="24"/>
      <c r="D169" s="157" t="s">
        <v>159</v>
      </c>
      <c r="E169" s="24"/>
      <c r="F169" s="158" t="s">
        <v>685</v>
      </c>
      <c r="G169" s="24"/>
      <c r="H169" s="24"/>
      <c r="J169" s="24"/>
      <c r="K169" s="24"/>
      <c r="L169" s="43"/>
      <c r="M169" s="56"/>
      <c r="N169" s="24"/>
      <c r="O169" s="24"/>
      <c r="P169" s="24"/>
      <c r="Q169" s="24"/>
      <c r="R169" s="24"/>
      <c r="S169" s="24"/>
      <c r="T169" s="57"/>
      <c r="AT169" s="6" t="s">
        <v>159</v>
      </c>
      <c r="AU169" s="6" t="s">
        <v>80</v>
      </c>
    </row>
    <row r="170" spans="2:65" s="6" customFormat="1" ht="15.75" customHeight="1" x14ac:dyDescent="0.3">
      <c r="B170" s="159"/>
      <c r="C170" s="160"/>
      <c r="D170" s="161" t="s">
        <v>274</v>
      </c>
      <c r="E170" s="160"/>
      <c r="F170" s="162" t="s">
        <v>1151</v>
      </c>
      <c r="G170" s="160"/>
      <c r="H170" s="163">
        <v>1.2</v>
      </c>
      <c r="J170" s="160"/>
      <c r="K170" s="160"/>
      <c r="L170" s="164"/>
      <c r="M170" s="165"/>
      <c r="N170" s="160"/>
      <c r="O170" s="160"/>
      <c r="P170" s="160"/>
      <c r="Q170" s="160"/>
      <c r="R170" s="160"/>
      <c r="S170" s="160"/>
      <c r="T170" s="166"/>
      <c r="AT170" s="167" t="s">
        <v>274</v>
      </c>
      <c r="AU170" s="167" t="s">
        <v>80</v>
      </c>
      <c r="AV170" s="167" t="s">
        <v>80</v>
      </c>
      <c r="AW170" s="167" t="s">
        <v>122</v>
      </c>
      <c r="AX170" s="167" t="s">
        <v>72</v>
      </c>
      <c r="AY170" s="167" t="s">
        <v>149</v>
      </c>
    </row>
    <row r="171" spans="2:65" s="6" customFormat="1" ht="15.75" customHeight="1" x14ac:dyDescent="0.3">
      <c r="B171" s="168"/>
      <c r="C171" s="169"/>
      <c r="D171" s="161" t="s">
        <v>274</v>
      </c>
      <c r="E171" s="169"/>
      <c r="F171" s="170" t="s">
        <v>276</v>
      </c>
      <c r="G171" s="169"/>
      <c r="H171" s="171">
        <v>1.2</v>
      </c>
      <c r="J171" s="169"/>
      <c r="K171" s="169"/>
      <c r="L171" s="172"/>
      <c r="M171" s="173"/>
      <c r="N171" s="169"/>
      <c r="O171" s="169"/>
      <c r="P171" s="169"/>
      <c r="Q171" s="169"/>
      <c r="R171" s="169"/>
      <c r="S171" s="169"/>
      <c r="T171" s="174"/>
      <c r="AT171" s="175" t="s">
        <v>274</v>
      </c>
      <c r="AU171" s="175" t="s">
        <v>80</v>
      </c>
      <c r="AV171" s="175" t="s">
        <v>158</v>
      </c>
      <c r="AW171" s="175" t="s">
        <v>122</v>
      </c>
      <c r="AX171" s="175" t="s">
        <v>21</v>
      </c>
      <c r="AY171" s="175" t="s">
        <v>149</v>
      </c>
    </row>
    <row r="172" spans="2:65" s="6" customFormat="1" ht="15.75" customHeight="1" x14ac:dyDescent="0.3">
      <c r="B172" s="23"/>
      <c r="C172" s="145" t="s">
        <v>252</v>
      </c>
      <c r="D172" s="145" t="s">
        <v>154</v>
      </c>
      <c r="E172" s="146" t="s">
        <v>687</v>
      </c>
      <c r="F172" s="147" t="s">
        <v>688</v>
      </c>
      <c r="G172" s="148" t="s">
        <v>157</v>
      </c>
      <c r="H172" s="149">
        <v>1</v>
      </c>
      <c r="I172" s="150"/>
      <c r="J172" s="151">
        <f>ROUND($I$172*$H$172,2)</f>
        <v>0</v>
      </c>
      <c r="K172" s="147" t="s">
        <v>560</v>
      </c>
      <c r="L172" s="43"/>
      <c r="M172" s="152"/>
      <c r="N172" s="153" t="s">
        <v>43</v>
      </c>
      <c r="O172" s="24"/>
      <c r="P172" s="154">
        <f>$O$172*$H$172</f>
        <v>0</v>
      </c>
      <c r="Q172" s="154">
        <v>0</v>
      </c>
      <c r="R172" s="154">
        <f>$Q$172*$H$172</f>
        <v>0</v>
      </c>
      <c r="S172" s="154">
        <v>0</v>
      </c>
      <c r="T172" s="155">
        <f>$S$172*$H$172</f>
        <v>0</v>
      </c>
      <c r="AR172" s="89" t="s">
        <v>158</v>
      </c>
      <c r="AT172" s="89" t="s">
        <v>154</v>
      </c>
      <c r="AU172" s="89" t="s">
        <v>80</v>
      </c>
      <c r="AY172" s="6" t="s">
        <v>149</v>
      </c>
      <c r="BE172" s="156">
        <f>IF($N$172="základní",$J$172,0)</f>
        <v>0</v>
      </c>
      <c r="BF172" s="156">
        <f>IF($N$172="snížená",$J$172,0)</f>
        <v>0</v>
      </c>
      <c r="BG172" s="156">
        <f>IF($N$172="zákl. přenesená",$J$172,0)</f>
        <v>0</v>
      </c>
      <c r="BH172" s="156">
        <f>IF($N$172="sníž. přenesená",$J$172,0)</f>
        <v>0</v>
      </c>
      <c r="BI172" s="156">
        <f>IF($N$172="nulová",$J$172,0)</f>
        <v>0</v>
      </c>
      <c r="BJ172" s="89" t="s">
        <v>21</v>
      </c>
      <c r="BK172" s="156">
        <f>ROUND($I$172*$H$172,2)</f>
        <v>0</v>
      </c>
      <c r="BL172" s="89" t="s">
        <v>158</v>
      </c>
      <c r="BM172" s="89" t="s">
        <v>235</v>
      </c>
    </row>
    <row r="173" spans="2:65" s="6" customFormat="1" ht="27" customHeight="1" x14ac:dyDescent="0.3">
      <c r="B173" s="23"/>
      <c r="C173" s="24"/>
      <c r="D173" s="157" t="s">
        <v>159</v>
      </c>
      <c r="E173" s="24"/>
      <c r="F173" s="158" t="s">
        <v>689</v>
      </c>
      <c r="G173" s="24"/>
      <c r="H173" s="24"/>
      <c r="J173" s="24"/>
      <c r="K173" s="24"/>
      <c r="L173" s="43"/>
      <c r="M173" s="56"/>
      <c r="N173" s="24"/>
      <c r="O173" s="24"/>
      <c r="P173" s="24"/>
      <c r="Q173" s="24"/>
      <c r="R173" s="24"/>
      <c r="S173" s="24"/>
      <c r="T173" s="57"/>
      <c r="AT173" s="6" t="s">
        <v>159</v>
      </c>
      <c r="AU173" s="6" t="s">
        <v>80</v>
      </c>
    </row>
    <row r="174" spans="2:65" s="6" customFormat="1" ht="15.75" customHeight="1" x14ac:dyDescent="0.3">
      <c r="B174" s="23"/>
      <c r="C174" s="145" t="s">
        <v>258</v>
      </c>
      <c r="D174" s="145" t="s">
        <v>154</v>
      </c>
      <c r="E174" s="146" t="s">
        <v>690</v>
      </c>
      <c r="F174" s="147" t="s">
        <v>691</v>
      </c>
      <c r="G174" s="148" t="s">
        <v>272</v>
      </c>
      <c r="H174" s="149">
        <v>22.52</v>
      </c>
      <c r="I174" s="150"/>
      <c r="J174" s="151">
        <f>ROUND($I$174*$H$174,2)</f>
        <v>0</v>
      </c>
      <c r="K174" s="147" t="s">
        <v>560</v>
      </c>
      <c r="L174" s="43"/>
      <c r="M174" s="152"/>
      <c r="N174" s="153" t="s">
        <v>43</v>
      </c>
      <c r="O174" s="24"/>
      <c r="P174" s="154">
        <f>$O$174*$H$174</f>
        <v>0</v>
      </c>
      <c r="Q174" s="154">
        <v>0</v>
      </c>
      <c r="R174" s="154">
        <f>$Q$174*$H$174</f>
        <v>0</v>
      </c>
      <c r="S174" s="154">
        <v>0</v>
      </c>
      <c r="T174" s="155">
        <f>$S$174*$H$174</f>
        <v>0</v>
      </c>
      <c r="AR174" s="89" t="s">
        <v>158</v>
      </c>
      <c r="AT174" s="89" t="s">
        <v>154</v>
      </c>
      <c r="AU174" s="89" t="s">
        <v>80</v>
      </c>
      <c r="AY174" s="6" t="s">
        <v>149</v>
      </c>
      <c r="BE174" s="156">
        <f>IF($N$174="základní",$J$174,0)</f>
        <v>0</v>
      </c>
      <c r="BF174" s="156">
        <f>IF($N$174="snížená",$J$174,0)</f>
        <v>0</v>
      </c>
      <c r="BG174" s="156">
        <f>IF($N$174="zákl. přenesená",$J$174,0)</f>
        <v>0</v>
      </c>
      <c r="BH174" s="156">
        <f>IF($N$174="sníž. přenesená",$J$174,0)</f>
        <v>0</v>
      </c>
      <c r="BI174" s="156">
        <f>IF($N$174="nulová",$J$174,0)</f>
        <v>0</v>
      </c>
      <c r="BJ174" s="89" t="s">
        <v>21</v>
      </c>
      <c r="BK174" s="156">
        <f>ROUND($I$174*$H$174,2)</f>
        <v>0</v>
      </c>
      <c r="BL174" s="89" t="s">
        <v>158</v>
      </c>
      <c r="BM174" s="89" t="s">
        <v>238</v>
      </c>
    </row>
    <row r="175" spans="2:65" s="6" customFormat="1" ht="27" customHeight="1" x14ac:dyDescent="0.3">
      <c r="B175" s="23"/>
      <c r="C175" s="24"/>
      <c r="D175" s="157" t="s">
        <v>159</v>
      </c>
      <c r="E175" s="24"/>
      <c r="F175" s="158" t="s">
        <v>692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159</v>
      </c>
      <c r="AU175" s="6" t="s">
        <v>80</v>
      </c>
    </row>
    <row r="176" spans="2:65" s="6" customFormat="1" ht="15.75" customHeight="1" x14ac:dyDescent="0.3">
      <c r="B176" s="159"/>
      <c r="C176" s="160"/>
      <c r="D176" s="161" t="s">
        <v>274</v>
      </c>
      <c r="E176" s="160"/>
      <c r="F176" s="162" t="s">
        <v>1152</v>
      </c>
      <c r="G176" s="160"/>
      <c r="H176" s="163">
        <v>22.52</v>
      </c>
      <c r="J176" s="160"/>
      <c r="K176" s="160"/>
      <c r="L176" s="164"/>
      <c r="M176" s="165"/>
      <c r="N176" s="160"/>
      <c r="O176" s="160"/>
      <c r="P176" s="160"/>
      <c r="Q176" s="160"/>
      <c r="R176" s="160"/>
      <c r="S176" s="160"/>
      <c r="T176" s="166"/>
      <c r="AT176" s="167" t="s">
        <v>274</v>
      </c>
      <c r="AU176" s="167" t="s">
        <v>80</v>
      </c>
      <c r="AV176" s="167" t="s">
        <v>80</v>
      </c>
      <c r="AW176" s="167" t="s">
        <v>122</v>
      </c>
      <c r="AX176" s="167" t="s">
        <v>72</v>
      </c>
      <c r="AY176" s="167" t="s">
        <v>149</v>
      </c>
    </row>
    <row r="177" spans="2:65" s="6" customFormat="1" ht="15.75" customHeight="1" x14ac:dyDescent="0.3">
      <c r="B177" s="180"/>
      <c r="C177" s="181"/>
      <c r="D177" s="161" t="s">
        <v>274</v>
      </c>
      <c r="E177" s="181"/>
      <c r="F177" s="182" t="s">
        <v>694</v>
      </c>
      <c r="G177" s="181"/>
      <c r="H177" s="181"/>
      <c r="J177" s="181"/>
      <c r="K177" s="181"/>
      <c r="L177" s="183"/>
      <c r="M177" s="184"/>
      <c r="N177" s="181"/>
      <c r="O177" s="181"/>
      <c r="P177" s="181"/>
      <c r="Q177" s="181"/>
      <c r="R177" s="181"/>
      <c r="S177" s="181"/>
      <c r="T177" s="185"/>
      <c r="AT177" s="186" t="s">
        <v>274</v>
      </c>
      <c r="AU177" s="186" t="s">
        <v>80</v>
      </c>
      <c r="AV177" s="186" t="s">
        <v>21</v>
      </c>
      <c r="AW177" s="186" t="s">
        <v>122</v>
      </c>
      <c r="AX177" s="186" t="s">
        <v>72</v>
      </c>
      <c r="AY177" s="186" t="s">
        <v>149</v>
      </c>
    </row>
    <row r="178" spans="2:65" s="6" customFormat="1" ht="15.75" customHeight="1" x14ac:dyDescent="0.3">
      <c r="B178" s="168"/>
      <c r="C178" s="169"/>
      <c r="D178" s="161" t="s">
        <v>274</v>
      </c>
      <c r="E178" s="169"/>
      <c r="F178" s="170" t="s">
        <v>276</v>
      </c>
      <c r="G178" s="169"/>
      <c r="H178" s="171">
        <v>22.52</v>
      </c>
      <c r="J178" s="169"/>
      <c r="K178" s="169"/>
      <c r="L178" s="172"/>
      <c r="M178" s="173"/>
      <c r="N178" s="169"/>
      <c r="O178" s="169"/>
      <c r="P178" s="169"/>
      <c r="Q178" s="169"/>
      <c r="R178" s="169"/>
      <c r="S178" s="169"/>
      <c r="T178" s="174"/>
      <c r="AT178" s="175" t="s">
        <v>274</v>
      </c>
      <c r="AU178" s="175" t="s">
        <v>80</v>
      </c>
      <c r="AV178" s="175" t="s">
        <v>158</v>
      </c>
      <c r="AW178" s="175" t="s">
        <v>122</v>
      </c>
      <c r="AX178" s="175" t="s">
        <v>21</v>
      </c>
      <c r="AY178" s="175" t="s">
        <v>149</v>
      </c>
    </row>
    <row r="179" spans="2:65" s="6" customFormat="1" ht="15.75" customHeight="1" x14ac:dyDescent="0.3">
      <c r="B179" s="23"/>
      <c r="C179" s="145" t="s">
        <v>263</v>
      </c>
      <c r="D179" s="145" t="s">
        <v>154</v>
      </c>
      <c r="E179" s="146" t="s">
        <v>695</v>
      </c>
      <c r="F179" s="147" t="s">
        <v>696</v>
      </c>
      <c r="G179" s="148" t="s">
        <v>272</v>
      </c>
      <c r="H179" s="149">
        <v>67.56</v>
      </c>
      <c r="I179" s="150"/>
      <c r="J179" s="151">
        <f>ROUND($I$179*$H$179,2)</f>
        <v>0</v>
      </c>
      <c r="K179" s="147" t="s">
        <v>560</v>
      </c>
      <c r="L179" s="43"/>
      <c r="M179" s="152"/>
      <c r="N179" s="153" t="s">
        <v>43</v>
      </c>
      <c r="O179" s="24"/>
      <c r="P179" s="154">
        <f>$O$179*$H$179</f>
        <v>0</v>
      </c>
      <c r="Q179" s="154">
        <v>0</v>
      </c>
      <c r="R179" s="154">
        <f>$Q$179*$H$179</f>
        <v>0</v>
      </c>
      <c r="S179" s="154">
        <v>0</v>
      </c>
      <c r="T179" s="155">
        <f>$S$179*$H$179</f>
        <v>0</v>
      </c>
      <c r="AR179" s="89" t="s">
        <v>158</v>
      </c>
      <c r="AT179" s="89" t="s">
        <v>154</v>
      </c>
      <c r="AU179" s="89" t="s">
        <v>80</v>
      </c>
      <c r="AY179" s="6" t="s">
        <v>149</v>
      </c>
      <c r="BE179" s="156">
        <f>IF($N$179="základní",$J$179,0)</f>
        <v>0</v>
      </c>
      <c r="BF179" s="156">
        <f>IF($N$179="snížená",$J$179,0)</f>
        <v>0</v>
      </c>
      <c r="BG179" s="156">
        <f>IF($N$179="zákl. přenesená",$J$179,0)</f>
        <v>0</v>
      </c>
      <c r="BH179" s="156">
        <f>IF($N$179="sníž. přenesená",$J$179,0)</f>
        <v>0</v>
      </c>
      <c r="BI179" s="156">
        <f>IF($N$179="nulová",$J$179,0)</f>
        <v>0</v>
      </c>
      <c r="BJ179" s="89" t="s">
        <v>21</v>
      </c>
      <c r="BK179" s="156">
        <f>ROUND($I$179*$H$179,2)</f>
        <v>0</v>
      </c>
      <c r="BL179" s="89" t="s">
        <v>158</v>
      </c>
      <c r="BM179" s="89" t="s">
        <v>243</v>
      </c>
    </row>
    <row r="180" spans="2:65" s="6" customFormat="1" ht="27" customHeight="1" x14ac:dyDescent="0.3">
      <c r="B180" s="23"/>
      <c r="C180" s="24"/>
      <c r="D180" s="157" t="s">
        <v>159</v>
      </c>
      <c r="E180" s="24"/>
      <c r="F180" s="158" t="s">
        <v>697</v>
      </c>
      <c r="G180" s="24"/>
      <c r="H180" s="24"/>
      <c r="J180" s="24"/>
      <c r="K180" s="24"/>
      <c r="L180" s="43"/>
      <c r="M180" s="56"/>
      <c r="N180" s="24"/>
      <c r="O180" s="24"/>
      <c r="P180" s="24"/>
      <c r="Q180" s="24"/>
      <c r="R180" s="24"/>
      <c r="S180" s="24"/>
      <c r="T180" s="57"/>
      <c r="AT180" s="6" t="s">
        <v>159</v>
      </c>
      <c r="AU180" s="6" t="s">
        <v>80</v>
      </c>
    </row>
    <row r="181" spans="2:65" s="132" customFormat="1" ht="30.75" customHeight="1" x14ac:dyDescent="0.3">
      <c r="B181" s="133"/>
      <c r="C181" s="134"/>
      <c r="D181" s="134" t="s">
        <v>71</v>
      </c>
      <c r="E181" s="143" t="s">
        <v>158</v>
      </c>
      <c r="F181" s="143" t="s">
        <v>698</v>
      </c>
      <c r="G181" s="134"/>
      <c r="H181" s="134"/>
      <c r="J181" s="144">
        <f>$BK$181</f>
        <v>0</v>
      </c>
      <c r="K181" s="134"/>
      <c r="L181" s="137"/>
      <c r="M181" s="138"/>
      <c r="N181" s="134"/>
      <c r="O181" s="134"/>
      <c r="P181" s="139">
        <f>SUM($P$182:$P$187)</f>
        <v>0</v>
      </c>
      <c r="Q181" s="134"/>
      <c r="R181" s="139">
        <f>SUM($R$182:$R$187)</f>
        <v>0</v>
      </c>
      <c r="S181" s="134"/>
      <c r="T181" s="140">
        <f>SUM($T$182:$T$187)</f>
        <v>0</v>
      </c>
      <c r="AR181" s="141" t="s">
        <v>21</v>
      </c>
      <c r="AT181" s="141" t="s">
        <v>71</v>
      </c>
      <c r="AU181" s="141" t="s">
        <v>21</v>
      </c>
      <c r="AY181" s="141" t="s">
        <v>149</v>
      </c>
      <c r="BK181" s="142">
        <f>SUM($BK$182:$BK$187)</f>
        <v>0</v>
      </c>
    </row>
    <row r="182" spans="2:65" s="6" customFormat="1" ht="15.75" customHeight="1" x14ac:dyDescent="0.3">
      <c r="B182" s="23"/>
      <c r="C182" s="145" t="s">
        <v>273</v>
      </c>
      <c r="D182" s="145" t="s">
        <v>154</v>
      </c>
      <c r="E182" s="146" t="s">
        <v>699</v>
      </c>
      <c r="F182" s="147" t="s">
        <v>700</v>
      </c>
      <c r="G182" s="148" t="s">
        <v>572</v>
      </c>
      <c r="H182" s="149">
        <v>2.93</v>
      </c>
      <c r="I182" s="150"/>
      <c r="J182" s="151">
        <f>ROUND($I$182*$H$182,2)</f>
        <v>0</v>
      </c>
      <c r="K182" s="147" t="s">
        <v>560</v>
      </c>
      <c r="L182" s="43"/>
      <c r="M182" s="152"/>
      <c r="N182" s="153" t="s">
        <v>43</v>
      </c>
      <c r="O182" s="24"/>
      <c r="P182" s="154">
        <f>$O$182*$H$182</f>
        <v>0</v>
      </c>
      <c r="Q182" s="154">
        <v>0</v>
      </c>
      <c r="R182" s="154">
        <f>$Q$182*$H$182</f>
        <v>0</v>
      </c>
      <c r="S182" s="154">
        <v>0</v>
      </c>
      <c r="T182" s="155">
        <f>$S$182*$H$182</f>
        <v>0</v>
      </c>
      <c r="AR182" s="89" t="s">
        <v>158</v>
      </c>
      <c r="AT182" s="89" t="s">
        <v>154</v>
      </c>
      <c r="AU182" s="89" t="s">
        <v>80</v>
      </c>
      <c r="AY182" s="6" t="s">
        <v>149</v>
      </c>
      <c r="BE182" s="156">
        <f>IF($N$182="základní",$J$182,0)</f>
        <v>0</v>
      </c>
      <c r="BF182" s="156">
        <f>IF($N$182="snížená",$J$182,0)</f>
        <v>0</v>
      </c>
      <c r="BG182" s="156">
        <f>IF($N$182="zákl. přenesená",$J$182,0)</f>
        <v>0</v>
      </c>
      <c r="BH182" s="156">
        <f>IF($N$182="sníž. přenesená",$J$182,0)</f>
        <v>0</v>
      </c>
      <c r="BI182" s="156">
        <f>IF($N$182="nulová",$J$182,0)</f>
        <v>0</v>
      </c>
      <c r="BJ182" s="89" t="s">
        <v>21</v>
      </c>
      <c r="BK182" s="156">
        <f>ROUND($I$182*$H$182,2)</f>
        <v>0</v>
      </c>
      <c r="BL182" s="89" t="s">
        <v>158</v>
      </c>
      <c r="BM182" s="89" t="s">
        <v>246</v>
      </c>
    </row>
    <row r="183" spans="2:65" s="6" customFormat="1" ht="16.5" customHeight="1" x14ac:dyDescent="0.3">
      <c r="B183" s="23"/>
      <c r="C183" s="24"/>
      <c r="D183" s="157" t="s">
        <v>159</v>
      </c>
      <c r="E183" s="24"/>
      <c r="F183" s="158" t="s">
        <v>701</v>
      </c>
      <c r="G183" s="24"/>
      <c r="H183" s="24"/>
      <c r="J183" s="24"/>
      <c r="K183" s="24"/>
      <c r="L183" s="43"/>
      <c r="M183" s="56"/>
      <c r="N183" s="24"/>
      <c r="O183" s="24"/>
      <c r="P183" s="24"/>
      <c r="Q183" s="24"/>
      <c r="R183" s="24"/>
      <c r="S183" s="24"/>
      <c r="T183" s="57"/>
      <c r="AT183" s="6" t="s">
        <v>159</v>
      </c>
      <c r="AU183" s="6" t="s">
        <v>80</v>
      </c>
    </row>
    <row r="184" spans="2:65" s="6" customFormat="1" ht="15.75" customHeight="1" x14ac:dyDescent="0.3">
      <c r="B184" s="159"/>
      <c r="C184" s="160"/>
      <c r="D184" s="161" t="s">
        <v>274</v>
      </c>
      <c r="E184" s="160"/>
      <c r="F184" s="162" t="s">
        <v>1153</v>
      </c>
      <c r="G184" s="160"/>
      <c r="H184" s="163">
        <v>2.93</v>
      </c>
      <c r="J184" s="160"/>
      <c r="K184" s="160"/>
      <c r="L184" s="164"/>
      <c r="M184" s="165"/>
      <c r="N184" s="160"/>
      <c r="O184" s="160"/>
      <c r="P184" s="160"/>
      <c r="Q184" s="160"/>
      <c r="R184" s="160"/>
      <c r="S184" s="160"/>
      <c r="T184" s="166"/>
      <c r="AT184" s="167" t="s">
        <v>274</v>
      </c>
      <c r="AU184" s="167" t="s">
        <v>80</v>
      </c>
      <c r="AV184" s="167" t="s">
        <v>80</v>
      </c>
      <c r="AW184" s="167" t="s">
        <v>122</v>
      </c>
      <c r="AX184" s="167" t="s">
        <v>72</v>
      </c>
      <c r="AY184" s="167" t="s">
        <v>149</v>
      </c>
    </row>
    <row r="185" spans="2:65" s="6" customFormat="1" ht="15.75" customHeight="1" x14ac:dyDescent="0.3">
      <c r="B185" s="168"/>
      <c r="C185" s="169"/>
      <c r="D185" s="161" t="s">
        <v>274</v>
      </c>
      <c r="E185" s="169"/>
      <c r="F185" s="170" t="s">
        <v>276</v>
      </c>
      <c r="G185" s="169"/>
      <c r="H185" s="171">
        <v>2.93</v>
      </c>
      <c r="J185" s="169"/>
      <c r="K185" s="169"/>
      <c r="L185" s="172"/>
      <c r="M185" s="173"/>
      <c r="N185" s="169"/>
      <c r="O185" s="169"/>
      <c r="P185" s="169"/>
      <c r="Q185" s="169"/>
      <c r="R185" s="169"/>
      <c r="S185" s="169"/>
      <c r="T185" s="174"/>
      <c r="AT185" s="175" t="s">
        <v>274</v>
      </c>
      <c r="AU185" s="175" t="s">
        <v>80</v>
      </c>
      <c r="AV185" s="175" t="s">
        <v>158</v>
      </c>
      <c r="AW185" s="175" t="s">
        <v>122</v>
      </c>
      <c r="AX185" s="175" t="s">
        <v>21</v>
      </c>
      <c r="AY185" s="175" t="s">
        <v>149</v>
      </c>
    </row>
    <row r="186" spans="2:65" s="6" customFormat="1" ht="15.75" customHeight="1" x14ac:dyDescent="0.3">
      <c r="B186" s="23"/>
      <c r="C186" s="145" t="s">
        <v>279</v>
      </c>
      <c r="D186" s="145" t="s">
        <v>154</v>
      </c>
      <c r="E186" s="146" t="s">
        <v>703</v>
      </c>
      <c r="F186" s="147" t="s">
        <v>704</v>
      </c>
      <c r="G186" s="148" t="s">
        <v>572</v>
      </c>
      <c r="H186" s="149">
        <v>11.72</v>
      </c>
      <c r="I186" s="150"/>
      <c r="J186" s="151">
        <f>ROUND($I$186*$H$186,2)</f>
        <v>0</v>
      </c>
      <c r="K186" s="147" t="s">
        <v>560</v>
      </c>
      <c r="L186" s="43"/>
      <c r="M186" s="152"/>
      <c r="N186" s="153" t="s">
        <v>43</v>
      </c>
      <c r="O186" s="24"/>
      <c r="P186" s="154">
        <f>$O$186*$H$186</f>
        <v>0</v>
      </c>
      <c r="Q186" s="154">
        <v>0</v>
      </c>
      <c r="R186" s="154">
        <f>$Q$186*$H$186</f>
        <v>0</v>
      </c>
      <c r="S186" s="154">
        <v>0</v>
      </c>
      <c r="T186" s="155">
        <f>$S$186*$H$186</f>
        <v>0</v>
      </c>
      <c r="AR186" s="89" t="s">
        <v>158</v>
      </c>
      <c r="AT186" s="89" t="s">
        <v>154</v>
      </c>
      <c r="AU186" s="89" t="s">
        <v>80</v>
      </c>
      <c r="AY186" s="6" t="s">
        <v>149</v>
      </c>
      <c r="BE186" s="156">
        <f>IF($N$186="základní",$J$186,0)</f>
        <v>0</v>
      </c>
      <c r="BF186" s="156">
        <f>IF($N$186="snížená",$J$186,0)</f>
        <v>0</v>
      </c>
      <c r="BG186" s="156">
        <f>IF($N$186="zákl. přenesená",$J$186,0)</f>
        <v>0</v>
      </c>
      <c r="BH186" s="156">
        <f>IF($N$186="sníž. přenesená",$J$186,0)</f>
        <v>0</v>
      </c>
      <c r="BI186" s="156">
        <f>IF($N$186="nulová",$J$186,0)</f>
        <v>0</v>
      </c>
      <c r="BJ186" s="89" t="s">
        <v>21</v>
      </c>
      <c r="BK186" s="156">
        <f>ROUND($I$186*$H$186,2)</f>
        <v>0</v>
      </c>
      <c r="BL186" s="89" t="s">
        <v>158</v>
      </c>
      <c r="BM186" s="89" t="s">
        <v>249</v>
      </c>
    </row>
    <row r="187" spans="2:65" s="6" customFormat="1" ht="16.5" customHeight="1" x14ac:dyDescent="0.3">
      <c r="B187" s="23"/>
      <c r="C187" s="24"/>
      <c r="D187" s="157" t="s">
        <v>159</v>
      </c>
      <c r="E187" s="24"/>
      <c r="F187" s="158" t="s">
        <v>705</v>
      </c>
      <c r="G187" s="24"/>
      <c r="H187" s="24"/>
      <c r="J187" s="24"/>
      <c r="K187" s="24"/>
      <c r="L187" s="43"/>
      <c r="M187" s="56"/>
      <c r="N187" s="24"/>
      <c r="O187" s="24"/>
      <c r="P187" s="24"/>
      <c r="Q187" s="24"/>
      <c r="R187" s="24"/>
      <c r="S187" s="24"/>
      <c r="T187" s="57"/>
      <c r="AT187" s="6" t="s">
        <v>159</v>
      </c>
      <c r="AU187" s="6" t="s">
        <v>80</v>
      </c>
    </row>
    <row r="188" spans="2:65" s="132" customFormat="1" ht="30.75" customHeight="1" x14ac:dyDescent="0.3">
      <c r="B188" s="133"/>
      <c r="C188" s="134"/>
      <c r="D188" s="134" t="s">
        <v>71</v>
      </c>
      <c r="E188" s="143" t="s">
        <v>171</v>
      </c>
      <c r="F188" s="143" t="s">
        <v>719</v>
      </c>
      <c r="G188" s="134"/>
      <c r="H188" s="134"/>
      <c r="J188" s="144">
        <f>$BK$188</f>
        <v>0</v>
      </c>
      <c r="K188" s="134"/>
      <c r="L188" s="137"/>
      <c r="M188" s="138"/>
      <c r="N188" s="134"/>
      <c r="O188" s="134"/>
      <c r="P188" s="139">
        <f>SUM($P$189:$P$210)</f>
        <v>0</v>
      </c>
      <c r="Q188" s="134"/>
      <c r="R188" s="139">
        <f>SUM($R$189:$R$210)</f>
        <v>0</v>
      </c>
      <c r="S188" s="134"/>
      <c r="T188" s="140">
        <f>SUM($T$189:$T$210)</f>
        <v>0</v>
      </c>
      <c r="AR188" s="141" t="s">
        <v>21</v>
      </c>
      <c r="AT188" s="141" t="s">
        <v>71</v>
      </c>
      <c r="AU188" s="141" t="s">
        <v>21</v>
      </c>
      <c r="AY188" s="141" t="s">
        <v>149</v>
      </c>
      <c r="BK188" s="142">
        <f>SUM($BK$189:$BK$210)</f>
        <v>0</v>
      </c>
    </row>
    <row r="189" spans="2:65" s="6" customFormat="1" ht="15.75" customHeight="1" x14ac:dyDescent="0.3">
      <c r="B189" s="23"/>
      <c r="C189" s="145" t="s">
        <v>283</v>
      </c>
      <c r="D189" s="145" t="s">
        <v>154</v>
      </c>
      <c r="E189" s="146" t="s">
        <v>720</v>
      </c>
      <c r="F189" s="147" t="s">
        <v>721</v>
      </c>
      <c r="G189" s="148" t="s">
        <v>559</v>
      </c>
      <c r="H189" s="149">
        <v>8.7509999999999994</v>
      </c>
      <c r="I189" s="150"/>
      <c r="J189" s="151">
        <f>ROUND($I$189*$H$189,2)</f>
        <v>0</v>
      </c>
      <c r="K189" s="147" t="s">
        <v>560</v>
      </c>
      <c r="L189" s="43"/>
      <c r="M189" s="152"/>
      <c r="N189" s="153" t="s">
        <v>43</v>
      </c>
      <c r="O189" s="24"/>
      <c r="P189" s="154">
        <f>$O$189*$H$189</f>
        <v>0</v>
      </c>
      <c r="Q189" s="154">
        <v>0</v>
      </c>
      <c r="R189" s="154">
        <f>$Q$189*$H$189</f>
        <v>0</v>
      </c>
      <c r="S189" s="154">
        <v>0</v>
      </c>
      <c r="T189" s="155">
        <f>$S$189*$H$189</f>
        <v>0</v>
      </c>
      <c r="AR189" s="89" t="s">
        <v>158</v>
      </c>
      <c r="AT189" s="89" t="s">
        <v>154</v>
      </c>
      <c r="AU189" s="89" t="s">
        <v>80</v>
      </c>
      <c r="AY189" s="6" t="s">
        <v>149</v>
      </c>
      <c r="BE189" s="156">
        <f>IF($N$189="základní",$J$189,0)</f>
        <v>0</v>
      </c>
      <c r="BF189" s="156">
        <f>IF($N$189="snížená",$J$189,0)</f>
        <v>0</v>
      </c>
      <c r="BG189" s="156">
        <f>IF($N$189="zákl. přenesená",$J$189,0)</f>
        <v>0</v>
      </c>
      <c r="BH189" s="156">
        <f>IF($N$189="sníž. přenesená",$J$189,0)</f>
        <v>0</v>
      </c>
      <c r="BI189" s="156">
        <f>IF($N$189="nulová",$J$189,0)</f>
        <v>0</v>
      </c>
      <c r="BJ189" s="89" t="s">
        <v>21</v>
      </c>
      <c r="BK189" s="156">
        <f>ROUND($I$189*$H$189,2)</f>
        <v>0</v>
      </c>
      <c r="BL189" s="89" t="s">
        <v>158</v>
      </c>
      <c r="BM189" s="89" t="s">
        <v>252</v>
      </c>
    </row>
    <row r="190" spans="2:65" s="6" customFormat="1" ht="27" customHeight="1" x14ac:dyDescent="0.3">
      <c r="B190" s="23"/>
      <c r="C190" s="24"/>
      <c r="D190" s="157" t="s">
        <v>159</v>
      </c>
      <c r="E190" s="24"/>
      <c r="F190" s="158" t="s">
        <v>722</v>
      </c>
      <c r="G190" s="24"/>
      <c r="H190" s="24"/>
      <c r="J190" s="24"/>
      <c r="K190" s="24"/>
      <c r="L190" s="43"/>
      <c r="M190" s="56"/>
      <c r="N190" s="24"/>
      <c r="O190" s="24"/>
      <c r="P190" s="24"/>
      <c r="Q190" s="24"/>
      <c r="R190" s="24"/>
      <c r="S190" s="24"/>
      <c r="T190" s="57"/>
      <c r="AT190" s="6" t="s">
        <v>159</v>
      </c>
      <c r="AU190" s="6" t="s">
        <v>80</v>
      </c>
    </row>
    <row r="191" spans="2:65" s="6" customFormat="1" ht="15.75" customHeight="1" x14ac:dyDescent="0.3">
      <c r="B191" s="23"/>
      <c r="C191" s="145" t="s">
        <v>287</v>
      </c>
      <c r="D191" s="145" t="s">
        <v>154</v>
      </c>
      <c r="E191" s="146" t="s">
        <v>723</v>
      </c>
      <c r="F191" s="147" t="s">
        <v>724</v>
      </c>
      <c r="G191" s="148" t="s">
        <v>559</v>
      </c>
      <c r="H191" s="149">
        <v>3.34</v>
      </c>
      <c r="I191" s="150"/>
      <c r="J191" s="151">
        <f>ROUND($I$191*$H$191,2)</f>
        <v>0</v>
      </c>
      <c r="K191" s="147" t="s">
        <v>560</v>
      </c>
      <c r="L191" s="43"/>
      <c r="M191" s="152"/>
      <c r="N191" s="153" t="s">
        <v>43</v>
      </c>
      <c r="O191" s="24"/>
      <c r="P191" s="154">
        <f>$O$191*$H$191</f>
        <v>0</v>
      </c>
      <c r="Q191" s="154">
        <v>0</v>
      </c>
      <c r="R191" s="154">
        <f>$Q$191*$H$191</f>
        <v>0</v>
      </c>
      <c r="S191" s="154">
        <v>0</v>
      </c>
      <c r="T191" s="155">
        <f>$S$191*$H$191</f>
        <v>0</v>
      </c>
      <c r="AR191" s="89" t="s">
        <v>158</v>
      </c>
      <c r="AT191" s="89" t="s">
        <v>154</v>
      </c>
      <c r="AU191" s="89" t="s">
        <v>80</v>
      </c>
      <c r="AY191" s="6" t="s">
        <v>149</v>
      </c>
      <c r="BE191" s="156">
        <f>IF($N$191="základní",$J$191,0)</f>
        <v>0</v>
      </c>
      <c r="BF191" s="156">
        <f>IF($N$191="snížená",$J$191,0)</f>
        <v>0</v>
      </c>
      <c r="BG191" s="156">
        <f>IF($N$191="zákl. přenesená",$J$191,0)</f>
        <v>0</v>
      </c>
      <c r="BH191" s="156">
        <f>IF($N$191="sníž. přenesená",$J$191,0)</f>
        <v>0</v>
      </c>
      <c r="BI191" s="156">
        <f>IF($N$191="nulová",$J$191,0)</f>
        <v>0</v>
      </c>
      <c r="BJ191" s="89" t="s">
        <v>21</v>
      </c>
      <c r="BK191" s="156">
        <f>ROUND($I$191*$H$191,2)</f>
        <v>0</v>
      </c>
      <c r="BL191" s="89" t="s">
        <v>158</v>
      </c>
      <c r="BM191" s="89" t="s">
        <v>255</v>
      </c>
    </row>
    <row r="192" spans="2:65" s="6" customFormat="1" ht="27" customHeight="1" x14ac:dyDescent="0.3">
      <c r="B192" s="23"/>
      <c r="C192" s="24"/>
      <c r="D192" s="157" t="s">
        <v>159</v>
      </c>
      <c r="E192" s="24"/>
      <c r="F192" s="158" t="s">
        <v>725</v>
      </c>
      <c r="G192" s="24"/>
      <c r="H192" s="24"/>
      <c r="J192" s="24"/>
      <c r="K192" s="24"/>
      <c r="L192" s="43"/>
      <c r="M192" s="56"/>
      <c r="N192" s="24"/>
      <c r="O192" s="24"/>
      <c r="P192" s="24"/>
      <c r="Q192" s="24"/>
      <c r="R192" s="24"/>
      <c r="S192" s="24"/>
      <c r="T192" s="57"/>
      <c r="AT192" s="6" t="s">
        <v>159</v>
      </c>
      <c r="AU192" s="6" t="s">
        <v>80</v>
      </c>
    </row>
    <row r="193" spans="2:65" s="6" customFormat="1" ht="15.75" customHeight="1" x14ac:dyDescent="0.3">
      <c r="B193" s="159"/>
      <c r="C193" s="160"/>
      <c r="D193" s="161" t="s">
        <v>274</v>
      </c>
      <c r="E193" s="160"/>
      <c r="F193" s="162" t="s">
        <v>1154</v>
      </c>
      <c r="G193" s="160"/>
      <c r="H193" s="163">
        <v>3.34</v>
      </c>
      <c r="J193" s="160"/>
      <c r="K193" s="160"/>
      <c r="L193" s="164"/>
      <c r="M193" s="165"/>
      <c r="N193" s="160"/>
      <c r="O193" s="160"/>
      <c r="P193" s="160"/>
      <c r="Q193" s="160"/>
      <c r="R193" s="160"/>
      <c r="S193" s="160"/>
      <c r="T193" s="166"/>
      <c r="AT193" s="167" t="s">
        <v>274</v>
      </c>
      <c r="AU193" s="167" t="s">
        <v>80</v>
      </c>
      <c r="AV193" s="167" t="s">
        <v>80</v>
      </c>
      <c r="AW193" s="167" t="s">
        <v>122</v>
      </c>
      <c r="AX193" s="167" t="s">
        <v>72</v>
      </c>
      <c r="AY193" s="167" t="s">
        <v>149</v>
      </c>
    </row>
    <row r="194" spans="2:65" s="6" customFormat="1" ht="15.75" customHeight="1" x14ac:dyDescent="0.3">
      <c r="B194" s="168"/>
      <c r="C194" s="169"/>
      <c r="D194" s="161" t="s">
        <v>274</v>
      </c>
      <c r="E194" s="169"/>
      <c r="F194" s="170" t="s">
        <v>276</v>
      </c>
      <c r="G194" s="169"/>
      <c r="H194" s="171">
        <v>3.34</v>
      </c>
      <c r="J194" s="169"/>
      <c r="K194" s="169"/>
      <c r="L194" s="172"/>
      <c r="M194" s="173"/>
      <c r="N194" s="169"/>
      <c r="O194" s="169"/>
      <c r="P194" s="169"/>
      <c r="Q194" s="169"/>
      <c r="R194" s="169"/>
      <c r="S194" s="169"/>
      <c r="T194" s="174"/>
      <c r="AT194" s="175" t="s">
        <v>274</v>
      </c>
      <c r="AU194" s="175" t="s">
        <v>80</v>
      </c>
      <c r="AV194" s="175" t="s">
        <v>158</v>
      </c>
      <c r="AW194" s="175" t="s">
        <v>122</v>
      </c>
      <c r="AX194" s="175" t="s">
        <v>21</v>
      </c>
      <c r="AY194" s="175" t="s">
        <v>149</v>
      </c>
    </row>
    <row r="195" spans="2:65" s="6" customFormat="1" ht="15.75" customHeight="1" x14ac:dyDescent="0.3">
      <c r="B195" s="23"/>
      <c r="C195" s="145" t="s">
        <v>290</v>
      </c>
      <c r="D195" s="145" t="s">
        <v>154</v>
      </c>
      <c r="E195" s="146" t="s">
        <v>730</v>
      </c>
      <c r="F195" s="147" t="s">
        <v>731</v>
      </c>
      <c r="G195" s="148" t="s">
        <v>559</v>
      </c>
      <c r="H195" s="149">
        <v>32.244</v>
      </c>
      <c r="I195" s="150"/>
      <c r="J195" s="151">
        <f>ROUND($I$195*$H$195,2)</f>
        <v>0</v>
      </c>
      <c r="K195" s="147" t="s">
        <v>560</v>
      </c>
      <c r="L195" s="43"/>
      <c r="M195" s="152"/>
      <c r="N195" s="153" t="s">
        <v>43</v>
      </c>
      <c r="O195" s="24"/>
      <c r="P195" s="154">
        <f>$O$195*$H$195</f>
        <v>0</v>
      </c>
      <c r="Q195" s="154">
        <v>0</v>
      </c>
      <c r="R195" s="154">
        <f>$Q$195*$H$195</f>
        <v>0</v>
      </c>
      <c r="S195" s="154">
        <v>0</v>
      </c>
      <c r="T195" s="155">
        <f>$S$195*$H$195</f>
        <v>0</v>
      </c>
      <c r="AR195" s="89" t="s">
        <v>158</v>
      </c>
      <c r="AT195" s="89" t="s">
        <v>154</v>
      </c>
      <c r="AU195" s="89" t="s">
        <v>80</v>
      </c>
      <c r="AY195" s="6" t="s">
        <v>149</v>
      </c>
      <c r="BE195" s="156">
        <f>IF($N$195="základní",$J$195,0)</f>
        <v>0</v>
      </c>
      <c r="BF195" s="156">
        <f>IF($N$195="snížená",$J$195,0)</f>
        <v>0</v>
      </c>
      <c r="BG195" s="156">
        <f>IF($N$195="zákl. přenesená",$J$195,0)</f>
        <v>0</v>
      </c>
      <c r="BH195" s="156">
        <f>IF($N$195="sníž. přenesená",$J$195,0)</f>
        <v>0</v>
      </c>
      <c r="BI195" s="156">
        <f>IF($N$195="nulová",$J$195,0)</f>
        <v>0</v>
      </c>
      <c r="BJ195" s="89" t="s">
        <v>21</v>
      </c>
      <c r="BK195" s="156">
        <f>ROUND($I$195*$H$195,2)</f>
        <v>0</v>
      </c>
      <c r="BL195" s="89" t="s">
        <v>158</v>
      </c>
      <c r="BM195" s="89" t="s">
        <v>258</v>
      </c>
    </row>
    <row r="196" spans="2:65" s="6" customFormat="1" ht="27" customHeight="1" x14ac:dyDescent="0.3">
      <c r="B196" s="23"/>
      <c r="C196" s="24"/>
      <c r="D196" s="157" t="s">
        <v>159</v>
      </c>
      <c r="E196" s="24"/>
      <c r="F196" s="158" t="s">
        <v>732</v>
      </c>
      <c r="G196" s="24"/>
      <c r="H196" s="24"/>
      <c r="J196" s="24"/>
      <c r="K196" s="24"/>
      <c r="L196" s="43"/>
      <c r="M196" s="56"/>
      <c r="N196" s="24"/>
      <c r="O196" s="24"/>
      <c r="P196" s="24"/>
      <c r="Q196" s="24"/>
      <c r="R196" s="24"/>
      <c r="S196" s="24"/>
      <c r="T196" s="57"/>
      <c r="AT196" s="6" t="s">
        <v>159</v>
      </c>
      <c r="AU196" s="6" t="s">
        <v>80</v>
      </c>
    </row>
    <row r="197" spans="2:65" s="6" customFormat="1" ht="15.75" customHeight="1" x14ac:dyDescent="0.3">
      <c r="B197" s="23"/>
      <c r="C197" s="145" t="s">
        <v>293</v>
      </c>
      <c r="D197" s="145" t="s">
        <v>154</v>
      </c>
      <c r="E197" s="146" t="s">
        <v>1155</v>
      </c>
      <c r="F197" s="147" t="s">
        <v>1156</v>
      </c>
      <c r="G197" s="148" t="s">
        <v>272</v>
      </c>
      <c r="H197" s="149">
        <v>14.94</v>
      </c>
      <c r="I197" s="150"/>
      <c r="J197" s="151">
        <f>ROUND($I$197*$H$197,2)</f>
        <v>0</v>
      </c>
      <c r="K197" s="147" t="s">
        <v>560</v>
      </c>
      <c r="L197" s="43"/>
      <c r="M197" s="152"/>
      <c r="N197" s="153" t="s">
        <v>43</v>
      </c>
      <c r="O197" s="24"/>
      <c r="P197" s="154">
        <f>$O$197*$H$197</f>
        <v>0</v>
      </c>
      <c r="Q197" s="154">
        <v>0</v>
      </c>
      <c r="R197" s="154">
        <f>$Q$197*$H$197</f>
        <v>0</v>
      </c>
      <c r="S197" s="154">
        <v>0</v>
      </c>
      <c r="T197" s="155">
        <f>$S$197*$H$197</f>
        <v>0</v>
      </c>
      <c r="AR197" s="89" t="s">
        <v>158</v>
      </c>
      <c r="AT197" s="89" t="s">
        <v>154</v>
      </c>
      <c r="AU197" s="89" t="s">
        <v>80</v>
      </c>
      <c r="AY197" s="6" t="s">
        <v>149</v>
      </c>
      <c r="BE197" s="156">
        <f>IF($N$197="základní",$J$197,0)</f>
        <v>0</v>
      </c>
      <c r="BF197" s="156">
        <f>IF($N$197="snížená",$J$197,0)</f>
        <v>0</v>
      </c>
      <c r="BG197" s="156">
        <f>IF($N$197="zákl. přenesená",$J$197,0)</f>
        <v>0</v>
      </c>
      <c r="BH197" s="156">
        <f>IF($N$197="sníž. přenesená",$J$197,0)</f>
        <v>0</v>
      </c>
      <c r="BI197" s="156">
        <f>IF($N$197="nulová",$J$197,0)</f>
        <v>0</v>
      </c>
      <c r="BJ197" s="89" t="s">
        <v>21</v>
      </c>
      <c r="BK197" s="156">
        <f>ROUND($I$197*$H$197,2)</f>
        <v>0</v>
      </c>
      <c r="BL197" s="89" t="s">
        <v>158</v>
      </c>
      <c r="BM197" s="89" t="s">
        <v>260</v>
      </c>
    </row>
    <row r="198" spans="2:65" s="6" customFormat="1" ht="16.5" customHeight="1" x14ac:dyDescent="0.3">
      <c r="B198" s="23"/>
      <c r="C198" s="24"/>
      <c r="D198" s="157" t="s">
        <v>159</v>
      </c>
      <c r="E198" s="24"/>
      <c r="F198" s="158" t="s">
        <v>1157</v>
      </c>
      <c r="G198" s="24"/>
      <c r="H198" s="24"/>
      <c r="J198" s="24"/>
      <c r="K198" s="24"/>
      <c r="L198" s="43"/>
      <c r="M198" s="56"/>
      <c r="N198" s="24"/>
      <c r="O198" s="24"/>
      <c r="P198" s="24"/>
      <c r="Q198" s="24"/>
      <c r="R198" s="24"/>
      <c r="S198" s="24"/>
      <c r="T198" s="57"/>
      <c r="AT198" s="6" t="s">
        <v>159</v>
      </c>
      <c r="AU198" s="6" t="s">
        <v>80</v>
      </c>
    </row>
    <row r="199" spans="2:65" s="6" customFormat="1" ht="15.75" customHeight="1" x14ac:dyDescent="0.3">
      <c r="B199" s="159"/>
      <c r="C199" s="160"/>
      <c r="D199" s="161" t="s">
        <v>274</v>
      </c>
      <c r="E199" s="160"/>
      <c r="F199" s="162" t="s">
        <v>1158</v>
      </c>
      <c r="G199" s="160"/>
      <c r="H199" s="163">
        <v>14.94</v>
      </c>
      <c r="J199" s="160"/>
      <c r="K199" s="160"/>
      <c r="L199" s="164"/>
      <c r="M199" s="165"/>
      <c r="N199" s="160"/>
      <c r="O199" s="160"/>
      <c r="P199" s="160"/>
      <c r="Q199" s="160"/>
      <c r="R199" s="160"/>
      <c r="S199" s="160"/>
      <c r="T199" s="166"/>
      <c r="AT199" s="167" t="s">
        <v>274</v>
      </c>
      <c r="AU199" s="167" t="s">
        <v>80</v>
      </c>
      <c r="AV199" s="167" t="s">
        <v>80</v>
      </c>
      <c r="AW199" s="167" t="s">
        <v>122</v>
      </c>
      <c r="AX199" s="167" t="s">
        <v>72</v>
      </c>
      <c r="AY199" s="167" t="s">
        <v>149</v>
      </c>
    </row>
    <row r="200" spans="2:65" s="6" customFormat="1" ht="15.75" customHeight="1" x14ac:dyDescent="0.3">
      <c r="B200" s="168"/>
      <c r="C200" s="169"/>
      <c r="D200" s="161" t="s">
        <v>274</v>
      </c>
      <c r="E200" s="169"/>
      <c r="F200" s="170" t="s">
        <v>276</v>
      </c>
      <c r="G200" s="169"/>
      <c r="H200" s="171">
        <v>14.94</v>
      </c>
      <c r="J200" s="169"/>
      <c r="K200" s="169"/>
      <c r="L200" s="172"/>
      <c r="M200" s="173"/>
      <c r="N200" s="169"/>
      <c r="O200" s="169"/>
      <c r="P200" s="169"/>
      <c r="Q200" s="169"/>
      <c r="R200" s="169"/>
      <c r="S200" s="169"/>
      <c r="T200" s="174"/>
      <c r="AT200" s="175" t="s">
        <v>274</v>
      </c>
      <c r="AU200" s="175" t="s">
        <v>80</v>
      </c>
      <c r="AV200" s="175" t="s">
        <v>158</v>
      </c>
      <c r="AW200" s="175" t="s">
        <v>122</v>
      </c>
      <c r="AX200" s="175" t="s">
        <v>21</v>
      </c>
      <c r="AY200" s="175" t="s">
        <v>149</v>
      </c>
    </row>
    <row r="201" spans="2:65" s="6" customFormat="1" ht="15.75" customHeight="1" x14ac:dyDescent="0.3">
      <c r="B201" s="23"/>
      <c r="C201" s="145" t="s">
        <v>297</v>
      </c>
      <c r="D201" s="145" t="s">
        <v>154</v>
      </c>
      <c r="E201" s="146" t="s">
        <v>736</v>
      </c>
      <c r="F201" s="147" t="s">
        <v>737</v>
      </c>
      <c r="G201" s="148" t="s">
        <v>559</v>
      </c>
      <c r="H201" s="149">
        <v>8.7509999999999994</v>
      </c>
      <c r="I201" s="150"/>
      <c r="J201" s="151">
        <f>ROUND($I$201*$H$201,2)</f>
        <v>0</v>
      </c>
      <c r="K201" s="147" t="s">
        <v>560</v>
      </c>
      <c r="L201" s="43"/>
      <c r="M201" s="152"/>
      <c r="N201" s="153" t="s">
        <v>43</v>
      </c>
      <c r="O201" s="24"/>
      <c r="P201" s="154">
        <f>$O$201*$H$201</f>
        <v>0</v>
      </c>
      <c r="Q201" s="154">
        <v>0</v>
      </c>
      <c r="R201" s="154">
        <f>$Q$201*$H$201</f>
        <v>0</v>
      </c>
      <c r="S201" s="154">
        <v>0</v>
      </c>
      <c r="T201" s="155">
        <f>$S$201*$H$201</f>
        <v>0</v>
      </c>
      <c r="AR201" s="89" t="s">
        <v>158</v>
      </c>
      <c r="AT201" s="89" t="s">
        <v>154</v>
      </c>
      <c r="AU201" s="89" t="s">
        <v>80</v>
      </c>
      <c r="AY201" s="6" t="s">
        <v>149</v>
      </c>
      <c r="BE201" s="156">
        <f>IF($N$201="základní",$J$201,0)</f>
        <v>0</v>
      </c>
      <c r="BF201" s="156">
        <f>IF($N$201="snížená",$J$201,0)</f>
        <v>0</v>
      </c>
      <c r="BG201" s="156">
        <f>IF($N$201="zákl. přenesená",$J$201,0)</f>
        <v>0</v>
      </c>
      <c r="BH201" s="156">
        <f>IF($N$201="sníž. přenesená",$J$201,0)</f>
        <v>0</v>
      </c>
      <c r="BI201" s="156">
        <f>IF($N$201="nulová",$J$201,0)</f>
        <v>0</v>
      </c>
      <c r="BJ201" s="89" t="s">
        <v>21</v>
      </c>
      <c r="BK201" s="156">
        <f>ROUND($I$201*$H$201,2)</f>
        <v>0</v>
      </c>
      <c r="BL201" s="89" t="s">
        <v>158</v>
      </c>
      <c r="BM201" s="89" t="s">
        <v>263</v>
      </c>
    </row>
    <row r="202" spans="2:65" s="6" customFormat="1" ht="16.5" customHeight="1" x14ac:dyDescent="0.3">
      <c r="B202" s="23"/>
      <c r="C202" s="24"/>
      <c r="D202" s="157" t="s">
        <v>159</v>
      </c>
      <c r="E202" s="24"/>
      <c r="F202" s="158" t="s">
        <v>738</v>
      </c>
      <c r="G202" s="24"/>
      <c r="H202" s="24"/>
      <c r="J202" s="24"/>
      <c r="K202" s="24"/>
      <c r="L202" s="43"/>
      <c r="M202" s="56"/>
      <c r="N202" s="24"/>
      <c r="O202" s="24"/>
      <c r="P202" s="24"/>
      <c r="Q202" s="24"/>
      <c r="R202" s="24"/>
      <c r="S202" s="24"/>
      <c r="T202" s="57"/>
      <c r="AT202" s="6" t="s">
        <v>159</v>
      </c>
      <c r="AU202" s="6" t="s">
        <v>80</v>
      </c>
    </row>
    <row r="203" spans="2:65" s="6" customFormat="1" ht="15.75" customHeight="1" x14ac:dyDescent="0.3">
      <c r="B203" s="23"/>
      <c r="C203" s="145" t="s">
        <v>301</v>
      </c>
      <c r="D203" s="145" t="s">
        <v>154</v>
      </c>
      <c r="E203" s="146" t="s">
        <v>739</v>
      </c>
      <c r="F203" s="147" t="s">
        <v>740</v>
      </c>
      <c r="G203" s="148" t="s">
        <v>559</v>
      </c>
      <c r="H203" s="149">
        <v>8.7509999999999994</v>
      </c>
      <c r="I203" s="150"/>
      <c r="J203" s="151">
        <f>ROUND($I$203*$H$203,2)</f>
        <v>0</v>
      </c>
      <c r="K203" s="147" t="s">
        <v>560</v>
      </c>
      <c r="L203" s="43"/>
      <c r="M203" s="152"/>
      <c r="N203" s="153" t="s">
        <v>43</v>
      </c>
      <c r="O203" s="24"/>
      <c r="P203" s="154">
        <f>$O$203*$H$203</f>
        <v>0</v>
      </c>
      <c r="Q203" s="154">
        <v>0</v>
      </c>
      <c r="R203" s="154">
        <f>$Q$203*$H$203</f>
        <v>0</v>
      </c>
      <c r="S203" s="154">
        <v>0</v>
      </c>
      <c r="T203" s="155">
        <f>$S$203*$H$203</f>
        <v>0</v>
      </c>
      <c r="AR203" s="89" t="s">
        <v>158</v>
      </c>
      <c r="AT203" s="89" t="s">
        <v>154</v>
      </c>
      <c r="AU203" s="89" t="s">
        <v>80</v>
      </c>
      <c r="AY203" s="6" t="s">
        <v>149</v>
      </c>
      <c r="BE203" s="156">
        <f>IF($N$203="základní",$J$203,0)</f>
        <v>0</v>
      </c>
      <c r="BF203" s="156">
        <f>IF($N$203="snížená",$J$203,0)</f>
        <v>0</v>
      </c>
      <c r="BG203" s="156">
        <f>IF($N$203="zákl. přenesená",$J$203,0)</f>
        <v>0</v>
      </c>
      <c r="BH203" s="156">
        <f>IF($N$203="sníž. přenesená",$J$203,0)</f>
        <v>0</v>
      </c>
      <c r="BI203" s="156">
        <f>IF($N$203="nulová",$J$203,0)</f>
        <v>0</v>
      </c>
      <c r="BJ203" s="89" t="s">
        <v>21</v>
      </c>
      <c r="BK203" s="156">
        <f>ROUND($I$203*$H$203,2)</f>
        <v>0</v>
      </c>
      <c r="BL203" s="89" t="s">
        <v>158</v>
      </c>
      <c r="BM203" s="89" t="s">
        <v>267</v>
      </c>
    </row>
    <row r="204" spans="2:65" s="6" customFormat="1" ht="16.5" customHeight="1" x14ac:dyDescent="0.3">
      <c r="B204" s="23"/>
      <c r="C204" s="24"/>
      <c r="D204" s="157" t="s">
        <v>159</v>
      </c>
      <c r="E204" s="24"/>
      <c r="F204" s="158" t="s">
        <v>741</v>
      </c>
      <c r="G204" s="24"/>
      <c r="H204" s="24"/>
      <c r="J204" s="24"/>
      <c r="K204" s="24"/>
      <c r="L204" s="43"/>
      <c r="M204" s="56"/>
      <c r="N204" s="24"/>
      <c r="O204" s="24"/>
      <c r="P204" s="24"/>
      <c r="Q204" s="24"/>
      <c r="R204" s="24"/>
      <c r="S204" s="24"/>
      <c r="T204" s="57"/>
      <c r="AT204" s="6" t="s">
        <v>159</v>
      </c>
      <c r="AU204" s="6" t="s">
        <v>80</v>
      </c>
    </row>
    <row r="205" spans="2:65" s="6" customFormat="1" ht="15.75" customHeight="1" x14ac:dyDescent="0.3">
      <c r="B205" s="23"/>
      <c r="C205" s="145" t="s">
        <v>304</v>
      </c>
      <c r="D205" s="145" t="s">
        <v>154</v>
      </c>
      <c r="E205" s="146" t="s">
        <v>742</v>
      </c>
      <c r="F205" s="147" t="s">
        <v>743</v>
      </c>
      <c r="G205" s="148" t="s">
        <v>559</v>
      </c>
      <c r="H205" s="149">
        <v>38.234000000000002</v>
      </c>
      <c r="I205" s="150"/>
      <c r="J205" s="151">
        <f>ROUND($I$205*$H$205,2)</f>
        <v>0</v>
      </c>
      <c r="K205" s="147" t="s">
        <v>560</v>
      </c>
      <c r="L205" s="43"/>
      <c r="M205" s="152"/>
      <c r="N205" s="153" t="s">
        <v>43</v>
      </c>
      <c r="O205" s="24"/>
      <c r="P205" s="154">
        <f>$O$205*$H$205</f>
        <v>0</v>
      </c>
      <c r="Q205" s="154">
        <v>0</v>
      </c>
      <c r="R205" s="154">
        <f>$Q$205*$H$205</f>
        <v>0</v>
      </c>
      <c r="S205" s="154">
        <v>0</v>
      </c>
      <c r="T205" s="155">
        <f>$S$205*$H$205</f>
        <v>0</v>
      </c>
      <c r="AR205" s="89" t="s">
        <v>158</v>
      </c>
      <c r="AT205" s="89" t="s">
        <v>154</v>
      </c>
      <c r="AU205" s="89" t="s">
        <v>80</v>
      </c>
      <c r="AY205" s="6" t="s">
        <v>149</v>
      </c>
      <c r="BE205" s="156">
        <f>IF($N$205="základní",$J$205,0)</f>
        <v>0</v>
      </c>
      <c r="BF205" s="156">
        <f>IF($N$205="snížená",$J$205,0)</f>
        <v>0</v>
      </c>
      <c r="BG205" s="156">
        <f>IF($N$205="zákl. přenesená",$J$205,0)</f>
        <v>0</v>
      </c>
      <c r="BH205" s="156">
        <f>IF($N$205="sníž. přenesená",$J$205,0)</f>
        <v>0</v>
      </c>
      <c r="BI205" s="156">
        <f>IF($N$205="nulová",$J$205,0)</f>
        <v>0</v>
      </c>
      <c r="BJ205" s="89" t="s">
        <v>21</v>
      </c>
      <c r="BK205" s="156">
        <f>ROUND($I$205*$H$205,2)</f>
        <v>0</v>
      </c>
      <c r="BL205" s="89" t="s">
        <v>158</v>
      </c>
      <c r="BM205" s="89" t="s">
        <v>273</v>
      </c>
    </row>
    <row r="206" spans="2:65" s="6" customFormat="1" ht="16.5" customHeight="1" x14ac:dyDescent="0.3">
      <c r="B206" s="23"/>
      <c r="C206" s="24"/>
      <c r="D206" s="157" t="s">
        <v>159</v>
      </c>
      <c r="E206" s="24"/>
      <c r="F206" s="158" t="s">
        <v>744</v>
      </c>
      <c r="G206" s="24"/>
      <c r="H206" s="24"/>
      <c r="J206" s="24"/>
      <c r="K206" s="24"/>
      <c r="L206" s="43"/>
      <c r="M206" s="56"/>
      <c r="N206" s="24"/>
      <c r="O206" s="24"/>
      <c r="P206" s="24"/>
      <c r="Q206" s="24"/>
      <c r="R206" s="24"/>
      <c r="S206" s="24"/>
      <c r="T206" s="57"/>
      <c r="AT206" s="6" t="s">
        <v>159</v>
      </c>
      <c r="AU206" s="6" t="s">
        <v>80</v>
      </c>
    </row>
    <row r="207" spans="2:65" s="6" customFormat="1" ht="15.75" customHeight="1" x14ac:dyDescent="0.3">
      <c r="B207" s="23"/>
      <c r="C207" s="145" t="s">
        <v>307</v>
      </c>
      <c r="D207" s="145" t="s">
        <v>154</v>
      </c>
      <c r="E207" s="146" t="s">
        <v>745</v>
      </c>
      <c r="F207" s="147" t="s">
        <v>746</v>
      </c>
      <c r="G207" s="148" t="s">
        <v>157</v>
      </c>
      <c r="H207" s="149">
        <v>2</v>
      </c>
      <c r="I207" s="150"/>
      <c r="J207" s="151">
        <f>ROUND($I$207*$H$207,2)</f>
        <v>0</v>
      </c>
      <c r="K207" s="147" t="s">
        <v>560</v>
      </c>
      <c r="L207" s="43"/>
      <c r="M207" s="152"/>
      <c r="N207" s="153" t="s">
        <v>43</v>
      </c>
      <c r="O207" s="24"/>
      <c r="P207" s="154">
        <f>$O$207*$H$207</f>
        <v>0</v>
      </c>
      <c r="Q207" s="154">
        <v>0</v>
      </c>
      <c r="R207" s="154">
        <f>$Q$207*$H$207</f>
        <v>0</v>
      </c>
      <c r="S207" s="154">
        <v>0</v>
      </c>
      <c r="T207" s="155">
        <f>$S$207*$H$207</f>
        <v>0</v>
      </c>
      <c r="AR207" s="89" t="s">
        <v>158</v>
      </c>
      <c r="AT207" s="89" t="s">
        <v>154</v>
      </c>
      <c r="AU207" s="89" t="s">
        <v>80</v>
      </c>
      <c r="AY207" s="6" t="s">
        <v>149</v>
      </c>
      <c r="BE207" s="156">
        <f>IF($N$207="základní",$J$207,0)</f>
        <v>0</v>
      </c>
      <c r="BF207" s="156">
        <f>IF($N$207="snížená",$J$207,0)</f>
        <v>0</v>
      </c>
      <c r="BG207" s="156">
        <f>IF($N$207="zákl. přenesená",$J$207,0)</f>
        <v>0</v>
      </c>
      <c r="BH207" s="156">
        <f>IF($N$207="sníž. přenesená",$J$207,0)</f>
        <v>0</v>
      </c>
      <c r="BI207" s="156">
        <f>IF($N$207="nulová",$J$207,0)</f>
        <v>0</v>
      </c>
      <c r="BJ207" s="89" t="s">
        <v>21</v>
      </c>
      <c r="BK207" s="156">
        <f>ROUND($I$207*$H$207,2)</f>
        <v>0</v>
      </c>
      <c r="BL207" s="89" t="s">
        <v>158</v>
      </c>
      <c r="BM207" s="89" t="s">
        <v>279</v>
      </c>
    </row>
    <row r="208" spans="2:65" s="6" customFormat="1" ht="38.25" customHeight="1" x14ac:dyDescent="0.3">
      <c r="B208" s="23"/>
      <c r="C208" s="24"/>
      <c r="D208" s="157" t="s">
        <v>159</v>
      </c>
      <c r="E208" s="24"/>
      <c r="F208" s="158" t="s">
        <v>1159</v>
      </c>
      <c r="G208" s="24"/>
      <c r="H208" s="24"/>
      <c r="J208" s="24"/>
      <c r="K208" s="24"/>
      <c r="L208" s="43"/>
      <c r="M208" s="56"/>
      <c r="N208" s="24"/>
      <c r="O208" s="24"/>
      <c r="P208" s="24"/>
      <c r="Q208" s="24"/>
      <c r="R208" s="24"/>
      <c r="S208" s="24"/>
      <c r="T208" s="57"/>
      <c r="AT208" s="6" t="s">
        <v>159</v>
      </c>
      <c r="AU208" s="6" t="s">
        <v>80</v>
      </c>
    </row>
    <row r="209" spans="2:65" s="6" customFormat="1" ht="15.75" customHeight="1" x14ac:dyDescent="0.3">
      <c r="B209" s="23"/>
      <c r="C209" s="145" t="s">
        <v>319</v>
      </c>
      <c r="D209" s="145" t="s">
        <v>154</v>
      </c>
      <c r="E209" s="146" t="s">
        <v>1160</v>
      </c>
      <c r="F209" s="147" t="s">
        <v>1161</v>
      </c>
      <c r="G209" s="148" t="s">
        <v>157</v>
      </c>
      <c r="H209" s="149">
        <v>1</v>
      </c>
      <c r="I209" s="150"/>
      <c r="J209" s="151">
        <f>ROUND($I$209*$H$209,2)</f>
        <v>0</v>
      </c>
      <c r="K209" s="147" t="s">
        <v>560</v>
      </c>
      <c r="L209" s="43"/>
      <c r="M209" s="152"/>
      <c r="N209" s="153" t="s">
        <v>43</v>
      </c>
      <c r="O209" s="24"/>
      <c r="P209" s="154">
        <f>$O$209*$H$209</f>
        <v>0</v>
      </c>
      <c r="Q209" s="154">
        <v>0</v>
      </c>
      <c r="R209" s="154">
        <f>$Q$209*$H$209</f>
        <v>0</v>
      </c>
      <c r="S209" s="154">
        <v>0</v>
      </c>
      <c r="T209" s="155">
        <f>$S$209*$H$209</f>
        <v>0</v>
      </c>
      <c r="AR209" s="89" t="s">
        <v>158</v>
      </c>
      <c r="AT209" s="89" t="s">
        <v>154</v>
      </c>
      <c r="AU209" s="89" t="s">
        <v>80</v>
      </c>
      <c r="AY209" s="6" t="s">
        <v>149</v>
      </c>
      <c r="BE209" s="156">
        <f>IF($N$209="základní",$J$209,0)</f>
        <v>0</v>
      </c>
      <c r="BF209" s="156">
        <f>IF($N$209="snížená",$J$209,0)</f>
        <v>0</v>
      </c>
      <c r="BG209" s="156">
        <f>IF($N$209="zákl. přenesená",$J$209,0)</f>
        <v>0</v>
      </c>
      <c r="BH209" s="156">
        <f>IF($N$209="sníž. přenesená",$J$209,0)</f>
        <v>0</v>
      </c>
      <c r="BI209" s="156">
        <f>IF($N$209="nulová",$J$209,0)</f>
        <v>0</v>
      </c>
      <c r="BJ209" s="89" t="s">
        <v>21</v>
      </c>
      <c r="BK209" s="156">
        <f>ROUND($I$209*$H$209,2)</f>
        <v>0</v>
      </c>
      <c r="BL209" s="89" t="s">
        <v>158</v>
      </c>
      <c r="BM209" s="89" t="s">
        <v>283</v>
      </c>
    </row>
    <row r="210" spans="2:65" s="6" customFormat="1" ht="27" customHeight="1" x14ac:dyDescent="0.3">
      <c r="B210" s="23"/>
      <c r="C210" s="24"/>
      <c r="D210" s="157" t="s">
        <v>159</v>
      </c>
      <c r="E210" s="24"/>
      <c r="F210" s="158" t="s">
        <v>1162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159</v>
      </c>
      <c r="AU210" s="6" t="s">
        <v>80</v>
      </c>
    </row>
    <row r="211" spans="2:65" s="132" customFormat="1" ht="30.75" customHeight="1" x14ac:dyDescent="0.3">
      <c r="B211" s="133"/>
      <c r="C211" s="134"/>
      <c r="D211" s="134" t="s">
        <v>71</v>
      </c>
      <c r="E211" s="143" t="s">
        <v>180</v>
      </c>
      <c r="F211" s="143" t="s">
        <v>751</v>
      </c>
      <c r="G211" s="134"/>
      <c r="H211" s="134"/>
      <c r="J211" s="144">
        <f>$BK$211</f>
        <v>0</v>
      </c>
      <c r="K211" s="134"/>
      <c r="L211" s="137"/>
      <c r="M211" s="138"/>
      <c r="N211" s="134"/>
      <c r="O211" s="134"/>
      <c r="P211" s="139">
        <f>SUM($P$212:$P$249)</f>
        <v>0</v>
      </c>
      <c r="Q211" s="134"/>
      <c r="R211" s="139">
        <f>SUM($R$212:$R$249)</f>
        <v>0</v>
      </c>
      <c r="S211" s="134"/>
      <c r="T211" s="140">
        <f>SUM($T$212:$T$249)</f>
        <v>0</v>
      </c>
      <c r="AR211" s="141" t="s">
        <v>21</v>
      </c>
      <c r="AT211" s="141" t="s">
        <v>71</v>
      </c>
      <c r="AU211" s="141" t="s">
        <v>21</v>
      </c>
      <c r="AY211" s="141" t="s">
        <v>149</v>
      </c>
      <c r="BK211" s="142">
        <f>SUM($BK$212:$BK$249)</f>
        <v>0</v>
      </c>
    </row>
    <row r="212" spans="2:65" s="6" customFormat="1" ht="15.75" customHeight="1" x14ac:dyDescent="0.3">
      <c r="B212" s="23"/>
      <c r="C212" s="145" t="s">
        <v>326</v>
      </c>
      <c r="D212" s="145" t="s">
        <v>154</v>
      </c>
      <c r="E212" s="146" t="s">
        <v>755</v>
      </c>
      <c r="F212" s="147" t="s">
        <v>756</v>
      </c>
      <c r="G212" s="148" t="s">
        <v>272</v>
      </c>
      <c r="H212" s="149">
        <v>29.86</v>
      </c>
      <c r="I212" s="150"/>
      <c r="J212" s="151">
        <f>ROUND($I$212*$H$212,2)</f>
        <v>0</v>
      </c>
      <c r="K212" s="147" t="s">
        <v>560</v>
      </c>
      <c r="L212" s="43"/>
      <c r="M212" s="152"/>
      <c r="N212" s="153" t="s">
        <v>43</v>
      </c>
      <c r="O212" s="24"/>
      <c r="P212" s="154">
        <f>$O$212*$H$212</f>
        <v>0</v>
      </c>
      <c r="Q212" s="154">
        <v>0</v>
      </c>
      <c r="R212" s="154">
        <f>$Q$212*$H$212</f>
        <v>0</v>
      </c>
      <c r="S212" s="154">
        <v>0</v>
      </c>
      <c r="T212" s="155">
        <f>$S$212*$H$212</f>
        <v>0</v>
      </c>
      <c r="AR212" s="89" t="s">
        <v>158</v>
      </c>
      <c r="AT212" s="89" t="s">
        <v>154</v>
      </c>
      <c r="AU212" s="89" t="s">
        <v>80</v>
      </c>
      <c r="AY212" s="6" t="s">
        <v>149</v>
      </c>
      <c r="BE212" s="156">
        <f>IF($N$212="základní",$J$212,0)</f>
        <v>0</v>
      </c>
      <c r="BF212" s="156">
        <f>IF($N$212="snížená",$J$212,0)</f>
        <v>0</v>
      </c>
      <c r="BG212" s="156">
        <f>IF($N$212="zákl. přenesená",$J$212,0)</f>
        <v>0</v>
      </c>
      <c r="BH212" s="156">
        <f>IF($N$212="sníž. přenesená",$J$212,0)</f>
        <v>0</v>
      </c>
      <c r="BI212" s="156">
        <f>IF($N$212="nulová",$J$212,0)</f>
        <v>0</v>
      </c>
      <c r="BJ212" s="89" t="s">
        <v>21</v>
      </c>
      <c r="BK212" s="156">
        <f>ROUND($I$212*$H$212,2)</f>
        <v>0</v>
      </c>
      <c r="BL212" s="89" t="s">
        <v>158</v>
      </c>
      <c r="BM212" s="89" t="s">
        <v>287</v>
      </c>
    </row>
    <row r="213" spans="2:65" s="6" customFormat="1" ht="38.25" customHeight="1" x14ac:dyDescent="0.3">
      <c r="B213" s="23"/>
      <c r="C213" s="24"/>
      <c r="D213" s="157" t="s">
        <v>159</v>
      </c>
      <c r="E213" s="24"/>
      <c r="F213" s="158" t="s">
        <v>757</v>
      </c>
      <c r="G213" s="24"/>
      <c r="H213" s="24"/>
      <c r="J213" s="24"/>
      <c r="K213" s="24"/>
      <c r="L213" s="43"/>
      <c r="M213" s="56"/>
      <c r="N213" s="24"/>
      <c r="O213" s="24"/>
      <c r="P213" s="24"/>
      <c r="Q213" s="24"/>
      <c r="R213" s="24"/>
      <c r="S213" s="24"/>
      <c r="T213" s="57"/>
      <c r="AT213" s="6" t="s">
        <v>159</v>
      </c>
      <c r="AU213" s="6" t="s">
        <v>80</v>
      </c>
    </row>
    <row r="214" spans="2:65" s="6" customFormat="1" ht="15.75" customHeight="1" x14ac:dyDescent="0.3">
      <c r="B214" s="159"/>
      <c r="C214" s="160"/>
      <c r="D214" s="161" t="s">
        <v>274</v>
      </c>
      <c r="E214" s="160"/>
      <c r="F214" s="162" t="s">
        <v>1163</v>
      </c>
      <c r="G214" s="160"/>
      <c r="H214" s="163">
        <v>29.86</v>
      </c>
      <c r="J214" s="160"/>
      <c r="K214" s="160"/>
      <c r="L214" s="164"/>
      <c r="M214" s="165"/>
      <c r="N214" s="160"/>
      <c r="O214" s="160"/>
      <c r="P214" s="160"/>
      <c r="Q214" s="160"/>
      <c r="R214" s="160"/>
      <c r="S214" s="160"/>
      <c r="T214" s="166"/>
      <c r="AT214" s="167" t="s">
        <v>274</v>
      </c>
      <c r="AU214" s="167" t="s">
        <v>80</v>
      </c>
      <c r="AV214" s="167" t="s">
        <v>80</v>
      </c>
      <c r="AW214" s="167" t="s">
        <v>122</v>
      </c>
      <c r="AX214" s="167" t="s">
        <v>72</v>
      </c>
      <c r="AY214" s="167" t="s">
        <v>149</v>
      </c>
    </row>
    <row r="215" spans="2:65" s="6" customFormat="1" ht="15.75" customHeight="1" x14ac:dyDescent="0.3">
      <c r="B215" s="168"/>
      <c r="C215" s="169"/>
      <c r="D215" s="161" t="s">
        <v>274</v>
      </c>
      <c r="E215" s="169"/>
      <c r="F215" s="170" t="s">
        <v>276</v>
      </c>
      <c r="G215" s="169"/>
      <c r="H215" s="171">
        <v>29.86</v>
      </c>
      <c r="J215" s="169"/>
      <c r="K215" s="169"/>
      <c r="L215" s="172"/>
      <c r="M215" s="173"/>
      <c r="N215" s="169"/>
      <c r="O215" s="169"/>
      <c r="P215" s="169"/>
      <c r="Q215" s="169"/>
      <c r="R215" s="169"/>
      <c r="S215" s="169"/>
      <c r="T215" s="174"/>
      <c r="AT215" s="175" t="s">
        <v>274</v>
      </c>
      <c r="AU215" s="175" t="s">
        <v>80</v>
      </c>
      <c r="AV215" s="175" t="s">
        <v>158</v>
      </c>
      <c r="AW215" s="175" t="s">
        <v>122</v>
      </c>
      <c r="AX215" s="175" t="s">
        <v>21</v>
      </c>
      <c r="AY215" s="175" t="s">
        <v>149</v>
      </c>
    </row>
    <row r="216" spans="2:65" s="6" customFormat="1" ht="15.75" customHeight="1" x14ac:dyDescent="0.3">
      <c r="B216" s="23"/>
      <c r="C216" s="145" t="s">
        <v>335</v>
      </c>
      <c r="D216" s="145" t="s">
        <v>154</v>
      </c>
      <c r="E216" s="146" t="s">
        <v>760</v>
      </c>
      <c r="F216" s="147" t="s">
        <v>761</v>
      </c>
      <c r="G216" s="148" t="s">
        <v>559</v>
      </c>
      <c r="H216" s="149">
        <v>38.234000000000002</v>
      </c>
      <c r="I216" s="150"/>
      <c r="J216" s="151">
        <f>ROUND($I$216*$H$216,2)</f>
        <v>0</v>
      </c>
      <c r="K216" s="147" t="s">
        <v>560</v>
      </c>
      <c r="L216" s="43"/>
      <c r="M216" s="152"/>
      <c r="N216" s="153" t="s">
        <v>43</v>
      </c>
      <c r="O216" s="24"/>
      <c r="P216" s="154">
        <f>$O$216*$H$216</f>
        <v>0</v>
      </c>
      <c r="Q216" s="154">
        <v>0</v>
      </c>
      <c r="R216" s="154">
        <f>$Q$216*$H$216</f>
        <v>0</v>
      </c>
      <c r="S216" s="154">
        <v>0</v>
      </c>
      <c r="T216" s="155">
        <f>$S$216*$H$216</f>
        <v>0</v>
      </c>
      <c r="AR216" s="89" t="s">
        <v>158</v>
      </c>
      <c r="AT216" s="89" t="s">
        <v>154</v>
      </c>
      <c r="AU216" s="89" t="s">
        <v>80</v>
      </c>
      <c r="AY216" s="6" t="s">
        <v>149</v>
      </c>
      <c r="BE216" s="156">
        <f>IF($N$216="základní",$J$216,0)</f>
        <v>0</v>
      </c>
      <c r="BF216" s="156">
        <f>IF($N$216="snížená",$J$216,0)</f>
        <v>0</v>
      </c>
      <c r="BG216" s="156">
        <f>IF($N$216="zákl. přenesená",$J$216,0)</f>
        <v>0</v>
      </c>
      <c r="BH216" s="156">
        <f>IF($N$216="sníž. přenesená",$J$216,0)</f>
        <v>0</v>
      </c>
      <c r="BI216" s="156">
        <f>IF($N$216="nulová",$J$216,0)</f>
        <v>0</v>
      </c>
      <c r="BJ216" s="89" t="s">
        <v>21</v>
      </c>
      <c r="BK216" s="156">
        <f>ROUND($I$216*$H$216,2)</f>
        <v>0</v>
      </c>
      <c r="BL216" s="89" t="s">
        <v>158</v>
      </c>
      <c r="BM216" s="89" t="s">
        <v>290</v>
      </c>
    </row>
    <row r="217" spans="2:65" s="6" customFormat="1" ht="16.5" customHeight="1" x14ac:dyDescent="0.3">
      <c r="B217" s="23"/>
      <c r="C217" s="24"/>
      <c r="D217" s="157" t="s">
        <v>159</v>
      </c>
      <c r="E217" s="24"/>
      <c r="F217" s="158" t="s">
        <v>762</v>
      </c>
      <c r="G217" s="24"/>
      <c r="H217" s="24"/>
      <c r="J217" s="24"/>
      <c r="K217" s="24"/>
      <c r="L217" s="43"/>
      <c r="M217" s="56"/>
      <c r="N217" s="24"/>
      <c r="O217" s="24"/>
      <c r="P217" s="24"/>
      <c r="Q217" s="24"/>
      <c r="R217" s="24"/>
      <c r="S217" s="24"/>
      <c r="T217" s="57"/>
      <c r="AT217" s="6" t="s">
        <v>159</v>
      </c>
      <c r="AU217" s="6" t="s">
        <v>80</v>
      </c>
    </row>
    <row r="218" spans="2:65" s="6" customFormat="1" ht="15.75" customHeight="1" x14ac:dyDescent="0.3">
      <c r="B218" s="23"/>
      <c r="C218" s="145" t="s">
        <v>338</v>
      </c>
      <c r="D218" s="145" t="s">
        <v>154</v>
      </c>
      <c r="E218" s="146" t="s">
        <v>767</v>
      </c>
      <c r="F218" s="147" t="s">
        <v>768</v>
      </c>
      <c r="G218" s="148" t="s">
        <v>559</v>
      </c>
      <c r="H218" s="149">
        <v>8.7509999999999994</v>
      </c>
      <c r="I218" s="150"/>
      <c r="J218" s="151">
        <f>ROUND($I$218*$H$218,2)</f>
        <v>0</v>
      </c>
      <c r="K218" s="147" t="s">
        <v>560</v>
      </c>
      <c r="L218" s="43"/>
      <c r="M218" s="152"/>
      <c r="N218" s="153" t="s">
        <v>43</v>
      </c>
      <c r="O218" s="24"/>
      <c r="P218" s="154">
        <f>$O$218*$H$218</f>
        <v>0</v>
      </c>
      <c r="Q218" s="154">
        <v>0</v>
      </c>
      <c r="R218" s="154">
        <f>$Q$218*$H$218</f>
        <v>0</v>
      </c>
      <c r="S218" s="154">
        <v>0</v>
      </c>
      <c r="T218" s="155">
        <f>$S$218*$H$218</f>
        <v>0</v>
      </c>
      <c r="AR218" s="89" t="s">
        <v>158</v>
      </c>
      <c r="AT218" s="89" t="s">
        <v>154</v>
      </c>
      <c r="AU218" s="89" t="s">
        <v>80</v>
      </c>
      <c r="AY218" s="6" t="s">
        <v>149</v>
      </c>
      <c r="BE218" s="156">
        <f>IF($N$218="základní",$J$218,0)</f>
        <v>0</v>
      </c>
      <c r="BF218" s="156">
        <f>IF($N$218="snížená",$J$218,0)</f>
        <v>0</v>
      </c>
      <c r="BG218" s="156">
        <f>IF($N$218="zákl. přenesená",$J$218,0)</f>
        <v>0</v>
      </c>
      <c r="BH218" s="156">
        <f>IF($N$218="sníž. přenesená",$J$218,0)</f>
        <v>0</v>
      </c>
      <c r="BI218" s="156">
        <f>IF($N$218="nulová",$J$218,0)</f>
        <v>0</v>
      </c>
      <c r="BJ218" s="89" t="s">
        <v>21</v>
      </c>
      <c r="BK218" s="156">
        <f>ROUND($I$218*$H$218,2)</f>
        <v>0</v>
      </c>
      <c r="BL218" s="89" t="s">
        <v>158</v>
      </c>
      <c r="BM218" s="89" t="s">
        <v>293</v>
      </c>
    </row>
    <row r="219" spans="2:65" s="6" customFormat="1" ht="50.25" customHeight="1" x14ac:dyDescent="0.3">
      <c r="B219" s="23"/>
      <c r="C219" s="24"/>
      <c r="D219" s="157" t="s">
        <v>159</v>
      </c>
      <c r="E219" s="24"/>
      <c r="F219" s="158" t="s">
        <v>769</v>
      </c>
      <c r="G219" s="24"/>
      <c r="H219" s="24"/>
      <c r="J219" s="24"/>
      <c r="K219" s="24"/>
      <c r="L219" s="43"/>
      <c r="M219" s="56"/>
      <c r="N219" s="24"/>
      <c r="O219" s="24"/>
      <c r="P219" s="24"/>
      <c r="Q219" s="24"/>
      <c r="R219" s="24"/>
      <c r="S219" s="24"/>
      <c r="T219" s="57"/>
      <c r="AT219" s="6" t="s">
        <v>159</v>
      </c>
      <c r="AU219" s="6" t="s">
        <v>80</v>
      </c>
    </row>
    <row r="220" spans="2:65" s="6" customFormat="1" ht="15.75" customHeight="1" x14ac:dyDescent="0.3">
      <c r="B220" s="23"/>
      <c r="C220" s="145" t="s">
        <v>341</v>
      </c>
      <c r="D220" s="145" t="s">
        <v>154</v>
      </c>
      <c r="E220" s="146" t="s">
        <v>1164</v>
      </c>
      <c r="F220" s="147" t="s">
        <v>1165</v>
      </c>
      <c r="G220" s="148" t="s">
        <v>572</v>
      </c>
      <c r="H220" s="149">
        <v>0.03</v>
      </c>
      <c r="I220" s="150"/>
      <c r="J220" s="151">
        <f>ROUND($I$220*$H$220,2)</f>
        <v>0</v>
      </c>
      <c r="K220" s="147"/>
      <c r="L220" s="43"/>
      <c r="M220" s="152"/>
      <c r="N220" s="153" t="s">
        <v>43</v>
      </c>
      <c r="O220" s="24"/>
      <c r="P220" s="154">
        <f>$O$220*$H$220</f>
        <v>0</v>
      </c>
      <c r="Q220" s="154">
        <v>0</v>
      </c>
      <c r="R220" s="154">
        <f>$Q$220*$H$220</f>
        <v>0</v>
      </c>
      <c r="S220" s="154">
        <v>0</v>
      </c>
      <c r="T220" s="155">
        <f>$S$220*$H$220</f>
        <v>0</v>
      </c>
      <c r="AR220" s="89" t="s">
        <v>158</v>
      </c>
      <c r="AT220" s="89" t="s">
        <v>154</v>
      </c>
      <c r="AU220" s="89" t="s">
        <v>80</v>
      </c>
      <c r="AY220" s="6" t="s">
        <v>149</v>
      </c>
      <c r="BE220" s="156">
        <f>IF($N$220="základní",$J$220,0)</f>
        <v>0</v>
      </c>
      <c r="BF220" s="156">
        <f>IF($N$220="snížená",$J$220,0)</f>
        <v>0</v>
      </c>
      <c r="BG220" s="156">
        <f>IF($N$220="zákl. přenesená",$J$220,0)</f>
        <v>0</v>
      </c>
      <c r="BH220" s="156">
        <f>IF($N$220="sníž. přenesená",$J$220,0)</f>
        <v>0</v>
      </c>
      <c r="BI220" s="156">
        <f>IF($N$220="nulová",$J$220,0)</f>
        <v>0</v>
      </c>
      <c r="BJ220" s="89" t="s">
        <v>21</v>
      </c>
      <c r="BK220" s="156">
        <f>ROUND($I$220*$H$220,2)</f>
        <v>0</v>
      </c>
      <c r="BL220" s="89" t="s">
        <v>158</v>
      </c>
      <c r="BM220" s="89" t="s">
        <v>297</v>
      </c>
    </row>
    <row r="221" spans="2:65" s="6" customFormat="1" ht="16.5" customHeight="1" x14ac:dyDescent="0.3">
      <c r="B221" s="23"/>
      <c r="C221" s="24"/>
      <c r="D221" s="157" t="s">
        <v>159</v>
      </c>
      <c r="E221" s="24"/>
      <c r="F221" s="158" t="s">
        <v>1165</v>
      </c>
      <c r="G221" s="24"/>
      <c r="H221" s="24"/>
      <c r="J221" s="24"/>
      <c r="K221" s="24"/>
      <c r="L221" s="43"/>
      <c r="M221" s="56"/>
      <c r="N221" s="24"/>
      <c r="O221" s="24"/>
      <c r="P221" s="24"/>
      <c r="Q221" s="24"/>
      <c r="R221" s="24"/>
      <c r="S221" s="24"/>
      <c r="T221" s="57"/>
      <c r="AT221" s="6" t="s">
        <v>159</v>
      </c>
      <c r="AU221" s="6" t="s">
        <v>80</v>
      </c>
    </row>
    <row r="222" spans="2:65" s="6" customFormat="1" ht="15.75" customHeight="1" x14ac:dyDescent="0.3">
      <c r="B222" s="159"/>
      <c r="C222" s="160"/>
      <c r="D222" s="161" t="s">
        <v>274</v>
      </c>
      <c r="E222" s="160"/>
      <c r="F222" s="162" t="s">
        <v>1166</v>
      </c>
      <c r="G222" s="160"/>
      <c r="H222" s="163">
        <v>0.03</v>
      </c>
      <c r="J222" s="160"/>
      <c r="K222" s="160"/>
      <c r="L222" s="164"/>
      <c r="M222" s="165"/>
      <c r="N222" s="160"/>
      <c r="O222" s="160"/>
      <c r="P222" s="160"/>
      <c r="Q222" s="160"/>
      <c r="R222" s="160"/>
      <c r="S222" s="160"/>
      <c r="T222" s="166"/>
      <c r="AT222" s="167" t="s">
        <v>274</v>
      </c>
      <c r="AU222" s="167" t="s">
        <v>80</v>
      </c>
      <c r="AV222" s="167" t="s">
        <v>80</v>
      </c>
      <c r="AW222" s="167" t="s">
        <v>122</v>
      </c>
      <c r="AX222" s="167" t="s">
        <v>72</v>
      </c>
      <c r="AY222" s="167" t="s">
        <v>149</v>
      </c>
    </row>
    <row r="223" spans="2:65" s="6" customFormat="1" ht="15.75" customHeight="1" x14ac:dyDescent="0.3">
      <c r="B223" s="168"/>
      <c r="C223" s="169"/>
      <c r="D223" s="161" t="s">
        <v>274</v>
      </c>
      <c r="E223" s="169"/>
      <c r="F223" s="170" t="s">
        <v>276</v>
      </c>
      <c r="G223" s="169"/>
      <c r="H223" s="171">
        <v>0.03</v>
      </c>
      <c r="J223" s="169"/>
      <c r="K223" s="169"/>
      <c r="L223" s="172"/>
      <c r="M223" s="173"/>
      <c r="N223" s="169"/>
      <c r="O223" s="169"/>
      <c r="P223" s="169"/>
      <c r="Q223" s="169"/>
      <c r="R223" s="169"/>
      <c r="S223" s="169"/>
      <c r="T223" s="174"/>
      <c r="AT223" s="175" t="s">
        <v>274</v>
      </c>
      <c r="AU223" s="175" t="s">
        <v>80</v>
      </c>
      <c r="AV223" s="175" t="s">
        <v>158</v>
      </c>
      <c r="AW223" s="175" t="s">
        <v>122</v>
      </c>
      <c r="AX223" s="175" t="s">
        <v>21</v>
      </c>
      <c r="AY223" s="175" t="s">
        <v>149</v>
      </c>
    </row>
    <row r="224" spans="2:65" s="6" customFormat="1" ht="15.75" customHeight="1" x14ac:dyDescent="0.3">
      <c r="B224" s="23"/>
      <c r="C224" s="145" t="s">
        <v>344</v>
      </c>
      <c r="D224" s="145" t="s">
        <v>154</v>
      </c>
      <c r="E224" s="146" t="s">
        <v>1167</v>
      </c>
      <c r="F224" s="147" t="s">
        <v>1168</v>
      </c>
      <c r="G224" s="148" t="s">
        <v>157</v>
      </c>
      <c r="H224" s="149">
        <v>1</v>
      </c>
      <c r="I224" s="150"/>
      <c r="J224" s="151">
        <f>ROUND($I$224*$H$224,2)</f>
        <v>0</v>
      </c>
      <c r="K224" s="147"/>
      <c r="L224" s="43"/>
      <c r="M224" s="152"/>
      <c r="N224" s="153" t="s">
        <v>43</v>
      </c>
      <c r="O224" s="24"/>
      <c r="P224" s="154">
        <f>$O$224*$H$224</f>
        <v>0</v>
      </c>
      <c r="Q224" s="154">
        <v>0</v>
      </c>
      <c r="R224" s="154">
        <f>$Q$224*$H$224</f>
        <v>0</v>
      </c>
      <c r="S224" s="154">
        <v>0</v>
      </c>
      <c r="T224" s="155">
        <f>$S$224*$H$224</f>
        <v>0</v>
      </c>
      <c r="AR224" s="89" t="s">
        <v>158</v>
      </c>
      <c r="AT224" s="89" t="s">
        <v>154</v>
      </c>
      <c r="AU224" s="89" t="s">
        <v>80</v>
      </c>
      <c r="AY224" s="6" t="s">
        <v>149</v>
      </c>
      <c r="BE224" s="156">
        <f>IF($N$224="základní",$J$224,0)</f>
        <v>0</v>
      </c>
      <c r="BF224" s="156">
        <f>IF($N$224="snížená",$J$224,0)</f>
        <v>0</v>
      </c>
      <c r="BG224" s="156">
        <f>IF($N$224="zákl. přenesená",$J$224,0)</f>
        <v>0</v>
      </c>
      <c r="BH224" s="156">
        <f>IF($N$224="sníž. přenesená",$J$224,0)</f>
        <v>0</v>
      </c>
      <c r="BI224" s="156">
        <f>IF($N$224="nulová",$J$224,0)</f>
        <v>0</v>
      </c>
      <c r="BJ224" s="89" t="s">
        <v>21</v>
      </c>
      <c r="BK224" s="156">
        <f>ROUND($I$224*$H$224,2)</f>
        <v>0</v>
      </c>
      <c r="BL224" s="89" t="s">
        <v>158</v>
      </c>
      <c r="BM224" s="89" t="s">
        <v>301</v>
      </c>
    </row>
    <row r="225" spans="2:65" s="6" customFormat="1" ht="16.5" customHeight="1" x14ac:dyDescent="0.3">
      <c r="B225" s="23"/>
      <c r="C225" s="24"/>
      <c r="D225" s="157" t="s">
        <v>159</v>
      </c>
      <c r="E225" s="24"/>
      <c r="F225" s="158" t="s">
        <v>1168</v>
      </c>
      <c r="G225" s="24"/>
      <c r="H225" s="24"/>
      <c r="J225" s="24"/>
      <c r="K225" s="24"/>
      <c r="L225" s="43"/>
      <c r="M225" s="56"/>
      <c r="N225" s="24"/>
      <c r="O225" s="24"/>
      <c r="P225" s="24"/>
      <c r="Q225" s="24"/>
      <c r="R225" s="24"/>
      <c r="S225" s="24"/>
      <c r="T225" s="57"/>
      <c r="AT225" s="6" t="s">
        <v>159</v>
      </c>
      <c r="AU225" s="6" t="s">
        <v>80</v>
      </c>
    </row>
    <row r="226" spans="2:65" s="6" customFormat="1" ht="15.75" customHeight="1" x14ac:dyDescent="0.3">
      <c r="B226" s="159"/>
      <c r="C226" s="160"/>
      <c r="D226" s="161" t="s">
        <v>274</v>
      </c>
      <c r="E226" s="160"/>
      <c r="F226" s="162" t="s">
        <v>21</v>
      </c>
      <c r="G226" s="160"/>
      <c r="H226" s="163">
        <v>1</v>
      </c>
      <c r="J226" s="160"/>
      <c r="K226" s="160"/>
      <c r="L226" s="164"/>
      <c r="M226" s="165"/>
      <c r="N226" s="160"/>
      <c r="O226" s="160"/>
      <c r="P226" s="160"/>
      <c r="Q226" s="160"/>
      <c r="R226" s="160"/>
      <c r="S226" s="160"/>
      <c r="T226" s="166"/>
      <c r="AT226" s="167" t="s">
        <v>274</v>
      </c>
      <c r="AU226" s="167" t="s">
        <v>80</v>
      </c>
      <c r="AV226" s="167" t="s">
        <v>80</v>
      </c>
      <c r="AW226" s="167" t="s">
        <v>122</v>
      </c>
      <c r="AX226" s="167" t="s">
        <v>72</v>
      </c>
      <c r="AY226" s="167" t="s">
        <v>149</v>
      </c>
    </row>
    <row r="227" spans="2:65" s="6" customFormat="1" ht="15.75" customHeight="1" x14ac:dyDescent="0.3">
      <c r="B227" s="168"/>
      <c r="C227" s="169"/>
      <c r="D227" s="161" t="s">
        <v>274</v>
      </c>
      <c r="E227" s="169"/>
      <c r="F227" s="170" t="s">
        <v>276</v>
      </c>
      <c r="G227" s="169"/>
      <c r="H227" s="171">
        <v>1</v>
      </c>
      <c r="J227" s="169"/>
      <c r="K227" s="169"/>
      <c r="L227" s="172"/>
      <c r="M227" s="173"/>
      <c r="N227" s="169"/>
      <c r="O227" s="169"/>
      <c r="P227" s="169"/>
      <c r="Q227" s="169"/>
      <c r="R227" s="169"/>
      <c r="S227" s="169"/>
      <c r="T227" s="174"/>
      <c r="AT227" s="175" t="s">
        <v>274</v>
      </c>
      <c r="AU227" s="175" t="s">
        <v>80</v>
      </c>
      <c r="AV227" s="175" t="s">
        <v>158</v>
      </c>
      <c r="AW227" s="175" t="s">
        <v>122</v>
      </c>
      <c r="AX227" s="175" t="s">
        <v>21</v>
      </c>
      <c r="AY227" s="175" t="s">
        <v>149</v>
      </c>
    </row>
    <row r="228" spans="2:65" s="6" customFormat="1" ht="15.75" customHeight="1" x14ac:dyDescent="0.3">
      <c r="B228" s="23"/>
      <c r="C228" s="145" t="s">
        <v>347</v>
      </c>
      <c r="D228" s="145" t="s">
        <v>154</v>
      </c>
      <c r="E228" s="146" t="s">
        <v>1169</v>
      </c>
      <c r="F228" s="147" t="s">
        <v>1170</v>
      </c>
      <c r="G228" s="148" t="s">
        <v>157</v>
      </c>
      <c r="H228" s="149">
        <v>3</v>
      </c>
      <c r="I228" s="150"/>
      <c r="J228" s="151">
        <f>ROUND($I$228*$H$228,2)</f>
        <v>0</v>
      </c>
      <c r="K228" s="147" t="s">
        <v>560</v>
      </c>
      <c r="L228" s="43"/>
      <c r="M228" s="152"/>
      <c r="N228" s="153" t="s">
        <v>43</v>
      </c>
      <c r="O228" s="24"/>
      <c r="P228" s="154">
        <f>$O$228*$H$228</f>
        <v>0</v>
      </c>
      <c r="Q228" s="154">
        <v>0</v>
      </c>
      <c r="R228" s="154">
        <f>$Q$228*$H$228</f>
        <v>0</v>
      </c>
      <c r="S228" s="154">
        <v>0</v>
      </c>
      <c r="T228" s="155">
        <f>$S$228*$H$228</f>
        <v>0</v>
      </c>
      <c r="AR228" s="89" t="s">
        <v>158</v>
      </c>
      <c r="AT228" s="89" t="s">
        <v>154</v>
      </c>
      <c r="AU228" s="89" t="s">
        <v>80</v>
      </c>
      <c r="AY228" s="6" t="s">
        <v>149</v>
      </c>
      <c r="BE228" s="156">
        <f>IF($N$228="základní",$J$228,0)</f>
        <v>0</v>
      </c>
      <c r="BF228" s="156">
        <f>IF($N$228="snížená",$J$228,0)</f>
        <v>0</v>
      </c>
      <c r="BG228" s="156">
        <f>IF($N$228="zákl. přenesená",$J$228,0)</f>
        <v>0</v>
      </c>
      <c r="BH228" s="156">
        <f>IF($N$228="sníž. přenesená",$J$228,0)</f>
        <v>0</v>
      </c>
      <c r="BI228" s="156">
        <f>IF($N$228="nulová",$J$228,0)</f>
        <v>0</v>
      </c>
      <c r="BJ228" s="89" t="s">
        <v>21</v>
      </c>
      <c r="BK228" s="156">
        <f>ROUND($I$228*$H$228,2)</f>
        <v>0</v>
      </c>
      <c r="BL228" s="89" t="s">
        <v>158</v>
      </c>
      <c r="BM228" s="89" t="s">
        <v>304</v>
      </c>
    </row>
    <row r="229" spans="2:65" s="6" customFormat="1" ht="27" customHeight="1" x14ac:dyDescent="0.3">
      <c r="B229" s="23"/>
      <c r="C229" s="24"/>
      <c r="D229" s="157" t="s">
        <v>159</v>
      </c>
      <c r="E229" s="24"/>
      <c r="F229" s="158" t="s">
        <v>1171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159</v>
      </c>
      <c r="AU229" s="6" t="s">
        <v>80</v>
      </c>
    </row>
    <row r="230" spans="2:65" s="6" customFormat="1" ht="15.75" customHeight="1" x14ac:dyDescent="0.3">
      <c r="B230" s="23"/>
      <c r="C230" s="145" t="s">
        <v>350</v>
      </c>
      <c r="D230" s="145" t="s">
        <v>154</v>
      </c>
      <c r="E230" s="146" t="s">
        <v>814</v>
      </c>
      <c r="F230" s="147" t="s">
        <v>815</v>
      </c>
      <c r="G230" s="148" t="s">
        <v>572</v>
      </c>
      <c r="H230" s="149">
        <v>0.35899999999999999</v>
      </c>
      <c r="I230" s="150"/>
      <c r="J230" s="151">
        <f>ROUND($I$230*$H$230,2)</f>
        <v>0</v>
      </c>
      <c r="K230" s="147" t="s">
        <v>560</v>
      </c>
      <c r="L230" s="43"/>
      <c r="M230" s="152"/>
      <c r="N230" s="153" t="s">
        <v>43</v>
      </c>
      <c r="O230" s="24"/>
      <c r="P230" s="154">
        <f>$O$230*$H$230</f>
        <v>0</v>
      </c>
      <c r="Q230" s="154">
        <v>0</v>
      </c>
      <c r="R230" s="154">
        <f>$Q$230*$H$230</f>
        <v>0</v>
      </c>
      <c r="S230" s="154">
        <v>0</v>
      </c>
      <c r="T230" s="155">
        <f>$S$230*$H$230</f>
        <v>0</v>
      </c>
      <c r="AR230" s="89" t="s">
        <v>158</v>
      </c>
      <c r="AT230" s="89" t="s">
        <v>154</v>
      </c>
      <c r="AU230" s="89" t="s">
        <v>80</v>
      </c>
      <c r="AY230" s="6" t="s">
        <v>149</v>
      </c>
      <c r="BE230" s="156">
        <f>IF($N$230="základní",$J$230,0)</f>
        <v>0</v>
      </c>
      <c r="BF230" s="156">
        <f>IF($N$230="snížená",$J$230,0)</f>
        <v>0</v>
      </c>
      <c r="BG230" s="156">
        <f>IF($N$230="zákl. přenesená",$J$230,0)</f>
        <v>0</v>
      </c>
      <c r="BH230" s="156">
        <f>IF($N$230="sníž. přenesená",$J$230,0)</f>
        <v>0</v>
      </c>
      <c r="BI230" s="156">
        <f>IF($N$230="nulová",$J$230,0)</f>
        <v>0</v>
      </c>
      <c r="BJ230" s="89" t="s">
        <v>21</v>
      </c>
      <c r="BK230" s="156">
        <f>ROUND($I$230*$H$230,2)</f>
        <v>0</v>
      </c>
      <c r="BL230" s="89" t="s">
        <v>158</v>
      </c>
      <c r="BM230" s="89" t="s">
        <v>307</v>
      </c>
    </row>
    <row r="231" spans="2:65" s="6" customFormat="1" ht="27" customHeight="1" x14ac:dyDescent="0.3">
      <c r="B231" s="23"/>
      <c r="C231" s="24"/>
      <c r="D231" s="157" t="s">
        <v>159</v>
      </c>
      <c r="E231" s="24"/>
      <c r="F231" s="158" t="s">
        <v>816</v>
      </c>
      <c r="G231" s="24"/>
      <c r="H231" s="24"/>
      <c r="J231" s="24"/>
      <c r="K231" s="24"/>
      <c r="L231" s="43"/>
      <c r="M231" s="56"/>
      <c r="N231" s="24"/>
      <c r="O231" s="24"/>
      <c r="P231" s="24"/>
      <c r="Q231" s="24"/>
      <c r="R231" s="24"/>
      <c r="S231" s="24"/>
      <c r="T231" s="57"/>
      <c r="AT231" s="6" t="s">
        <v>159</v>
      </c>
      <c r="AU231" s="6" t="s">
        <v>80</v>
      </c>
    </row>
    <row r="232" spans="2:65" s="6" customFormat="1" ht="15.75" customHeight="1" x14ac:dyDescent="0.3">
      <c r="B232" s="159"/>
      <c r="C232" s="160"/>
      <c r="D232" s="161" t="s">
        <v>274</v>
      </c>
      <c r="E232" s="160"/>
      <c r="F232" s="162" t="s">
        <v>1172</v>
      </c>
      <c r="G232" s="160"/>
      <c r="H232" s="163">
        <v>0.35899999999999999</v>
      </c>
      <c r="J232" s="160"/>
      <c r="K232" s="160"/>
      <c r="L232" s="164"/>
      <c r="M232" s="165"/>
      <c r="N232" s="160"/>
      <c r="O232" s="160"/>
      <c r="P232" s="160"/>
      <c r="Q232" s="160"/>
      <c r="R232" s="160"/>
      <c r="S232" s="160"/>
      <c r="T232" s="166"/>
      <c r="AT232" s="167" t="s">
        <v>274</v>
      </c>
      <c r="AU232" s="167" t="s">
        <v>80</v>
      </c>
      <c r="AV232" s="167" t="s">
        <v>80</v>
      </c>
      <c r="AW232" s="167" t="s">
        <v>122</v>
      </c>
      <c r="AX232" s="167" t="s">
        <v>72</v>
      </c>
      <c r="AY232" s="167" t="s">
        <v>149</v>
      </c>
    </row>
    <row r="233" spans="2:65" s="6" customFormat="1" ht="15.75" customHeight="1" x14ac:dyDescent="0.3">
      <c r="B233" s="168"/>
      <c r="C233" s="169"/>
      <c r="D233" s="161" t="s">
        <v>274</v>
      </c>
      <c r="E233" s="169"/>
      <c r="F233" s="170" t="s">
        <v>276</v>
      </c>
      <c r="G233" s="169"/>
      <c r="H233" s="171">
        <v>0.35899999999999999</v>
      </c>
      <c r="J233" s="169"/>
      <c r="K233" s="169"/>
      <c r="L233" s="172"/>
      <c r="M233" s="173"/>
      <c r="N233" s="169"/>
      <c r="O233" s="169"/>
      <c r="P233" s="169"/>
      <c r="Q233" s="169"/>
      <c r="R233" s="169"/>
      <c r="S233" s="169"/>
      <c r="T233" s="174"/>
      <c r="AT233" s="175" t="s">
        <v>274</v>
      </c>
      <c r="AU233" s="175" t="s">
        <v>80</v>
      </c>
      <c r="AV233" s="175" t="s">
        <v>158</v>
      </c>
      <c r="AW233" s="175" t="s">
        <v>122</v>
      </c>
      <c r="AX233" s="175" t="s">
        <v>21</v>
      </c>
      <c r="AY233" s="175" t="s">
        <v>149</v>
      </c>
    </row>
    <row r="234" spans="2:65" s="6" customFormat="1" ht="15.75" customHeight="1" x14ac:dyDescent="0.3">
      <c r="B234" s="23"/>
      <c r="C234" s="145" t="s">
        <v>353</v>
      </c>
      <c r="D234" s="145" t="s">
        <v>154</v>
      </c>
      <c r="E234" s="146" t="s">
        <v>1173</v>
      </c>
      <c r="F234" s="147" t="s">
        <v>1174</v>
      </c>
      <c r="G234" s="148" t="s">
        <v>157</v>
      </c>
      <c r="H234" s="149">
        <v>1</v>
      </c>
      <c r="I234" s="150"/>
      <c r="J234" s="151">
        <f>ROUND($I$234*$H$234,2)</f>
        <v>0</v>
      </c>
      <c r="K234" s="147" t="s">
        <v>560</v>
      </c>
      <c r="L234" s="43"/>
      <c r="M234" s="152"/>
      <c r="N234" s="153" t="s">
        <v>43</v>
      </c>
      <c r="O234" s="24"/>
      <c r="P234" s="154">
        <f>$O$234*$H$234</f>
        <v>0</v>
      </c>
      <c r="Q234" s="154">
        <v>0</v>
      </c>
      <c r="R234" s="154">
        <f>$Q$234*$H$234</f>
        <v>0</v>
      </c>
      <c r="S234" s="154">
        <v>0</v>
      </c>
      <c r="T234" s="155">
        <f>$S$234*$H$234</f>
        <v>0</v>
      </c>
      <c r="AR234" s="89" t="s">
        <v>158</v>
      </c>
      <c r="AT234" s="89" t="s">
        <v>154</v>
      </c>
      <c r="AU234" s="89" t="s">
        <v>80</v>
      </c>
      <c r="AY234" s="6" t="s">
        <v>149</v>
      </c>
      <c r="BE234" s="156">
        <f>IF($N$234="základní",$J$234,0)</f>
        <v>0</v>
      </c>
      <c r="BF234" s="156">
        <f>IF($N$234="snížená",$J$234,0)</f>
        <v>0</v>
      </c>
      <c r="BG234" s="156">
        <f>IF($N$234="zákl. přenesená",$J$234,0)</f>
        <v>0</v>
      </c>
      <c r="BH234" s="156">
        <f>IF($N$234="sníž. přenesená",$J$234,0)</f>
        <v>0</v>
      </c>
      <c r="BI234" s="156">
        <f>IF($N$234="nulová",$J$234,0)</f>
        <v>0</v>
      </c>
      <c r="BJ234" s="89" t="s">
        <v>21</v>
      </c>
      <c r="BK234" s="156">
        <f>ROUND($I$234*$H$234,2)</f>
        <v>0</v>
      </c>
      <c r="BL234" s="89" t="s">
        <v>158</v>
      </c>
      <c r="BM234" s="89" t="s">
        <v>310</v>
      </c>
    </row>
    <row r="235" spans="2:65" s="6" customFormat="1" ht="27" customHeight="1" x14ac:dyDescent="0.3">
      <c r="B235" s="23"/>
      <c r="C235" s="24"/>
      <c r="D235" s="157" t="s">
        <v>159</v>
      </c>
      <c r="E235" s="24"/>
      <c r="F235" s="158" t="s">
        <v>1175</v>
      </c>
      <c r="G235" s="24"/>
      <c r="H235" s="24"/>
      <c r="J235" s="24"/>
      <c r="K235" s="24"/>
      <c r="L235" s="43"/>
      <c r="M235" s="56"/>
      <c r="N235" s="24"/>
      <c r="O235" s="24"/>
      <c r="P235" s="24"/>
      <c r="Q235" s="24"/>
      <c r="R235" s="24"/>
      <c r="S235" s="24"/>
      <c r="T235" s="57"/>
      <c r="AT235" s="6" t="s">
        <v>159</v>
      </c>
      <c r="AU235" s="6" t="s">
        <v>80</v>
      </c>
    </row>
    <row r="236" spans="2:65" s="6" customFormat="1" ht="15.75" customHeight="1" x14ac:dyDescent="0.3">
      <c r="B236" s="23"/>
      <c r="C236" s="145" t="s">
        <v>356</v>
      </c>
      <c r="D236" s="145" t="s">
        <v>154</v>
      </c>
      <c r="E236" s="146" t="s">
        <v>818</v>
      </c>
      <c r="F236" s="147" t="s">
        <v>819</v>
      </c>
      <c r="G236" s="148" t="s">
        <v>272</v>
      </c>
      <c r="H236" s="149">
        <v>1.2</v>
      </c>
      <c r="I236" s="150"/>
      <c r="J236" s="151">
        <f>ROUND($I$236*$H$236,2)</f>
        <v>0</v>
      </c>
      <c r="K236" s="147" t="s">
        <v>560</v>
      </c>
      <c r="L236" s="43"/>
      <c r="M236" s="152"/>
      <c r="N236" s="153" t="s">
        <v>43</v>
      </c>
      <c r="O236" s="24"/>
      <c r="P236" s="154">
        <f>$O$236*$H$236</f>
        <v>0</v>
      </c>
      <c r="Q236" s="154">
        <v>0</v>
      </c>
      <c r="R236" s="154">
        <f>$Q$236*$H$236</f>
        <v>0</v>
      </c>
      <c r="S236" s="154">
        <v>0</v>
      </c>
      <c r="T236" s="155">
        <f>$S$236*$H$236</f>
        <v>0</v>
      </c>
      <c r="AR236" s="89" t="s">
        <v>158</v>
      </c>
      <c r="AT236" s="89" t="s">
        <v>154</v>
      </c>
      <c r="AU236" s="89" t="s">
        <v>80</v>
      </c>
      <c r="AY236" s="6" t="s">
        <v>149</v>
      </c>
      <c r="BE236" s="156">
        <f>IF($N$236="základní",$J$236,0)</f>
        <v>0</v>
      </c>
      <c r="BF236" s="156">
        <f>IF($N$236="snížená",$J$236,0)</f>
        <v>0</v>
      </c>
      <c r="BG236" s="156">
        <f>IF($N$236="zákl. přenesená",$J$236,0)</f>
        <v>0</v>
      </c>
      <c r="BH236" s="156">
        <f>IF($N$236="sníž. přenesená",$J$236,0)</f>
        <v>0</v>
      </c>
      <c r="BI236" s="156">
        <f>IF($N$236="nulová",$J$236,0)</f>
        <v>0</v>
      </c>
      <c r="BJ236" s="89" t="s">
        <v>21</v>
      </c>
      <c r="BK236" s="156">
        <f>ROUND($I$236*$H$236,2)</f>
        <v>0</v>
      </c>
      <c r="BL236" s="89" t="s">
        <v>158</v>
      </c>
      <c r="BM236" s="89" t="s">
        <v>315</v>
      </c>
    </row>
    <row r="237" spans="2:65" s="6" customFormat="1" ht="27" customHeight="1" x14ac:dyDescent="0.3">
      <c r="B237" s="23"/>
      <c r="C237" s="24"/>
      <c r="D237" s="157" t="s">
        <v>159</v>
      </c>
      <c r="E237" s="24"/>
      <c r="F237" s="158" t="s">
        <v>820</v>
      </c>
      <c r="G237" s="24"/>
      <c r="H237" s="24"/>
      <c r="J237" s="24"/>
      <c r="K237" s="24"/>
      <c r="L237" s="43"/>
      <c r="M237" s="56"/>
      <c r="N237" s="24"/>
      <c r="O237" s="24"/>
      <c r="P237" s="24"/>
      <c r="Q237" s="24"/>
      <c r="R237" s="24"/>
      <c r="S237" s="24"/>
      <c r="T237" s="57"/>
      <c r="AT237" s="6" t="s">
        <v>159</v>
      </c>
      <c r="AU237" s="6" t="s">
        <v>80</v>
      </c>
    </row>
    <row r="238" spans="2:65" s="6" customFormat="1" ht="15.75" customHeight="1" x14ac:dyDescent="0.3">
      <c r="B238" s="23"/>
      <c r="C238" s="145" t="s">
        <v>359</v>
      </c>
      <c r="D238" s="145" t="s">
        <v>154</v>
      </c>
      <c r="E238" s="146" t="s">
        <v>821</v>
      </c>
      <c r="F238" s="147" t="s">
        <v>822</v>
      </c>
      <c r="G238" s="148" t="s">
        <v>559</v>
      </c>
      <c r="H238" s="149">
        <v>8.7509999999999994</v>
      </c>
      <c r="I238" s="150"/>
      <c r="J238" s="151">
        <f>ROUND($I$238*$H$238,2)</f>
        <v>0</v>
      </c>
      <c r="K238" s="147" t="s">
        <v>560</v>
      </c>
      <c r="L238" s="43"/>
      <c r="M238" s="152"/>
      <c r="N238" s="153" t="s">
        <v>43</v>
      </c>
      <c r="O238" s="24"/>
      <c r="P238" s="154">
        <f>$O$238*$H$238</f>
        <v>0</v>
      </c>
      <c r="Q238" s="154">
        <v>0</v>
      </c>
      <c r="R238" s="154">
        <f>$Q$238*$H$238</f>
        <v>0</v>
      </c>
      <c r="S238" s="154">
        <v>0</v>
      </c>
      <c r="T238" s="155">
        <f>$S$238*$H$238</f>
        <v>0</v>
      </c>
      <c r="AR238" s="89" t="s">
        <v>158</v>
      </c>
      <c r="AT238" s="89" t="s">
        <v>154</v>
      </c>
      <c r="AU238" s="89" t="s">
        <v>80</v>
      </c>
      <c r="AY238" s="6" t="s">
        <v>149</v>
      </c>
      <c r="BE238" s="156">
        <f>IF($N$238="základní",$J$238,0)</f>
        <v>0</v>
      </c>
      <c r="BF238" s="156">
        <f>IF($N$238="snížená",$J$238,0)</f>
        <v>0</v>
      </c>
      <c r="BG238" s="156">
        <f>IF($N$238="zákl. přenesená",$J$238,0)</f>
        <v>0</v>
      </c>
      <c r="BH238" s="156">
        <f>IF($N$238="sníž. přenesená",$J$238,0)</f>
        <v>0</v>
      </c>
      <c r="BI238" s="156">
        <f>IF($N$238="nulová",$J$238,0)</f>
        <v>0</v>
      </c>
      <c r="BJ238" s="89" t="s">
        <v>21</v>
      </c>
      <c r="BK238" s="156">
        <f>ROUND($I$238*$H$238,2)</f>
        <v>0</v>
      </c>
      <c r="BL238" s="89" t="s">
        <v>158</v>
      </c>
      <c r="BM238" s="89" t="s">
        <v>319</v>
      </c>
    </row>
    <row r="239" spans="2:65" s="6" customFormat="1" ht="16.5" customHeight="1" x14ac:dyDescent="0.3">
      <c r="B239" s="23"/>
      <c r="C239" s="24"/>
      <c r="D239" s="157" t="s">
        <v>159</v>
      </c>
      <c r="E239" s="24"/>
      <c r="F239" s="158" t="s">
        <v>823</v>
      </c>
      <c r="G239" s="24"/>
      <c r="H239" s="24"/>
      <c r="J239" s="24"/>
      <c r="K239" s="24"/>
      <c r="L239" s="43"/>
      <c r="M239" s="56"/>
      <c r="N239" s="24"/>
      <c r="O239" s="24"/>
      <c r="P239" s="24"/>
      <c r="Q239" s="24"/>
      <c r="R239" s="24"/>
      <c r="S239" s="24"/>
      <c r="T239" s="57"/>
      <c r="AT239" s="6" t="s">
        <v>159</v>
      </c>
      <c r="AU239" s="6" t="s">
        <v>80</v>
      </c>
    </row>
    <row r="240" spans="2:65" s="6" customFormat="1" ht="15.75" customHeight="1" x14ac:dyDescent="0.3">
      <c r="B240" s="159"/>
      <c r="C240" s="160"/>
      <c r="D240" s="161" t="s">
        <v>274</v>
      </c>
      <c r="E240" s="160"/>
      <c r="F240" s="162" t="s">
        <v>1176</v>
      </c>
      <c r="G240" s="160"/>
      <c r="H240" s="163">
        <v>8.7509999999999994</v>
      </c>
      <c r="J240" s="160"/>
      <c r="K240" s="160"/>
      <c r="L240" s="164"/>
      <c r="M240" s="165"/>
      <c r="N240" s="160"/>
      <c r="O240" s="160"/>
      <c r="P240" s="160"/>
      <c r="Q240" s="160"/>
      <c r="R240" s="160"/>
      <c r="S240" s="160"/>
      <c r="T240" s="166"/>
      <c r="AT240" s="167" t="s">
        <v>274</v>
      </c>
      <c r="AU240" s="167" t="s">
        <v>80</v>
      </c>
      <c r="AV240" s="167" t="s">
        <v>80</v>
      </c>
      <c r="AW240" s="167" t="s">
        <v>122</v>
      </c>
      <c r="AX240" s="167" t="s">
        <v>72</v>
      </c>
      <c r="AY240" s="167" t="s">
        <v>149</v>
      </c>
    </row>
    <row r="241" spans="2:65" s="6" customFormat="1" ht="15.75" customHeight="1" x14ac:dyDescent="0.3">
      <c r="B241" s="168"/>
      <c r="C241" s="169"/>
      <c r="D241" s="161" t="s">
        <v>274</v>
      </c>
      <c r="E241" s="169"/>
      <c r="F241" s="170" t="s">
        <v>276</v>
      </c>
      <c r="G241" s="169"/>
      <c r="H241" s="171">
        <v>8.7509999999999994</v>
      </c>
      <c r="J241" s="169"/>
      <c r="K241" s="169"/>
      <c r="L241" s="172"/>
      <c r="M241" s="173"/>
      <c r="N241" s="169"/>
      <c r="O241" s="169"/>
      <c r="P241" s="169"/>
      <c r="Q241" s="169"/>
      <c r="R241" s="169"/>
      <c r="S241" s="169"/>
      <c r="T241" s="174"/>
      <c r="AT241" s="175" t="s">
        <v>274</v>
      </c>
      <c r="AU241" s="175" t="s">
        <v>80</v>
      </c>
      <c r="AV241" s="175" t="s">
        <v>158</v>
      </c>
      <c r="AW241" s="175" t="s">
        <v>122</v>
      </c>
      <c r="AX241" s="175" t="s">
        <v>21</v>
      </c>
      <c r="AY241" s="175" t="s">
        <v>149</v>
      </c>
    </row>
    <row r="242" spans="2:65" s="6" customFormat="1" ht="15.75" customHeight="1" x14ac:dyDescent="0.3">
      <c r="B242" s="23"/>
      <c r="C242" s="145" t="s">
        <v>362</v>
      </c>
      <c r="D242" s="145" t="s">
        <v>154</v>
      </c>
      <c r="E242" s="146" t="s">
        <v>826</v>
      </c>
      <c r="F242" s="147" t="s">
        <v>827</v>
      </c>
      <c r="G242" s="148" t="s">
        <v>559</v>
      </c>
      <c r="H242" s="149">
        <v>32.244</v>
      </c>
      <c r="I242" s="150"/>
      <c r="J242" s="151">
        <f>ROUND($I$242*$H$242,2)</f>
        <v>0</v>
      </c>
      <c r="K242" s="147" t="s">
        <v>560</v>
      </c>
      <c r="L242" s="43"/>
      <c r="M242" s="152"/>
      <c r="N242" s="153" t="s">
        <v>43</v>
      </c>
      <c r="O242" s="24"/>
      <c r="P242" s="154">
        <f>$O$242*$H$242</f>
        <v>0</v>
      </c>
      <c r="Q242" s="154">
        <v>0</v>
      </c>
      <c r="R242" s="154">
        <f>$Q$242*$H$242</f>
        <v>0</v>
      </c>
      <c r="S242" s="154">
        <v>0</v>
      </c>
      <c r="T242" s="155">
        <f>$S$242*$H$242</f>
        <v>0</v>
      </c>
      <c r="AR242" s="89" t="s">
        <v>158</v>
      </c>
      <c r="AT242" s="89" t="s">
        <v>154</v>
      </c>
      <c r="AU242" s="89" t="s">
        <v>80</v>
      </c>
      <c r="AY242" s="6" t="s">
        <v>149</v>
      </c>
      <c r="BE242" s="156">
        <f>IF($N$242="základní",$J$242,0)</f>
        <v>0</v>
      </c>
      <c r="BF242" s="156">
        <f>IF($N$242="snížená",$J$242,0)</f>
        <v>0</v>
      </c>
      <c r="BG242" s="156">
        <f>IF($N$242="zákl. přenesená",$J$242,0)</f>
        <v>0</v>
      </c>
      <c r="BH242" s="156">
        <f>IF($N$242="sníž. přenesená",$J$242,0)</f>
        <v>0</v>
      </c>
      <c r="BI242" s="156">
        <f>IF($N$242="nulová",$J$242,0)</f>
        <v>0</v>
      </c>
      <c r="BJ242" s="89" t="s">
        <v>21</v>
      </c>
      <c r="BK242" s="156">
        <f>ROUND($I$242*$H$242,2)</f>
        <v>0</v>
      </c>
      <c r="BL242" s="89" t="s">
        <v>158</v>
      </c>
      <c r="BM242" s="89" t="s">
        <v>323</v>
      </c>
    </row>
    <row r="243" spans="2:65" s="6" customFormat="1" ht="27" customHeight="1" x14ac:dyDescent="0.3">
      <c r="B243" s="23"/>
      <c r="C243" s="24"/>
      <c r="D243" s="157" t="s">
        <v>159</v>
      </c>
      <c r="E243" s="24"/>
      <c r="F243" s="158" t="s">
        <v>828</v>
      </c>
      <c r="G243" s="24"/>
      <c r="H243" s="24"/>
      <c r="J243" s="24"/>
      <c r="K243" s="24"/>
      <c r="L243" s="43"/>
      <c r="M243" s="56"/>
      <c r="N243" s="24"/>
      <c r="O243" s="24"/>
      <c r="P243" s="24"/>
      <c r="Q243" s="24"/>
      <c r="R243" s="24"/>
      <c r="S243" s="24"/>
      <c r="T243" s="57"/>
      <c r="AT243" s="6" t="s">
        <v>159</v>
      </c>
      <c r="AU243" s="6" t="s">
        <v>80</v>
      </c>
    </row>
    <row r="244" spans="2:65" s="6" customFormat="1" ht="15.75" customHeight="1" x14ac:dyDescent="0.3">
      <c r="B244" s="159"/>
      <c r="C244" s="160"/>
      <c r="D244" s="161" t="s">
        <v>274</v>
      </c>
      <c r="E244" s="160"/>
      <c r="F244" s="162" t="s">
        <v>1177</v>
      </c>
      <c r="G244" s="160"/>
      <c r="H244" s="163">
        <v>32.244</v>
      </c>
      <c r="J244" s="160"/>
      <c r="K244" s="160"/>
      <c r="L244" s="164"/>
      <c r="M244" s="165"/>
      <c r="N244" s="160"/>
      <c r="O244" s="160"/>
      <c r="P244" s="160"/>
      <c r="Q244" s="160"/>
      <c r="R244" s="160"/>
      <c r="S244" s="160"/>
      <c r="T244" s="166"/>
      <c r="AT244" s="167" t="s">
        <v>274</v>
      </c>
      <c r="AU244" s="167" t="s">
        <v>80</v>
      </c>
      <c r="AV244" s="167" t="s">
        <v>80</v>
      </c>
      <c r="AW244" s="167" t="s">
        <v>122</v>
      </c>
      <c r="AX244" s="167" t="s">
        <v>72</v>
      </c>
      <c r="AY244" s="167" t="s">
        <v>149</v>
      </c>
    </row>
    <row r="245" spans="2:65" s="6" customFormat="1" ht="15.75" customHeight="1" x14ac:dyDescent="0.3">
      <c r="B245" s="168"/>
      <c r="C245" s="169"/>
      <c r="D245" s="161" t="s">
        <v>274</v>
      </c>
      <c r="E245" s="169"/>
      <c r="F245" s="170" t="s">
        <v>276</v>
      </c>
      <c r="G245" s="169"/>
      <c r="H245" s="171">
        <v>32.244</v>
      </c>
      <c r="J245" s="169"/>
      <c r="K245" s="169"/>
      <c r="L245" s="172"/>
      <c r="M245" s="173"/>
      <c r="N245" s="169"/>
      <c r="O245" s="169"/>
      <c r="P245" s="169"/>
      <c r="Q245" s="169"/>
      <c r="R245" s="169"/>
      <c r="S245" s="169"/>
      <c r="T245" s="174"/>
      <c r="AT245" s="175" t="s">
        <v>274</v>
      </c>
      <c r="AU245" s="175" t="s">
        <v>80</v>
      </c>
      <c r="AV245" s="175" t="s">
        <v>158</v>
      </c>
      <c r="AW245" s="175" t="s">
        <v>122</v>
      </c>
      <c r="AX245" s="175" t="s">
        <v>21</v>
      </c>
      <c r="AY245" s="175" t="s">
        <v>149</v>
      </c>
    </row>
    <row r="246" spans="2:65" s="6" customFormat="1" ht="15.75" customHeight="1" x14ac:dyDescent="0.3">
      <c r="B246" s="23"/>
      <c r="C246" s="145" t="s">
        <v>365</v>
      </c>
      <c r="D246" s="145" t="s">
        <v>154</v>
      </c>
      <c r="E246" s="146" t="s">
        <v>835</v>
      </c>
      <c r="F246" s="147" t="s">
        <v>836</v>
      </c>
      <c r="G246" s="148" t="s">
        <v>559</v>
      </c>
      <c r="H246" s="149">
        <v>2.625</v>
      </c>
      <c r="I246" s="150"/>
      <c r="J246" s="151">
        <f>ROUND($I$246*$H$246,2)</f>
        <v>0</v>
      </c>
      <c r="K246" s="147" t="s">
        <v>560</v>
      </c>
      <c r="L246" s="43"/>
      <c r="M246" s="152"/>
      <c r="N246" s="153" t="s">
        <v>43</v>
      </c>
      <c r="O246" s="24"/>
      <c r="P246" s="154">
        <f>$O$246*$H$246</f>
        <v>0</v>
      </c>
      <c r="Q246" s="154">
        <v>0</v>
      </c>
      <c r="R246" s="154">
        <f>$Q$246*$H$246</f>
        <v>0</v>
      </c>
      <c r="S246" s="154">
        <v>0</v>
      </c>
      <c r="T246" s="155">
        <f>$S$246*$H$246</f>
        <v>0</v>
      </c>
      <c r="AR246" s="89" t="s">
        <v>158</v>
      </c>
      <c r="AT246" s="89" t="s">
        <v>154</v>
      </c>
      <c r="AU246" s="89" t="s">
        <v>80</v>
      </c>
      <c r="AY246" s="6" t="s">
        <v>149</v>
      </c>
      <c r="BE246" s="156">
        <f>IF($N$246="základní",$J$246,0)</f>
        <v>0</v>
      </c>
      <c r="BF246" s="156">
        <f>IF($N$246="snížená",$J$246,0)</f>
        <v>0</v>
      </c>
      <c r="BG246" s="156">
        <f>IF($N$246="zákl. přenesená",$J$246,0)</f>
        <v>0</v>
      </c>
      <c r="BH246" s="156">
        <f>IF($N$246="sníž. přenesená",$J$246,0)</f>
        <v>0</v>
      </c>
      <c r="BI246" s="156">
        <f>IF($N$246="nulová",$J$246,0)</f>
        <v>0</v>
      </c>
      <c r="BJ246" s="89" t="s">
        <v>21</v>
      </c>
      <c r="BK246" s="156">
        <f>ROUND($I$246*$H$246,2)</f>
        <v>0</v>
      </c>
      <c r="BL246" s="89" t="s">
        <v>158</v>
      </c>
      <c r="BM246" s="89" t="s">
        <v>326</v>
      </c>
    </row>
    <row r="247" spans="2:65" s="6" customFormat="1" ht="16.5" customHeight="1" x14ac:dyDescent="0.3">
      <c r="B247" s="23"/>
      <c r="C247" s="24"/>
      <c r="D247" s="157" t="s">
        <v>159</v>
      </c>
      <c r="E247" s="24"/>
      <c r="F247" s="158" t="s">
        <v>837</v>
      </c>
      <c r="G247" s="24"/>
      <c r="H247" s="24"/>
      <c r="J247" s="24"/>
      <c r="K247" s="24"/>
      <c r="L247" s="43"/>
      <c r="M247" s="56"/>
      <c r="N247" s="24"/>
      <c r="O247" s="24"/>
      <c r="P247" s="24"/>
      <c r="Q247" s="24"/>
      <c r="R247" s="24"/>
      <c r="S247" s="24"/>
      <c r="T247" s="57"/>
      <c r="AT247" s="6" t="s">
        <v>159</v>
      </c>
      <c r="AU247" s="6" t="s">
        <v>80</v>
      </c>
    </row>
    <row r="248" spans="2:65" s="6" customFormat="1" ht="15.75" customHeight="1" x14ac:dyDescent="0.3">
      <c r="B248" s="23"/>
      <c r="C248" s="145" t="s">
        <v>368</v>
      </c>
      <c r="D248" s="145" t="s">
        <v>154</v>
      </c>
      <c r="E248" s="146" t="s">
        <v>839</v>
      </c>
      <c r="F248" s="147" t="s">
        <v>840</v>
      </c>
      <c r="G248" s="148" t="s">
        <v>559</v>
      </c>
      <c r="H248" s="149">
        <v>2.625</v>
      </c>
      <c r="I248" s="150"/>
      <c r="J248" s="151">
        <f>ROUND($I$248*$H$248,2)</f>
        <v>0</v>
      </c>
      <c r="K248" s="147" t="s">
        <v>560</v>
      </c>
      <c r="L248" s="43"/>
      <c r="M248" s="152"/>
      <c r="N248" s="153" t="s">
        <v>43</v>
      </c>
      <c r="O248" s="24"/>
      <c r="P248" s="154">
        <f>$O$248*$H$248</f>
        <v>0</v>
      </c>
      <c r="Q248" s="154">
        <v>0</v>
      </c>
      <c r="R248" s="154">
        <f>$Q$248*$H$248</f>
        <v>0</v>
      </c>
      <c r="S248" s="154">
        <v>0</v>
      </c>
      <c r="T248" s="155">
        <f>$S$248*$H$248</f>
        <v>0</v>
      </c>
      <c r="AR248" s="89" t="s">
        <v>158</v>
      </c>
      <c r="AT248" s="89" t="s">
        <v>154</v>
      </c>
      <c r="AU248" s="89" t="s">
        <v>80</v>
      </c>
      <c r="AY248" s="6" t="s">
        <v>149</v>
      </c>
      <c r="BE248" s="156">
        <f>IF($N$248="základní",$J$248,0)</f>
        <v>0</v>
      </c>
      <c r="BF248" s="156">
        <f>IF($N$248="snížená",$J$248,0)</f>
        <v>0</v>
      </c>
      <c r="BG248" s="156">
        <f>IF($N$248="zákl. přenesená",$J$248,0)</f>
        <v>0</v>
      </c>
      <c r="BH248" s="156">
        <f>IF($N$248="sníž. přenesená",$J$248,0)</f>
        <v>0</v>
      </c>
      <c r="BI248" s="156">
        <f>IF($N$248="nulová",$J$248,0)</f>
        <v>0</v>
      </c>
      <c r="BJ248" s="89" t="s">
        <v>21</v>
      </c>
      <c r="BK248" s="156">
        <f>ROUND($I$248*$H$248,2)</f>
        <v>0</v>
      </c>
      <c r="BL248" s="89" t="s">
        <v>158</v>
      </c>
      <c r="BM248" s="89" t="s">
        <v>330</v>
      </c>
    </row>
    <row r="249" spans="2:65" s="6" customFormat="1" ht="16.5" customHeight="1" x14ac:dyDescent="0.3">
      <c r="B249" s="23"/>
      <c r="C249" s="24"/>
      <c r="D249" s="157" t="s">
        <v>159</v>
      </c>
      <c r="E249" s="24"/>
      <c r="F249" s="158" t="s">
        <v>841</v>
      </c>
      <c r="G249" s="24"/>
      <c r="H249" s="24"/>
      <c r="J249" s="24"/>
      <c r="K249" s="24"/>
      <c r="L249" s="43"/>
      <c r="M249" s="56"/>
      <c r="N249" s="24"/>
      <c r="O249" s="24"/>
      <c r="P249" s="24"/>
      <c r="Q249" s="24"/>
      <c r="R249" s="24"/>
      <c r="S249" s="24"/>
      <c r="T249" s="57"/>
      <c r="AT249" s="6" t="s">
        <v>159</v>
      </c>
      <c r="AU249" s="6" t="s">
        <v>80</v>
      </c>
    </row>
    <row r="250" spans="2:65" s="132" customFormat="1" ht="30.75" customHeight="1" x14ac:dyDescent="0.3">
      <c r="B250" s="133"/>
      <c r="C250" s="134"/>
      <c r="D250" s="134" t="s">
        <v>71</v>
      </c>
      <c r="E250" s="143" t="s">
        <v>842</v>
      </c>
      <c r="F250" s="143" t="s">
        <v>843</v>
      </c>
      <c r="G250" s="134"/>
      <c r="H250" s="134"/>
      <c r="J250" s="144">
        <f>$BK$250</f>
        <v>0</v>
      </c>
      <c r="K250" s="134"/>
      <c r="L250" s="137"/>
      <c r="M250" s="138"/>
      <c r="N250" s="134"/>
      <c r="O250" s="134"/>
      <c r="P250" s="139">
        <f>SUM($P$251:$P$258)</f>
        <v>0</v>
      </c>
      <c r="Q250" s="134"/>
      <c r="R250" s="139">
        <f>SUM($R$251:$R$258)</f>
        <v>0</v>
      </c>
      <c r="S250" s="134"/>
      <c r="T250" s="140">
        <f>SUM($T$251:$T$258)</f>
        <v>0</v>
      </c>
      <c r="AR250" s="141" t="s">
        <v>21</v>
      </c>
      <c r="AT250" s="141" t="s">
        <v>71</v>
      </c>
      <c r="AU250" s="141" t="s">
        <v>21</v>
      </c>
      <c r="AY250" s="141" t="s">
        <v>149</v>
      </c>
      <c r="BK250" s="142">
        <f>SUM($BK$251:$BK$258)</f>
        <v>0</v>
      </c>
    </row>
    <row r="251" spans="2:65" s="6" customFormat="1" ht="15.75" customHeight="1" x14ac:dyDescent="0.3">
      <c r="B251" s="23"/>
      <c r="C251" s="145" t="s">
        <v>371</v>
      </c>
      <c r="D251" s="145" t="s">
        <v>154</v>
      </c>
      <c r="E251" s="146" t="s">
        <v>845</v>
      </c>
      <c r="F251" s="147" t="s">
        <v>846</v>
      </c>
      <c r="G251" s="148" t="s">
        <v>649</v>
      </c>
      <c r="H251" s="149">
        <v>4.0830000000000002</v>
      </c>
      <c r="I251" s="150"/>
      <c r="J251" s="151">
        <f>ROUND($I$251*$H$251,2)</f>
        <v>0</v>
      </c>
      <c r="K251" s="147" t="s">
        <v>560</v>
      </c>
      <c r="L251" s="43"/>
      <c r="M251" s="152"/>
      <c r="N251" s="153" t="s">
        <v>43</v>
      </c>
      <c r="O251" s="24"/>
      <c r="P251" s="154">
        <f>$O$251*$H$251</f>
        <v>0</v>
      </c>
      <c r="Q251" s="154">
        <v>0</v>
      </c>
      <c r="R251" s="154">
        <f>$Q$251*$H$251</f>
        <v>0</v>
      </c>
      <c r="S251" s="154">
        <v>0</v>
      </c>
      <c r="T251" s="155">
        <f>$S$251*$H$251</f>
        <v>0</v>
      </c>
      <c r="AR251" s="89" t="s">
        <v>158</v>
      </c>
      <c r="AT251" s="89" t="s">
        <v>154</v>
      </c>
      <c r="AU251" s="89" t="s">
        <v>80</v>
      </c>
      <c r="AY251" s="6" t="s">
        <v>149</v>
      </c>
      <c r="BE251" s="156">
        <f>IF($N$251="základní",$J$251,0)</f>
        <v>0</v>
      </c>
      <c r="BF251" s="156">
        <f>IF($N$251="snížená",$J$251,0)</f>
        <v>0</v>
      </c>
      <c r="BG251" s="156">
        <f>IF($N$251="zákl. přenesená",$J$251,0)</f>
        <v>0</v>
      </c>
      <c r="BH251" s="156">
        <f>IF($N$251="sníž. přenesená",$J$251,0)</f>
        <v>0</v>
      </c>
      <c r="BI251" s="156">
        <f>IF($N$251="nulová",$J$251,0)</f>
        <v>0</v>
      </c>
      <c r="BJ251" s="89" t="s">
        <v>21</v>
      </c>
      <c r="BK251" s="156">
        <f>ROUND($I$251*$H$251,2)</f>
        <v>0</v>
      </c>
      <c r="BL251" s="89" t="s">
        <v>158</v>
      </c>
      <c r="BM251" s="89" t="s">
        <v>335</v>
      </c>
    </row>
    <row r="252" spans="2:65" s="6" customFormat="1" ht="27" customHeight="1" x14ac:dyDescent="0.3">
      <c r="B252" s="23"/>
      <c r="C252" s="24"/>
      <c r="D252" s="157" t="s">
        <v>159</v>
      </c>
      <c r="E252" s="24"/>
      <c r="F252" s="158" t="s">
        <v>847</v>
      </c>
      <c r="G252" s="24"/>
      <c r="H252" s="24"/>
      <c r="J252" s="24"/>
      <c r="K252" s="24"/>
      <c r="L252" s="43"/>
      <c r="M252" s="56"/>
      <c r="N252" s="24"/>
      <c r="O252" s="24"/>
      <c r="P252" s="24"/>
      <c r="Q252" s="24"/>
      <c r="R252" s="24"/>
      <c r="S252" s="24"/>
      <c r="T252" s="57"/>
      <c r="AT252" s="6" t="s">
        <v>159</v>
      </c>
      <c r="AU252" s="6" t="s">
        <v>80</v>
      </c>
    </row>
    <row r="253" spans="2:65" s="6" customFormat="1" ht="15.75" customHeight="1" x14ac:dyDescent="0.3">
      <c r="B253" s="23"/>
      <c r="C253" s="145" t="s">
        <v>374</v>
      </c>
      <c r="D253" s="145" t="s">
        <v>154</v>
      </c>
      <c r="E253" s="146" t="s">
        <v>849</v>
      </c>
      <c r="F253" s="147" t="s">
        <v>850</v>
      </c>
      <c r="G253" s="148" t="s">
        <v>649</v>
      </c>
      <c r="H253" s="149">
        <v>4.0830000000000002</v>
      </c>
      <c r="I253" s="150"/>
      <c r="J253" s="151">
        <f>ROUND($I$253*$H$253,2)</f>
        <v>0</v>
      </c>
      <c r="K253" s="147" t="s">
        <v>560</v>
      </c>
      <c r="L253" s="43"/>
      <c r="M253" s="152"/>
      <c r="N253" s="153" t="s">
        <v>43</v>
      </c>
      <c r="O253" s="24"/>
      <c r="P253" s="154">
        <f>$O$253*$H$253</f>
        <v>0</v>
      </c>
      <c r="Q253" s="154">
        <v>0</v>
      </c>
      <c r="R253" s="154">
        <f>$Q$253*$H$253</f>
        <v>0</v>
      </c>
      <c r="S253" s="154">
        <v>0</v>
      </c>
      <c r="T253" s="155">
        <f>$S$253*$H$253</f>
        <v>0</v>
      </c>
      <c r="AR253" s="89" t="s">
        <v>158</v>
      </c>
      <c r="AT253" s="89" t="s">
        <v>154</v>
      </c>
      <c r="AU253" s="89" t="s">
        <v>80</v>
      </c>
      <c r="AY253" s="6" t="s">
        <v>149</v>
      </c>
      <c r="BE253" s="156">
        <f>IF($N$253="základní",$J$253,0)</f>
        <v>0</v>
      </c>
      <c r="BF253" s="156">
        <f>IF($N$253="snížená",$J$253,0)</f>
        <v>0</v>
      </c>
      <c r="BG253" s="156">
        <f>IF($N$253="zákl. přenesená",$J$253,0)</f>
        <v>0</v>
      </c>
      <c r="BH253" s="156">
        <f>IF($N$253="sníž. přenesená",$J$253,0)</f>
        <v>0</v>
      </c>
      <c r="BI253" s="156">
        <f>IF($N$253="nulová",$J$253,0)</f>
        <v>0</v>
      </c>
      <c r="BJ253" s="89" t="s">
        <v>21</v>
      </c>
      <c r="BK253" s="156">
        <f>ROUND($I$253*$H$253,2)</f>
        <v>0</v>
      </c>
      <c r="BL253" s="89" t="s">
        <v>158</v>
      </c>
      <c r="BM253" s="89" t="s">
        <v>338</v>
      </c>
    </row>
    <row r="254" spans="2:65" s="6" customFormat="1" ht="16.5" customHeight="1" x14ac:dyDescent="0.3">
      <c r="B254" s="23"/>
      <c r="C254" s="24"/>
      <c r="D254" s="157" t="s">
        <v>159</v>
      </c>
      <c r="E254" s="24"/>
      <c r="F254" s="158" t="s">
        <v>851</v>
      </c>
      <c r="G254" s="24"/>
      <c r="H254" s="24"/>
      <c r="J254" s="24"/>
      <c r="K254" s="24"/>
      <c r="L254" s="43"/>
      <c r="M254" s="56"/>
      <c r="N254" s="24"/>
      <c r="O254" s="24"/>
      <c r="P254" s="24"/>
      <c r="Q254" s="24"/>
      <c r="R254" s="24"/>
      <c r="S254" s="24"/>
      <c r="T254" s="57"/>
      <c r="AT254" s="6" t="s">
        <v>159</v>
      </c>
      <c r="AU254" s="6" t="s">
        <v>80</v>
      </c>
    </row>
    <row r="255" spans="2:65" s="6" customFormat="1" ht="15.75" customHeight="1" x14ac:dyDescent="0.3">
      <c r="B255" s="23"/>
      <c r="C255" s="145" t="s">
        <v>377</v>
      </c>
      <c r="D255" s="145" t="s">
        <v>154</v>
      </c>
      <c r="E255" s="146" t="s">
        <v>853</v>
      </c>
      <c r="F255" s="147" t="s">
        <v>854</v>
      </c>
      <c r="G255" s="148" t="s">
        <v>649</v>
      </c>
      <c r="H255" s="149">
        <v>36.747</v>
      </c>
      <c r="I255" s="150"/>
      <c r="J255" s="151">
        <f>ROUND($I$255*$H$255,2)</f>
        <v>0</v>
      </c>
      <c r="K255" s="147" t="s">
        <v>560</v>
      </c>
      <c r="L255" s="43"/>
      <c r="M255" s="152"/>
      <c r="N255" s="153" t="s">
        <v>43</v>
      </c>
      <c r="O255" s="24"/>
      <c r="P255" s="154">
        <f>$O$255*$H$255</f>
        <v>0</v>
      </c>
      <c r="Q255" s="154">
        <v>0</v>
      </c>
      <c r="R255" s="154">
        <f>$Q$255*$H$255</f>
        <v>0</v>
      </c>
      <c r="S255" s="154">
        <v>0</v>
      </c>
      <c r="T255" s="155">
        <f>$S$255*$H$255</f>
        <v>0</v>
      </c>
      <c r="AR255" s="89" t="s">
        <v>158</v>
      </c>
      <c r="AT255" s="89" t="s">
        <v>154</v>
      </c>
      <c r="AU255" s="89" t="s">
        <v>80</v>
      </c>
      <c r="AY255" s="6" t="s">
        <v>149</v>
      </c>
      <c r="BE255" s="156">
        <f>IF($N$255="základní",$J$255,0)</f>
        <v>0</v>
      </c>
      <c r="BF255" s="156">
        <f>IF($N$255="snížená",$J$255,0)</f>
        <v>0</v>
      </c>
      <c r="BG255" s="156">
        <f>IF($N$255="zákl. přenesená",$J$255,0)</f>
        <v>0</v>
      </c>
      <c r="BH255" s="156">
        <f>IF($N$255="sníž. přenesená",$J$255,0)</f>
        <v>0</v>
      </c>
      <c r="BI255" s="156">
        <f>IF($N$255="nulová",$J$255,0)</f>
        <v>0</v>
      </c>
      <c r="BJ255" s="89" t="s">
        <v>21</v>
      </c>
      <c r="BK255" s="156">
        <f>ROUND($I$255*$H$255,2)</f>
        <v>0</v>
      </c>
      <c r="BL255" s="89" t="s">
        <v>158</v>
      </c>
      <c r="BM255" s="89" t="s">
        <v>341</v>
      </c>
    </row>
    <row r="256" spans="2:65" s="6" customFormat="1" ht="27" customHeight="1" x14ac:dyDescent="0.3">
      <c r="B256" s="23"/>
      <c r="C256" s="24"/>
      <c r="D256" s="157" t="s">
        <v>159</v>
      </c>
      <c r="E256" s="24"/>
      <c r="F256" s="158" t="s">
        <v>855</v>
      </c>
      <c r="G256" s="24"/>
      <c r="H256" s="24"/>
      <c r="J256" s="24"/>
      <c r="K256" s="24"/>
      <c r="L256" s="43"/>
      <c r="M256" s="56"/>
      <c r="N256" s="24"/>
      <c r="O256" s="24"/>
      <c r="P256" s="24"/>
      <c r="Q256" s="24"/>
      <c r="R256" s="24"/>
      <c r="S256" s="24"/>
      <c r="T256" s="57"/>
      <c r="AT256" s="6" t="s">
        <v>159</v>
      </c>
      <c r="AU256" s="6" t="s">
        <v>80</v>
      </c>
    </row>
    <row r="257" spans="2:65" s="6" customFormat="1" ht="15.75" customHeight="1" x14ac:dyDescent="0.3">
      <c r="B257" s="23"/>
      <c r="C257" s="145" t="s">
        <v>380</v>
      </c>
      <c r="D257" s="145" t="s">
        <v>154</v>
      </c>
      <c r="E257" s="146" t="s">
        <v>857</v>
      </c>
      <c r="F257" s="147" t="s">
        <v>858</v>
      </c>
      <c r="G257" s="148" t="s">
        <v>649</v>
      </c>
      <c r="H257" s="149">
        <v>4.0830000000000002</v>
      </c>
      <c r="I257" s="150"/>
      <c r="J257" s="151">
        <f>ROUND($I$257*$H$257,2)</f>
        <v>0</v>
      </c>
      <c r="K257" s="147" t="s">
        <v>560</v>
      </c>
      <c r="L257" s="43"/>
      <c r="M257" s="152"/>
      <c r="N257" s="153" t="s">
        <v>43</v>
      </c>
      <c r="O257" s="24"/>
      <c r="P257" s="154">
        <f>$O$257*$H$257</f>
        <v>0</v>
      </c>
      <c r="Q257" s="154">
        <v>0</v>
      </c>
      <c r="R257" s="154">
        <f>$Q$257*$H$257</f>
        <v>0</v>
      </c>
      <c r="S257" s="154">
        <v>0</v>
      </c>
      <c r="T257" s="155">
        <f>$S$257*$H$257</f>
        <v>0</v>
      </c>
      <c r="AR257" s="89" t="s">
        <v>158</v>
      </c>
      <c r="AT257" s="89" t="s">
        <v>154</v>
      </c>
      <c r="AU257" s="89" t="s">
        <v>80</v>
      </c>
      <c r="AY257" s="6" t="s">
        <v>149</v>
      </c>
      <c r="BE257" s="156">
        <f>IF($N$257="základní",$J$257,0)</f>
        <v>0</v>
      </c>
      <c r="BF257" s="156">
        <f>IF($N$257="snížená",$J$257,0)</f>
        <v>0</v>
      </c>
      <c r="BG257" s="156">
        <f>IF($N$257="zákl. přenesená",$J$257,0)</f>
        <v>0</v>
      </c>
      <c r="BH257" s="156">
        <f>IF($N$257="sníž. přenesená",$J$257,0)</f>
        <v>0</v>
      </c>
      <c r="BI257" s="156">
        <f>IF($N$257="nulová",$J$257,0)</f>
        <v>0</v>
      </c>
      <c r="BJ257" s="89" t="s">
        <v>21</v>
      </c>
      <c r="BK257" s="156">
        <f>ROUND($I$257*$H$257,2)</f>
        <v>0</v>
      </c>
      <c r="BL257" s="89" t="s">
        <v>158</v>
      </c>
      <c r="BM257" s="89" t="s">
        <v>344</v>
      </c>
    </row>
    <row r="258" spans="2:65" s="6" customFormat="1" ht="16.5" customHeight="1" x14ac:dyDescent="0.3">
      <c r="B258" s="23"/>
      <c r="C258" s="24"/>
      <c r="D258" s="157" t="s">
        <v>159</v>
      </c>
      <c r="E258" s="24"/>
      <c r="F258" s="158" t="s">
        <v>859</v>
      </c>
      <c r="G258" s="24"/>
      <c r="H258" s="24"/>
      <c r="J258" s="24"/>
      <c r="K258" s="24"/>
      <c r="L258" s="43"/>
      <c r="M258" s="56"/>
      <c r="N258" s="24"/>
      <c r="O258" s="24"/>
      <c r="P258" s="24"/>
      <c r="Q258" s="24"/>
      <c r="R258" s="24"/>
      <c r="S258" s="24"/>
      <c r="T258" s="57"/>
      <c r="AT258" s="6" t="s">
        <v>159</v>
      </c>
      <c r="AU258" s="6" t="s">
        <v>80</v>
      </c>
    </row>
    <row r="259" spans="2:65" s="132" customFormat="1" ht="30.75" customHeight="1" x14ac:dyDescent="0.3">
      <c r="B259" s="133"/>
      <c r="C259" s="134"/>
      <c r="D259" s="134" t="s">
        <v>71</v>
      </c>
      <c r="E259" s="143" t="s">
        <v>860</v>
      </c>
      <c r="F259" s="143" t="s">
        <v>861</v>
      </c>
      <c r="G259" s="134"/>
      <c r="H259" s="134"/>
      <c r="J259" s="144">
        <f>$BK$259</f>
        <v>0</v>
      </c>
      <c r="K259" s="134"/>
      <c r="L259" s="137"/>
      <c r="M259" s="138"/>
      <c r="N259" s="134"/>
      <c r="O259" s="134"/>
      <c r="P259" s="139">
        <f>SUM($P$260:$P$261)</f>
        <v>0</v>
      </c>
      <c r="Q259" s="134"/>
      <c r="R259" s="139">
        <f>SUM($R$260:$R$261)</f>
        <v>0</v>
      </c>
      <c r="S259" s="134"/>
      <c r="T259" s="140">
        <f>SUM($T$260:$T$261)</f>
        <v>0</v>
      </c>
      <c r="AR259" s="141" t="s">
        <v>21</v>
      </c>
      <c r="AT259" s="141" t="s">
        <v>71</v>
      </c>
      <c r="AU259" s="141" t="s">
        <v>21</v>
      </c>
      <c r="AY259" s="141" t="s">
        <v>149</v>
      </c>
      <c r="BK259" s="142">
        <f>SUM($BK$260:$BK$261)</f>
        <v>0</v>
      </c>
    </row>
    <row r="260" spans="2:65" s="6" customFormat="1" ht="15.75" customHeight="1" x14ac:dyDescent="0.3">
      <c r="B260" s="23"/>
      <c r="C260" s="145" t="s">
        <v>383</v>
      </c>
      <c r="D260" s="145" t="s">
        <v>154</v>
      </c>
      <c r="E260" s="146" t="s">
        <v>863</v>
      </c>
      <c r="F260" s="147" t="s">
        <v>864</v>
      </c>
      <c r="G260" s="148" t="s">
        <v>649</v>
      </c>
      <c r="H260" s="149">
        <v>23.736999999999998</v>
      </c>
      <c r="I260" s="150"/>
      <c r="J260" s="151">
        <f>ROUND($I$260*$H$260,2)</f>
        <v>0</v>
      </c>
      <c r="K260" s="147" t="s">
        <v>560</v>
      </c>
      <c r="L260" s="43"/>
      <c r="M260" s="152"/>
      <c r="N260" s="153" t="s">
        <v>43</v>
      </c>
      <c r="O260" s="24"/>
      <c r="P260" s="154">
        <f>$O$260*$H$260</f>
        <v>0</v>
      </c>
      <c r="Q260" s="154">
        <v>0</v>
      </c>
      <c r="R260" s="154">
        <f>$Q$260*$H$260</f>
        <v>0</v>
      </c>
      <c r="S260" s="154">
        <v>0</v>
      </c>
      <c r="T260" s="155">
        <f>$S$260*$H$260</f>
        <v>0</v>
      </c>
      <c r="AR260" s="89" t="s">
        <v>158</v>
      </c>
      <c r="AT260" s="89" t="s">
        <v>154</v>
      </c>
      <c r="AU260" s="89" t="s">
        <v>80</v>
      </c>
      <c r="AY260" s="6" t="s">
        <v>149</v>
      </c>
      <c r="BE260" s="156">
        <f>IF($N$260="základní",$J$260,0)</f>
        <v>0</v>
      </c>
      <c r="BF260" s="156">
        <f>IF($N$260="snížená",$J$260,0)</f>
        <v>0</v>
      </c>
      <c r="BG260" s="156">
        <f>IF($N$260="zákl. přenesená",$J$260,0)</f>
        <v>0</v>
      </c>
      <c r="BH260" s="156">
        <f>IF($N$260="sníž. přenesená",$J$260,0)</f>
        <v>0</v>
      </c>
      <c r="BI260" s="156">
        <f>IF($N$260="nulová",$J$260,0)</f>
        <v>0</v>
      </c>
      <c r="BJ260" s="89" t="s">
        <v>21</v>
      </c>
      <c r="BK260" s="156">
        <f>ROUND($I$260*$H$260,2)</f>
        <v>0</v>
      </c>
      <c r="BL260" s="89" t="s">
        <v>158</v>
      </c>
      <c r="BM260" s="89" t="s">
        <v>347</v>
      </c>
    </row>
    <row r="261" spans="2:65" s="6" customFormat="1" ht="27" customHeight="1" x14ac:dyDescent="0.3">
      <c r="B261" s="23"/>
      <c r="C261" s="24"/>
      <c r="D261" s="157" t="s">
        <v>159</v>
      </c>
      <c r="E261" s="24"/>
      <c r="F261" s="158" t="s">
        <v>865</v>
      </c>
      <c r="G261" s="24"/>
      <c r="H261" s="24"/>
      <c r="J261" s="24"/>
      <c r="K261" s="24"/>
      <c r="L261" s="43"/>
      <c r="M261" s="56"/>
      <c r="N261" s="24"/>
      <c r="O261" s="24"/>
      <c r="P261" s="24"/>
      <c r="Q261" s="24"/>
      <c r="R261" s="24"/>
      <c r="S261" s="24"/>
      <c r="T261" s="57"/>
      <c r="AT261" s="6" t="s">
        <v>159</v>
      </c>
      <c r="AU261" s="6" t="s">
        <v>80</v>
      </c>
    </row>
    <row r="262" spans="2:65" s="132" customFormat="1" ht="30.75" customHeight="1" x14ac:dyDescent="0.3">
      <c r="B262" s="133"/>
      <c r="C262" s="134"/>
      <c r="D262" s="134" t="s">
        <v>71</v>
      </c>
      <c r="E262" s="143" t="s">
        <v>866</v>
      </c>
      <c r="F262" s="143" t="s">
        <v>867</v>
      </c>
      <c r="G262" s="134"/>
      <c r="H262" s="134"/>
      <c r="J262" s="144">
        <f>$BK$262</f>
        <v>0</v>
      </c>
      <c r="K262" s="134"/>
      <c r="L262" s="137"/>
      <c r="M262" s="138"/>
      <c r="N262" s="134"/>
      <c r="O262" s="134"/>
      <c r="P262" s="139">
        <v>0</v>
      </c>
      <c r="Q262" s="134"/>
      <c r="R262" s="139">
        <v>0</v>
      </c>
      <c r="S262" s="134"/>
      <c r="T262" s="140">
        <v>0</v>
      </c>
      <c r="AR262" s="141" t="s">
        <v>21</v>
      </c>
      <c r="AT262" s="141" t="s">
        <v>71</v>
      </c>
      <c r="AU262" s="141" t="s">
        <v>21</v>
      </c>
      <c r="AY262" s="141" t="s">
        <v>149</v>
      </c>
      <c r="BK262" s="142">
        <v>0</v>
      </c>
    </row>
    <row r="263" spans="2:65" s="132" customFormat="1" ht="21" customHeight="1" x14ac:dyDescent="0.3">
      <c r="B263" s="133"/>
      <c r="C263" s="134"/>
      <c r="D263" s="134" t="s">
        <v>71</v>
      </c>
      <c r="E263" s="143" t="s">
        <v>893</v>
      </c>
      <c r="F263" s="143" t="s">
        <v>894</v>
      </c>
      <c r="G263" s="134"/>
      <c r="H263" s="134"/>
      <c r="J263" s="144">
        <f>$BK$263</f>
        <v>0</v>
      </c>
      <c r="K263" s="134"/>
      <c r="L263" s="137"/>
      <c r="M263" s="138"/>
      <c r="N263" s="134"/>
      <c r="O263" s="134"/>
      <c r="P263" s="139">
        <f>SUM($P$264:$P$271)</f>
        <v>0</v>
      </c>
      <c r="Q263" s="134"/>
      <c r="R263" s="139">
        <f>SUM($R$264:$R$271)</f>
        <v>0</v>
      </c>
      <c r="S263" s="134"/>
      <c r="T263" s="140">
        <f>SUM($T$264:$T$271)</f>
        <v>0</v>
      </c>
      <c r="AR263" s="141" t="s">
        <v>21</v>
      </c>
      <c r="AT263" s="141" t="s">
        <v>71</v>
      </c>
      <c r="AU263" s="141" t="s">
        <v>21</v>
      </c>
      <c r="AY263" s="141" t="s">
        <v>149</v>
      </c>
      <c r="BK263" s="142">
        <f>SUM($BK$264:$BK$271)</f>
        <v>0</v>
      </c>
    </row>
    <row r="264" spans="2:65" s="6" customFormat="1" ht="15.75" customHeight="1" x14ac:dyDescent="0.3">
      <c r="B264" s="23"/>
      <c r="C264" s="145" t="s">
        <v>386</v>
      </c>
      <c r="D264" s="145" t="s">
        <v>154</v>
      </c>
      <c r="E264" s="146" t="s">
        <v>1178</v>
      </c>
      <c r="F264" s="147" t="s">
        <v>1179</v>
      </c>
      <c r="G264" s="148" t="s">
        <v>157</v>
      </c>
      <c r="H264" s="149">
        <v>2</v>
      </c>
      <c r="I264" s="150"/>
      <c r="J264" s="151">
        <f>ROUND($I$264*$H$264,2)</f>
        <v>0</v>
      </c>
      <c r="K264" s="147" t="s">
        <v>560</v>
      </c>
      <c r="L264" s="43"/>
      <c r="M264" s="152"/>
      <c r="N264" s="153" t="s">
        <v>43</v>
      </c>
      <c r="O264" s="24"/>
      <c r="P264" s="154">
        <f>$O$264*$H$264</f>
        <v>0</v>
      </c>
      <c r="Q264" s="154">
        <v>0</v>
      </c>
      <c r="R264" s="154">
        <f>$Q$264*$H$264</f>
        <v>0</v>
      </c>
      <c r="S264" s="154">
        <v>0</v>
      </c>
      <c r="T264" s="155">
        <f>$S$264*$H$264</f>
        <v>0</v>
      </c>
      <c r="AR264" s="89" t="s">
        <v>158</v>
      </c>
      <c r="AT264" s="89" t="s">
        <v>154</v>
      </c>
      <c r="AU264" s="89" t="s">
        <v>80</v>
      </c>
      <c r="AY264" s="6" t="s">
        <v>149</v>
      </c>
      <c r="BE264" s="156">
        <f>IF($N$264="základní",$J$264,0)</f>
        <v>0</v>
      </c>
      <c r="BF264" s="156">
        <f>IF($N$264="snížená",$J$264,0)</f>
        <v>0</v>
      </c>
      <c r="BG264" s="156">
        <f>IF($N$264="zákl. přenesená",$J$264,0)</f>
        <v>0</v>
      </c>
      <c r="BH264" s="156">
        <f>IF($N$264="sníž. přenesená",$J$264,0)</f>
        <v>0</v>
      </c>
      <c r="BI264" s="156">
        <f>IF($N$264="nulová",$J$264,0)</f>
        <v>0</v>
      </c>
      <c r="BJ264" s="89" t="s">
        <v>21</v>
      </c>
      <c r="BK264" s="156">
        <f>ROUND($I$264*$H$264,2)</f>
        <v>0</v>
      </c>
      <c r="BL264" s="89" t="s">
        <v>158</v>
      </c>
      <c r="BM264" s="89" t="s">
        <v>350</v>
      </c>
    </row>
    <row r="265" spans="2:65" s="6" customFormat="1" ht="38.25" customHeight="1" x14ac:dyDescent="0.3">
      <c r="B265" s="23"/>
      <c r="C265" s="24"/>
      <c r="D265" s="157" t="s">
        <v>159</v>
      </c>
      <c r="E265" s="24"/>
      <c r="F265" s="158" t="s">
        <v>1180</v>
      </c>
      <c r="G265" s="24"/>
      <c r="H265" s="24"/>
      <c r="J265" s="24"/>
      <c r="K265" s="24"/>
      <c r="L265" s="43"/>
      <c r="M265" s="56"/>
      <c r="N265" s="24"/>
      <c r="O265" s="24"/>
      <c r="P265" s="24"/>
      <c r="Q265" s="24"/>
      <c r="R265" s="24"/>
      <c r="S265" s="24"/>
      <c r="T265" s="57"/>
      <c r="AT265" s="6" t="s">
        <v>159</v>
      </c>
      <c r="AU265" s="6" t="s">
        <v>80</v>
      </c>
    </row>
    <row r="266" spans="2:65" s="6" customFormat="1" ht="15.75" customHeight="1" x14ac:dyDescent="0.3">
      <c r="B266" s="23"/>
      <c r="C266" s="145" t="s">
        <v>392</v>
      </c>
      <c r="D266" s="145" t="s">
        <v>154</v>
      </c>
      <c r="E266" s="146" t="s">
        <v>908</v>
      </c>
      <c r="F266" s="147" t="s">
        <v>909</v>
      </c>
      <c r="G266" s="148" t="s">
        <v>157</v>
      </c>
      <c r="H266" s="149">
        <v>1</v>
      </c>
      <c r="I266" s="150"/>
      <c r="J266" s="151">
        <f>ROUND($I$266*$H$266,2)</f>
        <v>0</v>
      </c>
      <c r="K266" s="147" t="s">
        <v>560</v>
      </c>
      <c r="L266" s="43"/>
      <c r="M266" s="152"/>
      <c r="N266" s="153" t="s">
        <v>43</v>
      </c>
      <c r="O266" s="24"/>
      <c r="P266" s="154">
        <f>$O$266*$H$266</f>
        <v>0</v>
      </c>
      <c r="Q266" s="154">
        <v>0</v>
      </c>
      <c r="R266" s="154">
        <f>$Q$266*$H$266</f>
        <v>0</v>
      </c>
      <c r="S266" s="154">
        <v>0</v>
      </c>
      <c r="T266" s="155">
        <f>$S$266*$H$266</f>
        <v>0</v>
      </c>
      <c r="AR266" s="89" t="s">
        <v>158</v>
      </c>
      <c r="AT266" s="89" t="s">
        <v>154</v>
      </c>
      <c r="AU266" s="89" t="s">
        <v>80</v>
      </c>
      <c r="AY266" s="6" t="s">
        <v>149</v>
      </c>
      <c r="BE266" s="156">
        <f>IF($N$266="základní",$J$266,0)</f>
        <v>0</v>
      </c>
      <c r="BF266" s="156">
        <f>IF($N$266="snížená",$J$266,0)</f>
        <v>0</v>
      </c>
      <c r="BG266" s="156">
        <f>IF($N$266="zákl. přenesená",$J$266,0)</f>
        <v>0</v>
      </c>
      <c r="BH266" s="156">
        <f>IF($N$266="sníž. přenesená",$J$266,0)</f>
        <v>0</v>
      </c>
      <c r="BI266" s="156">
        <f>IF($N$266="nulová",$J$266,0)</f>
        <v>0</v>
      </c>
      <c r="BJ266" s="89" t="s">
        <v>21</v>
      </c>
      <c r="BK266" s="156">
        <f>ROUND($I$266*$H$266,2)</f>
        <v>0</v>
      </c>
      <c r="BL266" s="89" t="s">
        <v>158</v>
      </c>
      <c r="BM266" s="89" t="s">
        <v>353</v>
      </c>
    </row>
    <row r="267" spans="2:65" s="6" customFormat="1" ht="27" customHeight="1" x14ac:dyDescent="0.3">
      <c r="B267" s="23"/>
      <c r="C267" s="24"/>
      <c r="D267" s="157" t="s">
        <v>159</v>
      </c>
      <c r="E267" s="24"/>
      <c r="F267" s="158" t="s">
        <v>910</v>
      </c>
      <c r="G267" s="24"/>
      <c r="H267" s="24"/>
      <c r="J267" s="24"/>
      <c r="K267" s="24"/>
      <c r="L267" s="43"/>
      <c r="M267" s="56"/>
      <c r="N267" s="24"/>
      <c r="O267" s="24"/>
      <c r="P267" s="24"/>
      <c r="Q267" s="24"/>
      <c r="R267" s="24"/>
      <c r="S267" s="24"/>
      <c r="T267" s="57"/>
      <c r="AT267" s="6" t="s">
        <v>159</v>
      </c>
      <c r="AU267" s="6" t="s">
        <v>80</v>
      </c>
    </row>
    <row r="268" spans="2:65" s="6" customFormat="1" ht="15.75" customHeight="1" x14ac:dyDescent="0.3">
      <c r="B268" s="23"/>
      <c r="C268" s="145" t="s">
        <v>395</v>
      </c>
      <c r="D268" s="145" t="s">
        <v>154</v>
      </c>
      <c r="E268" s="146" t="s">
        <v>1181</v>
      </c>
      <c r="F268" s="147" t="s">
        <v>1182</v>
      </c>
      <c r="G268" s="148" t="s">
        <v>157</v>
      </c>
      <c r="H268" s="149">
        <v>1</v>
      </c>
      <c r="I268" s="150"/>
      <c r="J268" s="151">
        <f>ROUND($I$268*$H$268,2)</f>
        <v>0</v>
      </c>
      <c r="K268" s="147"/>
      <c r="L268" s="43"/>
      <c r="M268" s="152"/>
      <c r="N268" s="153" t="s">
        <v>43</v>
      </c>
      <c r="O268" s="24"/>
      <c r="P268" s="154">
        <f>$O$268*$H$268</f>
        <v>0</v>
      </c>
      <c r="Q268" s="154">
        <v>0</v>
      </c>
      <c r="R268" s="154">
        <f>$Q$268*$H$268</f>
        <v>0</v>
      </c>
      <c r="S268" s="154">
        <v>0</v>
      </c>
      <c r="T268" s="155">
        <f>$S$268*$H$268</f>
        <v>0</v>
      </c>
      <c r="AR268" s="89" t="s">
        <v>158</v>
      </c>
      <c r="AT268" s="89" t="s">
        <v>154</v>
      </c>
      <c r="AU268" s="89" t="s">
        <v>80</v>
      </c>
      <c r="AY268" s="6" t="s">
        <v>149</v>
      </c>
      <c r="BE268" s="156">
        <f>IF($N$268="základní",$J$268,0)</f>
        <v>0</v>
      </c>
      <c r="BF268" s="156">
        <f>IF($N$268="snížená",$J$268,0)</f>
        <v>0</v>
      </c>
      <c r="BG268" s="156">
        <f>IF($N$268="zákl. přenesená",$J$268,0)</f>
        <v>0</v>
      </c>
      <c r="BH268" s="156">
        <f>IF($N$268="sníž. přenesená",$J$268,0)</f>
        <v>0</v>
      </c>
      <c r="BI268" s="156">
        <f>IF($N$268="nulová",$J$268,0)</f>
        <v>0</v>
      </c>
      <c r="BJ268" s="89" t="s">
        <v>21</v>
      </c>
      <c r="BK268" s="156">
        <f>ROUND($I$268*$H$268,2)</f>
        <v>0</v>
      </c>
      <c r="BL268" s="89" t="s">
        <v>158</v>
      </c>
      <c r="BM268" s="89" t="s">
        <v>356</v>
      </c>
    </row>
    <row r="269" spans="2:65" s="6" customFormat="1" ht="16.5" customHeight="1" x14ac:dyDescent="0.3">
      <c r="B269" s="23"/>
      <c r="C269" s="24"/>
      <c r="D269" s="157" t="s">
        <v>159</v>
      </c>
      <c r="E269" s="24"/>
      <c r="F269" s="158" t="s">
        <v>1182</v>
      </c>
      <c r="G269" s="24"/>
      <c r="H269" s="24"/>
      <c r="J269" s="24"/>
      <c r="K269" s="24"/>
      <c r="L269" s="43"/>
      <c r="M269" s="56"/>
      <c r="N269" s="24"/>
      <c r="O269" s="24"/>
      <c r="P269" s="24"/>
      <c r="Q269" s="24"/>
      <c r="R269" s="24"/>
      <c r="S269" s="24"/>
      <c r="T269" s="57"/>
      <c r="AT269" s="6" t="s">
        <v>159</v>
      </c>
      <c r="AU269" s="6" t="s">
        <v>80</v>
      </c>
    </row>
    <row r="270" spans="2:65" s="6" customFormat="1" ht="15.75" customHeight="1" x14ac:dyDescent="0.3">
      <c r="B270" s="23"/>
      <c r="C270" s="145" t="s">
        <v>398</v>
      </c>
      <c r="D270" s="145" t="s">
        <v>154</v>
      </c>
      <c r="E270" s="146" t="s">
        <v>912</v>
      </c>
      <c r="F270" s="147" t="s">
        <v>913</v>
      </c>
      <c r="G270" s="148" t="s">
        <v>649</v>
      </c>
      <c r="H270" s="149">
        <v>9.6000000000000002E-2</v>
      </c>
      <c r="I270" s="150"/>
      <c r="J270" s="151">
        <f>ROUND($I$270*$H$270,2)</f>
        <v>0</v>
      </c>
      <c r="K270" s="147" t="s">
        <v>560</v>
      </c>
      <c r="L270" s="43"/>
      <c r="M270" s="152"/>
      <c r="N270" s="153" t="s">
        <v>43</v>
      </c>
      <c r="O270" s="24"/>
      <c r="P270" s="154">
        <f>$O$270*$H$270</f>
        <v>0</v>
      </c>
      <c r="Q270" s="154">
        <v>0</v>
      </c>
      <c r="R270" s="154">
        <f>$Q$270*$H$270</f>
        <v>0</v>
      </c>
      <c r="S270" s="154">
        <v>0</v>
      </c>
      <c r="T270" s="155">
        <f>$S$270*$H$270</f>
        <v>0</v>
      </c>
      <c r="AR270" s="89" t="s">
        <v>158</v>
      </c>
      <c r="AT270" s="89" t="s">
        <v>154</v>
      </c>
      <c r="AU270" s="89" t="s">
        <v>80</v>
      </c>
      <c r="AY270" s="6" t="s">
        <v>149</v>
      </c>
      <c r="BE270" s="156">
        <f>IF($N$270="základní",$J$270,0)</f>
        <v>0</v>
      </c>
      <c r="BF270" s="156">
        <f>IF($N$270="snížená",$J$270,0)</f>
        <v>0</v>
      </c>
      <c r="BG270" s="156">
        <f>IF($N$270="zákl. přenesená",$J$270,0)</f>
        <v>0</v>
      </c>
      <c r="BH270" s="156">
        <f>IF($N$270="sníž. přenesená",$J$270,0)</f>
        <v>0</v>
      </c>
      <c r="BI270" s="156">
        <f>IF($N$270="nulová",$J$270,0)</f>
        <v>0</v>
      </c>
      <c r="BJ270" s="89" t="s">
        <v>21</v>
      </c>
      <c r="BK270" s="156">
        <f>ROUND($I$270*$H$270,2)</f>
        <v>0</v>
      </c>
      <c r="BL270" s="89" t="s">
        <v>158</v>
      </c>
      <c r="BM270" s="89" t="s">
        <v>359</v>
      </c>
    </row>
    <row r="271" spans="2:65" s="6" customFormat="1" ht="27" customHeight="1" x14ac:dyDescent="0.3">
      <c r="B271" s="23"/>
      <c r="C271" s="24"/>
      <c r="D271" s="157" t="s">
        <v>159</v>
      </c>
      <c r="E271" s="24"/>
      <c r="F271" s="158" t="s">
        <v>914</v>
      </c>
      <c r="G271" s="24"/>
      <c r="H271" s="24"/>
      <c r="J271" s="24"/>
      <c r="K271" s="24"/>
      <c r="L271" s="43"/>
      <c r="M271" s="56"/>
      <c r="N271" s="24"/>
      <c r="O271" s="24"/>
      <c r="P271" s="24"/>
      <c r="Q271" s="24"/>
      <c r="R271" s="24"/>
      <c r="S271" s="24"/>
      <c r="T271" s="57"/>
      <c r="AT271" s="6" t="s">
        <v>159</v>
      </c>
      <c r="AU271" s="6" t="s">
        <v>80</v>
      </c>
    </row>
    <row r="272" spans="2:65" s="132" customFormat="1" ht="30.75" customHeight="1" x14ac:dyDescent="0.3">
      <c r="B272" s="133"/>
      <c r="C272" s="134"/>
      <c r="D272" s="134" t="s">
        <v>71</v>
      </c>
      <c r="E272" s="143" t="s">
        <v>915</v>
      </c>
      <c r="F272" s="143" t="s">
        <v>916</v>
      </c>
      <c r="G272" s="134"/>
      <c r="H272" s="134"/>
      <c r="J272" s="144">
        <f>$BK$272</f>
        <v>0</v>
      </c>
      <c r="K272" s="134"/>
      <c r="L272" s="137"/>
      <c r="M272" s="138"/>
      <c r="N272" s="134"/>
      <c r="O272" s="134"/>
      <c r="P272" s="139">
        <f>SUM($P$273:$P$276)</f>
        <v>0</v>
      </c>
      <c r="Q272" s="134"/>
      <c r="R272" s="139">
        <f>SUM($R$273:$R$276)</f>
        <v>0</v>
      </c>
      <c r="S272" s="134"/>
      <c r="T272" s="140">
        <f>SUM($T$273:$T$276)</f>
        <v>0</v>
      </c>
      <c r="AR272" s="141" t="s">
        <v>21</v>
      </c>
      <c r="AT272" s="141" t="s">
        <v>71</v>
      </c>
      <c r="AU272" s="141" t="s">
        <v>21</v>
      </c>
      <c r="AY272" s="141" t="s">
        <v>149</v>
      </c>
      <c r="BK272" s="142">
        <f>SUM($BK$273:$BK$276)</f>
        <v>0</v>
      </c>
    </row>
    <row r="273" spans="2:65" s="6" customFormat="1" ht="15.75" customHeight="1" x14ac:dyDescent="0.3">
      <c r="B273" s="23"/>
      <c r="C273" s="145" t="s">
        <v>401</v>
      </c>
      <c r="D273" s="145" t="s">
        <v>154</v>
      </c>
      <c r="E273" s="146" t="s">
        <v>918</v>
      </c>
      <c r="F273" s="147" t="s">
        <v>919</v>
      </c>
      <c r="G273" s="148" t="s">
        <v>559</v>
      </c>
      <c r="H273" s="149">
        <v>8.7509999999999994</v>
      </c>
      <c r="I273" s="150"/>
      <c r="J273" s="151">
        <f>ROUND($I$273*$H$273,2)</f>
        <v>0</v>
      </c>
      <c r="K273" s="147" t="s">
        <v>560</v>
      </c>
      <c r="L273" s="43"/>
      <c r="M273" s="152"/>
      <c r="N273" s="153" t="s">
        <v>43</v>
      </c>
      <c r="O273" s="24"/>
      <c r="P273" s="154">
        <f>$O$273*$H$273</f>
        <v>0</v>
      </c>
      <c r="Q273" s="154">
        <v>0</v>
      </c>
      <c r="R273" s="154">
        <f>$Q$273*$H$273</f>
        <v>0</v>
      </c>
      <c r="S273" s="154">
        <v>0</v>
      </c>
      <c r="T273" s="155">
        <f>$S$273*$H$273</f>
        <v>0</v>
      </c>
      <c r="AR273" s="89" t="s">
        <v>158</v>
      </c>
      <c r="AT273" s="89" t="s">
        <v>154</v>
      </c>
      <c r="AU273" s="89" t="s">
        <v>80</v>
      </c>
      <c r="AY273" s="6" t="s">
        <v>149</v>
      </c>
      <c r="BE273" s="156">
        <f>IF($N$273="základní",$J$273,0)</f>
        <v>0</v>
      </c>
      <c r="BF273" s="156">
        <f>IF($N$273="snížená",$J$273,0)</f>
        <v>0</v>
      </c>
      <c r="BG273" s="156">
        <f>IF($N$273="zákl. přenesená",$J$273,0)</f>
        <v>0</v>
      </c>
      <c r="BH273" s="156">
        <f>IF($N$273="sníž. přenesená",$J$273,0)</f>
        <v>0</v>
      </c>
      <c r="BI273" s="156">
        <f>IF($N$273="nulová",$J$273,0)</f>
        <v>0</v>
      </c>
      <c r="BJ273" s="89" t="s">
        <v>21</v>
      </c>
      <c r="BK273" s="156">
        <f>ROUND($I$273*$H$273,2)</f>
        <v>0</v>
      </c>
      <c r="BL273" s="89" t="s">
        <v>158</v>
      </c>
      <c r="BM273" s="89" t="s">
        <v>362</v>
      </c>
    </row>
    <row r="274" spans="2:65" s="6" customFormat="1" ht="16.5" customHeight="1" x14ac:dyDescent="0.3">
      <c r="B274" s="23"/>
      <c r="C274" s="24"/>
      <c r="D274" s="157" t="s">
        <v>159</v>
      </c>
      <c r="E274" s="24"/>
      <c r="F274" s="158" t="s">
        <v>920</v>
      </c>
      <c r="G274" s="24"/>
      <c r="H274" s="24"/>
      <c r="J274" s="24"/>
      <c r="K274" s="24"/>
      <c r="L274" s="43"/>
      <c r="M274" s="56"/>
      <c r="N274" s="24"/>
      <c r="O274" s="24"/>
      <c r="P274" s="24"/>
      <c r="Q274" s="24"/>
      <c r="R274" s="24"/>
      <c r="S274" s="24"/>
      <c r="T274" s="57"/>
      <c r="AT274" s="6" t="s">
        <v>159</v>
      </c>
      <c r="AU274" s="6" t="s">
        <v>80</v>
      </c>
    </row>
    <row r="275" spans="2:65" s="6" customFormat="1" ht="15.75" customHeight="1" x14ac:dyDescent="0.3">
      <c r="B275" s="23"/>
      <c r="C275" s="145" t="s">
        <v>404</v>
      </c>
      <c r="D275" s="145" t="s">
        <v>154</v>
      </c>
      <c r="E275" s="146" t="s">
        <v>922</v>
      </c>
      <c r="F275" s="147" t="s">
        <v>923</v>
      </c>
      <c r="G275" s="148" t="s">
        <v>649</v>
      </c>
      <c r="H275" s="149">
        <v>0.01</v>
      </c>
      <c r="I275" s="150"/>
      <c r="J275" s="151">
        <f>ROUND($I$275*$H$275,2)</f>
        <v>0</v>
      </c>
      <c r="K275" s="147" t="s">
        <v>560</v>
      </c>
      <c r="L275" s="43"/>
      <c r="M275" s="152"/>
      <c r="N275" s="153" t="s">
        <v>43</v>
      </c>
      <c r="O275" s="24"/>
      <c r="P275" s="154">
        <f>$O$275*$H$275</f>
        <v>0</v>
      </c>
      <c r="Q275" s="154">
        <v>0</v>
      </c>
      <c r="R275" s="154">
        <f>$Q$275*$H$275</f>
        <v>0</v>
      </c>
      <c r="S275" s="154">
        <v>0</v>
      </c>
      <c r="T275" s="155">
        <f>$S$275*$H$275</f>
        <v>0</v>
      </c>
      <c r="AR275" s="89" t="s">
        <v>158</v>
      </c>
      <c r="AT275" s="89" t="s">
        <v>154</v>
      </c>
      <c r="AU275" s="89" t="s">
        <v>80</v>
      </c>
      <c r="AY275" s="6" t="s">
        <v>149</v>
      </c>
      <c r="BE275" s="156">
        <f>IF($N$275="základní",$J$275,0)</f>
        <v>0</v>
      </c>
      <c r="BF275" s="156">
        <f>IF($N$275="snížená",$J$275,0)</f>
        <v>0</v>
      </c>
      <c r="BG275" s="156">
        <f>IF($N$275="zákl. přenesená",$J$275,0)</f>
        <v>0</v>
      </c>
      <c r="BH275" s="156">
        <f>IF($N$275="sníž. přenesená",$J$275,0)</f>
        <v>0</v>
      </c>
      <c r="BI275" s="156">
        <f>IF($N$275="nulová",$J$275,0)</f>
        <v>0</v>
      </c>
      <c r="BJ275" s="89" t="s">
        <v>21</v>
      </c>
      <c r="BK275" s="156">
        <f>ROUND($I$275*$H$275,2)</f>
        <v>0</v>
      </c>
      <c r="BL275" s="89" t="s">
        <v>158</v>
      </c>
      <c r="BM275" s="89" t="s">
        <v>365</v>
      </c>
    </row>
    <row r="276" spans="2:65" s="6" customFormat="1" ht="27" customHeight="1" x14ac:dyDescent="0.3">
      <c r="B276" s="23"/>
      <c r="C276" s="24"/>
      <c r="D276" s="157" t="s">
        <v>159</v>
      </c>
      <c r="E276" s="24"/>
      <c r="F276" s="158" t="s">
        <v>924</v>
      </c>
      <c r="G276" s="24"/>
      <c r="H276" s="24"/>
      <c r="J276" s="24"/>
      <c r="K276" s="24"/>
      <c r="L276" s="43"/>
      <c r="M276" s="56"/>
      <c r="N276" s="24"/>
      <c r="O276" s="24"/>
      <c r="P276" s="24"/>
      <c r="Q276" s="24"/>
      <c r="R276" s="24"/>
      <c r="S276" s="24"/>
      <c r="T276" s="57"/>
      <c r="AT276" s="6" t="s">
        <v>159</v>
      </c>
      <c r="AU276" s="6" t="s">
        <v>80</v>
      </c>
    </row>
    <row r="277" spans="2:65" s="132" customFormat="1" ht="30.75" customHeight="1" x14ac:dyDescent="0.3">
      <c r="B277" s="133"/>
      <c r="C277" s="134"/>
      <c r="D277" s="134" t="s">
        <v>71</v>
      </c>
      <c r="E277" s="143" t="s">
        <v>925</v>
      </c>
      <c r="F277" s="143" t="s">
        <v>926</v>
      </c>
      <c r="G277" s="134"/>
      <c r="H277" s="134"/>
      <c r="J277" s="144">
        <f>$BK$277</f>
        <v>0</v>
      </c>
      <c r="K277" s="134"/>
      <c r="L277" s="137"/>
      <c r="M277" s="138"/>
      <c r="N277" s="134"/>
      <c r="O277" s="134"/>
      <c r="P277" s="139">
        <f>SUM($P$278:$P$285)</f>
        <v>0</v>
      </c>
      <c r="Q277" s="134"/>
      <c r="R277" s="139">
        <f>SUM($R$278:$R$285)</f>
        <v>0</v>
      </c>
      <c r="S277" s="134"/>
      <c r="T277" s="140">
        <f>SUM($T$278:$T$285)</f>
        <v>0</v>
      </c>
      <c r="AR277" s="141" t="s">
        <v>21</v>
      </c>
      <c r="AT277" s="141" t="s">
        <v>71</v>
      </c>
      <c r="AU277" s="141" t="s">
        <v>21</v>
      </c>
      <c r="AY277" s="141" t="s">
        <v>149</v>
      </c>
      <c r="BK277" s="142">
        <f>SUM($BK$278:$BK$285)</f>
        <v>0</v>
      </c>
    </row>
    <row r="278" spans="2:65" s="6" customFormat="1" ht="15.75" customHeight="1" x14ac:dyDescent="0.3">
      <c r="B278" s="23"/>
      <c r="C278" s="145" t="s">
        <v>407</v>
      </c>
      <c r="D278" s="145" t="s">
        <v>154</v>
      </c>
      <c r="E278" s="146" t="s">
        <v>928</v>
      </c>
      <c r="F278" s="147" t="s">
        <v>929</v>
      </c>
      <c r="G278" s="148" t="s">
        <v>559</v>
      </c>
      <c r="H278" s="149">
        <v>8.5790000000000006</v>
      </c>
      <c r="I278" s="150"/>
      <c r="J278" s="151">
        <f>ROUND($I$278*$H$278,2)</f>
        <v>0</v>
      </c>
      <c r="K278" s="147" t="s">
        <v>560</v>
      </c>
      <c r="L278" s="43"/>
      <c r="M278" s="152"/>
      <c r="N278" s="153" t="s">
        <v>43</v>
      </c>
      <c r="O278" s="24"/>
      <c r="P278" s="154">
        <f>$O$278*$H$278</f>
        <v>0</v>
      </c>
      <c r="Q278" s="154">
        <v>0</v>
      </c>
      <c r="R278" s="154">
        <f>$Q$278*$H$278</f>
        <v>0</v>
      </c>
      <c r="S278" s="154">
        <v>0</v>
      </c>
      <c r="T278" s="155">
        <f>$S$278*$H$278</f>
        <v>0</v>
      </c>
      <c r="AR278" s="89" t="s">
        <v>158</v>
      </c>
      <c r="AT278" s="89" t="s">
        <v>154</v>
      </c>
      <c r="AU278" s="89" t="s">
        <v>80</v>
      </c>
      <c r="AY278" s="6" t="s">
        <v>149</v>
      </c>
      <c r="BE278" s="156">
        <f>IF($N$278="základní",$J$278,0)</f>
        <v>0</v>
      </c>
      <c r="BF278" s="156">
        <f>IF($N$278="snížená",$J$278,0)</f>
        <v>0</v>
      </c>
      <c r="BG278" s="156">
        <f>IF($N$278="zákl. přenesená",$J$278,0)</f>
        <v>0</v>
      </c>
      <c r="BH278" s="156">
        <f>IF($N$278="sníž. přenesená",$J$278,0)</f>
        <v>0</v>
      </c>
      <c r="BI278" s="156">
        <f>IF($N$278="nulová",$J$278,0)</f>
        <v>0</v>
      </c>
      <c r="BJ278" s="89" t="s">
        <v>21</v>
      </c>
      <c r="BK278" s="156">
        <f>ROUND($I$278*$H$278,2)</f>
        <v>0</v>
      </c>
      <c r="BL278" s="89" t="s">
        <v>158</v>
      </c>
      <c r="BM278" s="89" t="s">
        <v>368</v>
      </c>
    </row>
    <row r="279" spans="2:65" s="6" customFormat="1" ht="27" customHeight="1" x14ac:dyDescent="0.3">
      <c r="B279" s="23"/>
      <c r="C279" s="24"/>
      <c r="D279" s="157" t="s">
        <v>159</v>
      </c>
      <c r="E279" s="24"/>
      <c r="F279" s="158" t="s">
        <v>930</v>
      </c>
      <c r="G279" s="24"/>
      <c r="H279" s="24"/>
      <c r="J279" s="24"/>
      <c r="K279" s="24"/>
      <c r="L279" s="43"/>
      <c r="M279" s="56"/>
      <c r="N279" s="24"/>
      <c r="O279" s="24"/>
      <c r="P279" s="24"/>
      <c r="Q279" s="24"/>
      <c r="R279" s="24"/>
      <c r="S279" s="24"/>
      <c r="T279" s="57"/>
      <c r="AT279" s="6" t="s">
        <v>159</v>
      </c>
      <c r="AU279" s="6" t="s">
        <v>80</v>
      </c>
    </row>
    <row r="280" spans="2:65" s="6" customFormat="1" ht="15.75" customHeight="1" x14ac:dyDescent="0.3">
      <c r="B280" s="159"/>
      <c r="C280" s="160"/>
      <c r="D280" s="161" t="s">
        <v>274</v>
      </c>
      <c r="E280" s="160"/>
      <c r="F280" s="162" t="s">
        <v>1183</v>
      </c>
      <c r="G280" s="160"/>
      <c r="H280" s="163">
        <v>6.3040000000000003</v>
      </c>
      <c r="J280" s="160"/>
      <c r="K280" s="160"/>
      <c r="L280" s="164"/>
      <c r="M280" s="165"/>
      <c r="N280" s="160"/>
      <c r="O280" s="160"/>
      <c r="P280" s="160"/>
      <c r="Q280" s="160"/>
      <c r="R280" s="160"/>
      <c r="S280" s="160"/>
      <c r="T280" s="166"/>
      <c r="AT280" s="167" t="s">
        <v>274</v>
      </c>
      <c r="AU280" s="167" t="s">
        <v>80</v>
      </c>
      <c r="AV280" s="167" t="s">
        <v>80</v>
      </c>
      <c r="AW280" s="167" t="s">
        <v>122</v>
      </c>
      <c r="AX280" s="167" t="s">
        <v>72</v>
      </c>
      <c r="AY280" s="167" t="s">
        <v>149</v>
      </c>
    </row>
    <row r="281" spans="2:65" s="6" customFormat="1" ht="15.75" customHeight="1" x14ac:dyDescent="0.3">
      <c r="B281" s="159"/>
      <c r="C281" s="160"/>
      <c r="D281" s="161" t="s">
        <v>274</v>
      </c>
      <c r="E281" s="160"/>
      <c r="F281" s="162" t="s">
        <v>932</v>
      </c>
      <c r="G281" s="160"/>
      <c r="H281" s="163">
        <v>0.995</v>
      </c>
      <c r="J281" s="160"/>
      <c r="K281" s="160"/>
      <c r="L281" s="164"/>
      <c r="M281" s="165"/>
      <c r="N281" s="160"/>
      <c r="O281" s="160"/>
      <c r="P281" s="160"/>
      <c r="Q281" s="160"/>
      <c r="R281" s="160"/>
      <c r="S281" s="160"/>
      <c r="T281" s="166"/>
      <c r="AT281" s="167" t="s">
        <v>274</v>
      </c>
      <c r="AU281" s="167" t="s">
        <v>80</v>
      </c>
      <c r="AV281" s="167" t="s">
        <v>80</v>
      </c>
      <c r="AW281" s="167" t="s">
        <v>122</v>
      </c>
      <c r="AX281" s="167" t="s">
        <v>72</v>
      </c>
      <c r="AY281" s="167" t="s">
        <v>149</v>
      </c>
    </row>
    <row r="282" spans="2:65" s="6" customFormat="1" ht="15.75" customHeight="1" x14ac:dyDescent="0.3">
      <c r="B282" s="159"/>
      <c r="C282" s="160"/>
      <c r="D282" s="161" t="s">
        <v>274</v>
      </c>
      <c r="E282" s="160"/>
      <c r="F282" s="162" t="s">
        <v>1184</v>
      </c>
      <c r="G282" s="160"/>
      <c r="H282" s="163">
        <v>1.28</v>
      </c>
      <c r="J282" s="160"/>
      <c r="K282" s="160"/>
      <c r="L282" s="164"/>
      <c r="M282" s="165"/>
      <c r="N282" s="160"/>
      <c r="O282" s="160"/>
      <c r="P282" s="160"/>
      <c r="Q282" s="160"/>
      <c r="R282" s="160"/>
      <c r="S282" s="160"/>
      <c r="T282" s="166"/>
      <c r="AT282" s="167" t="s">
        <v>274</v>
      </c>
      <c r="AU282" s="167" t="s">
        <v>80</v>
      </c>
      <c r="AV282" s="167" t="s">
        <v>80</v>
      </c>
      <c r="AW282" s="167" t="s">
        <v>122</v>
      </c>
      <c r="AX282" s="167" t="s">
        <v>72</v>
      </c>
      <c r="AY282" s="167" t="s">
        <v>149</v>
      </c>
    </row>
    <row r="283" spans="2:65" s="6" customFormat="1" ht="15.75" customHeight="1" x14ac:dyDescent="0.3">
      <c r="B283" s="168"/>
      <c r="C283" s="169"/>
      <c r="D283" s="161" t="s">
        <v>274</v>
      </c>
      <c r="E283" s="169"/>
      <c r="F283" s="170" t="s">
        <v>276</v>
      </c>
      <c r="G283" s="169"/>
      <c r="H283" s="171">
        <v>8.5790000000000006</v>
      </c>
      <c r="J283" s="169"/>
      <c r="K283" s="169"/>
      <c r="L283" s="172"/>
      <c r="M283" s="173"/>
      <c r="N283" s="169"/>
      <c r="O283" s="169"/>
      <c r="P283" s="169"/>
      <c r="Q283" s="169"/>
      <c r="R283" s="169"/>
      <c r="S283" s="169"/>
      <c r="T283" s="174"/>
      <c r="AT283" s="175" t="s">
        <v>274</v>
      </c>
      <c r="AU283" s="175" t="s">
        <v>80</v>
      </c>
      <c r="AV283" s="175" t="s">
        <v>158</v>
      </c>
      <c r="AW283" s="175" t="s">
        <v>122</v>
      </c>
      <c r="AX283" s="175" t="s">
        <v>21</v>
      </c>
      <c r="AY283" s="175" t="s">
        <v>149</v>
      </c>
    </row>
    <row r="284" spans="2:65" s="6" customFormat="1" ht="15.75" customHeight="1" x14ac:dyDescent="0.3">
      <c r="B284" s="23"/>
      <c r="C284" s="145" t="s">
        <v>411</v>
      </c>
      <c r="D284" s="145" t="s">
        <v>154</v>
      </c>
      <c r="E284" s="146" t="s">
        <v>936</v>
      </c>
      <c r="F284" s="147" t="s">
        <v>937</v>
      </c>
      <c r="G284" s="148" t="s">
        <v>559</v>
      </c>
      <c r="H284" s="149">
        <v>8.5790000000000006</v>
      </c>
      <c r="I284" s="150"/>
      <c r="J284" s="151">
        <f>ROUND($I$284*$H$284,2)</f>
        <v>0</v>
      </c>
      <c r="K284" s="147" t="s">
        <v>560</v>
      </c>
      <c r="L284" s="43"/>
      <c r="M284" s="152"/>
      <c r="N284" s="153" t="s">
        <v>43</v>
      </c>
      <c r="O284" s="24"/>
      <c r="P284" s="154">
        <f>$O$284*$H$284</f>
        <v>0</v>
      </c>
      <c r="Q284" s="154">
        <v>0</v>
      </c>
      <c r="R284" s="154">
        <f>$Q$284*$H$284</f>
        <v>0</v>
      </c>
      <c r="S284" s="154">
        <v>0</v>
      </c>
      <c r="T284" s="155">
        <f>$S$284*$H$284</f>
        <v>0</v>
      </c>
      <c r="AR284" s="89" t="s">
        <v>158</v>
      </c>
      <c r="AT284" s="89" t="s">
        <v>154</v>
      </c>
      <c r="AU284" s="89" t="s">
        <v>80</v>
      </c>
      <c r="AY284" s="6" t="s">
        <v>149</v>
      </c>
      <c r="BE284" s="156">
        <f>IF($N$284="základní",$J$284,0)</f>
        <v>0</v>
      </c>
      <c r="BF284" s="156">
        <f>IF($N$284="snížená",$J$284,0)</f>
        <v>0</v>
      </c>
      <c r="BG284" s="156">
        <f>IF($N$284="zákl. přenesená",$J$284,0)</f>
        <v>0</v>
      </c>
      <c r="BH284" s="156">
        <f>IF($N$284="sníž. přenesená",$J$284,0)</f>
        <v>0</v>
      </c>
      <c r="BI284" s="156">
        <f>IF($N$284="nulová",$J$284,0)</f>
        <v>0</v>
      </c>
      <c r="BJ284" s="89" t="s">
        <v>21</v>
      </c>
      <c r="BK284" s="156">
        <f>ROUND($I$284*$H$284,2)</f>
        <v>0</v>
      </c>
      <c r="BL284" s="89" t="s">
        <v>158</v>
      </c>
      <c r="BM284" s="89" t="s">
        <v>371</v>
      </c>
    </row>
    <row r="285" spans="2:65" s="6" customFormat="1" ht="16.5" customHeight="1" x14ac:dyDescent="0.3">
      <c r="B285" s="23"/>
      <c r="C285" s="24"/>
      <c r="D285" s="157" t="s">
        <v>159</v>
      </c>
      <c r="E285" s="24"/>
      <c r="F285" s="158" t="s">
        <v>938</v>
      </c>
      <c r="G285" s="24"/>
      <c r="H285" s="24"/>
      <c r="J285" s="24"/>
      <c r="K285" s="24"/>
      <c r="L285" s="43"/>
      <c r="M285" s="56"/>
      <c r="N285" s="24"/>
      <c r="O285" s="24"/>
      <c r="P285" s="24"/>
      <c r="Q285" s="24"/>
      <c r="R285" s="24"/>
      <c r="S285" s="24"/>
      <c r="T285" s="57"/>
      <c r="AT285" s="6" t="s">
        <v>159</v>
      </c>
      <c r="AU285" s="6" t="s">
        <v>80</v>
      </c>
    </row>
    <row r="286" spans="2:65" s="132" customFormat="1" ht="30.75" customHeight="1" x14ac:dyDescent="0.3">
      <c r="B286" s="133"/>
      <c r="C286" s="134"/>
      <c r="D286" s="134" t="s">
        <v>71</v>
      </c>
      <c r="E286" s="143" t="s">
        <v>939</v>
      </c>
      <c r="F286" s="143" t="s">
        <v>940</v>
      </c>
      <c r="G286" s="134"/>
      <c r="H286" s="134"/>
      <c r="J286" s="144">
        <f>$BK$286</f>
        <v>0</v>
      </c>
      <c r="K286" s="134"/>
      <c r="L286" s="137"/>
      <c r="M286" s="138"/>
      <c r="N286" s="134"/>
      <c r="O286" s="134"/>
      <c r="P286" s="139">
        <f>SUM($P$287:$P$290)</f>
        <v>0</v>
      </c>
      <c r="Q286" s="134"/>
      <c r="R286" s="139">
        <f>SUM($R$287:$R$290)</f>
        <v>0</v>
      </c>
      <c r="S286" s="134"/>
      <c r="T286" s="140">
        <f>SUM($T$287:$T$290)</f>
        <v>0</v>
      </c>
      <c r="AR286" s="141" t="s">
        <v>21</v>
      </c>
      <c r="AT286" s="141" t="s">
        <v>71</v>
      </c>
      <c r="AU286" s="141" t="s">
        <v>21</v>
      </c>
      <c r="AY286" s="141" t="s">
        <v>149</v>
      </c>
      <c r="BK286" s="142">
        <f>SUM($BK$287:$BK$290)</f>
        <v>0</v>
      </c>
    </row>
    <row r="287" spans="2:65" s="6" customFormat="1" ht="15.75" customHeight="1" x14ac:dyDescent="0.3">
      <c r="B287" s="23"/>
      <c r="C287" s="145" t="s">
        <v>414</v>
      </c>
      <c r="D287" s="145" t="s">
        <v>154</v>
      </c>
      <c r="E287" s="146" t="s">
        <v>942</v>
      </c>
      <c r="F287" s="147" t="s">
        <v>943</v>
      </c>
      <c r="G287" s="148" t="s">
        <v>559</v>
      </c>
      <c r="H287" s="149">
        <v>20.498000000000001</v>
      </c>
      <c r="I287" s="150"/>
      <c r="J287" s="151">
        <f>ROUND($I$287*$H$287,2)</f>
        <v>0</v>
      </c>
      <c r="K287" s="147" t="s">
        <v>560</v>
      </c>
      <c r="L287" s="43"/>
      <c r="M287" s="152"/>
      <c r="N287" s="153" t="s">
        <v>43</v>
      </c>
      <c r="O287" s="24"/>
      <c r="P287" s="154">
        <f>$O$287*$H$287</f>
        <v>0</v>
      </c>
      <c r="Q287" s="154">
        <v>0</v>
      </c>
      <c r="R287" s="154">
        <f>$Q$287*$H$287</f>
        <v>0</v>
      </c>
      <c r="S287" s="154">
        <v>0</v>
      </c>
      <c r="T287" s="155">
        <f>$S$287*$H$287</f>
        <v>0</v>
      </c>
      <c r="AR287" s="89" t="s">
        <v>158</v>
      </c>
      <c r="AT287" s="89" t="s">
        <v>154</v>
      </c>
      <c r="AU287" s="89" t="s">
        <v>80</v>
      </c>
      <c r="AY287" s="6" t="s">
        <v>149</v>
      </c>
      <c r="BE287" s="156">
        <f>IF($N$287="základní",$J$287,0)</f>
        <v>0</v>
      </c>
      <c r="BF287" s="156">
        <f>IF($N$287="snížená",$J$287,0)</f>
        <v>0</v>
      </c>
      <c r="BG287" s="156">
        <f>IF($N$287="zákl. přenesená",$J$287,0)</f>
        <v>0</v>
      </c>
      <c r="BH287" s="156">
        <f>IF($N$287="sníž. přenesená",$J$287,0)</f>
        <v>0</v>
      </c>
      <c r="BI287" s="156">
        <f>IF($N$287="nulová",$J$287,0)</f>
        <v>0</v>
      </c>
      <c r="BJ287" s="89" t="s">
        <v>21</v>
      </c>
      <c r="BK287" s="156">
        <f>ROUND($I$287*$H$287,2)</f>
        <v>0</v>
      </c>
      <c r="BL287" s="89" t="s">
        <v>158</v>
      </c>
      <c r="BM287" s="89" t="s">
        <v>374</v>
      </c>
    </row>
    <row r="288" spans="2:65" s="6" customFormat="1" ht="16.5" customHeight="1" x14ac:dyDescent="0.3">
      <c r="B288" s="23"/>
      <c r="C288" s="24"/>
      <c r="D288" s="157" t="s">
        <v>159</v>
      </c>
      <c r="E288" s="24"/>
      <c r="F288" s="158" t="s">
        <v>944</v>
      </c>
      <c r="G288" s="24"/>
      <c r="H288" s="24"/>
      <c r="J288" s="24"/>
      <c r="K288" s="24"/>
      <c r="L288" s="43"/>
      <c r="M288" s="56"/>
      <c r="N288" s="24"/>
      <c r="O288" s="24"/>
      <c r="P288" s="24"/>
      <c r="Q288" s="24"/>
      <c r="R288" s="24"/>
      <c r="S288" s="24"/>
      <c r="T288" s="57"/>
      <c r="AT288" s="6" t="s">
        <v>159</v>
      </c>
      <c r="AU288" s="6" t="s">
        <v>80</v>
      </c>
    </row>
    <row r="289" spans="2:65" s="6" customFormat="1" ht="15.75" customHeight="1" x14ac:dyDescent="0.3">
      <c r="B289" s="23"/>
      <c r="C289" s="145" t="s">
        <v>419</v>
      </c>
      <c r="D289" s="145" t="s">
        <v>154</v>
      </c>
      <c r="E289" s="146" t="s">
        <v>946</v>
      </c>
      <c r="F289" s="147" t="s">
        <v>947</v>
      </c>
      <c r="G289" s="148" t="s">
        <v>559</v>
      </c>
      <c r="H289" s="149">
        <v>47.558999999999997</v>
      </c>
      <c r="I289" s="150"/>
      <c r="J289" s="151">
        <f>ROUND($I$289*$H$289,2)</f>
        <v>0</v>
      </c>
      <c r="K289" s="147" t="s">
        <v>560</v>
      </c>
      <c r="L289" s="43"/>
      <c r="M289" s="152"/>
      <c r="N289" s="153" t="s">
        <v>43</v>
      </c>
      <c r="O289" s="24"/>
      <c r="P289" s="154">
        <f>$O$289*$H$289</f>
        <v>0</v>
      </c>
      <c r="Q289" s="154">
        <v>0</v>
      </c>
      <c r="R289" s="154">
        <f>$Q$289*$H$289</f>
        <v>0</v>
      </c>
      <c r="S289" s="154">
        <v>0</v>
      </c>
      <c r="T289" s="155">
        <f>$S$289*$H$289</f>
        <v>0</v>
      </c>
      <c r="AR289" s="89" t="s">
        <v>158</v>
      </c>
      <c r="AT289" s="89" t="s">
        <v>154</v>
      </c>
      <c r="AU289" s="89" t="s">
        <v>80</v>
      </c>
      <c r="AY289" s="6" t="s">
        <v>149</v>
      </c>
      <c r="BE289" s="156">
        <f>IF($N$289="základní",$J$289,0)</f>
        <v>0</v>
      </c>
      <c r="BF289" s="156">
        <f>IF($N$289="snížená",$J$289,0)</f>
        <v>0</v>
      </c>
      <c r="BG289" s="156">
        <f>IF($N$289="zákl. přenesená",$J$289,0)</f>
        <v>0</v>
      </c>
      <c r="BH289" s="156">
        <f>IF($N$289="sníž. přenesená",$J$289,0)</f>
        <v>0</v>
      </c>
      <c r="BI289" s="156">
        <f>IF($N$289="nulová",$J$289,0)</f>
        <v>0</v>
      </c>
      <c r="BJ289" s="89" t="s">
        <v>21</v>
      </c>
      <c r="BK289" s="156">
        <f>ROUND($I$289*$H$289,2)</f>
        <v>0</v>
      </c>
      <c r="BL289" s="89" t="s">
        <v>158</v>
      </c>
      <c r="BM289" s="89" t="s">
        <v>377</v>
      </c>
    </row>
    <row r="290" spans="2:65" s="6" customFormat="1" ht="27" customHeight="1" x14ac:dyDescent="0.3">
      <c r="B290" s="23"/>
      <c r="C290" s="24"/>
      <c r="D290" s="157" t="s">
        <v>159</v>
      </c>
      <c r="E290" s="24"/>
      <c r="F290" s="158" t="s">
        <v>948</v>
      </c>
      <c r="G290" s="24"/>
      <c r="H290" s="24"/>
      <c r="J290" s="24"/>
      <c r="K290" s="24"/>
      <c r="L290" s="43"/>
      <c r="M290" s="56"/>
      <c r="N290" s="24"/>
      <c r="O290" s="24"/>
      <c r="P290" s="24"/>
      <c r="Q290" s="24"/>
      <c r="R290" s="24"/>
      <c r="S290" s="24"/>
      <c r="T290" s="57"/>
      <c r="AT290" s="6" t="s">
        <v>159</v>
      </c>
      <c r="AU290" s="6" t="s">
        <v>80</v>
      </c>
    </row>
    <row r="291" spans="2:65" s="132" customFormat="1" ht="30.75" customHeight="1" x14ac:dyDescent="0.3">
      <c r="B291" s="133"/>
      <c r="C291" s="134"/>
      <c r="D291" s="134" t="s">
        <v>71</v>
      </c>
      <c r="E291" s="143" t="s">
        <v>949</v>
      </c>
      <c r="F291" s="143" t="s">
        <v>950</v>
      </c>
      <c r="G291" s="134"/>
      <c r="H291" s="134"/>
      <c r="J291" s="144">
        <f>$BK$291</f>
        <v>0</v>
      </c>
      <c r="K291" s="134"/>
      <c r="L291" s="137"/>
      <c r="M291" s="138"/>
      <c r="N291" s="134"/>
      <c r="O291" s="134"/>
      <c r="P291" s="139">
        <v>0</v>
      </c>
      <c r="Q291" s="134"/>
      <c r="R291" s="139">
        <v>0</v>
      </c>
      <c r="S291" s="134"/>
      <c r="T291" s="140">
        <v>0</v>
      </c>
      <c r="AR291" s="141" t="s">
        <v>21</v>
      </c>
      <c r="AT291" s="141" t="s">
        <v>71</v>
      </c>
      <c r="AU291" s="141" t="s">
        <v>21</v>
      </c>
      <c r="AY291" s="141" t="s">
        <v>149</v>
      </c>
      <c r="BK291" s="142">
        <v>0</v>
      </c>
    </row>
    <row r="292" spans="2:65" s="132" customFormat="1" ht="21" customHeight="1" x14ac:dyDescent="0.3">
      <c r="B292" s="133"/>
      <c r="C292" s="134"/>
      <c r="D292" s="134" t="s">
        <v>71</v>
      </c>
      <c r="E292" s="143" t="s">
        <v>951</v>
      </c>
      <c r="F292" s="143" t="s">
        <v>952</v>
      </c>
      <c r="G292" s="134"/>
      <c r="H292" s="134"/>
      <c r="J292" s="144">
        <f>$BK$292</f>
        <v>0</v>
      </c>
      <c r="K292" s="134"/>
      <c r="L292" s="137"/>
      <c r="M292" s="138"/>
      <c r="N292" s="134"/>
      <c r="O292" s="134"/>
      <c r="P292" s="139">
        <f>SUM($P$293:$P$294)</f>
        <v>0</v>
      </c>
      <c r="Q292" s="134"/>
      <c r="R292" s="139">
        <f>SUM($R$293:$R$294)</f>
        <v>0</v>
      </c>
      <c r="S292" s="134"/>
      <c r="T292" s="140">
        <f>SUM($T$293:$T$294)</f>
        <v>0</v>
      </c>
      <c r="AR292" s="141" t="s">
        <v>21</v>
      </c>
      <c r="AT292" s="141" t="s">
        <v>71</v>
      </c>
      <c r="AU292" s="141" t="s">
        <v>21</v>
      </c>
      <c r="AY292" s="141" t="s">
        <v>149</v>
      </c>
      <c r="BK292" s="142">
        <f>SUM($BK$293:$BK$294)</f>
        <v>0</v>
      </c>
    </row>
    <row r="293" spans="2:65" s="6" customFormat="1" ht="15.75" customHeight="1" x14ac:dyDescent="0.3">
      <c r="B293" s="23"/>
      <c r="C293" s="145" t="s">
        <v>422</v>
      </c>
      <c r="D293" s="145" t="s">
        <v>154</v>
      </c>
      <c r="E293" s="146" t="s">
        <v>954</v>
      </c>
      <c r="F293" s="147" t="s">
        <v>421</v>
      </c>
      <c r="G293" s="148" t="s">
        <v>955</v>
      </c>
      <c r="H293" s="149">
        <v>1</v>
      </c>
      <c r="I293" s="150"/>
      <c r="J293" s="151">
        <f>ROUND($I$293*$H$293,2)</f>
        <v>0</v>
      </c>
      <c r="K293" s="147" t="s">
        <v>560</v>
      </c>
      <c r="L293" s="43"/>
      <c r="M293" s="152"/>
      <c r="N293" s="153" t="s">
        <v>43</v>
      </c>
      <c r="O293" s="24"/>
      <c r="P293" s="154">
        <f>$O$293*$H$293</f>
        <v>0</v>
      </c>
      <c r="Q293" s="154">
        <v>0</v>
      </c>
      <c r="R293" s="154">
        <f>$Q$293*$H$293</f>
        <v>0</v>
      </c>
      <c r="S293" s="154">
        <v>0</v>
      </c>
      <c r="T293" s="155">
        <f>$S$293*$H$293</f>
        <v>0</v>
      </c>
      <c r="AR293" s="89" t="s">
        <v>158</v>
      </c>
      <c r="AT293" s="89" t="s">
        <v>154</v>
      </c>
      <c r="AU293" s="89" t="s">
        <v>80</v>
      </c>
      <c r="AY293" s="6" t="s">
        <v>149</v>
      </c>
      <c r="BE293" s="156">
        <f>IF($N$293="základní",$J$293,0)</f>
        <v>0</v>
      </c>
      <c r="BF293" s="156">
        <f>IF($N$293="snížená",$J$293,0)</f>
        <v>0</v>
      </c>
      <c r="BG293" s="156">
        <f>IF($N$293="zákl. přenesená",$J$293,0)</f>
        <v>0</v>
      </c>
      <c r="BH293" s="156">
        <f>IF($N$293="sníž. přenesená",$J$293,0)</f>
        <v>0</v>
      </c>
      <c r="BI293" s="156">
        <f>IF($N$293="nulová",$J$293,0)</f>
        <v>0</v>
      </c>
      <c r="BJ293" s="89" t="s">
        <v>21</v>
      </c>
      <c r="BK293" s="156">
        <f>ROUND($I$293*$H$293,2)</f>
        <v>0</v>
      </c>
      <c r="BL293" s="89" t="s">
        <v>158</v>
      </c>
      <c r="BM293" s="89" t="s">
        <v>380</v>
      </c>
    </row>
    <row r="294" spans="2:65" s="6" customFormat="1" ht="27" customHeight="1" x14ac:dyDescent="0.3">
      <c r="B294" s="23"/>
      <c r="C294" s="24"/>
      <c r="D294" s="157" t="s">
        <v>159</v>
      </c>
      <c r="E294" s="24"/>
      <c r="F294" s="158" t="s">
        <v>956</v>
      </c>
      <c r="G294" s="24"/>
      <c r="H294" s="24"/>
      <c r="J294" s="24"/>
      <c r="K294" s="24"/>
      <c r="L294" s="43"/>
      <c r="M294" s="176"/>
      <c r="N294" s="177"/>
      <c r="O294" s="177"/>
      <c r="P294" s="177"/>
      <c r="Q294" s="177"/>
      <c r="R294" s="177"/>
      <c r="S294" s="177"/>
      <c r="T294" s="178"/>
      <c r="AT294" s="6" t="s">
        <v>159</v>
      </c>
      <c r="AU294" s="6" t="s">
        <v>80</v>
      </c>
    </row>
    <row r="295" spans="2:65" s="6" customFormat="1" ht="7.5" customHeight="1" x14ac:dyDescent="0.3">
      <c r="B295" s="38"/>
      <c r="C295" s="39"/>
      <c r="D295" s="39"/>
      <c r="E295" s="39"/>
      <c r="F295" s="39"/>
      <c r="G295" s="39"/>
      <c r="H295" s="39"/>
      <c r="I295" s="101"/>
      <c r="J295" s="39"/>
      <c r="K295" s="39"/>
      <c r="L295" s="43"/>
    </row>
    <row r="402" s="2" customFormat="1" ht="14.25" customHeight="1" x14ac:dyDescent="0.3"/>
  </sheetData>
  <sheetProtection password="CC35" sheet="1" objects="1" scenarios="1" formatColumns="0" formatRows="0" sort="0" autoFilter="0"/>
  <autoFilter ref="C91:K91"/>
  <mergeCells count="9">
    <mergeCell ref="E84:H84"/>
    <mergeCell ref="G1:H1"/>
    <mergeCell ref="L2:V2"/>
    <mergeCell ref="E7:H7"/>
    <mergeCell ref="E9:H9"/>
    <mergeCell ref="E24:H24"/>
    <mergeCell ref="E45:H45"/>
    <mergeCell ref="E47:H47"/>
    <mergeCell ref="E82:H82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90"/>
      <c r="C1" s="190"/>
      <c r="D1" s="189" t="s">
        <v>1</v>
      </c>
      <c r="E1" s="190"/>
      <c r="F1" s="191" t="s">
        <v>2014</v>
      </c>
      <c r="G1" s="314" t="s">
        <v>2015</v>
      </c>
      <c r="H1" s="314"/>
      <c r="I1" s="190"/>
      <c r="J1" s="191" t="s">
        <v>2016</v>
      </c>
      <c r="K1" s="189" t="s">
        <v>114</v>
      </c>
      <c r="L1" s="191" t="s">
        <v>2017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7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" t="s">
        <v>107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80</v>
      </c>
    </row>
    <row r="4" spans="1:256" s="2" customFormat="1" ht="37.5" customHeight="1" x14ac:dyDescent="0.3">
      <c r="B4" s="10"/>
      <c r="C4" s="11"/>
      <c r="D4" s="12" t="s">
        <v>115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5" t="str">
        <f>'Rekapitulace stavby'!$K$6</f>
        <v>Boletice - Polná - ekologizace kotelny</v>
      </c>
      <c r="F7" s="307"/>
      <c r="G7" s="307"/>
      <c r="H7" s="307"/>
      <c r="J7" s="11"/>
      <c r="K7" s="13"/>
    </row>
    <row r="8" spans="1:256" s="6" customFormat="1" ht="15.75" customHeight="1" x14ac:dyDescent="0.3">
      <c r="B8" s="23"/>
      <c r="C8" s="24"/>
      <c r="D8" s="19" t="s">
        <v>116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2" t="s">
        <v>1185</v>
      </c>
      <c r="F9" s="295"/>
      <c r="G9" s="295"/>
      <c r="H9" s="295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35</v>
      </c>
      <c r="G12" s="24"/>
      <c r="H12" s="24"/>
      <c r="I12" s="88" t="s">
        <v>24</v>
      </c>
      <c r="J12" s="52" t="str">
        <f>'Rekapitulace stavby'!$AN$8</f>
        <v>27.04.2016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>AS-PO, příspěvková organizace</v>
      </c>
      <c r="F15" s="24"/>
      <c r="G15" s="24"/>
      <c r="H15" s="24"/>
      <c r="I15" s="88" t="s">
        <v>31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32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31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34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31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37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0"/>
      <c r="F24" s="316"/>
      <c r="G24" s="316"/>
      <c r="H24" s="316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38</v>
      </c>
      <c r="E27" s="24"/>
      <c r="F27" s="24"/>
      <c r="G27" s="24"/>
      <c r="H27" s="24"/>
      <c r="J27" s="67">
        <f>ROUND($J$92,2)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40</v>
      </c>
      <c r="G29" s="24"/>
      <c r="H29" s="24"/>
      <c r="I29" s="95" t="s">
        <v>39</v>
      </c>
      <c r="J29" s="28" t="s">
        <v>41</v>
      </c>
      <c r="K29" s="27"/>
    </row>
    <row r="30" spans="2:11" s="6" customFormat="1" ht="15" customHeight="1" x14ac:dyDescent="0.3">
      <c r="B30" s="23"/>
      <c r="C30" s="24"/>
      <c r="D30" s="30" t="s">
        <v>42</v>
      </c>
      <c r="E30" s="30" t="s">
        <v>43</v>
      </c>
      <c r="F30" s="96">
        <f>ROUND(SUM($BE$92:$BE$396),2)</f>
        <v>0</v>
      </c>
      <c r="G30" s="24"/>
      <c r="H30" s="24"/>
      <c r="I30" s="97">
        <v>0.21</v>
      </c>
      <c r="J30" s="96">
        <f>ROUND(ROUND((SUM($BE$92:$BE$396)),2)*$I$30,2)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44</v>
      </c>
      <c r="F31" s="96">
        <f>ROUND(SUM($BF$92:$BF$396),2)</f>
        <v>0</v>
      </c>
      <c r="G31" s="24"/>
      <c r="H31" s="24"/>
      <c r="I31" s="97">
        <v>0.15</v>
      </c>
      <c r="J31" s="96">
        <f>ROUND(ROUND((SUM($BF$92:$BF$396)),2)*$I$31,2)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45</v>
      </c>
      <c r="F32" s="96">
        <f>ROUND(SUM($BG$92:$BG$396),2)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46</v>
      </c>
      <c r="F33" s="96">
        <f>ROUND(SUM($BH$92:$BH$396),2)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47</v>
      </c>
      <c r="F34" s="96">
        <f>ROUND(SUM($BI$92:$BI$396),2)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48</v>
      </c>
      <c r="E36" s="34"/>
      <c r="F36" s="34"/>
      <c r="G36" s="98" t="s">
        <v>49</v>
      </c>
      <c r="H36" s="35" t="s">
        <v>50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5" t="str">
        <f>$E$7</f>
        <v>Boletice - Polná - ekologizace kotelny</v>
      </c>
      <c r="F45" s="295"/>
      <c r="G45" s="295"/>
      <c r="H45" s="295"/>
      <c r="J45" s="24"/>
      <c r="K45" s="27"/>
    </row>
    <row r="46" spans="2:11" s="6" customFormat="1" ht="15" customHeight="1" x14ac:dyDescent="0.3">
      <c r="B46" s="23"/>
      <c r="C46" s="19" t="s">
        <v>116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2" t="str">
        <f>$E$9</f>
        <v>SO 03 UT - SO 03 Ustřední vytápění</v>
      </c>
      <c r="F47" s="295"/>
      <c r="G47" s="295"/>
      <c r="H47" s="295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27.04.2016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AS-PO, příspěvková organizace</v>
      </c>
      <c r="G51" s="24"/>
      <c r="H51" s="24"/>
      <c r="I51" s="88" t="s">
        <v>34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32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119</v>
      </c>
      <c r="D54" s="32"/>
      <c r="E54" s="32"/>
      <c r="F54" s="32"/>
      <c r="G54" s="32"/>
      <c r="H54" s="32"/>
      <c r="I54" s="106"/>
      <c r="J54" s="107" t="s">
        <v>120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121</v>
      </c>
      <c r="D56" s="24"/>
      <c r="E56" s="24"/>
      <c r="F56" s="24"/>
      <c r="G56" s="24"/>
      <c r="H56" s="24"/>
      <c r="J56" s="67">
        <f>$J$92</f>
        <v>0</v>
      </c>
      <c r="K56" s="27"/>
      <c r="AU56" s="6" t="s">
        <v>122</v>
      </c>
    </row>
    <row r="57" spans="2:47" s="73" customFormat="1" ht="25.5" customHeight="1" x14ac:dyDescent="0.3">
      <c r="B57" s="108"/>
      <c r="C57" s="109"/>
      <c r="D57" s="110" t="s">
        <v>1186</v>
      </c>
      <c r="E57" s="110"/>
      <c r="F57" s="110"/>
      <c r="G57" s="110"/>
      <c r="H57" s="110"/>
      <c r="I57" s="111"/>
      <c r="J57" s="112">
        <f>$J$93</f>
        <v>0</v>
      </c>
      <c r="K57" s="113"/>
    </row>
    <row r="58" spans="2:47" s="73" customFormat="1" ht="25.5" customHeight="1" x14ac:dyDescent="0.3">
      <c r="B58" s="108"/>
      <c r="C58" s="109"/>
      <c r="D58" s="110" t="s">
        <v>1187</v>
      </c>
      <c r="E58" s="110"/>
      <c r="F58" s="110"/>
      <c r="G58" s="110"/>
      <c r="H58" s="110"/>
      <c r="I58" s="111"/>
      <c r="J58" s="112">
        <f>$J$94</f>
        <v>0</v>
      </c>
      <c r="K58" s="113"/>
    </row>
    <row r="59" spans="2:47" s="73" customFormat="1" ht="25.5" customHeight="1" x14ac:dyDescent="0.3">
      <c r="B59" s="108"/>
      <c r="C59" s="109"/>
      <c r="D59" s="110" t="s">
        <v>1188</v>
      </c>
      <c r="E59" s="110"/>
      <c r="F59" s="110"/>
      <c r="G59" s="110"/>
      <c r="H59" s="110"/>
      <c r="I59" s="111"/>
      <c r="J59" s="112">
        <f>$J$99</f>
        <v>0</v>
      </c>
      <c r="K59" s="113"/>
    </row>
    <row r="60" spans="2:47" s="73" customFormat="1" ht="25.5" customHeight="1" x14ac:dyDescent="0.3">
      <c r="B60" s="108"/>
      <c r="C60" s="109"/>
      <c r="D60" s="110" t="s">
        <v>1189</v>
      </c>
      <c r="E60" s="110"/>
      <c r="F60" s="110"/>
      <c r="G60" s="110"/>
      <c r="H60" s="110"/>
      <c r="I60" s="111"/>
      <c r="J60" s="112">
        <f>$J$112</f>
        <v>0</v>
      </c>
      <c r="K60" s="113"/>
    </row>
    <row r="61" spans="2:47" s="73" customFormat="1" ht="25.5" customHeight="1" x14ac:dyDescent="0.3">
      <c r="B61" s="108"/>
      <c r="C61" s="109"/>
      <c r="D61" s="110" t="s">
        <v>1190</v>
      </c>
      <c r="E61" s="110"/>
      <c r="F61" s="110"/>
      <c r="G61" s="110"/>
      <c r="H61" s="110"/>
      <c r="I61" s="111"/>
      <c r="J61" s="112">
        <f>$J$145</f>
        <v>0</v>
      </c>
      <c r="K61" s="113"/>
    </row>
    <row r="62" spans="2:47" s="73" customFormat="1" ht="25.5" customHeight="1" x14ac:dyDescent="0.3">
      <c r="B62" s="108"/>
      <c r="C62" s="109"/>
      <c r="D62" s="110" t="s">
        <v>1191</v>
      </c>
      <c r="E62" s="110"/>
      <c r="F62" s="110"/>
      <c r="G62" s="110"/>
      <c r="H62" s="110"/>
      <c r="I62" s="111"/>
      <c r="J62" s="112">
        <f>$J$154</f>
        <v>0</v>
      </c>
      <c r="K62" s="113"/>
    </row>
    <row r="63" spans="2:47" s="73" customFormat="1" ht="25.5" customHeight="1" x14ac:dyDescent="0.3">
      <c r="B63" s="108"/>
      <c r="C63" s="109"/>
      <c r="D63" s="110" t="s">
        <v>1192</v>
      </c>
      <c r="E63" s="110"/>
      <c r="F63" s="110"/>
      <c r="G63" s="110"/>
      <c r="H63" s="110"/>
      <c r="I63" s="111"/>
      <c r="J63" s="112">
        <f>$J$163</f>
        <v>0</v>
      </c>
      <c r="K63" s="113"/>
    </row>
    <row r="64" spans="2:47" s="73" customFormat="1" ht="25.5" customHeight="1" x14ac:dyDescent="0.3">
      <c r="B64" s="108"/>
      <c r="C64" s="109"/>
      <c r="D64" s="110" t="s">
        <v>1193</v>
      </c>
      <c r="E64" s="110"/>
      <c r="F64" s="110"/>
      <c r="G64" s="110"/>
      <c r="H64" s="110"/>
      <c r="I64" s="111"/>
      <c r="J64" s="112">
        <f>$J$186</f>
        <v>0</v>
      </c>
      <c r="K64" s="113"/>
    </row>
    <row r="65" spans="2:12" s="73" customFormat="1" ht="25.5" customHeight="1" x14ac:dyDescent="0.3">
      <c r="B65" s="108"/>
      <c r="C65" s="109"/>
      <c r="D65" s="110" t="s">
        <v>1194</v>
      </c>
      <c r="E65" s="110"/>
      <c r="F65" s="110"/>
      <c r="G65" s="110"/>
      <c r="H65" s="110"/>
      <c r="I65" s="111"/>
      <c r="J65" s="112">
        <f>$J$221</f>
        <v>0</v>
      </c>
      <c r="K65" s="113"/>
    </row>
    <row r="66" spans="2:12" s="73" customFormat="1" ht="25.5" customHeight="1" x14ac:dyDescent="0.3">
      <c r="B66" s="108"/>
      <c r="C66" s="109"/>
      <c r="D66" s="110" t="s">
        <v>1195</v>
      </c>
      <c r="E66" s="110"/>
      <c r="F66" s="110"/>
      <c r="G66" s="110"/>
      <c r="H66" s="110"/>
      <c r="I66" s="111"/>
      <c r="J66" s="112">
        <f>$J$248</f>
        <v>0</v>
      </c>
      <c r="K66" s="113"/>
    </row>
    <row r="67" spans="2:12" s="73" customFormat="1" ht="25.5" customHeight="1" x14ac:dyDescent="0.3">
      <c r="B67" s="108"/>
      <c r="C67" s="109"/>
      <c r="D67" s="110" t="s">
        <v>1196</v>
      </c>
      <c r="E67" s="110"/>
      <c r="F67" s="110"/>
      <c r="G67" s="110"/>
      <c r="H67" s="110"/>
      <c r="I67" s="111"/>
      <c r="J67" s="112">
        <f>$J$353</f>
        <v>0</v>
      </c>
      <c r="K67" s="113"/>
    </row>
    <row r="68" spans="2:12" s="73" customFormat="1" ht="25.5" customHeight="1" x14ac:dyDescent="0.3">
      <c r="B68" s="108"/>
      <c r="C68" s="109"/>
      <c r="D68" s="110" t="s">
        <v>1197</v>
      </c>
      <c r="E68" s="110"/>
      <c r="F68" s="110"/>
      <c r="G68" s="110"/>
      <c r="H68" s="110"/>
      <c r="I68" s="111"/>
      <c r="J68" s="112">
        <f>$J$356</f>
        <v>0</v>
      </c>
      <c r="K68" s="113"/>
    </row>
    <row r="69" spans="2:12" s="73" customFormat="1" ht="25.5" customHeight="1" x14ac:dyDescent="0.3">
      <c r="B69" s="108"/>
      <c r="C69" s="109"/>
      <c r="D69" s="110" t="s">
        <v>1198</v>
      </c>
      <c r="E69" s="110"/>
      <c r="F69" s="110"/>
      <c r="G69" s="110"/>
      <c r="H69" s="110"/>
      <c r="I69" s="111"/>
      <c r="J69" s="112">
        <f>$J$363</f>
        <v>0</v>
      </c>
      <c r="K69" s="113"/>
    </row>
    <row r="70" spans="2:12" s="73" customFormat="1" ht="25.5" customHeight="1" x14ac:dyDescent="0.3">
      <c r="B70" s="108"/>
      <c r="C70" s="109"/>
      <c r="D70" s="110" t="s">
        <v>1199</v>
      </c>
      <c r="E70" s="110"/>
      <c r="F70" s="110"/>
      <c r="G70" s="110"/>
      <c r="H70" s="110"/>
      <c r="I70" s="111"/>
      <c r="J70" s="112">
        <f>$J$370</f>
        <v>0</v>
      </c>
      <c r="K70" s="113"/>
    </row>
    <row r="71" spans="2:12" s="73" customFormat="1" ht="25.5" customHeight="1" x14ac:dyDescent="0.3">
      <c r="B71" s="108"/>
      <c r="C71" s="109"/>
      <c r="D71" s="110" t="s">
        <v>1200</v>
      </c>
      <c r="E71" s="110"/>
      <c r="F71" s="110"/>
      <c r="G71" s="110"/>
      <c r="H71" s="110"/>
      <c r="I71" s="111"/>
      <c r="J71" s="112">
        <f>$J$373</f>
        <v>0</v>
      </c>
      <c r="K71" s="113"/>
    </row>
    <row r="72" spans="2:12" s="73" customFormat="1" ht="25.5" customHeight="1" x14ac:dyDescent="0.3">
      <c r="B72" s="108"/>
      <c r="C72" s="109"/>
      <c r="D72" s="110" t="s">
        <v>1201</v>
      </c>
      <c r="E72" s="110"/>
      <c r="F72" s="110"/>
      <c r="G72" s="110"/>
      <c r="H72" s="110"/>
      <c r="I72" s="111"/>
      <c r="J72" s="112">
        <f>$J$390</f>
        <v>0</v>
      </c>
      <c r="K72" s="113"/>
    </row>
    <row r="73" spans="2:12" s="6" customFormat="1" ht="22.5" customHeight="1" x14ac:dyDescent="0.3">
      <c r="B73" s="23"/>
      <c r="C73" s="24"/>
      <c r="D73" s="24"/>
      <c r="E73" s="24"/>
      <c r="F73" s="24"/>
      <c r="G73" s="24"/>
      <c r="H73" s="24"/>
      <c r="J73" s="24"/>
      <c r="K73" s="27"/>
    </row>
    <row r="74" spans="2:12" s="6" customFormat="1" ht="7.5" customHeight="1" x14ac:dyDescent="0.3">
      <c r="B74" s="38"/>
      <c r="C74" s="39"/>
      <c r="D74" s="39"/>
      <c r="E74" s="39"/>
      <c r="F74" s="39"/>
      <c r="G74" s="39"/>
      <c r="H74" s="39"/>
      <c r="I74" s="101"/>
      <c r="J74" s="39"/>
      <c r="K74" s="40"/>
    </row>
    <row r="78" spans="2:12" s="6" customFormat="1" ht="7.5" customHeight="1" x14ac:dyDescent="0.3">
      <c r="B78" s="41"/>
      <c r="C78" s="42"/>
      <c r="D78" s="42"/>
      <c r="E78" s="42"/>
      <c r="F78" s="42"/>
      <c r="G78" s="42"/>
      <c r="H78" s="42"/>
      <c r="I78" s="103"/>
      <c r="J78" s="42"/>
      <c r="K78" s="42"/>
      <c r="L78" s="43"/>
    </row>
    <row r="79" spans="2:12" s="6" customFormat="1" ht="37.5" customHeight="1" x14ac:dyDescent="0.3">
      <c r="B79" s="23"/>
      <c r="C79" s="12" t="s">
        <v>133</v>
      </c>
      <c r="D79" s="24"/>
      <c r="E79" s="24"/>
      <c r="F79" s="24"/>
      <c r="G79" s="24"/>
      <c r="H79" s="24"/>
      <c r="J79" s="24"/>
      <c r="K79" s="24"/>
      <c r="L79" s="43"/>
    </row>
    <row r="80" spans="2:12" s="6" customFormat="1" ht="7.5" customHeight="1" x14ac:dyDescent="0.3">
      <c r="B80" s="23"/>
      <c r="C80" s="24"/>
      <c r="D80" s="24"/>
      <c r="E80" s="24"/>
      <c r="F80" s="24"/>
      <c r="G80" s="24"/>
      <c r="H80" s="24"/>
      <c r="J80" s="24"/>
      <c r="K80" s="24"/>
      <c r="L80" s="43"/>
    </row>
    <row r="81" spans="2:65" s="6" customFormat="1" ht="15" customHeight="1" x14ac:dyDescent="0.3">
      <c r="B81" s="23"/>
      <c r="C81" s="19" t="s">
        <v>16</v>
      </c>
      <c r="D81" s="24"/>
      <c r="E81" s="24"/>
      <c r="F81" s="24"/>
      <c r="G81" s="24"/>
      <c r="H81" s="24"/>
      <c r="J81" s="24"/>
      <c r="K81" s="24"/>
      <c r="L81" s="43"/>
    </row>
    <row r="82" spans="2:65" s="6" customFormat="1" ht="16.5" customHeight="1" x14ac:dyDescent="0.3">
      <c r="B82" s="23"/>
      <c r="C82" s="24"/>
      <c r="D82" s="24"/>
      <c r="E82" s="315" t="str">
        <f>$E$7</f>
        <v>Boletice - Polná - ekologizace kotelny</v>
      </c>
      <c r="F82" s="295"/>
      <c r="G82" s="295"/>
      <c r="H82" s="295"/>
      <c r="J82" s="24"/>
      <c r="K82" s="24"/>
      <c r="L82" s="43"/>
    </row>
    <row r="83" spans="2:65" s="6" customFormat="1" ht="15" customHeight="1" x14ac:dyDescent="0.3">
      <c r="B83" s="23"/>
      <c r="C83" s="19" t="s">
        <v>116</v>
      </c>
      <c r="D83" s="24"/>
      <c r="E83" s="24"/>
      <c r="F83" s="24"/>
      <c r="G83" s="24"/>
      <c r="H83" s="24"/>
      <c r="J83" s="24"/>
      <c r="K83" s="24"/>
      <c r="L83" s="43"/>
    </row>
    <row r="84" spans="2:65" s="6" customFormat="1" ht="19.5" customHeight="1" x14ac:dyDescent="0.3">
      <c r="B84" s="23"/>
      <c r="C84" s="24"/>
      <c r="D84" s="24"/>
      <c r="E84" s="292" t="str">
        <f>$E$9</f>
        <v>SO 03 UT - SO 03 Ustřední vytápění</v>
      </c>
      <c r="F84" s="295"/>
      <c r="G84" s="295"/>
      <c r="H84" s="295"/>
      <c r="J84" s="24"/>
      <c r="K84" s="24"/>
      <c r="L84" s="43"/>
    </row>
    <row r="85" spans="2:65" s="6" customFormat="1" ht="7.5" customHeight="1" x14ac:dyDescent="0.3">
      <c r="B85" s="23"/>
      <c r="C85" s="24"/>
      <c r="D85" s="24"/>
      <c r="E85" s="24"/>
      <c r="F85" s="24"/>
      <c r="G85" s="24"/>
      <c r="H85" s="24"/>
      <c r="J85" s="24"/>
      <c r="K85" s="24"/>
      <c r="L85" s="43"/>
    </row>
    <row r="86" spans="2:65" s="6" customFormat="1" ht="18.75" customHeight="1" x14ac:dyDescent="0.3">
      <c r="B86" s="23"/>
      <c r="C86" s="19" t="s">
        <v>22</v>
      </c>
      <c r="D86" s="24"/>
      <c r="E86" s="24"/>
      <c r="F86" s="17" t="str">
        <f>$F$12</f>
        <v xml:space="preserve"> </v>
      </c>
      <c r="G86" s="24"/>
      <c r="H86" s="24"/>
      <c r="I86" s="88" t="s">
        <v>24</v>
      </c>
      <c r="J86" s="52" t="str">
        <f>IF($J$12="","",$J$12)</f>
        <v>27.04.2016</v>
      </c>
      <c r="K86" s="24"/>
      <c r="L86" s="43"/>
    </row>
    <row r="87" spans="2:65" s="6" customFormat="1" ht="7.5" customHeight="1" x14ac:dyDescent="0.3">
      <c r="B87" s="23"/>
      <c r="C87" s="24"/>
      <c r="D87" s="24"/>
      <c r="E87" s="24"/>
      <c r="F87" s="24"/>
      <c r="G87" s="24"/>
      <c r="H87" s="24"/>
      <c r="J87" s="24"/>
      <c r="K87" s="24"/>
      <c r="L87" s="43"/>
    </row>
    <row r="88" spans="2:65" s="6" customFormat="1" ht="15.75" customHeight="1" x14ac:dyDescent="0.3">
      <c r="B88" s="23"/>
      <c r="C88" s="19" t="s">
        <v>28</v>
      </c>
      <c r="D88" s="24"/>
      <c r="E88" s="24"/>
      <c r="F88" s="17" t="str">
        <f>$E$15</f>
        <v>AS-PO, příspěvková organizace</v>
      </c>
      <c r="G88" s="24"/>
      <c r="H88" s="24"/>
      <c r="I88" s="88" t="s">
        <v>34</v>
      </c>
      <c r="J88" s="17" t="str">
        <f>$E$21</f>
        <v xml:space="preserve"> </v>
      </c>
      <c r="K88" s="24"/>
      <c r="L88" s="43"/>
    </row>
    <row r="89" spans="2:65" s="6" customFormat="1" ht="15" customHeight="1" x14ac:dyDescent="0.3">
      <c r="B89" s="23"/>
      <c r="C89" s="19" t="s">
        <v>32</v>
      </c>
      <c r="D89" s="24"/>
      <c r="E89" s="24"/>
      <c r="F89" s="17" t="str">
        <f>IF($E$18="","",$E$18)</f>
        <v/>
      </c>
      <c r="G89" s="24"/>
      <c r="H89" s="24"/>
      <c r="J89" s="24"/>
      <c r="K89" s="24"/>
      <c r="L89" s="43"/>
    </row>
    <row r="90" spans="2:65" s="6" customFormat="1" ht="11.25" customHeight="1" x14ac:dyDescent="0.3">
      <c r="B90" s="23"/>
      <c r="C90" s="24"/>
      <c r="D90" s="24"/>
      <c r="E90" s="24"/>
      <c r="F90" s="24"/>
      <c r="G90" s="24"/>
      <c r="H90" s="24"/>
      <c r="J90" s="24"/>
      <c r="K90" s="24"/>
      <c r="L90" s="43"/>
    </row>
    <row r="91" spans="2:65" s="121" customFormat="1" ht="30" customHeight="1" x14ac:dyDescent="0.3">
      <c r="B91" s="122"/>
      <c r="C91" s="123" t="s">
        <v>134</v>
      </c>
      <c r="D91" s="124" t="s">
        <v>57</v>
      </c>
      <c r="E91" s="124" t="s">
        <v>53</v>
      </c>
      <c r="F91" s="124" t="s">
        <v>135</v>
      </c>
      <c r="G91" s="124" t="s">
        <v>136</v>
      </c>
      <c r="H91" s="124" t="s">
        <v>137</v>
      </c>
      <c r="I91" s="125" t="s">
        <v>138</v>
      </c>
      <c r="J91" s="124" t="s">
        <v>139</v>
      </c>
      <c r="K91" s="126" t="s">
        <v>140</v>
      </c>
      <c r="L91" s="127"/>
      <c r="M91" s="59" t="s">
        <v>141</v>
      </c>
      <c r="N91" s="60" t="s">
        <v>42</v>
      </c>
      <c r="O91" s="60" t="s">
        <v>142</v>
      </c>
      <c r="P91" s="60" t="s">
        <v>143</v>
      </c>
      <c r="Q91" s="60" t="s">
        <v>144</v>
      </c>
      <c r="R91" s="60" t="s">
        <v>145</v>
      </c>
      <c r="S91" s="60" t="s">
        <v>146</v>
      </c>
      <c r="T91" s="61" t="s">
        <v>147</v>
      </c>
    </row>
    <row r="92" spans="2:65" s="6" customFormat="1" ht="30" customHeight="1" x14ac:dyDescent="0.35">
      <c r="B92" s="23"/>
      <c r="C92" s="66" t="s">
        <v>121</v>
      </c>
      <c r="D92" s="24"/>
      <c r="E92" s="24"/>
      <c r="F92" s="24"/>
      <c r="G92" s="24"/>
      <c r="H92" s="24"/>
      <c r="J92" s="128">
        <f>$BK$92</f>
        <v>0</v>
      </c>
      <c r="K92" s="24"/>
      <c r="L92" s="43"/>
      <c r="M92" s="63"/>
      <c r="N92" s="64"/>
      <c r="O92" s="64"/>
      <c r="P92" s="129">
        <f>$P$93+$P$94+$P$99+$P$112+$P$145+$P$154+$P$163+$P$186+$P$221+$P$248+$P$353+$P$356+$P$363+$P$370+$P$373+$P$390</f>
        <v>0</v>
      </c>
      <c r="Q92" s="64"/>
      <c r="R92" s="129">
        <f>$R$93+$R$94+$R$99+$R$112+$R$145+$R$154+$R$163+$R$186+$R$221+$R$248+$R$353+$R$356+$R$363+$R$370+$R$373+$R$390</f>
        <v>0</v>
      </c>
      <c r="S92" s="64"/>
      <c r="T92" s="130">
        <f>$T$93+$T$94+$T$99+$T$112+$T$145+$T$154+$T$163+$T$186+$T$221+$T$248+$T$353+$T$356+$T$363+$T$370+$T$373+$T$390</f>
        <v>0</v>
      </c>
      <c r="AT92" s="6" t="s">
        <v>71</v>
      </c>
      <c r="AU92" s="6" t="s">
        <v>122</v>
      </c>
      <c r="BK92" s="131">
        <f>$BK$93+$BK$94+$BK$99+$BK$112+$BK$145+$BK$154+$BK$163+$BK$186+$BK$221+$BK$248+$BK$353+$BK$356+$BK$363+$BK$370+$BK$373+$BK$390</f>
        <v>0</v>
      </c>
    </row>
    <row r="93" spans="2:65" s="132" customFormat="1" ht="37.5" customHeight="1" x14ac:dyDescent="0.35">
      <c r="B93" s="133"/>
      <c r="C93" s="134"/>
      <c r="D93" s="134" t="s">
        <v>71</v>
      </c>
      <c r="E93" s="135" t="s">
        <v>148</v>
      </c>
      <c r="F93" s="135" t="s">
        <v>1202</v>
      </c>
      <c r="G93" s="134"/>
      <c r="H93" s="134"/>
      <c r="J93" s="136">
        <f>$BK$93</f>
        <v>0</v>
      </c>
      <c r="K93" s="134"/>
      <c r="L93" s="137"/>
      <c r="M93" s="138"/>
      <c r="N93" s="134"/>
      <c r="O93" s="134"/>
      <c r="P93" s="139">
        <v>0</v>
      </c>
      <c r="Q93" s="134"/>
      <c r="R93" s="139">
        <v>0</v>
      </c>
      <c r="S93" s="134"/>
      <c r="T93" s="140">
        <v>0</v>
      </c>
      <c r="AR93" s="141" t="s">
        <v>21</v>
      </c>
      <c r="AT93" s="141" t="s">
        <v>71</v>
      </c>
      <c r="AU93" s="141" t="s">
        <v>72</v>
      </c>
      <c r="AY93" s="141" t="s">
        <v>149</v>
      </c>
      <c r="BK93" s="142">
        <v>0</v>
      </c>
    </row>
    <row r="94" spans="2:65" s="132" customFormat="1" ht="25.5" customHeight="1" x14ac:dyDescent="0.35">
      <c r="B94" s="133"/>
      <c r="C94" s="134"/>
      <c r="D94" s="134" t="s">
        <v>71</v>
      </c>
      <c r="E94" s="135" t="s">
        <v>150</v>
      </c>
      <c r="F94" s="135" t="s">
        <v>1203</v>
      </c>
      <c r="G94" s="134"/>
      <c r="H94" s="134"/>
      <c r="J94" s="136">
        <f>$BK$94</f>
        <v>0</v>
      </c>
      <c r="K94" s="134"/>
      <c r="L94" s="137"/>
      <c r="M94" s="138"/>
      <c r="N94" s="134"/>
      <c r="O94" s="134"/>
      <c r="P94" s="139">
        <f>SUM($P$95:$P$98)</f>
        <v>0</v>
      </c>
      <c r="Q94" s="134"/>
      <c r="R94" s="139">
        <f>SUM($R$95:$R$98)</f>
        <v>0</v>
      </c>
      <c r="S94" s="134"/>
      <c r="T94" s="140">
        <f>SUM($T$95:$T$98)</f>
        <v>0</v>
      </c>
      <c r="AR94" s="141" t="s">
        <v>21</v>
      </c>
      <c r="AT94" s="141" t="s">
        <v>71</v>
      </c>
      <c r="AU94" s="141" t="s">
        <v>72</v>
      </c>
      <c r="AY94" s="141" t="s">
        <v>149</v>
      </c>
      <c r="BK94" s="142">
        <f>SUM($BK$95:$BK$98)</f>
        <v>0</v>
      </c>
    </row>
    <row r="95" spans="2:65" s="6" customFormat="1" ht="15.75" customHeight="1" x14ac:dyDescent="0.3">
      <c r="B95" s="23"/>
      <c r="C95" s="145" t="s">
        <v>21</v>
      </c>
      <c r="D95" s="145" t="s">
        <v>154</v>
      </c>
      <c r="E95" s="146" t="s">
        <v>1204</v>
      </c>
      <c r="F95" s="147" t="s">
        <v>1205</v>
      </c>
      <c r="G95" s="148" t="s">
        <v>529</v>
      </c>
      <c r="H95" s="149">
        <v>50</v>
      </c>
      <c r="I95" s="150"/>
      <c r="J95" s="151">
        <f>ROUND($I$95*$H$95,2)</f>
        <v>0</v>
      </c>
      <c r="K95" s="147"/>
      <c r="L95" s="43"/>
      <c r="M95" s="152"/>
      <c r="N95" s="153" t="s">
        <v>43</v>
      </c>
      <c r="O95" s="24"/>
      <c r="P95" s="154">
        <f>$O$95*$H$95</f>
        <v>0</v>
      </c>
      <c r="Q95" s="154">
        <v>0</v>
      </c>
      <c r="R95" s="154">
        <f>$Q$95*$H$95</f>
        <v>0</v>
      </c>
      <c r="S95" s="154">
        <v>0</v>
      </c>
      <c r="T95" s="155">
        <f>$S$95*$H$95</f>
        <v>0</v>
      </c>
      <c r="AR95" s="89" t="s">
        <v>158</v>
      </c>
      <c r="AT95" s="89" t="s">
        <v>154</v>
      </c>
      <c r="AU95" s="89" t="s">
        <v>21</v>
      </c>
      <c r="AY95" s="6" t="s">
        <v>149</v>
      </c>
      <c r="BE95" s="156">
        <f>IF($N$95="základní",$J$95,0)</f>
        <v>0</v>
      </c>
      <c r="BF95" s="156">
        <f>IF($N$95="snížená",$J$95,0)</f>
        <v>0</v>
      </c>
      <c r="BG95" s="156">
        <f>IF($N$95="zákl. přenesená",$J$95,0)</f>
        <v>0</v>
      </c>
      <c r="BH95" s="156">
        <f>IF($N$95="sníž. přenesená",$J$95,0)</f>
        <v>0</v>
      </c>
      <c r="BI95" s="156">
        <f>IF($N$95="nulová",$J$95,0)</f>
        <v>0</v>
      </c>
      <c r="BJ95" s="89" t="s">
        <v>21</v>
      </c>
      <c r="BK95" s="156">
        <f>ROUND($I$95*$H$95,2)</f>
        <v>0</v>
      </c>
      <c r="BL95" s="89" t="s">
        <v>158</v>
      </c>
      <c r="BM95" s="89" t="s">
        <v>21</v>
      </c>
    </row>
    <row r="96" spans="2:65" s="6" customFormat="1" ht="16.5" customHeight="1" x14ac:dyDescent="0.3">
      <c r="B96" s="23"/>
      <c r="C96" s="24"/>
      <c r="D96" s="157" t="s">
        <v>159</v>
      </c>
      <c r="E96" s="24"/>
      <c r="F96" s="158" t="s">
        <v>1205</v>
      </c>
      <c r="G96" s="24"/>
      <c r="H96" s="24"/>
      <c r="J96" s="24"/>
      <c r="K96" s="24"/>
      <c r="L96" s="43"/>
      <c r="M96" s="56"/>
      <c r="N96" s="24"/>
      <c r="O96" s="24"/>
      <c r="P96" s="24"/>
      <c r="Q96" s="24"/>
      <c r="R96" s="24"/>
      <c r="S96" s="24"/>
      <c r="T96" s="57"/>
      <c r="AT96" s="6" t="s">
        <v>159</v>
      </c>
      <c r="AU96" s="6" t="s">
        <v>21</v>
      </c>
    </row>
    <row r="97" spans="2:65" s="6" customFormat="1" ht="15.75" customHeight="1" x14ac:dyDescent="0.3">
      <c r="B97" s="23"/>
      <c r="C97" s="145" t="s">
        <v>80</v>
      </c>
      <c r="D97" s="145" t="s">
        <v>154</v>
      </c>
      <c r="E97" s="146" t="s">
        <v>1206</v>
      </c>
      <c r="F97" s="147" t="s">
        <v>1207</v>
      </c>
      <c r="G97" s="148" t="s">
        <v>529</v>
      </c>
      <c r="H97" s="149">
        <v>50</v>
      </c>
      <c r="I97" s="150"/>
      <c r="J97" s="151">
        <f>ROUND($I$97*$H$97,2)</f>
        <v>0</v>
      </c>
      <c r="K97" s="147"/>
      <c r="L97" s="43"/>
      <c r="M97" s="152"/>
      <c r="N97" s="153" t="s">
        <v>43</v>
      </c>
      <c r="O97" s="24"/>
      <c r="P97" s="154">
        <f>$O$97*$H$97</f>
        <v>0</v>
      </c>
      <c r="Q97" s="154">
        <v>0</v>
      </c>
      <c r="R97" s="154">
        <f>$Q$97*$H$97</f>
        <v>0</v>
      </c>
      <c r="S97" s="154">
        <v>0</v>
      </c>
      <c r="T97" s="155">
        <f>$S$97*$H$97</f>
        <v>0</v>
      </c>
      <c r="AR97" s="89" t="s">
        <v>158</v>
      </c>
      <c r="AT97" s="89" t="s">
        <v>154</v>
      </c>
      <c r="AU97" s="89" t="s">
        <v>21</v>
      </c>
      <c r="AY97" s="6" t="s">
        <v>149</v>
      </c>
      <c r="BE97" s="156">
        <f>IF($N$97="základní",$J$97,0)</f>
        <v>0</v>
      </c>
      <c r="BF97" s="156">
        <f>IF($N$97="snížená",$J$97,0)</f>
        <v>0</v>
      </c>
      <c r="BG97" s="156">
        <f>IF($N$97="zákl. přenesená",$J$97,0)</f>
        <v>0</v>
      </c>
      <c r="BH97" s="156">
        <f>IF($N$97="sníž. přenesená",$J$97,0)</f>
        <v>0</v>
      </c>
      <c r="BI97" s="156">
        <f>IF($N$97="nulová",$J$97,0)</f>
        <v>0</v>
      </c>
      <c r="BJ97" s="89" t="s">
        <v>21</v>
      </c>
      <c r="BK97" s="156">
        <f>ROUND($I$97*$H$97,2)</f>
        <v>0</v>
      </c>
      <c r="BL97" s="89" t="s">
        <v>158</v>
      </c>
      <c r="BM97" s="89" t="s">
        <v>80</v>
      </c>
    </row>
    <row r="98" spans="2:65" s="6" customFormat="1" ht="16.5" customHeight="1" x14ac:dyDescent="0.3">
      <c r="B98" s="23"/>
      <c r="C98" s="24"/>
      <c r="D98" s="157" t="s">
        <v>159</v>
      </c>
      <c r="E98" s="24"/>
      <c r="F98" s="158" t="s">
        <v>1207</v>
      </c>
      <c r="G98" s="24"/>
      <c r="H98" s="24"/>
      <c r="J98" s="24"/>
      <c r="K98" s="24"/>
      <c r="L98" s="43"/>
      <c r="M98" s="56"/>
      <c r="N98" s="24"/>
      <c r="O98" s="24"/>
      <c r="P98" s="24"/>
      <c r="Q98" s="24"/>
      <c r="R98" s="24"/>
      <c r="S98" s="24"/>
      <c r="T98" s="57"/>
      <c r="AT98" s="6" t="s">
        <v>159</v>
      </c>
      <c r="AU98" s="6" t="s">
        <v>21</v>
      </c>
    </row>
    <row r="99" spans="2:65" s="132" customFormat="1" ht="37.5" customHeight="1" x14ac:dyDescent="0.35">
      <c r="B99" s="133"/>
      <c r="C99" s="134"/>
      <c r="D99" s="134" t="s">
        <v>71</v>
      </c>
      <c r="E99" s="135" t="s">
        <v>152</v>
      </c>
      <c r="F99" s="135" t="s">
        <v>1208</v>
      </c>
      <c r="G99" s="134"/>
      <c r="H99" s="134"/>
      <c r="J99" s="136">
        <f>$BK$99</f>
        <v>0</v>
      </c>
      <c r="K99" s="134"/>
      <c r="L99" s="137"/>
      <c r="M99" s="138"/>
      <c r="N99" s="134"/>
      <c r="O99" s="134"/>
      <c r="P99" s="139">
        <f>SUM($P$100:$P$111)</f>
        <v>0</v>
      </c>
      <c r="Q99" s="134"/>
      <c r="R99" s="139">
        <f>SUM($R$100:$R$111)</f>
        <v>0</v>
      </c>
      <c r="S99" s="134"/>
      <c r="T99" s="140">
        <f>SUM($T$100:$T$111)</f>
        <v>0</v>
      </c>
      <c r="AR99" s="141" t="s">
        <v>21</v>
      </c>
      <c r="AT99" s="141" t="s">
        <v>71</v>
      </c>
      <c r="AU99" s="141" t="s">
        <v>72</v>
      </c>
      <c r="AY99" s="141" t="s">
        <v>149</v>
      </c>
      <c r="BK99" s="142">
        <f>SUM($BK$100:$BK$111)</f>
        <v>0</v>
      </c>
    </row>
    <row r="100" spans="2:65" s="6" customFormat="1" ht="15.75" customHeight="1" x14ac:dyDescent="0.3">
      <c r="B100" s="23"/>
      <c r="C100" s="145" t="s">
        <v>21</v>
      </c>
      <c r="D100" s="145" t="s">
        <v>154</v>
      </c>
      <c r="E100" s="146" t="s">
        <v>1209</v>
      </c>
      <c r="F100" s="147" t="s">
        <v>1210</v>
      </c>
      <c r="G100" s="148" t="s">
        <v>649</v>
      </c>
      <c r="H100" s="149">
        <v>0.66600000000000004</v>
      </c>
      <c r="I100" s="150"/>
      <c r="J100" s="151">
        <f>ROUND($I$100*$H$100,2)</f>
        <v>0</v>
      </c>
      <c r="K100" s="147"/>
      <c r="L100" s="43"/>
      <c r="M100" s="152"/>
      <c r="N100" s="153" t="s">
        <v>43</v>
      </c>
      <c r="O100" s="24"/>
      <c r="P100" s="154">
        <f>$O$100*$H$100</f>
        <v>0</v>
      </c>
      <c r="Q100" s="154">
        <v>0</v>
      </c>
      <c r="R100" s="154">
        <f>$Q$100*$H$100</f>
        <v>0</v>
      </c>
      <c r="S100" s="154">
        <v>0</v>
      </c>
      <c r="T100" s="155">
        <f>$S$100*$H$100</f>
        <v>0</v>
      </c>
      <c r="AR100" s="89" t="s">
        <v>158</v>
      </c>
      <c r="AT100" s="89" t="s">
        <v>154</v>
      </c>
      <c r="AU100" s="89" t="s">
        <v>21</v>
      </c>
      <c r="AY100" s="6" t="s">
        <v>149</v>
      </c>
      <c r="BE100" s="156">
        <f>IF($N$100="základní",$J$100,0)</f>
        <v>0</v>
      </c>
      <c r="BF100" s="156">
        <f>IF($N$100="snížená",$J$100,0)</f>
        <v>0</v>
      </c>
      <c r="BG100" s="156">
        <f>IF($N$100="zákl. přenesená",$J$100,0)</f>
        <v>0</v>
      </c>
      <c r="BH100" s="156">
        <f>IF($N$100="sníž. přenesená",$J$100,0)</f>
        <v>0</v>
      </c>
      <c r="BI100" s="156">
        <f>IF($N$100="nulová",$J$100,0)</f>
        <v>0</v>
      </c>
      <c r="BJ100" s="89" t="s">
        <v>21</v>
      </c>
      <c r="BK100" s="156">
        <f>ROUND($I$100*$H$100,2)</f>
        <v>0</v>
      </c>
      <c r="BL100" s="89" t="s">
        <v>158</v>
      </c>
      <c r="BM100" s="89" t="s">
        <v>162</v>
      </c>
    </row>
    <row r="101" spans="2:65" s="6" customFormat="1" ht="16.5" customHeight="1" x14ac:dyDescent="0.3">
      <c r="B101" s="23"/>
      <c r="C101" s="24"/>
      <c r="D101" s="157" t="s">
        <v>159</v>
      </c>
      <c r="E101" s="24"/>
      <c r="F101" s="158" t="s">
        <v>1210</v>
      </c>
      <c r="G101" s="24"/>
      <c r="H101" s="24"/>
      <c r="J101" s="24"/>
      <c r="K101" s="24"/>
      <c r="L101" s="43"/>
      <c r="M101" s="56"/>
      <c r="N101" s="24"/>
      <c r="O101" s="24"/>
      <c r="P101" s="24"/>
      <c r="Q101" s="24"/>
      <c r="R101" s="24"/>
      <c r="S101" s="24"/>
      <c r="T101" s="57"/>
      <c r="AT101" s="6" t="s">
        <v>159</v>
      </c>
      <c r="AU101" s="6" t="s">
        <v>21</v>
      </c>
    </row>
    <row r="102" spans="2:65" s="6" customFormat="1" ht="15.75" customHeight="1" x14ac:dyDescent="0.3">
      <c r="B102" s="23"/>
      <c r="C102" s="145" t="s">
        <v>80</v>
      </c>
      <c r="D102" s="145" t="s">
        <v>154</v>
      </c>
      <c r="E102" s="146" t="s">
        <v>1211</v>
      </c>
      <c r="F102" s="147" t="s">
        <v>1212</v>
      </c>
      <c r="G102" s="148" t="s">
        <v>649</v>
      </c>
      <c r="H102" s="149">
        <v>33.299999999999997</v>
      </c>
      <c r="I102" s="150"/>
      <c r="J102" s="151">
        <f>ROUND($I$102*$H$102,2)</f>
        <v>0</v>
      </c>
      <c r="K102" s="147"/>
      <c r="L102" s="43"/>
      <c r="M102" s="152"/>
      <c r="N102" s="153" t="s">
        <v>43</v>
      </c>
      <c r="O102" s="24"/>
      <c r="P102" s="154">
        <f>$O$102*$H$102</f>
        <v>0</v>
      </c>
      <c r="Q102" s="154">
        <v>0</v>
      </c>
      <c r="R102" s="154">
        <f>$Q$102*$H$102</f>
        <v>0</v>
      </c>
      <c r="S102" s="154">
        <v>0</v>
      </c>
      <c r="T102" s="155">
        <f>$S$102*$H$102</f>
        <v>0</v>
      </c>
      <c r="AR102" s="89" t="s">
        <v>158</v>
      </c>
      <c r="AT102" s="89" t="s">
        <v>154</v>
      </c>
      <c r="AU102" s="89" t="s">
        <v>21</v>
      </c>
      <c r="AY102" s="6" t="s">
        <v>149</v>
      </c>
      <c r="BE102" s="156">
        <f>IF($N$102="základní",$J$102,0)</f>
        <v>0</v>
      </c>
      <c r="BF102" s="156">
        <f>IF($N$102="snížená",$J$102,0)</f>
        <v>0</v>
      </c>
      <c r="BG102" s="156">
        <f>IF($N$102="zákl. přenesená",$J$102,0)</f>
        <v>0</v>
      </c>
      <c r="BH102" s="156">
        <f>IF($N$102="sníž. přenesená",$J$102,0)</f>
        <v>0</v>
      </c>
      <c r="BI102" s="156">
        <f>IF($N$102="nulová",$J$102,0)</f>
        <v>0</v>
      </c>
      <c r="BJ102" s="89" t="s">
        <v>21</v>
      </c>
      <c r="BK102" s="156">
        <f>ROUND($I$102*$H$102,2)</f>
        <v>0</v>
      </c>
      <c r="BL102" s="89" t="s">
        <v>158</v>
      </c>
      <c r="BM102" s="89" t="s">
        <v>158</v>
      </c>
    </row>
    <row r="103" spans="2:65" s="6" customFormat="1" ht="16.5" customHeight="1" x14ac:dyDescent="0.3">
      <c r="B103" s="23"/>
      <c r="C103" s="24"/>
      <c r="D103" s="157" t="s">
        <v>159</v>
      </c>
      <c r="E103" s="24"/>
      <c r="F103" s="158" t="s">
        <v>1212</v>
      </c>
      <c r="G103" s="24"/>
      <c r="H103" s="24"/>
      <c r="J103" s="24"/>
      <c r="K103" s="24"/>
      <c r="L103" s="43"/>
      <c r="M103" s="56"/>
      <c r="N103" s="24"/>
      <c r="O103" s="24"/>
      <c r="P103" s="24"/>
      <c r="Q103" s="24"/>
      <c r="R103" s="24"/>
      <c r="S103" s="24"/>
      <c r="T103" s="57"/>
      <c r="AT103" s="6" t="s">
        <v>159</v>
      </c>
      <c r="AU103" s="6" t="s">
        <v>21</v>
      </c>
    </row>
    <row r="104" spans="2:65" s="6" customFormat="1" ht="15.75" customHeight="1" x14ac:dyDescent="0.3">
      <c r="B104" s="23"/>
      <c r="C104" s="145" t="s">
        <v>162</v>
      </c>
      <c r="D104" s="145" t="s">
        <v>154</v>
      </c>
      <c r="E104" s="146" t="s">
        <v>1213</v>
      </c>
      <c r="F104" s="147" t="s">
        <v>1214</v>
      </c>
      <c r="G104" s="148" t="s">
        <v>649</v>
      </c>
      <c r="H104" s="149">
        <v>0.66600000000000004</v>
      </c>
      <c r="I104" s="150"/>
      <c r="J104" s="151">
        <f>ROUND($I$104*$H$104,2)</f>
        <v>0</v>
      </c>
      <c r="K104" s="147"/>
      <c r="L104" s="43"/>
      <c r="M104" s="152"/>
      <c r="N104" s="153" t="s">
        <v>43</v>
      </c>
      <c r="O104" s="24"/>
      <c r="P104" s="154">
        <f>$O$104*$H$104</f>
        <v>0</v>
      </c>
      <c r="Q104" s="154">
        <v>0</v>
      </c>
      <c r="R104" s="154">
        <f>$Q$104*$H$104</f>
        <v>0</v>
      </c>
      <c r="S104" s="154">
        <v>0</v>
      </c>
      <c r="T104" s="155">
        <f>$S$104*$H$104</f>
        <v>0</v>
      </c>
      <c r="AR104" s="89" t="s">
        <v>158</v>
      </c>
      <c r="AT104" s="89" t="s">
        <v>154</v>
      </c>
      <c r="AU104" s="89" t="s">
        <v>21</v>
      </c>
      <c r="AY104" s="6" t="s">
        <v>149</v>
      </c>
      <c r="BE104" s="156">
        <f>IF($N$104="základní",$J$104,0)</f>
        <v>0</v>
      </c>
      <c r="BF104" s="156">
        <f>IF($N$104="snížená",$J$104,0)</f>
        <v>0</v>
      </c>
      <c r="BG104" s="156">
        <f>IF($N$104="zákl. přenesená",$J$104,0)</f>
        <v>0</v>
      </c>
      <c r="BH104" s="156">
        <f>IF($N$104="sníž. přenesená",$J$104,0)</f>
        <v>0</v>
      </c>
      <c r="BI104" s="156">
        <f>IF($N$104="nulová",$J$104,0)</f>
        <v>0</v>
      </c>
      <c r="BJ104" s="89" t="s">
        <v>21</v>
      </c>
      <c r="BK104" s="156">
        <f>ROUND($I$104*$H$104,2)</f>
        <v>0</v>
      </c>
      <c r="BL104" s="89" t="s">
        <v>158</v>
      </c>
      <c r="BM104" s="89" t="s">
        <v>168</v>
      </c>
    </row>
    <row r="105" spans="2:65" s="6" customFormat="1" ht="16.5" customHeight="1" x14ac:dyDescent="0.3">
      <c r="B105" s="23"/>
      <c r="C105" s="24"/>
      <c r="D105" s="157" t="s">
        <v>159</v>
      </c>
      <c r="E105" s="24"/>
      <c r="F105" s="158" t="s">
        <v>1214</v>
      </c>
      <c r="G105" s="24"/>
      <c r="H105" s="24"/>
      <c r="J105" s="24"/>
      <c r="K105" s="24"/>
      <c r="L105" s="43"/>
      <c r="M105" s="56"/>
      <c r="N105" s="24"/>
      <c r="O105" s="24"/>
      <c r="P105" s="24"/>
      <c r="Q105" s="24"/>
      <c r="R105" s="24"/>
      <c r="S105" s="24"/>
      <c r="T105" s="57"/>
      <c r="AT105" s="6" t="s">
        <v>159</v>
      </c>
      <c r="AU105" s="6" t="s">
        <v>21</v>
      </c>
    </row>
    <row r="106" spans="2:65" s="6" customFormat="1" ht="15.75" customHeight="1" x14ac:dyDescent="0.3">
      <c r="B106" s="23"/>
      <c r="C106" s="145" t="s">
        <v>158</v>
      </c>
      <c r="D106" s="145" t="s">
        <v>154</v>
      </c>
      <c r="E106" s="146" t="s">
        <v>1215</v>
      </c>
      <c r="F106" s="147" t="s">
        <v>1216</v>
      </c>
      <c r="G106" s="148" t="s">
        <v>649</v>
      </c>
      <c r="H106" s="149">
        <v>1.4999999999999999E-2</v>
      </c>
      <c r="I106" s="150"/>
      <c r="J106" s="151">
        <f>ROUND($I$106*$H$106,2)</f>
        <v>0</v>
      </c>
      <c r="K106" s="147"/>
      <c r="L106" s="43"/>
      <c r="M106" s="152"/>
      <c r="N106" s="153" t="s">
        <v>43</v>
      </c>
      <c r="O106" s="24"/>
      <c r="P106" s="154">
        <f>$O$106*$H$106</f>
        <v>0</v>
      </c>
      <c r="Q106" s="154">
        <v>0</v>
      </c>
      <c r="R106" s="154">
        <f>$Q$106*$H$106</f>
        <v>0</v>
      </c>
      <c r="S106" s="154">
        <v>0</v>
      </c>
      <c r="T106" s="155">
        <f>$S$106*$H$106</f>
        <v>0</v>
      </c>
      <c r="AR106" s="89" t="s">
        <v>158</v>
      </c>
      <c r="AT106" s="89" t="s">
        <v>154</v>
      </c>
      <c r="AU106" s="89" t="s">
        <v>21</v>
      </c>
      <c r="AY106" s="6" t="s">
        <v>149</v>
      </c>
      <c r="BE106" s="156">
        <f>IF($N$106="základní",$J$106,0)</f>
        <v>0</v>
      </c>
      <c r="BF106" s="156">
        <f>IF($N$106="snížená",$J$106,0)</f>
        <v>0</v>
      </c>
      <c r="BG106" s="156">
        <f>IF($N$106="zákl. přenesená",$J$106,0)</f>
        <v>0</v>
      </c>
      <c r="BH106" s="156">
        <f>IF($N$106="sníž. přenesená",$J$106,0)</f>
        <v>0</v>
      </c>
      <c r="BI106" s="156">
        <f>IF($N$106="nulová",$J$106,0)</f>
        <v>0</v>
      </c>
      <c r="BJ106" s="89" t="s">
        <v>21</v>
      </c>
      <c r="BK106" s="156">
        <f>ROUND($I$106*$H$106,2)</f>
        <v>0</v>
      </c>
      <c r="BL106" s="89" t="s">
        <v>158</v>
      </c>
      <c r="BM106" s="89" t="s">
        <v>171</v>
      </c>
    </row>
    <row r="107" spans="2:65" s="6" customFormat="1" ht="16.5" customHeight="1" x14ac:dyDescent="0.3">
      <c r="B107" s="23"/>
      <c r="C107" s="24"/>
      <c r="D107" s="157" t="s">
        <v>159</v>
      </c>
      <c r="E107" s="24"/>
      <c r="F107" s="158" t="s">
        <v>1216</v>
      </c>
      <c r="G107" s="24"/>
      <c r="H107" s="24"/>
      <c r="J107" s="24"/>
      <c r="K107" s="24"/>
      <c r="L107" s="43"/>
      <c r="M107" s="56"/>
      <c r="N107" s="24"/>
      <c r="O107" s="24"/>
      <c r="P107" s="24"/>
      <c r="Q107" s="24"/>
      <c r="R107" s="24"/>
      <c r="S107" s="24"/>
      <c r="T107" s="57"/>
      <c r="AT107" s="6" t="s">
        <v>159</v>
      </c>
      <c r="AU107" s="6" t="s">
        <v>21</v>
      </c>
    </row>
    <row r="108" spans="2:65" s="6" customFormat="1" ht="15.75" customHeight="1" x14ac:dyDescent="0.3">
      <c r="B108" s="23"/>
      <c r="C108" s="145" t="s">
        <v>168</v>
      </c>
      <c r="D108" s="145" t="s">
        <v>154</v>
      </c>
      <c r="E108" s="146" t="s">
        <v>857</v>
      </c>
      <c r="F108" s="147" t="s">
        <v>858</v>
      </c>
      <c r="G108" s="148" t="s">
        <v>649</v>
      </c>
      <c r="H108" s="149">
        <v>1E-3</v>
      </c>
      <c r="I108" s="150"/>
      <c r="J108" s="151">
        <f>ROUND($I$108*$H$108,2)</f>
        <v>0</v>
      </c>
      <c r="K108" s="147"/>
      <c r="L108" s="43"/>
      <c r="M108" s="152"/>
      <c r="N108" s="153" t="s">
        <v>43</v>
      </c>
      <c r="O108" s="24"/>
      <c r="P108" s="154">
        <f>$O$108*$H$108</f>
        <v>0</v>
      </c>
      <c r="Q108" s="154">
        <v>0</v>
      </c>
      <c r="R108" s="154">
        <f>$Q$108*$H$108</f>
        <v>0</v>
      </c>
      <c r="S108" s="154">
        <v>0</v>
      </c>
      <c r="T108" s="155">
        <f>$S$108*$H$108</f>
        <v>0</v>
      </c>
      <c r="AR108" s="89" t="s">
        <v>158</v>
      </c>
      <c r="AT108" s="89" t="s">
        <v>154</v>
      </c>
      <c r="AU108" s="89" t="s">
        <v>21</v>
      </c>
      <c r="AY108" s="6" t="s">
        <v>149</v>
      </c>
      <c r="BE108" s="156">
        <f>IF($N$108="základní",$J$108,0)</f>
        <v>0</v>
      </c>
      <c r="BF108" s="156">
        <f>IF($N$108="snížená",$J$108,0)</f>
        <v>0</v>
      </c>
      <c r="BG108" s="156">
        <f>IF($N$108="zákl. přenesená",$J$108,0)</f>
        <v>0</v>
      </c>
      <c r="BH108" s="156">
        <f>IF($N$108="sníž. přenesená",$J$108,0)</f>
        <v>0</v>
      </c>
      <c r="BI108" s="156">
        <f>IF($N$108="nulová",$J$108,0)</f>
        <v>0</v>
      </c>
      <c r="BJ108" s="89" t="s">
        <v>21</v>
      </c>
      <c r="BK108" s="156">
        <f>ROUND($I$108*$H$108,2)</f>
        <v>0</v>
      </c>
      <c r="BL108" s="89" t="s">
        <v>158</v>
      </c>
      <c r="BM108" s="89" t="s">
        <v>174</v>
      </c>
    </row>
    <row r="109" spans="2:65" s="6" customFormat="1" ht="16.5" customHeight="1" x14ac:dyDescent="0.3">
      <c r="B109" s="23"/>
      <c r="C109" s="24"/>
      <c r="D109" s="157" t="s">
        <v>159</v>
      </c>
      <c r="E109" s="24"/>
      <c r="F109" s="158" t="s">
        <v>858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159</v>
      </c>
      <c r="AU109" s="6" t="s">
        <v>21</v>
      </c>
    </row>
    <row r="110" spans="2:65" s="6" customFormat="1" ht="15.75" customHeight="1" x14ac:dyDescent="0.3">
      <c r="B110" s="23"/>
      <c r="C110" s="145" t="s">
        <v>171</v>
      </c>
      <c r="D110" s="145" t="s">
        <v>154</v>
      </c>
      <c r="E110" s="146" t="s">
        <v>1217</v>
      </c>
      <c r="F110" s="147" t="s">
        <v>1218</v>
      </c>
      <c r="G110" s="148" t="s">
        <v>649</v>
      </c>
      <c r="H110" s="149">
        <v>0.65</v>
      </c>
      <c r="I110" s="150"/>
      <c r="J110" s="151">
        <f>ROUND($I$110*$H$110,2)</f>
        <v>0</v>
      </c>
      <c r="K110" s="147"/>
      <c r="L110" s="43"/>
      <c r="M110" s="152"/>
      <c r="N110" s="153" t="s">
        <v>43</v>
      </c>
      <c r="O110" s="24"/>
      <c r="P110" s="154">
        <f>$O$110*$H$110</f>
        <v>0</v>
      </c>
      <c r="Q110" s="154">
        <v>0</v>
      </c>
      <c r="R110" s="154">
        <f>$Q$110*$H$110</f>
        <v>0</v>
      </c>
      <c r="S110" s="154">
        <v>0</v>
      </c>
      <c r="T110" s="155">
        <f>$S$110*$H$110</f>
        <v>0</v>
      </c>
      <c r="AR110" s="89" t="s">
        <v>158</v>
      </c>
      <c r="AT110" s="89" t="s">
        <v>154</v>
      </c>
      <c r="AU110" s="89" t="s">
        <v>21</v>
      </c>
      <c r="AY110" s="6" t="s">
        <v>149</v>
      </c>
      <c r="BE110" s="156">
        <f>IF($N$110="základní",$J$110,0)</f>
        <v>0</v>
      </c>
      <c r="BF110" s="156">
        <f>IF($N$110="snížená",$J$110,0)</f>
        <v>0</v>
      </c>
      <c r="BG110" s="156">
        <f>IF($N$110="zákl. přenesená",$J$110,0)</f>
        <v>0</v>
      </c>
      <c r="BH110" s="156">
        <f>IF($N$110="sníž. přenesená",$J$110,0)</f>
        <v>0</v>
      </c>
      <c r="BI110" s="156">
        <f>IF($N$110="nulová",$J$110,0)</f>
        <v>0</v>
      </c>
      <c r="BJ110" s="89" t="s">
        <v>21</v>
      </c>
      <c r="BK110" s="156">
        <f>ROUND($I$110*$H$110,2)</f>
        <v>0</v>
      </c>
      <c r="BL110" s="89" t="s">
        <v>158</v>
      </c>
      <c r="BM110" s="89" t="s">
        <v>177</v>
      </c>
    </row>
    <row r="111" spans="2:65" s="6" customFormat="1" ht="16.5" customHeight="1" x14ac:dyDescent="0.3">
      <c r="B111" s="23"/>
      <c r="C111" s="24"/>
      <c r="D111" s="157" t="s">
        <v>159</v>
      </c>
      <c r="E111" s="24"/>
      <c r="F111" s="158" t="s">
        <v>1218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159</v>
      </c>
      <c r="AU111" s="6" t="s">
        <v>21</v>
      </c>
    </row>
    <row r="112" spans="2:65" s="132" customFormat="1" ht="37.5" customHeight="1" x14ac:dyDescent="0.35">
      <c r="B112" s="133"/>
      <c r="C112" s="134"/>
      <c r="D112" s="134" t="s">
        <v>71</v>
      </c>
      <c r="E112" s="135" t="s">
        <v>219</v>
      </c>
      <c r="F112" s="135" t="s">
        <v>1219</v>
      </c>
      <c r="G112" s="134"/>
      <c r="H112" s="134"/>
      <c r="J112" s="136">
        <f>$BK$112</f>
        <v>0</v>
      </c>
      <c r="K112" s="134"/>
      <c r="L112" s="137"/>
      <c r="M112" s="138"/>
      <c r="N112" s="134"/>
      <c r="O112" s="134"/>
      <c r="P112" s="139">
        <f>SUM($P$113:$P$144)</f>
        <v>0</v>
      </c>
      <c r="Q112" s="134"/>
      <c r="R112" s="139">
        <f>SUM($R$113:$R$144)</f>
        <v>0</v>
      </c>
      <c r="S112" s="134"/>
      <c r="T112" s="140">
        <f>SUM($T$113:$T$144)</f>
        <v>0</v>
      </c>
      <c r="AR112" s="141" t="s">
        <v>21</v>
      </c>
      <c r="AT112" s="141" t="s">
        <v>71</v>
      </c>
      <c r="AU112" s="141" t="s">
        <v>72</v>
      </c>
      <c r="AY112" s="141" t="s">
        <v>149</v>
      </c>
      <c r="BK112" s="142">
        <f>SUM($BK$113:$BK$144)</f>
        <v>0</v>
      </c>
    </row>
    <row r="113" spans="2:65" s="6" customFormat="1" ht="15.75" customHeight="1" x14ac:dyDescent="0.3">
      <c r="B113" s="23"/>
      <c r="C113" s="145" t="s">
        <v>21</v>
      </c>
      <c r="D113" s="145" t="s">
        <v>154</v>
      </c>
      <c r="E113" s="146" t="s">
        <v>1220</v>
      </c>
      <c r="F113" s="147" t="s">
        <v>1221</v>
      </c>
      <c r="G113" s="148" t="s">
        <v>272</v>
      </c>
      <c r="H113" s="149">
        <v>2.8</v>
      </c>
      <c r="I113" s="150"/>
      <c r="J113" s="151">
        <f>ROUND($I$113*$H$113,2)</f>
        <v>0</v>
      </c>
      <c r="K113" s="147"/>
      <c r="L113" s="43"/>
      <c r="M113" s="152"/>
      <c r="N113" s="153" t="s">
        <v>43</v>
      </c>
      <c r="O113" s="24"/>
      <c r="P113" s="154">
        <f>$O$113*$H$113</f>
        <v>0</v>
      </c>
      <c r="Q113" s="154">
        <v>0</v>
      </c>
      <c r="R113" s="154">
        <f>$Q$113*$H$113</f>
        <v>0</v>
      </c>
      <c r="S113" s="154">
        <v>0</v>
      </c>
      <c r="T113" s="155">
        <f>$S$113*$H$113</f>
        <v>0</v>
      </c>
      <c r="AR113" s="89" t="s">
        <v>158</v>
      </c>
      <c r="AT113" s="89" t="s">
        <v>154</v>
      </c>
      <c r="AU113" s="89" t="s">
        <v>21</v>
      </c>
      <c r="AY113" s="6" t="s">
        <v>149</v>
      </c>
      <c r="BE113" s="156">
        <f>IF($N$113="základní",$J$113,0)</f>
        <v>0</v>
      </c>
      <c r="BF113" s="156">
        <f>IF($N$113="snížená",$J$113,0)</f>
        <v>0</v>
      </c>
      <c r="BG113" s="156">
        <f>IF($N$113="zákl. přenesená",$J$113,0)</f>
        <v>0</v>
      </c>
      <c r="BH113" s="156">
        <f>IF($N$113="sníž. přenesená",$J$113,0)</f>
        <v>0</v>
      </c>
      <c r="BI113" s="156">
        <f>IF($N$113="nulová",$J$113,0)</f>
        <v>0</v>
      </c>
      <c r="BJ113" s="89" t="s">
        <v>21</v>
      </c>
      <c r="BK113" s="156">
        <f>ROUND($I$113*$H$113,2)</f>
        <v>0</v>
      </c>
      <c r="BL113" s="89" t="s">
        <v>158</v>
      </c>
      <c r="BM113" s="89" t="s">
        <v>180</v>
      </c>
    </row>
    <row r="114" spans="2:65" s="6" customFormat="1" ht="16.5" customHeight="1" x14ac:dyDescent="0.3">
      <c r="B114" s="23"/>
      <c r="C114" s="24"/>
      <c r="D114" s="157" t="s">
        <v>159</v>
      </c>
      <c r="E114" s="24"/>
      <c r="F114" s="158" t="s">
        <v>1221</v>
      </c>
      <c r="G114" s="24"/>
      <c r="H114" s="24"/>
      <c r="J114" s="24"/>
      <c r="K114" s="24"/>
      <c r="L114" s="43"/>
      <c r="M114" s="56"/>
      <c r="N114" s="24"/>
      <c r="O114" s="24"/>
      <c r="P114" s="24"/>
      <c r="Q114" s="24"/>
      <c r="R114" s="24"/>
      <c r="S114" s="24"/>
      <c r="T114" s="57"/>
      <c r="AT114" s="6" t="s">
        <v>159</v>
      </c>
      <c r="AU114" s="6" t="s">
        <v>21</v>
      </c>
    </row>
    <row r="115" spans="2:65" s="6" customFormat="1" ht="15.75" customHeight="1" x14ac:dyDescent="0.3">
      <c r="B115" s="23"/>
      <c r="C115" s="145" t="s">
        <v>80</v>
      </c>
      <c r="D115" s="145" t="s">
        <v>154</v>
      </c>
      <c r="E115" s="146" t="s">
        <v>1222</v>
      </c>
      <c r="F115" s="147" t="s">
        <v>1223</v>
      </c>
      <c r="G115" s="148" t="s">
        <v>272</v>
      </c>
      <c r="H115" s="149">
        <v>11.2</v>
      </c>
      <c r="I115" s="150"/>
      <c r="J115" s="151">
        <f>ROUND($I$115*$H$115,2)</f>
        <v>0</v>
      </c>
      <c r="K115" s="147"/>
      <c r="L115" s="43"/>
      <c r="M115" s="152"/>
      <c r="N115" s="153" t="s">
        <v>43</v>
      </c>
      <c r="O115" s="24"/>
      <c r="P115" s="154">
        <f>$O$115*$H$115</f>
        <v>0</v>
      </c>
      <c r="Q115" s="154">
        <v>0</v>
      </c>
      <c r="R115" s="154">
        <f>$Q$115*$H$115</f>
        <v>0</v>
      </c>
      <c r="S115" s="154">
        <v>0</v>
      </c>
      <c r="T115" s="155">
        <f>$S$115*$H$115</f>
        <v>0</v>
      </c>
      <c r="AR115" s="89" t="s">
        <v>158</v>
      </c>
      <c r="AT115" s="89" t="s">
        <v>154</v>
      </c>
      <c r="AU115" s="89" t="s">
        <v>21</v>
      </c>
      <c r="AY115" s="6" t="s">
        <v>149</v>
      </c>
      <c r="BE115" s="156">
        <f>IF($N$115="základní",$J$115,0)</f>
        <v>0</v>
      </c>
      <c r="BF115" s="156">
        <f>IF($N$115="snížená",$J$115,0)</f>
        <v>0</v>
      </c>
      <c r="BG115" s="156">
        <f>IF($N$115="zákl. přenesená",$J$115,0)</f>
        <v>0</v>
      </c>
      <c r="BH115" s="156">
        <f>IF($N$115="sníž. přenesená",$J$115,0)</f>
        <v>0</v>
      </c>
      <c r="BI115" s="156">
        <f>IF($N$115="nulová",$J$115,0)</f>
        <v>0</v>
      </c>
      <c r="BJ115" s="89" t="s">
        <v>21</v>
      </c>
      <c r="BK115" s="156">
        <f>ROUND($I$115*$H$115,2)</f>
        <v>0</v>
      </c>
      <c r="BL115" s="89" t="s">
        <v>158</v>
      </c>
      <c r="BM115" s="89" t="s">
        <v>26</v>
      </c>
    </row>
    <row r="116" spans="2:65" s="6" customFormat="1" ht="16.5" customHeight="1" x14ac:dyDescent="0.3">
      <c r="B116" s="23"/>
      <c r="C116" s="24"/>
      <c r="D116" s="157" t="s">
        <v>159</v>
      </c>
      <c r="E116" s="24"/>
      <c r="F116" s="158" t="s">
        <v>1223</v>
      </c>
      <c r="G116" s="24"/>
      <c r="H116" s="24"/>
      <c r="J116" s="24"/>
      <c r="K116" s="24"/>
      <c r="L116" s="43"/>
      <c r="M116" s="56"/>
      <c r="N116" s="24"/>
      <c r="O116" s="24"/>
      <c r="P116" s="24"/>
      <c r="Q116" s="24"/>
      <c r="R116" s="24"/>
      <c r="S116" s="24"/>
      <c r="T116" s="57"/>
      <c r="AT116" s="6" t="s">
        <v>159</v>
      </c>
      <c r="AU116" s="6" t="s">
        <v>21</v>
      </c>
    </row>
    <row r="117" spans="2:65" s="6" customFormat="1" ht="15.75" customHeight="1" x14ac:dyDescent="0.3">
      <c r="B117" s="23"/>
      <c r="C117" s="145" t="s">
        <v>162</v>
      </c>
      <c r="D117" s="145" t="s">
        <v>154</v>
      </c>
      <c r="E117" s="146" t="s">
        <v>1224</v>
      </c>
      <c r="F117" s="147" t="s">
        <v>1225</v>
      </c>
      <c r="G117" s="148" t="s">
        <v>559</v>
      </c>
      <c r="H117" s="149">
        <v>5.2530000000000001</v>
      </c>
      <c r="I117" s="150"/>
      <c r="J117" s="151">
        <f>ROUND($I$117*$H$117,2)</f>
        <v>0</v>
      </c>
      <c r="K117" s="147"/>
      <c r="L117" s="43"/>
      <c r="M117" s="152"/>
      <c r="N117" s="153" t="s">
        <v>43</v>
      </c>
      <c r="O117" s="24"/>
      <c r="P117" s="154">
        <f>$O$117*$H$117</f>
        <v>0</v>
      </c>
      <c r="Q117" s="154">
        <v>0</v>
      </c>
      <c r="R117" s="154">
        <f>$Q$117*$H$117</f>
        <v>0</v>
      </c>
      <c r="S117" s="154">
        <v>0</v>
      </c>
      <c r="T117" s="155">
        <f>$S$117*$H$117</f>
        <v>0</v>
      </c>
      <c r="AR117" s="89" t="s">
        <v>158</v>
      </c>
      <c r="AT117" s="89" t="s">
        <v>154</v>
      </c>
      <c r="AU117" s="89" t="s">
        <v>21</v>
      </c>
      <c r="AY117" s="6" t="s">
        <v>149</v>
      </c>
      <c r="BE117" s="156">
        <f>IF($N$117="základní",$J$117,0)</f>
        <v>0</v>
      </c>
      <c r="BF117" s="156">
        <f>IF($N$117="snížená",$J$117,0)</f>
        <v>0</v>
      </c>
      <c r="BG117" s="156">
        <f>IF($N$117="zákl. přenesená",$J$117,0)</f>
        <v>0</v>
      </c>
      <c r="BH117" s="156">
        <f>IF($N$117="sníž. přenesená",$J$117,0)</f>
        <v>0</v>
      </c>
      <c r="BI117" s="156">
        <f>IF($N$117="nulová",$J$117,0)</f>
        <v>0</v>
      </c>
      <c r="BJ117" s="89" t="s">
        <v>21</v>
      </c>
      <c r="BK117" s="156">
        <f>ROUND($I$117*$H$117,2)</f>
        <v>0</v>
      </c>
      <c r="BL117" s="89" t="s">
        <v>158</v>
      </c>
      <c r="BM117" s="89" t="s">
        <v>185</v>
      </c>
    </row>
    <row r="118" spans="2:65" s="6" customFormat="1" ht="16.5" customHeight="1" x14ac:dyDescent="0.3">
      <c r="B118" s="23"/>
      <c r="C118" s="24"/>
      <c r="D118" s="157" t="s">
        <v>159</v>
      </c>
      <c r="E118" s="24"/>
      <c r="F118" s="158" t="s">
        <v>1225</v>
      </c>
      <c r="G118" s="24"/>
      <c r="H118" s="24"/>
      <c r="J118" s="24"/>
      <c r="K118" s="24"/>
      <c r="L118" s="43"/>
      <c r="M118" s="56"/>
      <c r="N118" s="24"/>
      <c r="O118" s="24"/>
      <c r="P118" s="24"/>
      <c r="Q118" s="24"/>
      <c r="R118" s="24"/>
      <c r="S118" s="24"/>
      <c r="T118" s="57"/>
      <c r="AT118" s="6" t="s">
        <v>159</v>
      </c>
      <c r="AU118" s="6" t="s">
        <v>21</v>
      </c>
    </row>
    <row r="119" spans="2:65" s="6" customFormat="1" ht="15.75" customHeight="1" x14ac:dyDescent="0.3">
      <c r="B119" s="23"/>
      <c r="C119" s="145" t="s">
        <v>158</v>
      </c>
      <c r="D119" s="145" t="s">
        <v>154</v>
      </c>
      <c r="E119" s="146" t="s">
        <v>1226</v>
      </c>
      <c r="F119" s="147" t="s">
        <v>1227</v>
      </c>
      <c r="G119" s="148" t="s">
        <v>649</v>
      </c>
      <c r="H119" s="149">
        <v>1.6E-2</v>
      </c>
      <c r="I119" s="150"/>
      <c r="J119" s="151">
        <f>ROUND($I$119*$H$119,2)</f>
        <v>0</v>
      </c>
      <c r="K119" s="147"/>
      <c r="L119" s="43"/>
      <c r="M119" s="152"/>
      <c r="N119" s="153" t="s">
        <v>43</v>
      </c>
      <c r="O119" s="24"/>
      <c r="P119" s="154">
        <f>$O$119*$H$119</f>
        <v>0</v>
      </c>
      <c r="Q119" s="154">
        <v>0</v>
      </c>
      <c r="R119" s="154">
        <f>$Q$119*$H$119</f>
        <v>0</v>
      </c>
      <c r="S119" s="154">
        <v>0</v>
      </c>
      <c r="T119" s="155">
        <f>$S$119*$H$119</f>
        <v>0</v>
      </c>
      <c r="AR119" s="89" t="s">
        <v>158</v>
      </c>
      <c r="AT119" s="89" t="s">
        <v>154</v>
      </c>
      <c r="AU119" s="89" t="s">
        <v>21</v>
      </c>
      <c r="AY119" s="6" t="s">
        <v>149</v>
      </c>
      <c r="BE119" s="156">
        <f>IF($N$119="základní",$J$119,0)</f>
        <v>0</v>
      </c>
      <c r="BF119" s="156">
        <f>IF($N$119="snížená",$J$119,0)</f>
        <v>0</v>
      </c>
      <c r="BG119" s="156">
        <f>IF($N$119="zákl. přenesená",$J$119,0)</f>
        <v>0</v>
      </c>
      <c r="BH119" s="156">
        <f>IF($N$119="sníž. přenesená",$J$119,0)</f>
        <v>0</v>
      </c>
      <c r="BI119" s="156">
        <f>IF($N$119="nulová",$J$119,0)</f>
        <v>0</v>
      </c>
      <c r="BJ119" s="89" t="s">
        <v>21</v>
      </c>
      <c r="BK119" s="156">
        <f>ROUND($I$119*$H$119,2)</f>
        <v>0</v>
      </c>
      <c r="BL119" s="89" t="s">
        <v>158</v>
      </c>
      <c r="BM119" s="89" t="s">
        <v>188</v>
      </c>
    </row>
    <row r="120" spans="2:65" s="6" customFormat="1" ht="16.5" customHeight="1" x14ac:dyDescent="0.3">
      <c r="B120" s="23"/>
      <c r="C120" s="24"/>
      <c r="D120" s="157" t="s">
        <v>159</v>
      </c>
      <c r="E120" s="24"/>
      <c r="F120" s="158" t="s">
        <v>1227</v>
      </c>
      <c r="G120" s="24"/>
      <c r="H120" s="24"/>
      <c r="J120" s="24"/>
      <c r="K120" s="24"/>
      <c r="L120" s="43"/>
      <c r="M120" s="56"/>
      <c r="N120" s="24"/>
      <c r="O120" s="24"/>
      <c r="P120" s="24"/>
      <c r="Q120" s="24"/>
      <c r="R120" s="24"/>
      <c r="S120" s="24"/>
      <c r="T120" s="57"/>
      <c r="AT120" s="6" t="s">
        <v>159</v>
      </c>
      <c r="AU120" s="6" t="s">
        <v>21</v>
      </c>
    </row>
    <row r="121" spans="2:65" s="6" customFormat="1" ht="15.75" customHeight="1" x14ac:dyDescent="0.3">
      <c r="B121" s="23"/>
      <c r="C121" s="145" t="s">
        <v>168</v>
      </c>
      <c r="D121" s="145" t="s">
        <v>154</v>
      </c>
      <c r="E121" s="146" t="s">
        <v>1228</v>
      </c>
      <c r="F121" s="147" t="s">
        <v>1229</v>
      </c>
      <c r="G121" s="148" t="s">
        <v>272</v>
      </c>
      <c r="H121" s="149">
        <v>102.4</v>
      </c>
      <c r="I121" s="150"/>
      <c r="J121" s="151">
        <f>ROUND($I$121*$H$121,2)</f>
        <v>0</v>
      </c>
      <c r="K121" s="147"/>
      <c r="L121" s="43"/>
      <c r="M121" s="152"/>
      <c r="N121" s="153" t="s">
        <v>43</v>
      </c>
      <c r="O121" s="24"/>
      <c r="P121" s="154">
        <f>$O$121*$H$121</f>
        <v>0</v>
      </c>
      <c r="Q121" s="154">
        <v>0</v>
      </c>
      <c r="R121" s="154">
        <f>$Q$121*$H$121</f>
        <v>0</v>
      </c>
      <c r="S121" s="154">
        <v>0</v>
      </c>
      <c r="T121" s="155">
        <f>$S$121*$H$121</f>
        <v>0</v>
      </c>
      <c r="AR121" s="89" t="s">
        <v>158</v>
      </c>
      <c r="AT121" s="89" t="s">
        <v>154</v>
      </c>
      <c r="AU121" s="89" t="s">
        <v>21</v>
      </c>
      <c r="AY121" s="6" t="s">
        <v>149</v>
      </c>
      <c r="BE121" s="156">
        <f>IF($N$121="základní",$J$121,0)</f>
        <v>0</v>
      </c>
      <c r="BF121" s="156">
        <f>IF($N$121="snížená",$J$121,0)</f>
        <v>0</v>
      </c>
      <c r="BG121" s="156">
        <f>IF($N$121="zákl. přenesená",$J$121,0)</f>
        <v>0</v>
      </c>
      <c r="BH121" s="156">
        <f>IF($N$121="sníž. přenesená",$J$121,0)</f>
        <v>0</v>
      </c>
      <c r="BI121" s="156">
        <f>IF($N$121="nulová",$J$121,0)</f>
        <v>0</v>
      </c>
      <c r="BJ121" s="89" t="s">
        <v>21</v>
      </c>
      <c r="BK121" s="156">
        <f>ROUND($I$121*$H$121,2)</f>
        <v>0</v>
      </c>
      <c r="BL121" s="89" t="s">
        <v>158</v>
      </c>
      <c r="BM121" s="89" t="s">
        <v>191</v>
      </c>
    </row>
    <row r="122" spans="2:65" s="6" customFormat="1" ht="16.5" customHeight="1" x14ac:dyDescent="0.3">
      <c r="B122" s="23"/>
      <c r="C122" s="24"/>
      <c r="D122" s="157" t="s">
        <v>159</v>
      </c>
      <c r="E122" s="24"/>
      <c r="F122" s="158" t="s">
        <v>1229</v>
      </c>
      <c r="G122" s="24"/>
      <c r="H122" s="24"/>
      <c r="J122" s="24"/>
      <c r="K122" s="24"/>
      <c r="L122" s="43"/>
      <c r="M122" s="56"/>
      <c r="N122" s="24"/>
      <c r="O122" s="24"/>
      <c r="P122" s="24"/>
      <c r="Q122" s="24"/>
      <c r="R122" s="24"/>
      <c r="S122" s="24"/>
      <c r="T122" s="57"/>
      <c r="AT122" s="6" t="s">
        <v>159</v>
      </c>
      <c r="AU122" s="6" t="s">
        <v>21</v>
      </c>
    </row>
    <row r="123" spans="2:65" s="6" customFormat="1" ht="15.75" customHeight="1" x14ac:dyDescent="0.3">
      <c r="B123" s="23"/>
      <c r="C123" s="145" t="s">
        <v>171</v>
      </c>
      <c r="D123" s="145" t="s">
        <v>154</v>
      </c>
      <c r="E123" s="146" t="s">
        <v>1230</v>
      </c>
      <c r="F123" s="147" t="s">
        <v>1231</v>
      </c>
      <c r="G123" s="148" t="s">
        <v>272</v>
      </c>
      <c r="H123" s="149">
        <v>25.6</v>
      </c>
      <c r="I123" s="150"/>
      <c r="J123" s="151">
        <f>ROUND($I$123*$H$123,2)</f>
        <v>0</v>
      </c>
      <c r="K123" s="147"/>
      <c r="L123" s="43"/>
      <c r="M123" s="152"/>
      <c r="N123" s="153" t="s">
        <v>43</v>
      </c>
      <c r="O123" s="24"/>
      <c r="P123" s="154">
        <f>$O$123*$H$123</f>
        <v>0</v>
      </c>
      <c r="Q123" s="154">
        <v>0</v>
      </c>
      <c r="R123" s="154">
        <f>$Q$123*$H$123</f>
        <v>0</v>
      </c>
      <c r="S123" s="154">
        <v>0</v>
      </c>
      <c r="T123" s="155">
        <f>$S$123*$H$123</f>
        <v>0</v>
      </c>
      <c r="AR123" s="89" t="s">
        <v>158</v>
      </c>
      <c r="AT123" s="89" t="s">
        <v>154</v>
      </c>
      <c r="AU123" s="89" t="s">
        <v>21</v>
      </c>
      <c r="AY123" s="6" t="s">
        <v>149</v>
      </c>
      <c r="BE123" s="156">
        <f>IF($N$123="základní",$J$123,0)</f>
        <v>0</v>
      </c>
      <c r="BF123" s="156">
        <f>IF($N$123="snížená",$J$123,0)</f>
        <v>0</v>
      </c>
      <c r="BG123" s="156">
        <f>IF($N$123="zákl. přenesená",$J$123,0)</f>
        <v>0</v>
      </c>
      <c r="BH123" s="156">
        <f>IF($N$123="sníž. přenesená",$J$123,0)</f>
        <v>0</v>
      </c>
      <c r="BI123" s="156">
        <f>IF($N$123="nulová",$J$123,0)</f>
        <v>0</v>
      </c>
      <c r="BJ123" s="89" t="s">
        <v>21</v>
      </c>
      <c r="BK123" s="156">
        <f>ROUND($I$123*$H$123,2)</f>
        <v>0</v>
      </c>
      <c r="BL123" s="89" t="s">
        <v>158</v>
      </c>
      <c r="BM123" s="89" t="s">
        <v>194</v>
      </c>
    </row>
    <row r="124" spans="2:65" s="6" customFormat="1" ht="16.5" customHeight="1" x14ac:dyDescent="0.3">
      <c r="B124" s="23"/>
      <c r="C124" s="24"/>
      <c r="D124" s="157" t="s">
        <v>159</v>
      </c>
      <c r="E124" s="24"/>
      <c r="F124" s="158" t="s">
        <v>1231</v>
      </c>
      <c r="G124" s="24"/>
      <c r="H124" s="24"/>
      <c r="J124" s="24"/>
      <c r="K124" s="24"/>
      <c r="L124" s="43"/>
      <c r="M124" s="56"/>
      <c r="N124" s="24"/>
      <c r="O124" s="24"/>
      <c r="P124" s="24"/>
      <c r="Q124" s="24"/>
      <c r="R124" s="24"/>
      <c r="S124" s="24"/>
      <c r="T124" s="57"/>
      <c r="AT124" s="6" t="s">
        <v>159</v>
      </c>
      <c r="AU124" s="6" t="s">
        <v>21</v>
      </c>
    </row>
    <row r="125" spans="2:65" s="6" customFormat="1" ht="15.75" customHeight="1" x14ac:dyDescent="0.3">
      <c r="B125" s="23"/>
      <c r="C125" s="145" t="s">
        <v>174</v>
      </c>
      <c r="D125" s="145" t="s">
        <v>154</v>
      </c>
      <c r="E125" s="146" t="s">
        <v>1232</v>
      </c>
      <c r="F125" s="147" t="s">
        <v>1233</v>
      </c>
      <c r="G125" s="148" t="s">
        <v>272</v>
      </c>
      <c r="H125" s="149">
        <v>68.900000000000006</v>
      </c>
      <c r="I125" s="150"/>
      <c r="J125" s="151">
        <f>ROUND($I$125*$H$125,2)</f>
        <v>0</v>
      </c>
      <c r="K125" s="147"/>
      <c r="L125" s="43"/>
      <c r="M125" s="152"/>
      <c r="N125" s="153" t="s">
        <v>43</v>
      </c>
      <c r="O125" s="24"/>
      <c r="P125" s="154">
        <f>$O$125*$H$125</f>
        <v>0</v>
      </c>
      <c r="Q125" s="154">
        <v>0</v>
      </c>
      <c r="R125" s="154">
        <f>$Q$125*$H$125</f>
        <v>0</v>
      </c>
      <c r="S125" s="154">
        <v>0</v>
      </c>
      <c r="T125" s="155">
        <f>$S$125*$H$125</f>
        <v>0</v>
      </c>
      <c r="AR125" s="89" t="s">
        <v>158</v>
      </c>
      <c r="AT125" s="89" t="s">
        <v>154</v>
      </c>
      <c r="AU125" s="89" t="s">
        <v>21</v>
      </c>
      <c r="AY125" s="6" t="s">
        <v>149</v>
      </c>
      <c r="BE125" s="156">
        <f>IF($N$125="základní",$J$125,0)</f>
        <v>0</v>
      </c>
      <c r="BF125" s="156">
        <f>IF($N$125="snížená",$J$125,0)</f>
        <v>0</v>
      </c>
      <c r="BG125" s="156">
        <f>IF($N$125="zákl. přenesená",$J$125,0)</f>
        <v>0</v>
      </c>
      <c r="BH125" s="156">
        <f>IF($N$125="sníž. přenesená",$J$125,0)</f>
        <v>0</v>
      </c>
      <c r="BI125" s="156">
        <f>IF($N$125="nulová",$J$125,0)</f>
        <v>0</v>
      </c>
      <c r="BJ125" s="89" t="s">
        <v>21</v>
      </c>
      <c r="BK125" s="156">
        <f>ROUND($I$125*$H$125,2)</f>
        <v>0</v>
      </c>
      <c r="BL125" s="89" t="s">
        <v>158</v>
      </c>
      <c r="BM125" s="89" t="s">
        <v>8</v>
      </c>
    </row>
    <row r="126" spans="2:65" s="6" customFormat="1" ht="16.5" customHeight="1" x14ac:dyDescent="0.3">
      <c r="B126" s="23"/>
      <c r="C126" s="24"/>
      <c r="D126" s="157" t="s">
        <v>159</v>
      </c>
      <c r="E126" s="24"/>
      <c r="F126" s="158" t="s">
        <v>1233</v>
      </c>
      <c r="G126" s="24"/>
      <c r="H126" s="24"/>
      <c r="J126" s="24"/>
      <c r="K126" s="24"/>
      <c r="L126" s="43"/>
      <c r="M126" s="56"/>
      <c r="N126" s="24"/>
      <c r="O126" s="24"/>
      <c r="P126" s="24"/>
      <c r="Q126" s="24"/>
      <c r="R126" s="24"/>
      <c r="S126" s="24"/>
      <c r="T126" s="57"/>
      <c r="AT126" s="6" t="s">
        <v>159</v>
      </c>
      <c r="AU126" s="6" t="s">
        <v>21</v>
      </c>
    </row>
    <row r="127" spans="2:65" s="6" customFormat="1" ht="15.75" customHeight="1" x14ac:dyDescent="0.3">
      <c r="B127" s="23"/>
      <c r="C127" s="145" t="s">
        <v>177</v>
      </c>
      <c r="D127" s="145" t="s">
        <v>154</v>
      </c>
      <c r="E127" s="146" t="s">
        <v>1234</v>
      </c>
      <c r="F127" s="147" t="s">
        <v>1235</v>
      </c>
      <c r="G127" s="148" t="s">
        <v>272</v>
      </c>
      <c r="H127" s="149">
        <v>89</v>
      </c>
      <c r="I127" s="150"/>
      <c r="J127" s="151">
        <f>ROUND($I$127*$H$127,2)</f>
        <v>0</v>
      </c>
      <c r="K127" s="147"/>
      <c r="L127" s="43"/>
      <c r="M127" s="152"/>
      <c r="N127" s="153" t="s">
        <v>43</v>
      </c>
      <c r="O127" s="24"/>
      <c r="P127" s="154">
        <f>$O$127*$H$127</f>
        <v>0</v>
      </c>
      <c r="Q127" s="154">
        <v>0</v>
      </c>
      <c r="R127" s="154">
        <f>$Q$127*$H$127</f>
        <v>0</v>
      </c>
      <c r="S127" s="154">
        <v>0</v>
      </c>
      <c r="T127" s="155">
        <f>$S$127*$H$127</f>
        <v>0</v>
      </c>
      <c r="AR127" s="89" t="s">
        <v>158</v>
      </c>
      <c r="AT127" s="89" t="s">
        <v>154</v>
      </c>
      <c r="AU127" s="89" t="s">
        <v>21</v>
      </c>
      <c r="AY127" s="6" t="s">
        <v>149</v>
      </c>
      <c r="BE127" s="156">
        <f>IF($N$127="základní",$J$127,0)</f>
        <v>0</v>
      </c>
      <c r="BF127" s="156">
        <f>IF($N$127="snížená",$J$127,0)</f>
        <v>0</v>
      </c>
      <c r="BG127" s="156">
        <f>IF($N$127="zákl. přenesená",$J$127,0)</f>
        <v>0</v>
      </c>
      <c r="BH127" s="156">
        <f>IF($N$127="sníž. přenesená",$J$127,0)</f>
        <v>0</v>
      </c>
      <c r="BI127" s="156">
        <f>IF($N$127="nulová",$J$127,0)</f>
        <v>0</v>
      </c>
      <c r="BJ127" s="89" t="s">
        <v>21</v>
      </c>
      <c r="BK127" s="156">
        <f>ROUND($I$127*$H$127,2)</f>
        <v>0</v>
      </c>
      <c r="BL127" s="89" t="s">
        <v>158</v>
      </c>
      <c r="BM127" s="89" t="s">
        <v>201</v>
      </c>
    </row>
    <row r="128" spans="2:65" s="6" customFormat="1" ht="16.5" customHeight="1" x14ac:dyDescent="0.3">
      <c r="B128" s="23"/>
      <c r="C128" s="24"/>
      <c r="D128" s="157" t="s">
        <v>159</v>
      </c>
      <c r="E128" s="24"/>
      <c r="F128" s="158" t="s">
        <v>1235</v>
      </c>
      <c r="G128" s="24"/>
      <c r="H128" s="24"/>
      <c r="J128" s="24"/>
      <c r="K128" s="24"/>
      <c r="L128" s="43"/>
      <c r="M128" s="56"/>
      <c r="N128" s="24"/>
      <c r="O128" s="24"/>
      <c r="P128" s="24"/>
      <c r="Q128" s="24"/>
      <c r="R128" s="24"/>
      <c r="S128" s="24"/>
      <c r="T128" s="57"/>
      <c r="AT128" s="6" t="s">
        <v>159</v>
      </c>
      <c r="AU128" s="6" t="s">
        <v>21</v>
      </c>
    </row>
    <row r="129" spans="2:65" s="6" customFormat="1" ht="15.75" customHeight="1" x14ac:dyDescent="0.3">
      <c r="B129" s="23"/>
      <c r="C129" s="145" t="s">
        <v>180</v>
      </c>
      <c r="D129" s="145" t="s">
        <v>154</v>
      </c>
      <c r="E129" s="146" t="s">
        <v>1236</v>
      </c>
      <c r="F129" s="147" t="s">
        <v>1237</v>
      </c>
      <c r="G129" s="148" t="s">
        <v>272</v>
      </c>
      <c r="H129" s="149">
        <v>24.7</v>
      </c>
      <c r="I129" s="150"/>
      <c r="J129" s="151">
        <f>ROUND($I$129*$H$129,2)</f>
        <v>0</v>
      </c>
      <c r="K129" s="147"/>
      <c r="L129" s="43"/>
      <c r="M129" s="152"/>
      <c r="N129" s="153" t="s">
        <v>43</v>
      </c>
      <c r="O129" s="24"/>
      <c r="P129" s="154">
        <f>$O$129*$H$129</f>
        <v>0</v>
      </c>
      <c r="Q129" s="154">
        <v>0</v>
      </c>
      <c r="R129" s="154">
        <f>$Q$129*$H$129</f>
        <v>0</v>
      </c>
      <c r="S129" s="154">
        <v>0</v>
      </c>
      <c r="T129" s="155">
        <f>$S$129*$H$129</f>
        <v>0</v>
      </c>
      <c r="AR129" s="89" t="s">
        <v>158</v>
      </c>
      <c r="AT129" s="89" t="s">
        <v>154</v>
      </c>
      <c r="AU129" s="89" t="s">
        <v>21</v>
      </c>
      <c r="AY129" s="6" t="s">
        <v>149</v>
      </c>
      <c r="BE129" s="156">
        <f>IF($N$129="základní",$J$129,0)</f>
        <v>0</v>
      </c>
      <c r="BF129" s="156">
        <f>IF($N$129="snížená",$J$129,0)</f>
        <v>0</v>
      </c>
      <c r="BG129" s="156">
        <f>IF($N$129="zákl. přenesená",$J$129,0)</f>
        <v>0</v>
      </c>
      <c r="BH129" s="156">
        <f>IF($N$129="sníž. přenesená",$J$129,0)</f>
        <v>0</v>
      </c>
      <c r="BI129" s="156">
        <f>IF($N$129="nulová",$J$129,0)</f>
        <v>0</v>
      </c>
      <c r="BJ129" s="89" t="s">
        <v>21</v>
      </c>
      <c r="BK129" s="156">
        <f>ROUND($I$129*$H$129,2)</f>
        <v>0</v>
      </c>
      <c r="BL129" s="89" t="s">
        <v>158</v>
      </c>
      <c r="BM129" s="89" t="s">
        <v>204</v>
      </c>
    </row>
    <row r="130" spans="2:65" s="6" customFormat="1" ht="16.5" customHeight="1" x14ac:dyDescent="0.3">
      <c r="B130" s="23"/>
      <c r="C130" s="24"/>
      <c r="D130" s="157" t="s">
        <v>159</v>
      </c>
      <c r="E130" s="24"/>
      <c r="F130" s="158" t="s">
        <v>1237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159</v>
      </c>
      <c r="AU130" s="6" t="s">
        <v>21</v>
      </c>
    </row>
    <row r="131" spans="2:65" s="6" customFormat="1" ht="15.75" customHeight="1" x14ac:dyDescent="0.3">
      <c r="B131" s="23"/>
      <c r="C131" s="145" t="s">
        <v>26</v>
      </c>
      <c r="D131" s="145" t="s">
        <v>154</v>
      </c>
      <c r="E131" s="146" t="s">
        <v>1238</v>
      </c>
      <c r="F131" s="147" t="s">
        <v>1239</v>
      </c>
      <c r="G131" s="148" t="s">
        <v>559</v>
      </c>
      <c r="H131" s="149">
        <v>3.25</v>
      </c>
      <c r="I131" s="150"/>
      <c r="J131" s="151">
        <f>ROUND($I$131*$H$131,2)</f>
        <v>0</v>
      </c>
      <c r="K131" s="147"/>
      <c r="L131" s="43"/>
      <c r="M131" s="152"/>
      <c r="N131" s="153" t="s">
        <v>43</v>
      </c>
      <c r="O131" s="24"/>
      <c r="P131" s="154">
        <f>$O$131*$H$131</f>
        <v>0</v>
      </c>
      <c r="Q131" s="154">
        <v>0</v>
      </c>
      <c r="R131" s="154">
        <f>$Q$131*$H$131</f>
        <v>0</v>
      </c>
      <c r="S131" s="154">
        <v>0</v>
      </c>
      <c r="T131" s="155">
        <f>$S$131*$H$131</f>
        <v>0</v>
      </c>
      <c r="AR131" s="89" t="s">
        <v>158</v>
      </c>
      <c r="AT131" s="89" t="s">
        <v>154</v>
      </c>
      <c r="AU131" s="89" t="s">
        <v>21</v>
      </c>
      <c r="AY131" s="6" t="s">
        <v>149</v>
      </c>
      <c r="BE131" s="156">
        <f>IF($N$131="základní",$J$131,0)</f>
        <v>0</v>
      </c>
      <c r="BF131" s="156">
        <f>IF($N$131="snížená",$J$131,0)</f>
        <v>0</v>
      </c>
      <c r="BG131" s="156">
        <f>IF($N$131="zákl. přenesená",$J$131,0)</f>
        <v>0</v>
      </c>
      <c r="BH131" s="156">
        <f>IF($N$131="sníž. přenesená",$J$131,0)</f>
        <v>0</v>
      </c>
      <c r="BI131" s="156">
        <f>IF($N$131="nulová",$J$131,0)</f>
        <v>0</v>
      </c>
      <c r="BJ131" s="89" t="s">
        <v>21</v>
      </c>
      <c r="BK131" s="156">
        <f>ROUND($I$131*$H$131,2)</f>
        <v>0</v>
      </c>
      <c r="BL131" s="89" t="s">
        <v>158</v>
      </c>
      <c r="BM131" s="89" t="s">
        <v>207</v>
      </c>
    </row>
    <row r="132" spans="2:65" s="6" customFormat="1" ht="16.5" customHeight="1" x14ac:dyDescent="0.3">
      <c r="B132" s="23"/>
      <c r="C132" s="24"/>
      <c r="D132" s="157" t="s">
        <v>159</v>
      </c>
      <c r="E132" s="24"/>
      <c r="F132" s="158" t="s">
        <v>1239</v>
      </c>
      <c r="G132" s="24"/>
      <c r="H132" s="24"/>
      <c r="J132" s="24"/>
      <c r="K132" s="24"/>
      <c r="L132" s="43"/>
      <c r="M132" s="56"/>
      <c r="N132" s="24"/>
      <c r="O132" s="24"/>
      <c r="P132" s="24"/>
      <c r="Q132" s="24"/>
      <c r="R132" s="24"/>
      <c r="S132" s="24"/>
      <c r="T132" s="57"/>
      <c r="AT132" s="6" t="s">
        <v>159</v>
      </c>
      <c r="AU132" s="6" t="s">
        <v>21</v>
      </c>
    </row>
    <row r="133" spans="2:65" s="6" customFormat="1" ht="15.75" customHeight="1" x14ac:dyDescent="0.3">
      <c r="B133" s="23"/>
      <c r="C133" s="145" t="s">
        <v>185</v>
      </c>
      <c r="D133" s="145" t="s">
        <v>154</v>
      </c>
      <c r="E133" s="146" t="s">
        <v>1240</v>
      </c>
      <c r="F133" s="147" t="s">
        <v>1241</v>
      </c>
      <c r="G133" s="148" t="s">
        <v>559</v>
      </c>
      <c r="H133" s="149">
        <v>4.2190000000000003</v>
      </c>
      <c r="I133" s="150"/>
      <c r="J133" s="151">
        <f>ROUND($I$133*$H$133,2)</f>
        <v>0</v>
      </c>
      <c r="K133" s="147"/>
      <c r="L133" s="43"/>
      <c r="M133" s="152"/>
      <c r="N133" s="153" t="s">
        <v>43</v>
      </c>
      <c r="O133" s="24"/>
      <c r="P133" s="154">
        <f>$O$133*$H$133</f>
        <v>0</v>
      </c>
      <c r="Q133" s="154">
        <v>0</v>
      </c>
      <c r="R133" s="154">
        <f>$Q$133*$H$133</f>
        <v>0</v>
      </c>
      <c r="S133" s="154">
        <v>0</v>
      </c>
      <c r="T133" s="155">
        <f>$S$133*$H$133</f>
        <v>0</v>
      </c>
      <c r="AR133" s="89" t="s">
        <v>158</v>
      </c>
      <c r="AT133" s="89" t="s">
        <v>154</v>
      </c>
      <c r="AU133" s="89" t="s">
        <v>21</v>
      </c>
      <c r="AY133" s="6" t="s">
        <v>149</v>
      </c>
      <c r="BE133" s="156">
        <f>IF($N$133="základní",$J$133,0)</f>
        <v>0</v>
      </c>
      <c r="BF133" s="156">
        <f>IF($N$133="snížená",$J$133,0)</f>
        <v>0</v>
      </c>
      <c r="BG133" s="156">
        <f>IF($N$133="zákl. přenesená",$J$133,0)</f>
        <v>0</v>
      </c>
      <c r="BH133" s="156">
        <f>IF($N$133="sníž. přenesená",$J$133,0)</f>
        <v>0</v>
      </c>
      <c r="BI133" s="156">
        <f>IF($N$133="nulová",$J$133,0)</f>
        <v>0</v>
      </c>
      <c r="BJ133" s="89" t="s">
        <v>21</v>
      </c>
      <c r="BK133" s="156">
        <f>ROUND($I$133*$H$133,2)</f>
        <v>0</v>
      </c>
      <c r="BL133" s="89" t="s">
        <v>158</v>
      </c>
      <c r="BM133" s="89" t="s">
        <v>210</v>
      </c>
    </row>
    <row r="134" spans="2:65" s="6" customFormat="1" ht="16.5" customHeight="1" x14ac:dyDescent="0.3">
      <c r="B134" s="23"/>
      <c r="C134" s="24"/>
      <c r="D134" s="157" t="s">
        <v>159</v>
      </c>
      <c r="E134" s="24"/>
      <c r="F134" s="158" t="s">
        <v>1241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159</v>
      </c>
      <c r="AU134" s="6" t="s">
        <v>21</v>
      </c>
    </row>
    <row r="135" spans="2:65" s="6" customFormat="1" ht="15.75" customHeight="1" x14ac:dyDescent="0.3">
      <c r="B135" s="23"/>
      <c r="C135" s="145" t="s">
        <v>188</v>
      </c>
      <c r="D135" s="145" t="s">
        <v>154</v>
      </c>
      <c r="E135" s="146" t="s">
        <v>1242</v>
      </c>
      <c r="F135" s="147" t="s">
        <v>1243</v>
      </c>
      <c r="G135" s="148" t="s">
        <v>272</v>
      </c>
      <c r="H135" s="149">
        <v>2.4</v>
      </c>
      <c r="I135" s="150"/>
      <c r="J135" s="151">
        <f>ROUND($I$135*$H$135,2)</f>
        <v>0</v>
      </c>
      <c r="K135" s="147"/>
      <c r="L135" s="43"/>
      <c r="M135" s="152"/>
      <c r="N135" s="153" t="s">
        <v>43</v>
      </c>
      <c r="O135" s="24"/>
      <c r="P135" s="154">
        <f>$O$135*$H$135</f>
        <v>0</v>
      </c>
      <c r="Q135" s="154">
        <v>0</v>
      </c>
      <c r="R135" s="154">
        <f>$Q$135*$H$135</f>
        <v>0</v>
      </c>
      <c r="S135" s="154">
        <v>0</v>
      </c>
      <c r="T135" s="155">
        <f>$S$135*$H$135</f>
        <v>0</v>
      </c>
      <c r="AR135" s="89" t="s">
        <v>158</v>
      </c>
      <c r="AT135" s="89" t="s">
        <v>154</v>
      </c>
      <c r="AU135" s="89" t="s">
        <v>21</v>
      </c>
      <c r="AY135" s="6" t="s">
        <v>149</v>
      </c>
      <c r="BE135" s="156">
        <f>IF($N$135="základní",$J$135,0)</f>
        <v>0</v>
      </c>
      <c r="BF135" s="156">
        <f>IF($N$135="snížená",$J$135,0)</f>
        <v>0</v>
      </c>
      <c r="BG135" s="156">
        <f>IF($N$135="zákl. přenesená",$J$135,0)</f>
        <v>0</v>
      </c>
      <c r="BH135" s="156">
        <f>IF($N$135="sníž. přenesená",$J$135,0)</f>
        <v>0</v>
      </c>
      <c r="BI135" s="156">
        <f>IF($N$135="nulová",$J$135,0)</f>
        <v>0</v>
      </c>
      <c r="BJ135" s="89" t="s">
        <v>21</v>
      </c>
      <c r="BK135" s="156">
        <f>ROUND($I$135*$H$135,2)</f>
        <v>0</v>
      </c>
      <c r="BL135" s="89" t="s">
        <v>158</v>
      </c>
      <c r="BM135" s="89" t="s">
        <v>213</v>
      </c>
    </row>
    <row r="136" spans="2:65" s="6" customFormat="1" ht="16.5" customHeight="1" x14ac:dyDescent="0.3">
      <c r="B136" s="23"/>
      <c r="C136" s="24"/>
      <c r="D136" s="157" t="s">
        <v>159</v>
      </c>
      <c r="E136" s="24"/>
      <c r="F136" s="158" t="s">
        <v>1243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159</v>
      </c>
      <c r="AU136" s="6" t="s">
        <v>21</v>
      </c>
    </row>
    <row r="137" spans="2:65" s="6" customFormat="1" ht="15.75" customHeight="1" x14ac:dyDescent="0.3">
      <c r="B137" s="23"/>
      <c r="C137" s="145" t="s">
        <v>191</v>
      </c>
      <c r="D137" s="145" t="s">
        <v>154</v>
      </c>
      <c r="E137" s="146" t="s">
        <v>1244</v>
      </c>
      <c r="F137" s="147" t="s">
        <v>1245</v>
      </c>
      <c r="G137" s="148" t="s">
        <v>272</v>
      </c>
      <c r="H137" s="149">
        <v>3.12</v>
      </c>
      <c r="I137" s="150"/>
      <c r="J137" s="151">
        <f>ROUND($I$137*$H$137,2)</f>
        <v>0</v>
      </c>
      <c r="K137" s="147"/>
      <c r="L137" s="43"/>
      <c r="M137" s="152"/>
      <c r="N137" s="153" t="s">
        <v>43</v>
      </c>
      <c r="O137" s="24"/>
      <c r="P137" s="154">
        <f>$O$137*$H$137</f>
        <v>0</v>
      </c>
      <c r="Q137" s="154">
        <v>0</v>
      </c>
      <c r="R137" s="154">
        <f>$Q$137*$H$137</f>
        <v>0</v>
      </c>
      <c r="S137" s="154">
        <v>0</v>
      </c>
      <c r="T137" s="155">
        <f>$S$137*$H$137</f>
        <v>0</v>
      </c>
      <c r="AR137" s="89" t="s">
        <v>158</v>
      </c>
      <c r="AT137" s="89" t="s">
        <v>154</v>
      </c>
      <c r="AU137" s="89" t="s">
        <v>21</v>
      </c>
      <c r="AY137" s="6" t="s">
        <v>149</v>
      </c>
      <c r="BE137" s="156">
        <f>IF($N$137="základní",$J$137,0)</f>
        <v>0</v>
      </c>
      <c r="BF137" s="156">
        <f>IF($N$137="snížená",$J$137,0)</f>
        <v>0</v>
      </c>
      <c r="BG137" s="156">
        <f>IF($N$137="zákl. přenesená",$J$137,0)</f>
        <v>0</v>
      </c>
      <c r="BH137" s="156">
        <f>IF($N$137="sníž. přenesená",$J$137,0)</f>
        <v>0</v>
      </c>
      <c r="BI137" s="156">
        <f>IF($N$137="nulová",$J$137,0)</f>
        <v>0</v>
      </c>
      <c r="BJ137" s="89" t="s">
        <v>21</v>
      </c>
      <c r="BK137" s="156">
        <f>ROUND($I$137*$H$137,2)</f>
        <v>0</v>
      </c>
      <c r="BL137" s="89" t="s">
        <v>158</v>
      </c>
      <c r="BM137" s="89" t="s">
        <v>7</v>
      </c>
    </row>
    <row r="138" spans="2:65" s="6" customFormat="1" ht="16.5" customHeight="1" x14ac:dyDescent="0.3">
      <c r="B138" s="23"/>
      <c r="C138" s="24"/>
      <c r="D138" s="157" t="s">
        <v>159</v>
      </c>
      <c r="E138" s="24"/>
      <c r="F138" s="158" t="s">
        <v>1245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159</v>
      </c>
      <c r="AU138" s="6" t="s">
        <v>21</v>
      </c>
    </row>
    <row r="139" spans="2:65" s="6" customFormat="1" ht="15.75" customHeight="1" x14ac:dyDescent="0.3">
      <c r="B139" s="23"/>
      <c r="C139" s="145" t="s">
        <v>194</v>
      </c>
      <c r="D139" s="145" t="s">
        <v>154</v>
      </c>
      <c r="E139" s="146" t="s">
        <v>1246</v>
      </c>
      <c r="F139" s="147" t="s">
        <v>1247</v>
      </c>
      <c r="G139" s="148" t="s">
        <v>272</v>
      </c>
      <c r="H139" s="149">
        <v>0.6</v>
      </c>
      <c r="I139" s="150"/>
      <c r="J139" s="151">
        <f>ROUND($I$139*$H$139,2)</f>
        <v>0</v>
      </c>
      <c r="K139" s="147"/>
      <c r="L139" s="43"/>
      <c r="M139" s="152"/>
      <c r="N139" s="153" t="s">
        <v>43</v>
      </c>
      <c r="O139" s="24"/>
      <c r="P139" s="154">
        <f>$O$139*$H$139</f>
        <v>0</v>
      </c>
      <c r="Q139" s="154">
        <v>0</v>
      </c>
      <c r="R139" s="154">
        <f>$Q$139*$H$139</f>
        <v>0</v>
      </c>
      <c r="S139" s="154">
        <v>0</v>
      </c>
      <c r="T139" s="155">
        <f>$S$139*$H$139</f>
        <v>0</v>
      </c>
      <c r="AR139" s="89" t="s">
        <v>158</v>
      </c>
      <c r="AT139" s="89" t="s">
        <v>154</v>
      </c>
      <c r="AU139" s="89" t="s">
        <v>21</v>
      </c>
      <c r="AY139" s="6" t="s">
        <v>149</v>
      </c>
      <c r="BE139" s="156">
        <f>IF($N$139="základní",$J$139,0)</f>
        <v>0</v>
      </c>
      <c r="BF139" s="156">
        <f>IF($N$139="snížená",$J$139,0)</f>
        <v>0</v>
      </c>
      <c r="BG139" s="156">
        <f>IF($N$139="zákl. přenesená",$J$139,0)</f>
        <v>0</v>
      </c>
      <c r="BH139" s="156">
        <f>IF($N$139="sníž. přenesená",$J$139,0)</f>
        <v>0</v>
      </c>
      <c r="BI139" s="156">
        <f>IF($N$139="nulová",$J$139,0)</f>
        <v>0</v>
      </c>
      <c r="BJ139" s="89" t="s">
        <v>21</v>
      </c>
      <c r="BK139" s="156">
        <f>ROUND($I$139*$H$139,2)</f>
        <v>0</v>
      </c>
      <c r="BL139" s="89" t="s">
        <v>158</v>
      </c>
      <c r="BM139" s="89" t="s">
        <v>218</v>
      </c>
    </row>
    <row r="140" spans="2:65" s="6" customFormat="1" ht="16.5" customHeight="1" x14ac:dyDescent="0.3">
      <c r="B140" s="23"/>
      <c r="C140" s="24"/>
      <c r="D140" s="157" t="s">
        <v>159</v>
      </c>
      <c r="E140" s="24"/>
      <c r="F140" s="158" t="s">
        <v>1247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159</v>
      </c>
      <c r="AU140" s="6" t="s">
        <v>21</v>
      </c>
    </row>
    <row r="141" spans="2:65" s="6" customFormat="1" ht="15.75" customHeight="1" x14ac:dyDescent="0.3">
      <c r="B141" s="23"/>
      <c r="C141" s="145" t="s">
        <v>8</v>
      </c>
      <c r="D141" s="145" t="s">
        <v>154</v>
      </c>
      <c r="E141" s="146" t="s">
        <v>1248</v>
      </c>
      <c r="F141" s="147" t="s">
        <v>1249</v>
      </c>
      <c r="G141" s="148" t="s">
        <v>272</v>
      </c>
      <c r="H141" s="149">
        <v>1.02</v>
      </c>
      <c r="I141" s="150"/>
      <c r="J141" s="151">
        <f>ROUND($I$141*$H$141,2)</f>
        <v>0</v>
      </c>
      <c r="K141" s="147"/>
      <c r="L141" s="43"/>
      <c r="M141" s="152"/>
      <c r="N141" s="153" t="s">
        <v>43</v>
      </c>
      <c r="O141" s="24"/>
      <c r="P141" s="154">
        <f>$O$141*$H$141</f>
        <v>0</v>
      </c>
      <c r="Q141" s="154">
        <v>0</v>
      </c>
      <c r="R141" s="154">
        <f>$Q$141*$H$141</f>
        <v>0</v>
      </c>
      <c r="S141" s="154">
        <v>0</v>
      </c>
      <c r="T141" s="155">
        <f>$S$141*$H$141</f>
        <v>0</v>
      </c>
      <c r="AR141" s="89" t="s">
        <v>158</v>
      </c>
      <c r="AT141" s="89" t="s">
        <v>154</v>
      </c>
      <c r="AU141" s="89" t="s">
        <v>21</v>
      </c>
      <c r="AY141" s="6" t="s">
        <v>149</v>
      </c>
      <c r="BE141" s="156">
        <f>IF($N$141="základní",$J$141,0)</f>
        <v>0</v>
      </c>
      <c r="BF141" s="156">
        <f>IF($N$141="snížená",$J$141,0)</f>
        <v>0</v>
      </c>
      <c r="BG141" s="156">
        <f>IF($N$141="zákl. přenesená",$J$141,0)</f>
        <v>0</v>
      </c>
      <c r="BH141" s="156">
        <f>IF($N$141="sníž. přenesená",$J$141,0)</f>
        <v>0</v>
      </c>
      <c r="BI141" s="156">
        <f>IF($N$141="nulová",$J$141,0)</f>
        <v>0</v>
      </c>
      <c r="BJ141" s="89" t="s">
        <v>21</v>
      </c>
      <c r="BK141" s="156">
        <f>ROUND($I$141*$H$141,2)</f>
        <v>0</v>
      </c>
      <c r="BL141" s="89" t="s">
        <v>158</v>
      </c>
      <c r="BM141" s="89" t="s">
        <v>223</v>
      </c>
    </row>
    <row r="142" spans="2:65" s="6" customFormat="1" ht="16.5" customHeight="1" x14ac:dyDescent="0.3">
      <c r="B142" s="23"/>
      <c r="C142" s="24"/>
      <c r="D142" s="157" t="s">
        <v>159</v>
      </c>
      <c r="E142" s="24"/>
      <c r="F142" s="158" t="s">
        <v>1249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159</v>
      </c>
      <c r="AU142" s="6" t="s">
        <v>21</v>
      </c>
    </row>
    <row r="143" spans="2:65" s="6" customFormat="1" ht="15.75" customHeight="1" x14ac:dyDescent="0.3">
      <c r="B143" s="23"/>
      <c r="C143" s="145" t="s">
        <v>201</v>
      </c>
      <c r="D143" s="145" t="s">
        <v>154</v>
      </c>
      <c r="E143" s="146" t="s">
        <v>1250</v>
      </c>
      <c r="F143" s="147" t="s">
        <v>1251</v>
      </c>
      <c r="G143" s="148" t="s">
        <v>510</v>
      </c>
      <c r="H143" s="179"/>
      <c r="I143" s="150"/>
      <c r="J143" s="151">
        <f>ROUND($I$143*$H$143,2)</f>
        <v>0</v>
      </c>
      <c r="K143" s="147"/>
      <c r="L143" s="43"/>
      <c r="M143" s="152"/>
      <c r="N143" s="153" t="s">
        <v>43</v>
      </c>
      <c r="O143" s="24"/>
      <c r="P143" s="154">
        <f>$O$143*$H$143</f>
        <v>0</v>
      </c>
      <c r="Q143" s="154">
        <v>0</v>
      </c>
      <c r="R143" s="154">
        <f>$Q$143*$H$143</f>
        <v>0</v>
      </c>
      <c r="S143" s="154">
        <v>0</v>
      </c>
      <c r="T143" s="155">
        <f>$S$143*$H$143</f>
        <v>0</v>
      </c>
      <c r="AR143" s="89" t="s">
        <v>158</v>
      </c>
      <c r="AT143" s="89" t="s">
        <v>154</v>
      </c>
      <c r="AU143" s="89" t="s">
        <v>21</v>
      </c>
      <c r="AY143" s="6" t="s">
        <v>149</v>
      </c>
      <c r="BE143" s="156">
        <f>IF($N$143="základní",$J$143,0)</f>
        <v>0</v>
      </c>
      <c r="BF143" s="156">
        <f>IF($N$143="snížená",$J$143,0)</f>
        <v>0</v>
      </c>
      <c r="BG143" s="156">
        <f>IF($N$143="zákl. přenesená",$J$143,0)</f>
        <v>0</v>
      </c>
      <c r="BH143" s="156">
        <f>IF($N$143="sníž. přenesená",$J$143,0)</f>
        <v>0</v>
      </c>
      <c r="BI143" s="156">
        <f>IF($N$143="nulová",$J$143,0)</f>
        <v>0</v>
      </c>
      <c r="BJ143" s="89" t="s">
        <v>21</v>
      </c>
      <c r="BK143" s="156">
        <f>ROUND($I$143*$H$143,2)</f>
        <v>0</v>
      </c>
      <c r="BL143" s="89" t="s">
        <v>158</v>
      </c>
      <c r="BM143" s="89" t="s">
        <v>227</v>
      </c>
    </row>
    <row r="144" spans="2:65" s="6" customFormat="1" ht="16.5" customHeight="1" x14ac:dyDescent="0.3">
      <c r="B144" s="23"/>
      <c r="C144" s="24"/>
      <c r="D144" s="157" t="s">
        <v>159</v>
      </c>
      <c r="E144" s="24"/>
      <c r="F144" s="158" t="s">
        <v>1251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159</v>
      </c>
      <c r="AU144" s="6" t="s">
        <v>21</v>
      </c>
    </row>
    <row r="145" spans="2:65" s="132" customFormat="1" ht="37.5" customHeight="1" x14ac:dyDescent="0.35">
      <c r="B145" s="133"/>
      <c r="C145" s="134"/>
      <c r="D145" s="134" t="s">
        <v>71</v>
      </c>
      <c r="E145" s="135" t="s">
        <v>231</v>
      </c>
      <c r="F145" s="135" t="s">
        <v>1252</v>
      </c>
      <c r="G145" s="134"/>
      <c r="H145" s="134"/>
      <c r="J145" s="136">
        <f>$BK$145</f>
        <v>0</v>
      </c>
      <c r="K145" s="134"/>
      <c r="L145" s="137"/>
      <c r="M145" s="138"/>
      <c r="N145" s="134"/>
      <c r="O145" s="134"/>
      <c r="P145" s="139">
        <f>SUM($P$146:$P$153)</f>
        <v>0</v>
      </c>
      <c r="Q145" s="134"/>
      <c r="R145" s="139">
        <f>SUM($R$146:$R$153)</f>
        <v>0</v>
      </c>
      <c r="S145" s="134"/>
      <c r="T145" s="140">
        <f>SUM($T$146:$T$153)</f>
        <v>0</v>
      </c>
      <c r="AR145" s="141" t="s">
        <v>21</v>
      </c>
      <c r="AT145" s="141" t="s">
        <v>71</v>
      </c>
      <c r="AU145" s="141" t="s">
        <v>72</v>
      </c>
      <c r="AY145" s="141" t="s">
        <v>149</v>
      </c>
      <c r="BK145" s="142">
        <f>SUM($BK$146:$BK$153)</f>
        <v>0</v>
      </c>
    </row>
    <row r="146" spans="2:65" s="6" customFormat="1" ht="15.75" customHeight="1" x14ac:dyDescent="0.3">
      <c r="B146" s="23"/>
      <c r="C146" s="145" t="s">
        <v>21</v>
      </c>
      <c r="D146" s="145" t="s">
        <v>154</v>
      </c>
      <c r="E146" s="146" t="s">
        <v>1253</v>
      </c>
      <c r="F146" s="147" t="s">
        <v>1254</v>
      </c>
      <c r="G146" s="148" t="s">
        <v>272</v>
      </c>
      <c r="H146" s="149">
        <v>6</v>
      </c>
      <c r="I146" s="150"/>
      <c r="J146" s="151">
        <f>ROUND($I$146*$H$146,2)</f>
        <v>0</v>
      </c>
      <c r="K146" s="147"/>
      <c r="L146" s="43"/>
      <c r="M146" s="152"/>
      <c r="N146" s="153" t="s">
        <v>43</v>
      </c>
      <c r="O146" s="24"/>
      <c r="P146" s="154">
        <f>$O$146*$H$146</f>
        <v>0</v>
      </c>
      <c r="Q146" s="154">
        <v>0</v>
      </c>
      <c r="R146" s="154">
        <f>$Q$146*$H$146</f>
        <v>0</v>
      </c>
      <c r="S146" s="154">
        <v>0</v>
      </c>
      <c r="T146" s="155">
        <f>$S$146*$H$146</f>
        <v>0</v>
      </c>
      <c r="AR146" s="89" t="s">
        <v>158</v>
      </c>
      <c r="AT146" s="89" t="s">
        <v>154</v>
      </c>
      <c r="AU146" s="89" t="s">
        <v>21</v>
      </c>
      <c r="AY146" s="6" t="s">
        <v>149</v>
      </c>
      <c r="BE146" s="156">
        <f>IF($N$146="základní",$J$146,0)</f>
        <v>0</v>
      </c>
      <c r="BF146" s="156">
        <f>IF($N$146="snížená",$J$146,0)</f>
        <v>0</v>
      </c>
      <c r="BG146" s="156">
        <f>IF($N$146="zákl. přenesená",$J$146,0)</f>
        <v>0</v>
      </c>
      <c r="BH146" s="156">
        <f>IF($N$146="sníž. přenesená",$J$146,0)</f>
        <v>0</v>
      </c>
      <c r="BI146" s="156">
        <f>IF($N$146="nulová",$J$146,0)</f>
        <v>0</v>
      </c>
      <c r="BJ146" s="89" t="s">
        <v>21</v>
      </c>
      <c r="BK146" s="156">
        <f>ROUND($I$146*$H$146,2)</f>
        <v>0</v>
      </c>
      <c r="BL146" s="89" t="s">
        <v>158</v>
      </c>
      <c r="BM146" s="89" t="s">
        <v>230</v>
      </c>
    </row>
    <row r="147" spans="2:65" s="6" customFormat="1" ht="16.5" customHeight="1" x14ac:dyDescent="0.3">
      <c r="B147" s="23"/>
      <c r="C147" s="24"/>
      <c r="D147" s="157" t="s">
        <v>159</v>
      </c>
      <c r="E147" s="24"/>
      <c r="F147" s="158" t="s">
        <v>1254</v>
      </c>
      <c r="G147" s="24"/>
      <c r="H147" s="24"/>
      <c r="J147" s="24"/>
      <c r="K147" s="24"/>
      <c r="L147" s="43"/>
      <c r="M147" s="56"/>
      <c r="N147" s="24"/>
      <c r="O147" s="24"/>
      <c r="P147" s="24"/>
      <c r="Q147" s="24"/>
      <c r="R147" s="24"/>
      <c r="S147" s="24"/>
      <c r="T147" s="57"/>
      <c r="AT147" s="6" t="s">
        <v>159</v>
      </c>
      <c r="AU147" s="6" t="s">
        <v>21</v>
      </c>
    </row>
    <row r="148" spans="2:65" s="6" customFormat="1" ht="15.75" customHeight="1" x14ac:dyDescent="0.3">
      <c r="B148" s="23"/>
      <c r="C148" s="145" t="s">
        <v>80</v>
      </c>
      <c r="D148" s="145" t="s">
        <v>154</v>
      </c>
      <c r="E148" s="146" t="s">
        <v>1255</v>
      </c>
      <c r="F148" s="147" t="s">
        <v>1256</v>
      </c>
      <c r="G148" s="148" t="s">
        <v>157</v>
      </c>
      <c r="H148" s="149">
        <v>1</v>
      </c>
      <c r="I148" s="150"/>
      <c r="J148" s="151">
        <f>ROUND($I$148*$H$148,2)</f>
        <v>0</v>
      </c>
      <c r="K148" s="147"/>
      <c r="L148" s="43"/>
      <c r="M148" s="152"/>
      <c r="N148" s="153" t="s">
        <v>43</v>
      </c>
      <c r="O148" s="24"/>
      <c r="P148" s="154">
        <f>$O$148*$H$148</f>
        <v>0</v>
      </c>
      <c r="Q148" s="154">
        <v>0</v>
      </c>
      <c r="R148" s="154">
        <f>$Q$148*$H$148</f>
        <v>0</v>
      </c>
      <c r="S148" s="154">
        <v>0</v>
      </c>
      <c r="T148" s="155">
        <f>$S$148*$H$148</f>
        <v>0</v>
      </c>
      <c r="AR148" s="89" t="s">
        <v>158</v>
      </c>
      <c r="AT148" s="89" t="s">
        <v>154</v>
      </c>
      <c r="AU148" s="89" t="s">
        <v>21</v>
      </c>
      <c r="AY148" s="6" t="s">
        <v>149</v>
      </c>
      <c r="BE148" s="156">
        <f>IF($N$148="základní",$J$148,0)</f>
        <v>0</v>
      </c>
      <c r="BF148" s="156">
        <f>IF($N$148="snížená",$J$148,0)</f>
        <v>0</v>
      </c>
      <c r="BG148" s="156">
        <f>IF($N$148="zákl. přenesená",$J$148,0)</f>
        <v>0</v>
      </c>
      <c r="BH148" s="156">
        <f>IF($N$148="sníž. přenesená",$J$148,0)</f>
        <v>0</v>
      </c>
      <c r="BI148" s="156">
        <f>IF($N$148="nulová",$J$148,0)</f>
        <v>0</v>
      </c>
      <c r="BJ148" s="89" t="s">
        <v>21</v>
      </c>
      <c r="BK148" s="156">
        <f>ROUND($I$148*$H$148,2)</f>
        <v>0</v>
      </c>
      <c r="BL148" s="89" t="s">
        <v>158</v>
      </c>
      <c r="BM148" s="89" t="s">
        <v>235</v>
      </c>
    </row>
    <row r="149" spans="2:65" s="6" customFormat="1" ht="16.5" customHeight="1" x14ac:dyDescent="0.3">
      <c r="B149" s="23"/>
      <c r="C149" s="24"/>
      <c r="D149" s="157" t="s">
        <v>159</v>
      </c>
      <c r="E149" s="24"/>
      <c r="F149" s="158" t="s">
        <v>1256</v>
      </c>
      <c r="G149" s="24"/>
      <c r="H149" s="24"/>
      <c r="J149" s="24"/>
      <c r="K149" s="24"/>
      <c r="L149" s="43"/>
      <c r="M149" s="56"/>
      <c r="N149" s="24"/>
      <c r="O149" s="24"/>
      <c r="P149" s="24"/>
      <c r="Q149" s="24"/>
      <c r="R149" s="24"/>
      <c r="S149" s="24"/>
      <c r="T149" s="57"/>
      <c r="AT149" s="6" t="s">
        <v>159</v>
      </c>
      <c r="AU149" s="6" t="s">
        <v>21</v>
      </c>
    </row>
    <row r="150" spans="2:65" s="6" customFormat="1" ht="15.75" customHeight="1" x14ac:dyDescent="0.3">
      <c r="B150" s="23"/>
      <c r="C150" s="145" t="s">
        <v>162</v>
      </c>
      <c r="D150" s="145" t="s">
        <v>154</v>
      </c>
      <c r="E150" s="146" t="s">
        <v>1257</v>
      </c>
      <c r="F150" s="147" t="s">
        <v>1258</v>
      </c>
      <c r="G150" s="148" t="s">
        <v>157</v>
      </c>
      <c r="H150" s="149">
        <v>2</v>
      </c>
      <c r="I150" s="150"/>
      <c r="J150" s="151">
        <f>ROUND($I$150*$H$150,2)</f>
        <v>0</v>
      </c>
      <c r="K150" s="147"/>
      <c r="L150" s="43"/>
      <c r="M150" s="152"/>
      <c r="N150" s="153" t="s">
        <v>43</v>
      </c>
      <c r="O150" s="24"/>
      <c r="P150" s="154">
        <f>$O$150*$H$150</f>
        <v>0</v>
      </c>
      <c r="Q150" s="154">
        <v>0</v>
      </c>
      <c r="R150" s="154">
        <f>$Q$150*$H$150</f>
        <v>0</v>
      </c>
      <c r="S150" s="154">
        <v>0</v>
      </c>
      <c r="T150" s="155">
        <f>$S$150*$H$150</f>
        <v>0</v>
      </c>
      <c r="AR150" s="89" t="s">
        <v>158</v>
      </c>
      <c r="AT150" s="89" t="s">
        <v>154</v>
      </c>
      <c r="AU150" s="89" t="s">
        <v>21</v>
      </c>
      <c r="AY150" s="6" t="s">
        <v>149</v>
      </c>
      <c r="BE150" s="156">
        <f>IF($N$150="základní",$J$150,0)</f>
        <v>0</v>
      </c>
      <c r="BF150" s="156">
        <f>IF($N$150="snížená",$J$150,0)</f>
        <v>0</v>
      </c>
      <c r="BG150" s="156">
        <f>IF($N$150="zákl. přenesená",$J$150,0)</f>
        <v>0</v>
      </c>
      <c r="BH150" s="156">
        <f>IF($N$150="sníž. přenesená",$J$150,0)</f>
        <v>0</v>
      </c>
      <c r="BI150" s="156">
        <f>IF($N$150="nulová",$J$150,0)</f>
        <v>0</v>
      </c>
      <c r="BJ150" s="89" t="s">
        <v>21</v>
      </c>
      <c r="BK150" s="156">
        <f>ROUND($I$150*$H$150,2)</f>
        <v>0</v>
      </c>
      <c r="BL150" s="89" t="s">
        <v>158</v>
      </c>
      <c r="BM150" s="89" t="s">
        <v>238</v>
      </c>
    </row>
    <row r="151" spans="2:65" s="6" customFormat="1" ht="16.5" customHeight="1" x14ac:dyDescent="0.3">
      <c r="B151" s="23"/>
      <c r="C151" s="24"/>
      <c r="D151" s="157" t="s">
        <v>159</v>
      </c>
      <c r="E151" s="24"/>
      <c r="F151" s="158" t="s">
        <v>1258</v>
      </c>
      <c r="G151" s="24"/>
      <c r="H151" s="24"/>
      <c r="J151" s="24"/>
      <c r="K151" s="24"/>
      <c r="L151" s="43"/>
      <c r="M151" s="56"/>
      <c r="N151" s="24"/>
      <c r="O151" s="24"/>
      <c r="P151" s="24"/>
      <c r="Q151" s="24"/>
      <c r="R151" s="24"/>
      <c r="S151" s="24"/>
      <c r="T151" s="57"/>
      <c r="AT151" s="6" t="s">
        <v>159</v>
      </c>
      <c r="AU151" s="6" t="s">
        <v>21</v>
      </c>
    </row>
    <row r="152" spans="2:65" s="6" customFormat="1" ht="15.75" customHeight="1" x14ac:dyDescent="0.3">
      <c r="B152" s="23"/>
      <c r="C152" s="145" t="s">
        <v>158</v>
      </c>
      <c r="D152" s="145" t="s">
        <v>154</v>
      </c>
      <c r="E152" s="146" t="s">
        <v>1259</v>
      </c>
      <c r="F152" s="147" t="s">
        <v>1260</v>
      </c>
      <c r="G152" s="148" t="s">
        <v>510</v>
      </c>
      <c r="H152" s="179"/>
      <c r="I152" s="150"/>
      <c r="J152" s="151">
        <f>ROUND($I$152*$H$152,2)</f>
        <v>0</v>
      </c>
      <c r="K152" s="147"/>
      <c r="L152" s="43"/>
      <c r="M152" s="152"/>
      <c r="N152" s="153" t="s">
        <v>43</v>
      </c>
      <c r="O152" s="24"/>
      <c r="P152" s="154">
        <f>$O$152*$H$152</f>
        <v>0</v>
      </c>
      <c r="Q152" s="154">
        <v>0</v>
      </c>
      <c r="R152" s="154">
        <f>$Q$152*$H$152</f>
        <v>0</v>
      </c>
      <c r="S152" s="154">
        <v>0</v>
      </c>
      <c r="T152" s="155">
        <f>$S$152*$H$152</f>
        <v>0</v>
      </c>
      <c r="AR152" s="89" t="s">
        <v>158</v>
      </c>
      <c r="AT152" s="89" t="s">
        <v>154</v>
      </c>
      <c r="AU152" s="89" t="s">
        <v>21</v>
      </c>
      <c r="AY152" s="6" t="s">
        <v>149</v>
      </c>
      <c r="BE152" s="156">
        <f>IF($N$152="základní",$J$152,0)</f>
        <v>0</v>
      </c>
      <c r="BF152" s="156">
        <f>IF($N$152="snížená",$J$152,0)</f>
        <v>0</v>
      </c>
      <c r="BG152" s="156">
        <f>IF($N$152="zákl. přenesená",$J$152,0)</f>
        <v>0</v>
      </c>
      <c r="BH152" s="156">
        <f>IF($N$152="sníž. přenesená",$J$152,0)</f>
        <v>0</v>
      </c>
      <c r="BI152" s="156">
        <f>IF($N$152="nulová",$J$152,0)</f>
        <v>0</v>
      </c>
      <c r="BJ152" s="89" t="s">
        <v>21</v>
      </c>
      <c r="BK152" s="156">
        <f>ROUND($I$152*$H$152,2)</f>
        <v>0</v>
      </c>
      <c r="BL152" s="89" t="s">
        <v>158</v>
      </c>
      <c r="BM152" s="89" t="s">
        <v>243</v>
      </c>
    </row>
    <row r="153" spans="2:65" s="6" customFormat="1" ht="16.5" customHeight="1" x14ac:dyDescent="0.3">
      <c r="B153" s="23"/>
      <c r="C153" s="24"/>
      <c r="D153" s="157" t="s">
        <v>159</v>
      </c>
      <c r="E153" s="24"/>
      <c r="F153" s="158" t="s">
        <v>1260</v>
      </c>
      <c r="G153" s="24"/>
      <c r="H153" s="24"/>
      <c r="J153" s="24"/>
      <c r="K153" s="24"/>
      <c r="L153" s="43"/>
      <c r="M153" s="56"/>
      <c r="N153" s="24"/>
      <c r="O153" s="24"/>
      <c r="P153" s="24"/>
      <c r="Q153" s="24"/>
      <c r="R153" s="24"/>
      <c r="S153" s="24"/>
      <c r="T153" s="57"/>
      <c r="AT153" s="6" t="s">
        <v>159</v>
      </c>
      <c r="AU153" s="6" t="s">
        <v>21</v>
      </c>
    </row>
    <row r="154" spans="2:65" s="132" customFormat="1" ht="37.5" customHeight="1" x14ac:dyDescent="0.35">
      <c r="B154" s="133"/>
      <c r="C154" s="134"/>
      <c r="D154" s="134" t="s">
        <v>71</v>
      </c>
      <c r="E154" s="135" t="s">
        <v>239</v>
      </c>
      <c r="F154" s="135" t="s">
        <v>1261</v>
      </c>
      <c r="G154" s="134"/>
      <c r="H154" s="134"/>
      <c r="J154" s="136">
        <f>$BK$154</f>
        <v>0</v>
      </c>
      <c r="K154" s="134"/>
      <c r="L154" s="137"/>
      <c r="M154" s="138"/>
      <c r="N154" s="134"/>
      <c r="O154" s="134"/>
      <c r="P154" s="139">
        <f>SUM($P$155:$P$162)</f>
        <v>0</v>
      </c>
      <c r="Q154" s="134"/>
      <c r="R154" s="139">
        <f>SUM($R$155:$R$162)</f>
        <v>0</v>
      </c>
      <c r="S154" s="134"/>
      <c r="T154" s="140">
        <f>SUM($T$155:$T$162)</f>
        <v>0</v>
      </c>
      <c r="AR154" s="141" t="s">
        <v>21</v>
      </c>
      <c r="AT154" s="141" t="s">
        <v>71</v>
      </c>
      <c r="AU154" s="141" t="s">
        <v>72</v>
      </c>
      <c r="AY154" s="141" t="s">
        <v>149</v>
      </c>
      <c r="BK154" s="142">
        <f>SUM($BK$155:$BK$162)</f>
        <v>0</v>
      </c>
    </row>
    <row r="155" spans="2:65" s="6" customFormat="1" ht="15.75" customHeight="1" x14ac:dyDescent="0.3">
      <c r="B155" s="23"/>
      <c r="C155" s="145" t="s">
        <v>21</v>
      </c>
      <c r="D155" s="145" t="s">
        <v>154</v>
      </c>
      <c r="E155" s="146" t="s">
        <v>1262</v>
      </c>
      <c r="F155" s="147" t="s">
        <v>1263</v>
      </c>
      <c r="G155" s="148" t="s">
        <v>157</v>
      </c>
      <c r="H155" s="149">
        <v>1</v>
      </c>
      <c r="I155" s="150"/>
      <c r="J155" s="151">
        <f>ROUND($I$155*$H$155,2)</f>
        <v>0</v>
      </c>
      <c r="K155" s="147"/>
      <c r="L155" s="43"/>
      <c r="M155" s="152"/>
      <c r="N155" s="153" t="s">
        <v>43</v>
      </c>
      <c r="O155" s="24"/>
      <c r="P155" s="154">
        <f>$O$155*$H$155</f>
        <v>0</v>
      </c>
      <c r="Q155" s="154">
        <v>0</v>
      </c>
      <c r="R155" s="154">
        <f>$Q$155*$H$155</f>
        <v>0</v>
      </c>
      <c r="S155" s="154">
        <v>0</v>
      </c>
      <c r="T155" s="155">
        <f>$S$155*$H$155</f>
        <v>0</v>
      </c>
      <c r="AR155" s="89" t="s">
        <v>158</v>
      </c>
      <c r="AT155" s="89" t="s">
        <v>154</v>
      </c>
      <c r="AU155" s="89" t="s">
        <v>21</v>
      </c>
      <c r="AY155" s="6" t="s">
        <v>149</v>
      </c>
      <c r="BE155" s="156">
        <f>IF($N$155="základní",$J$155,0)</f>
        <v>0</v>
      </c>
      <c r="BF155" s="156">
        <f>IF($N$155="snížená",$J$155,0)</f>
        <v>0</v>
      </c>
      <c r="BG155" s="156">
        <f>IF($N$155="zákl. přenesená",$J$155,0)</f>
        <v>0</v>
      </c>
      <c r="BH155" s="156">
        <f>IF($N$155="sníž. přenesená",$J$155,0)</f>
        <v>0</v>
      </c>
      <c r="BI155" s="156">
        <f>IF($N$155="nulová",$J$155,0)</f>
        <v>0</v>
      </c>
      <c r="BJ155" s="89" t="s">
        <v>21</v>
      </c>
      <c r="BK155" s="156">
        <f>ROUND($I$155*$H$155,2)</f>
        <v>0</v>
      </c>
      <c r="BL155" s="89" t="s">
        <v>158</v>
      </c>
      <c r="BM155" s="89" t="s">
        <v>246</v>
      </c>
    </row>
    <row r="156" spans="2:65" s="6" customFormat="1" ht="16.5" customHeight="1" x14ac:dyDescent="0.3">
      <c r="B156" s="23"/>
      <c r="C156" s="24"/>
      <c r="D156" s="157" t="s">
        <v>159</v>
      </c>
      <c r="E156" s="24"/>
      <c r="F156" s="158" t="s">
        <v>1263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159</v>
      </c>
      <c r="AU156" s="6" t="s">
        <v>21</v>
      </c>
    </row>
    <row r="157" spans="2:65" s="6" customFormat="1" ht="15.75" customHeight="1" x14ac:dyDescent="0.3">
      <c r="B157" s="23"/>
      <c r="C157" s="145" t="s">
        <v>80</v>
      </c>
      <c r="D157" s="145" t="s">
        <v>154</v>
      </c>
      <c r="E157" s="146" t="s">
        <v>1264</v>
      </c>
      <c r="F157" s="147" t="s">
        <v>1265</v>
      </c>
      <c r="G157" s="148" t="s">
        <v>272</v>
      </c>
      <c r="H157" s="149">
        <v>3.45</v>
      </c>
      <c r="I157" s="150"/>
      <c r="J157" s="151">
        <f>ROUND($I$157*$H$157,2)</f>
        <v>0</v>
      </c>
      <c r="K157" s="147"/>
      <c r="L157" s="43"/>
      <c r="M157" s="152"/>
      <c r="N157" s="153" t="s">
        <v>43</v>
      </c>
      <c r="O157" s="24"/>
      <c r="P157" s="154">
        <f>$O$157*$H$157</f>
        <v>0</v>
      </c>
      <c r="Q157" s="154">
        <v>0</v>
      </c>
      <c r="R157" s="154">
        <f>$Q$157*$H$157</f>
        <v>0</v>
      </c>
      <c r="S157" s="154">
        <v>0</v>
      </c>
      <c r="T157" s="155">
        <f>$S$157*$H$157</f>
        <v>0</v>
      </c>
      <c r="AR157" s="89" t="s">
        <v>158</v>
      </c>
      <c r="AT157" s="89" t="s">
        <v>154</v>
      </c>
      <c r="AU157" s="89" t="s">
        <v>21</v>
      </c>
      <c r="AY157" s="6" t="s">
        <v>149</v>
      </c>
      <c r="BE157" s="156">
        <f>IF($N$157="základní",$J$157,0)</f>
        <v>0</v>
      </c>
      <c r="BF157" s="156">
        <f>IF($N$157="snížená",$J$157,0)</f>
        <v>0</v>
      </c>
      <c r="BG157" s="156">
        <f>IF($N$157="zákl. přenesená",$J$157,0)</f>
        <v>0</v>
      </c>
      <c r="BH157" s="156">
        <f>IF($N$157="sníž. přenesená",$J$157,0)</f>
        <v>0</v>
      </c>
      <c r="BI157" s="156">
        <f>IF($N$157="nulová",$J$157,0)</f>
        <v>0</v>
      </c>
      <c r="BJ157" s="89" t="s">
        <v>21</v>
      </c>
      <c r="BK157" s="156">
        <f>ROUND($I$157*$H$157,2)</f>
        <v>0</v>
      </c>
      <c r="BL157" s="89" t="s">
        <v>158</v>
      </c>
      <c r="BM157" s="89" t="s">
        <v>249</v>
      </c>
    </row>
    <row r="158" spans="2:65" s="6" customFormat="1" ht="16.5" customHeight="1" x14ac:dyDescent="0.3">
      <c r="B158" s="23"/>
      <c r="C158" s="24"/>
      <c r="D158" s="157" t="s">
        <v>159</v>
      </c>
      <c r="E158" s="24"/>
      <c r="F158" s="158" t="s">
        <v>1265</v>
      </c>
      <c r="G158" s="24"/>
      <c r="H158" s="24"/>
      <c r="J158" s="24"/>
      <c r="K158" s="24"/>
      <c r="L158" s="43"/>
      <c r="M158" s="56"/>
      <c r="N158" s="24"/>
      <c r="O158" s="24"/>
      <c r="P158" s="24"/>
      <c r="Q158" s="24"/>
      <c r="R158" s="24"/>
      <c r="S158" s="24"/>
      <c r="T158" s="57"/>
      <c r="AT158" s="6" t="s">
        <v>159</v>
      </c>
      <c r="AU158" s="6" t="s">
        <v>21</v>
      </c>
    </row>
    <row r="159" spans="2:65" s="6" customFormat="1" ht="15.75" customHeight="1" x14ac:dyDescent="0.3">
      <c r="B159" s="23"/>
      <c r="C159" s="145" t="s">
        <v>162</v>
      </c>
      <c r="D159" s="145" t="s">
        <v>154</v>
      </c>
      <c r="E159" s="146" t="s">
        <v>1266</v>
      </c>
      <c r="F159" s="147" t="s">
        <v>1267</v>
      </c>
      <c r="G159" s="148" t="s">
        <v>272</v>
      </c>
      <c r="H159" s="149">
        <v>3</v>
      </c>
      <c r="I159" s="150"/>
      <c r="J159" s="151">
        <f>ROUND($I$159*$H$159,2)</f>
        <v>0</v>
      </c>
      <c r="K159" s="147"/>
      <c r="L159" s="43"/>
      <c r="M159" s="152"/>
      <c r="N159" s="153" t="s">
        <v>43</v>
      </c>
      <c r="O159" s="24"/>
      <c r="P159" s="154">
        <f>$O$159*$H$159</f>
        <v>0</v>
      </c>
      <c r="Q159" s="154">
        <v>0</v>
      </c>
      <c r="R159" s="154">
        <f>$Q$159*$H$159</f>
        <v>0</v>
      </c>
      <c r="S159" s="154">
        <v>0</v>
      </c>
      <c r="T159" s="155">
        <f>$S$159*$H$159</f>
        <v>0</v>
      </c>
      <c r="AR159" s="89" t="s">
        <v>158</v>
      </c>
      <c r="AT159" s="89" t="s">
        <v>154</v>
      </c>
      <c r="AU159" s="89" t="s">
        <v>21</v>
      </c>
      <c r="AY159" s="6" t="s">
        <v>149</v>
      </c>
      <c r="BE159" s="156">
        <f>IF($N$159="základní",$J$159,0)</f>
        <v>0</v>
      </c>
      <c r="BF159" s="156">
        <f>IF($N$159="snížená",$J$159,0)</f>
        <v>0</v>
      </c>
      <c r="BG159" s="156">
        <f>IF($N$159="zákl. přenesená",$J$159,0)</f>
        <v>0</v>
      </c>
      <c r="BH159" s="156">
        <f>IF($N$159="sníž. přenesená",$J$159,0)</f>
        <v>0</v>
      </c>
      <c r="BI159" s="156">
        <f>IF($N$159="nulová",$J$159,0)</f>
        <v>0</v>
      </c>
      <c r="BJ159" s="89" t="s">
        <v>21</v>
      </c>
      <c r="BK159" s="156">
        <f>ROUND($I$159*$H$159,2)</f>
        <v>0</v>
      </c>
      <c r="BL159" s="89" t="s">
        <v>158</v>
      </c>
      <c r="BM159" s="89" t="s">
        <v>252</v>
      </c>
    </row>
    <row r="160" spans="2:65" s="6" customFormat="1" ht="16.5" customHeight="1" x14ac:dyDescent="0.3">
      <c r="B160" s="23"/>
      <c r="C160" s="24"/>
      <c r="D160" s="157" t="s">
        <v>159</v>
      </c>
      <c r="E160" s="24"/>
      <c r="F160" s="158" t="s">
        <v>1267</v>
      </c>
      <c r="G160" s="24"/>
      <c r="H160" s="24"/>
      <c r="J160" s="24"/>
      <c r="K160" s="24"/>
      <c r="L160" s="43"/>
      <c r="M160" s="56"/>
      <c r="N160" s="24"/>
      <c r="O160" s="24"/>
      <c r="P160" s="24"/>
      <c r="Q160" s="24"/>
      <c r="R160" s="24"/>
      <c r="S160" s="24"/>
      <c r="T160" s="57"/>
      <c r="AT160" s="6" t="s">
        <v>159</v>
      </c>
      <c r="AU160" s="6" t="s">
        <v>21</v>
      </c>
    </row>
    <row r="161" spans="2:65" s="6" customFormat="1" ht="15.75" customHeight="1" x14ac:dyDescent="0.3">
      <c r="B161" s="23"/>
      <c r="C161" s="145" t="s">
        <v>158</v>
      </c>
      <c r="D161" s="145" t="s">
        <v>154</v>
      </c>
      <c r="E161" s="146" t="s">
        <v>1268</v>
      </c>
      <c r="F161" s="147" t="s">
        <v>1269</v>
      </c>
      <c r="G161" s="148" t="s">
        <v>510</v>
      </c>
      <c r="H161" s="179"/>
      <c r="I161" s="150"/>
      <c r="J161" s="151">
        <f>ROUND($I$161*$H$161,2)</f>
        <v>0</v>
      </c>
      <c r="K161" s="147"/>
      <c r="L161" s="43"/>
      <c r="M161" s="152"/>
      <c r="N161" s="153" t="s">
        <v>43</v>
      </c>
      <c r="O161" s="24"/>
      <c r="P161" s="154">
        <f>$O$161*$H$161</f>
        <v>0</v>
      </c>
      <c r="Q161" s="154">
        <v>0</v>
      </c>
      <c r="R161" s="154">
        <f>$Q$161*$H$161</f>
        <v>0</v>
      </c>
      <c r="S161" s="154">
        <v>0</v>
      </c>
      <c r="T161" s="155">
        <f>$S$161*$H$161</f>
        <v>0</v>
      </c>
      <c r="AR161" s="89" t="s">
        <v>158</v>
      </c>
      <c r="AT161" s="89" t="s">
        <v>154</v>
      </c>
      <c r="AU161" s="89" t="s">
        <v>21</v>
      </c>
      <c r="AY161" s="6" t="s">
        <v>149</v>
      </c>
      <c r="BE161" s="156">
        <f>IF($N$161="základní",$J$161,0)</f>
        <v>0</v>
      </c>
      <c r="BF161" s="156">
        <f>IF($N$161="snížená",$J$161,0)</f>
        <v>0</v>
      </c>
      <c r="BG161" s="156">
        <f>IF($N$161="zákl. přenesená",$J$161,0)</f>
        <v>0</v>
      </c>
      <c r="BH161" s="156">
        <f>IF($N$161="sníž. přenesená",$J$161,0)</f>
        <v>0</v>
      </c>
      <c r="BI161" s="156">
        <f>IF($N$161="nulová",$J$161,0)</f>
        <v>0</v>
      </c>
      <c r="BJ161" s="89" t="s">
        <v>21</v>
      </c>
      <c r="BK161" s="156">
        <f>ROUND($I$161*$H$161,2)</f>
        <v>0</v>
      </c>
      <c r="BL161" s="89" t="s">
        <v>158</v>
      </c>
      <c r="BM161" s="89" t="s">
        <v>255</v>
      </c>
    </row>
    <row r="162" spans="2:65" s="6" customFormat="1" ht="16.5" customHeight="1" x14ac:dyDescent="0.3">
      <c r="B162" s="23"/>
      <c r="C162" s="24"/>
      <c r="D162" s="157" t="s">
        <v>159</v>
      </c>
      <c r="E162" s="24"/>
      <c r="F162" s="158" t="s">
        <v>1269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159</v>
      </c>
      <c r="AU162" s="6" t="s">
        <v>21</v>
      </c>
    </row>
    <row r="163" spans="2:65" s="132" customFormat="1" ht="37.5" customHeight="1" x14ac:dyDescent="0.35">
      <c r="B163" s="133"/>
      <c r="C163" s="134"/>
      <c r="D163" s="134" t="s">
        <v>71</v>
      </c>
      <c r="E163" s="135" t="s">
        <v>268</v>
      </c>
      <c r="F163" s="135" t="s">
        <v>1270</v>
      </c>
      <c r="G163" s="134"/>
      <c r="H163" s="134"/>
      <c r="J163" s="136">
        <f>$BK$163</f>
        <v>0</v>
      </c>
      <c r="K163" s="134"/>
      <c r="L163" s="137"/>
      <c r="M163" s="138"/>
      <c r="N163" s="134"/>
      <c r="O163" s="134"/>
      <c r="P163" s="139">
        <f>SUM($P$164:$P$185)</f>
        <v>0</v>
      </c>
      <c r="Q163" s="134"/>
      <c r="R163" s="139">
        <f>SUM($R$164:$R$185)</f>
        <v>0</v>
      </c>
      <c r="S163" s="134"/>
      <c r="T163" s="140">
        <f>SUM($T$164:$T$185)</f>
        <v>0</v>
      </c>
      <c r="AR163" s="141" t="s">
        <v>21</v>
      </c>
      <c r="AT163" s="141" t="s">
        <v>71</v>
      </c>
      <c r="AU163" s="141" t="s">
        <v>72</v>
      </c>
      <c r="AY163" s="141" t="s">
        <v>149</v>
      </c>
      <c r="BK163" s="142">
        <f>SUM($BK$164:$BK$185)</f>
        <v>0</v>
      </c>
    </row>
    <row r="164" spans="2:65" s="6" customFormat="1" ht="15.75" customHeight="1" x14ac:dyDescent="0.3">
      <c r="B164" s="23"/>
      <c r="C164" s="145" t="s">
        <v>21</v>
      </c>
      <c r="D164" s="145" t="s">
        <v>154</v>
      </c>
      <c r="E164" s="146" t="s">
        <v>1271</v>
      </c>
      <c r="F164" s="147" t="s">
        <v>1272</v>
      </c>
      <c r="G164" s="148" t="s">
        <v>157</v>
      </c>
      <c r="H164" s="149">
        <v>1</v>
      </c>
      <c r="I164" s="150"/>
      <c r="J164" s="151">
        <f>ROUND($I$164*$H$164,2)</f>
        <v>0</v>
      </c>
      <c r="K164" s="147"/>
      <c r="L164" s="43"/>
      <c r="M164" s="152"/>
      <c r="N164" s="153" t="s">
        <v>43</v>
      </c>
      <c r="O164" s="24"/>
      <c r="P164" s="154">
        <f>$O$164*$H$164</f>
        <v>0</v>
      </c>
      <c r="Q164" s="154">
        <v>0</v>
      </c>
      <c r="R164" s="154">
        <f>$Q$164*$H$164</f>
        <v>0</v>
      </c>
      <c r="S164" s="154">
        <v>0</v>
      </c>
      <c r="T164" s="155">
        <f>$S$164*$H$164</f>
        <v>0</v>
      </c>
      <c r="AR164" s="89" t="s">
        <v>158</v>
      </c>
      <c r="AT164" s="89" t="s">
        <v>154</v>
      </c>
      <c r="AU164" s="89" t="s">
        <v>21</v>
      </c>
      <c r="AY164" s="6" t="s">
        <v>149</v>
      </c>
      <c r="BE164" s="156">
        <f>IF($N$164="základní",$J$164,0)</f>
        <v>0</v>
      </c>
      <c r="BF164" s="156">
        <f>IF($N$164="snížená",$J$164,0)</f>
        <v>0</v>
      </c>
      <c r="BG164" s="156">
        <f>IF($N$164="zákl. přenesená",$J$164,0)</f>
        <v>0</v>
      </c>
      <c r="BH164" s="156">
        <f>IF($N$164="sníž. přenesená",$J$164,0)</f>
        <v>0</v>
      </c>
      <c r="BI164" s="156">
        <f>IF($N$164="nulová",$J$164,0)</f>
        <v>0</v>
      </c>
      <c r="BJ164" s="89" t="s">
        <v>21</v>
      </c>
      <c r="BK164" s="156">
        <f>ROUND($I$164*$H$164,2)</f>
        <v>0</v>
      </c>
      <c r="BL164" s="89" t="s">
        <v>158</v>
      </c>
      <c r="BM164" s="89" t="s">
        <v>258</v>
      </c>
    </row>
    <row r="165" spans="2:65" s="6" customFormat="1" ht="16.5" customHeight="1" x14ac:dyDescent="0.3">
      <c r="B165" s="23"/>
      <c r="C165" s="24"/>
      <c r="D165" s="157" t="s">
        <v>159</v>
      </c>
      <c r="E165" s="24"/>
      <c r="F165" s="158" t="s">
        <v>1272</v>
      </c>
      <c r="G165" s="24"/>
      <c r="H165" s="24"/>
      <c r="J165" s="24"/>
      <c r="K165" s="24"/>
      <c r="L165" s="43"/>
      <c r="M165" s="56"/>
      <c r="N165" s="24"/>
      <c r="O165" s="24"/>
      <c r="P165" s="24"/>
      <c r="Q165" s="24"/>
      <c r="R165" s="24"/>
      <c r="S165" s="24"/>
      <c r="T165" s="57"/>
      <c r="AT165" s="6" t="s">
        <v>159</v>
      </c>
      <c r="AU165" s="6" t="s">
        <v>21</v>
      </c>
    </row>
    <row r="166" spans="2:65" s="6" customFormat="1" ht="15.75" customHeight="1" x14ac:dyDescent="0.3">
      <c r="B166" s="23"/>
      <c r="C166" s="145" t="s">
        <v>80</v>
      </c>
      <c r="D166" s="145" t="s">
        <v>154</v>
      </c>
      <c r="E166" s="146" t="s">
        <v>1273</v>
      </c>
      <c r="F166" s="147" t="s">
        <v>1274</v>
      </c>
      <c r="G166" s="148" t="s">
        <v>157</v>
      </c>
      <c r="H166" s="149">
        <v>1</v>
      </c>
      <c r="I166" s="150"/>
      <c r="J166" s="151">
        <f>ROUND($I$166*$H$166,2)</f>
        <v>0</v>
      </c>
      <c r="K166" s="147"/>
      <c r="L166" s="43"/>
      <c r="M166" s="152"/>
      <c r="N166" s="153" t="s">
        <v>43</v>
      </c>
      <c r="O166" s="24"/>
      <c r="P166" s="154">
        <f>$O$166*$H$166</f>
        <v>0</v>
      </c>
      <c r="Q166" s="154">
        <v>0</v>
      </c>
      <c r="R166" s="154">
        <f>$Q$166*$H$166</f>
        <v>0</v>
      </c>
      <c r="S166" s="154">
        <v>0</v>
      </c>
      <c r="T166" s="155">
        <f>$S$166*$H$166</f>
        <v>0</v>
      </c>
      <c r="AR166" s="89" t="s">
        <v>158</v>
      </c>
      <c r="AT166" s="89" t="s">
        <v>154</v>
      </c>
      <c r="AU166" s="89" t="s">
        <v>21</v>
      </c>
      <c r="AY166" s="6" t="s">
        <v>149</v>
      </c>
      <c r="BE166" s="156">
        <f>IF($N$166="základní",$J$166,0)</f>
        <v>0</v>
      </c>
      <c r="BF166" s="156">
        <f>IF($N$166="snížená",$J$166,0)</f>
        <v>0</v>
      </c>
      <c r="BG166" s="156">
        <f>IF($N$166="zákl. přenesená",$J$166,0)</f>
        <v>0</v>
      </c>
      <c r="BH166" s="156">
        <f>IF($N$166="sníž. přenesená",$J$166,0)</f>
        <v>0</v>
      </c>
      <c r="BI166" s="156">
        <f>IF($N$166="nulová",$J$166,0)</f>
        <v>0</v>
      </c>
      <c r="BJ166" s="89" t="s">
        <v>21</v>
      </c>
      <c r="BK166" s="156">
        <f>ROUND($I$166*$H$166,2)</f>
        <v>0</v>
      </c>
      <c r="BL166" s="89" t="s">
        <v>158</v>
      </c>
      <c r="BM166" s="89" t="s">
        <v>260</v>
      </c>
    </row>
    <row r="167" spans="2:65" s="6" customFormat="1" ht="16.5" customHeight="1" x14ac:dyDescent="0.3">
      <c r="B167" s="23"/>
      <c r="C167" s="24"/>
      <c r="D167" s="157" t="s">
        <v>159</v>
      </c>
      <c r="E167" s="24"/>
      <c r="F167" s="158" t="s">
        <v>1274</v>
      </c>
      <c r="G167" s="24"/>
      <c r="H167" s="24"/>
      <c r="J167" s="24"/>
      <c r="K167" s="24"/>
      <c r="L167" s="43"/>
      <c r="M167" s="56"/>
      <c r="N167" s="24"/>
      <c r="O167" s="24"/>
      <c r="P167" s="24"/>
      <c r="Q167" s="24"/>
      <c r="R167" s="24"/>
      <c r="S167" s="24"/>
      <c r="T167" s="57"/>
      <c r="AT167" s="6" t="s">
        <v>159</v>
      </c>
      <c r="AU167" s="6" t="s">
        <v>21</v>
      </c>
    </row>
    <row r="168" spans="2:65" s="6" customFormat="1" ht="15.75" customHeight="1" x14ac:dyDescent="0.3">
      <c r="B168" s="23"/>
      <c r="C168" s="145" t="s">
        <v>162</v>
      </c>
      <c r="D168" s="145" t="s">
        <v>154</v>
      </c>
      <c r="E168" s="146" t="s">
        <v>1275</v>
      </c>
      <c r="F168" s="147" t="s">
        <v>1276</v>
      </c>
      <c r="G168" s="148" t="s">
        <v>649</v>
      </c>
      <c r="H168" s="149">
        <v>0.65</v>
      </c>
      <c r="I168" s="150"/>
      <c r="J168" s="151">
        <f>ROUND($I$168*$H$168,2)</f>
        <v>0</v>
      </c>
      <c r="K168" s="147"/>
      <c r="L168" s="43"/>
      <c r="M168" s="152"/>
      <c r="N168" s="153" t="s">
        <v>43</v>
      </c>
      <c r="O168" s="24"/>
      <c r="P168" s="154">
        <f>$O$168*$H$168</f>
        <v>0</v>
      </c>
      <c r="Q168" s="154">
        <v>0</v>
      </c>
      <c r="R168" s="154">
        <f>$Q$168*$H$168</f>
        <v>0</v>
      </c>
      <c r="S168" s="154">
        <v>0</v>
      </c>
      <c r="T168" s="155">
        <f>$S$168*$H$168</f>
        <v>0</v>
      </c>
      <c r="AR168" s="89" t="s">
        <v>158</v>
      </c>
      <c r="AT168" s="89" t="s">
        <v>154</v>
      </c>
      <c r="AU168" s="89" t="s">
        <v>21</v>
      </c>
      <c r="AY168" s="6" t="s">
        <v>149</v>
      </c>
      <c r="BE168" s="156">
        <f>IF($N$168="základní",$J$168,0)</f>
        <v>0</v>
      </c>
      <c r="BF168" s="156">
        <f>IF($N$168="snížená",$J$168,0)</f>
        <v>0</v>
      </c>
      <c r="BG168" s="156">
        <f>IF($N$168="zákl. přenesená",$J$168,0)</f>
        <v>0</v>
      </c>
      <c r="BH168" s="156">
        <f>IF($N$168="sníž. přenesená",$J$168,0)</f>
        <v>0</v>
      </c>
      <c r="BI168" s="156">
        <f>IF($N$168="nulová",$J$168,0)</f>
        <v>0</v>
      </c>
      <c r="BJ168" s="89" t="s">
        <v>21</v>
      </c>
      <c r="BK168" s="156">
        <f>ROUND($I$168*$H$168,2)</f>
        <v>0</v>
      </c>
      <c r="BL168" s="89" t="s">
        <v>158</v>
      </c>
      <c r="BM168" s="89" t="s">
        <v>263</v>
      </c>
    </row>
    <row r="169" spans="2:65" s="6" customFormat="1" ht="16.5" customHeight="1" x14ac:dyDescent="0.3">
      <c r="B169" s="23"/>
      <c r="C169" s="24"/>
      <c r="D169" s="157" t="s">
        <v>159</v>
      </c>
      <c r="E169" s="24"/>
      <c r="F169" s="158" t="s">
        <v>1276</v>
      </c>
      <c r="G169" s="24"/>
      <c r="H169" s="24"/>
      <c r="J169" s="24"/>
      <c r="K169" s="24"/>
      <c r="L169" s="43"/>
      <c r="M169" s="56"/>
      <c r="N169" s="24"/>
      <c r="O169" s="24"/>
      <c r="P169" s="24"/>
      <c r="Q169" s="24"/>
      <c r="R169" s="24"/>
      <c r="S169" s="24"/>
      <c r="T169" s="57"/>
      <c r="AT169" s="6" t="s">
        <v>159</v>
      </c>
      <c r="AU169" s="6" t="s">
        <v>21</v>
      </c>
    </row>
    <row r="170" spans="2:65" s="6" customFormat="1" ht="27" customHeight="1" x14ac:dyDescent="0.3">
      <c r="B170" s="23"/>
      <c r="C170" s="145" t="s">
        <v>158</v>
      </c>
      <c r="D170" s="145" t="s">
        <v>154</v>
      </c>
      <c r="E170" s="146" t="s">
        <v>1277</v>
      </c>
      <c r="F170" s="147" t="s">
        <v>1278</v>
      </c>
      <c r="G170" s="148" t="s">
        <v>157</v>
      </c>
      <c r="H170" s="149">
        <v>2</v>
      </c>
      <c r="I170" s="150"/>
      <c r="J170" s="151">
        <f>ROUND($I$170*$H$170,2)</f>
        <v>0</v>
      </c>
      <c r="K170" s="147"/>
      <c r="L170" s="43"/>
      <c r="M170" s="152"/>
      <c r="N170" s="153" t="s">
        <v>43</v>
      </c>
      <c r="O170" s="24"/>
      <c r="P170" s="154">
        <f>$O$170*$H$170</f>
        <v>0</v>
      </c>
      <c r="Q170" s="154">
        <v>0</v>
      </c>
      <c r="R170" s="154">
        <f>$Q$170*$H$170</f>
        <v>0</v>
      </c>
      <c r="S170" s="154">
        <v>0</v>
      </c>
      <c r="T170" s="155">
        <f>$S$170*$H$170</f>
        <v>0</v>
      </c>
      <c r="AR170" s="89" t="s">
        <v>158</v>
      </c>
      <c r="AT170" s="89" t="s">
        <v>154</v>
      </c>
      <c r="AU170" s="89" t="s">
        <v>21</v>
      </c>
      <c r="AY170" s="6" t="s">
        <v>149</v>
      </c>
      <c r="BE170" s="156">
        <f>IF($N$170="základní",$J$170,0)</f>
        <v>0</v>
      </c>
      <c r="BF170" s="156">
        <f>IF($N$170="snížená",$J$170,0)</f>
        <v>0</v>
      </c>
      <c r="BG170" s="156">
        <f>IF($N$170="zákl. přenesená",$J$170,0)</f>
        <v>0</v>
      </c>
      <c r="BH170" s="156">
        <f>IF($N$170="sníž. přenesená",$J$170,0)</f>
        <v>0</v>
      </c>
      <c r="BI170" s="156">
        <f>IF($N$170="nulová",$J$170,0)</f>
        <v>0</v>
      </c>
      <c r="BJ170" s="89" t="s">
        <v>21</v>
      </c>
      <c r="BK170" s="156">
        <f>ROUND($I$170*$H$170,2)</f>
        <v>0</v>
      </c>
      <c r="BL170" s="89" t="s">
        <v>158</v>
      </c>
      <c r="BM170" s="89" t="s">
        <v>267</v>
      </c>
    </row>
    <row r="171" spans="2:65" s="6" customFormat="1" ht="16.5" customHeight="1" x14ac:dyDescent="0.3">
      <c r="B171" s="23"/>
      <c r="C171" s="24"/>
      <c r="D171" s="157" t="s">
        <v>159</v>
      </c>
      <c r="E171" s="24"/>
      <c r="F171" s="158" t="s">
        <v>1278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159</v>
      </c>
      <c r="AU171" s="6" t="s">
        <v>21</v>
      </c>
    </row>
    <row r="172" spans="2:65" s="6" customFormat="1" ht="15.75" customHeight="1" x14ac:dyDescent="0.3">
      <c r="B172" s="23"/>
      <c r="C172" s="145" t="s">
        <v>168</v>
      </c>
      <c r="D172" s="145" t="s">
        <v>154</v>
      </c>
      <c r="E172" s="146" t="s">
        <v>1279</v>
      </c>
      <c r="F172" s="147" t="s">
        <v>1280</v>
      </c>
      <c r="G172" s="148" t="s">
        <v>410</v>
      </c>
      <c r="H172" s="149">
        <v>1</v>
      </c>
      <c r="I172" s="150"/>
      <c r="J172" s="151">
        <f>ROUND($I$172*$H$172,2)</f>
        <v>0</v>
      </c>
      <c r="K172" s="147"/>
      <c r="L172" s="43"/>
      <c r="M172" s="152"/>
      <c r="N172" s="153" t="s">
        <v>43</v>
      </c>
      <c r="O172" s="24"/>
      <c r="P172" s="154">
        <f>$O$172*$H$172</f>
        <v>0</v>
      </c>
      <c r="Q172" s="154">
        <v>0</v>
      </c>
      <c r="R172" s="154">
        <f>$Q$172*$H$172</f>
        <v>0</v>
      </c>
      <c r="S172" s="154">
        <v>0</v>
      </c>
      <c r="T172" s="155">
        <f>$S$172*$H$172</f>
        <v>0</v>
      </c>
      <c r="AR172" s="89" t="s">
        <v>158</v>
      </c>
      <c r="AT172" s="89" t="s">
        <v>154</v>
      </c>
      <c r="AU172" s="89" t="s">
        <v>21</v>
      </c>
      <c r="AY172" s="6" t="s">
        <v>149</v>
      </c>
      <c r="BE172" s="156">
        <f>IF($N$172="základní",$J$172,0)</f>
        <v>0</v>
      </c>
      <c r="BF172" s="156">
        <f>IF($N$172="snížená",$J$172,0)</f>
        <v>0</v>
      </c>
      <c r="BG172" s="156">
        <f>IF($N$172="zákl. přenesená",$J$172,0)</f>
        <v>0</v>
      </c>
      <c r="BH172" s="156">
        <f>IF($N$172="sníž. přenesená",$J$172,0)</f>
        <v>0</v>
      </c>
      <c r="BI172" s="156">
        <f>IF($N$172="nulová",$J$172,0)</f>
        <v>0</v>
      </c>
      <c r="BJ172" s="89" t="s">
        <v>21</v>
      </c>
      <c r="BK172" s="156">
        <f>ROUND($I$172*$H$172,2)</f>
        <v>0</v>
      </c>
      <c r="BL172" s="89" t="s">
        <v>158</v>
      </c>
      <c r="BM172" s="89" t="s">
        <v>273</v>
      </c>
    </row>
    <row r="173" spans="2:65" s="6" customFormat="1" ht="16.5" customHeight="1" x14ac:dyDescent="0.3">
      <c r="B173" s="23"/>
      <c r="C173" s="24"/>
      <c r="D173" s="157" t="s">
        <v>159</v>
      </c>
      <c r="E173" s="24"/>
      <c r="F173" s="158" t="s">
        <v>1280</v>
      </c>
      <c r="G173" s="24"/>
      <c r="H173" s="24"/>
      <c r="J173" s="24"/>
      <c r="K173" s="24"/>
      <c r="L173" s="43"/>
      <c r="M173" s="56"/>
      <c r="N173" s="24"/>
      <c r="O173" s="24"/>
      <c r="P173" s="24"/>
      <c r="Q173" s="24"/>
      <c r="R173" s="24"/>
      <c r="S173" s="24"/>
      <c r="T173" s="57"/>
      <c r="AT173" s="6" t="s">
        <v>159</v>
      </c>
      <c r="AU173" s="6" t="s">
        <v>21</v>
      </c>
    </row>
    <row r="174" spans="2:65" s="6" customFormat="1" ht="15.75" customHeight="1" x14ac:dyDescent="0.3">
      <c r="B174" s="23"/>
      <c r="C174" s="145" t="s">
        <v>171</v>
      </c>
      <c r="D174" s="145" t="s">
        <v>154</v>
      </c>
      <c r="E174" s="146" t="s">
        <v>1281</v>
      </c>
      <c r="F174" s="147" t="s">
        <v>1282</v>
      </c>
      <c r="G174" s="148" t="s">
        <v>410</v>
      </c>
      <c r="H174" s="149">
        <v>1</v>
      </c>
      <c r="I174" s="150"/>
      <c r="J174" s="151">
        <f>ROUND($I$174*$H$174,2)</f>
        <v>0</v>
      </c>
      <c r="K174" s="147"/>
      <c r="L174" s="43"/>
      <c r="M174" s="152"/>
      <c r="N174" s="153" t="s">
        <v>43</v>
      </c>
      <c r="O174" s="24"/>
      <c r="P174" s="154">
        <f>$O$174*$H$174</f>
        <v>0</v>
      </c>
      <c r="Q174" s="154">
        <v>0</v>
      </c>
      <c r="R174" s="154">
        <f>$Q$174*$H$174</f>
        <v>0</v>
      </c>
      <c r="S174" s="154">
        <v>0</v>
      </c>
      <c r="T174" s="155">
        <f>$S$174*$H$174</f>
        <v>0</v>
      </c>
      <c r="AR174" s="89" t="s">
        <v>158</v>
      </c>
      <c r="AT174" s="89" t="s">
        <v>154</v>
      </c>
      <c r="AU174" s="89" t="s">
        <v>21</v>
      </c>
      <c r="AY174" s="6" t="s">
        <v>149</v>
      </c>
      <c r="BE174" s="156">
        <f>IF($N$174="základní",$J$174,0)</f>
        <v>0</v>
      </c>
      <c r="BF174" s="156">
        <f>IF($N$174="snížená",$J$174,0)</f>
        <v>0</v>
      </c>
      <c r="BG174" s="156">
        <f>IF($N$174="zákl. přenesená",$J$174,0)</f>
        <v>0</v>
      </c>
      <c r="BH174" s="156">
        <f>IF($N$174="sníž. přenesená",$J$174,0)</f>
        <v>0</v>
      </c>
      <c r="BI174" s="156">
        <f>IF($N$174="nulová",$J$174,0)</f>
        <v>0</v>
      </c>
      <c r="BJ174" s="89" t="s">
        <v>21</v>
      </c>
      <c r="BK174" s="156">
        <f>ROUND($I$174*$H$174,2)</f>
        <v>0</v>
      </c>
      <c r="BL174" s="89" t="s">
        <v>158</v>
      </c>
      <c r="BM174" s="89" t="s">
        <v>279</v>
      </c>
    </row>
    <row r="175" spans="2:65" s="6" customFormat="1" ht="16.5" customHeight="1" x14ac:dyDescent="0.3">
      <c r="B175" s="23"/>
      <c r="C175" s="24"/>
      <c r="D175" s="157" t="s">
        <v>159</v>
      </c>
      <c r="E175" s="24"/>
      <c r="F175" s="158" t="s">
        <v>1282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159</v>
      </c>
      <c r="AU175" s="6" t="s">
        <v>21</v>
      </c>
    </row>
    <row r="176" spans="2:65" s="6" customFormat="1" ht="15.75" customHeight="1" x14ac:dyDescent="0.3">
      <c r="B176" s="23"/>
      <c r="C176" s="145" t="s">
        <v>174</v>
      </c>
      <c r="D176" s="145" t="s">
        <v>154</v>
      </c>
      <c r="E176" s="146" t="s">
        <v>1283</v>
      </c>
      <c r="F176" s="147" t="s">
        <v>1284</v>
      </c>
      <c r="G176" s="148" t="s">
        <v>410</v>
      </c>
      <c r="H176" s="149">
        <v>1</v>
      </c>
      <c r="I176" s="150"/>
      <c r="J176" s="151">
        <f>ROUND($I$176*$H$176,2)</f>
        <v>0</v>
      </c>
      <c r="K176" s="147"/>
      <c r="L176" s="43"/>
      <c r="M176" s="152"/>
      <c r="N176" s="153" t="s">
        <v>43</v>
      </c>
      <c r="O176" s="24"/>
      <c r="P176" s="154">
        <f>$O$176*$H$176</f>
        <v>0</v>
      </c>
      <c r="Q176" s="154">
        <v>0</v>
      </c>
      <c r="R176" s="154">
        <f>$Q$176*$H$176</f>
        <v>0</v>
      </c>
      <c r="S176" s="154">
        <v>0</v>
      </c>
      <c r="T176" s="155">
        <f>$S$176*$H$176</f>
        <v>0</v>
      </c>
      <c r="AR176" s="89" t="s">
        <v>158</v>
      </c>
      <c r="AT176" s="89" t="s">
        <v>154</v>
      </c>
      <c r="AU176" s="89" t="s">
        <v>21</v>
      </c>
      <c r="AY176" s="6" t="s">
        <v>149</v>
      </c>
      <c r="BE176" s="156">
        <f>IF($N$176="základní",$J$176,0)</f>
        <v>0</v>
      </c>
      <c r="BF176" s="156">
        <f>IF($N$176="snížená",$J$176,0)</f>
        <v>0</v>
      </c>
      <c r="BG176" s="156">
        <f>IF($N$176="zákl. přenesená",$J$176,0)</f>
        <v>0</v>
      </c>
      <c r="BH176" s="156">
        <f>IF($N$176="sníž. přenesená",$J$176,0)</f>
        <v>0</v>
      </c>
      <c r="BI176" s="156">
        <f>IF($N$176="nulová",$J$176,0)</f>
        <v>0</v>
      </c>
      <c r="BJ176" s="89" t="s">
        <v>21</v>
      </c>
      <c r="BK176" s="156">
        <f>ROUND($I$176*$H$176,2)</f>
        <v>0</v>
      </c>
      <c r="BL176" s="89" t="s">
        <v>158</v>
      </c>
      <c r="BM176" s="89" t="s">
        <v>283</v>
      </c>
    </row>
    <row r="177" spans="2:65" s="6" customFormat="1" ht="16.5" customHeight="1" x14ac:dyDescent="0.3">
      <c r="B177" s="23"/>
      <c r="C177" s="24"/>
      <c r="D177" s="157" t="s">
        <v>159</v>
      </c>
      <c r="E177" s="24"/>
      <c r="F177" s="158" t="s">
        <v>1284</v>
      </c>
      <c r="G177" s="24"/>
      <c r="H177" s="24"/>
      <c r="J177" s="24"/>
      <c r="K177" s="24"/>
      <c r="L177" s="43"/>
      <c r="M177" s="56"/>
      <c r="N177" s="24"/>
      <c r="O177" s="24"/>
      <c r="P177" s="24"/>
      <c r="Q177" s="24"/>
      <c r="R177" s="24"/>
      <c r="S177" s="24"/>
      <c r="T177" s="57"/>
      <c r="AT177" s="6" t="s">
        <v>159</v>
      </c>
      <c r="AU177" s="6" t="s">
        <v>21</v>
      </c>
    </row>
    <row r="178" spans="2:65" s="6" customFormat="1" ht="15.75" customHeight="1" x14ac:dyDescent="0.3">
      <c r="B178" s="23"/>
      <c r="C178" s="145" t="s">
        <v>177</v>
      </c>
      <c r="D178" s="145" t="s">
        <v>154</v>
      </c>
      <c r="E178" s="146" t="s">
        <v>1285</v>
      </c>
      <c r="F178" s="147" t="s">
        <v>1286</v>
      </c>
      <c r="G178" s="148" t="s">
        <v>157</v>
      </c>
      <c r="H178" s="149">
        <v>2</v>
      </c>
      <c r="I178" s="150"/>
      <c r="J178" s="151">
        <f>ROUND($I$178*$H$178,2)</f>
        <v>0</v>
      </c>
      <c r="K178" s="147"/>
      <c r="L178" s="43"/>
      <c r="M178" s="152"/>
      <c r="N178" s="153" t="s">
        <v>43</v>
      </c>
      <c r="O178" s="24"/>
      <c r="P178" s="154">
        <f>$O$178*$H$178</f>
        <v>0</v>
      </c>
      <c r="Q178" s="154">
        <v>0</v>
      </c>
      <c r="R178" s="154">
        <f>$Q$178*$H$178</f>
        <v>0</v>
      </c>
      <c r="S178" s="154">
        <v>0</v>
      </c>
      <c r="T178" s="155">
        <f>$S$178*$H$178</f>
        <v>0</v>
      </c>
      <c r="AR178" s="89" t="s">
        <v>158</v>
      </c>
      <c r="AT178" s="89" t="s">
        <v>154</v>
      </c>
      <c r="AU178" s="89" t="s">
        <v>21</v>
      </c>
      <c r="AY178" s="6" t="s">
        <v>149</v>
      </c>
      <c r="BE178" s="156">
        <f>IF($N$178="základní",$J$178,0)</f>
        <v>0</v>
      </c>
      <c r="BF178" s="156">
        <f>IF($N$178="snížená",$J$178,0)</f>
        <v>0</v>
      </c>
      <c r="BG178" s="156">
        <f>IF($N$178="zákl. přenesená",$J$178,0)</f>
        <v>0</v>
      </c>
      <c r="BH178" s="156">
        <f>IF($N$178="sníž. přenesená",$J$178,0)</f>
        <v>0</v>
      </c>
      <c r="BI178" s="156">
        <f>IF($N$178="nulová",$J$178,0)</f>
        <v>0</v>
      </c>
      <c r="BJ178" s="89" t="s">
        <v>21</v>
      </c>
      <c r="BK178" s="156">
        <f>ROUND($I$178*$H$178,2)</f>
        <v>0</v>
      </c>
      <c r="BL178" s="89" t="s">
        <v>158</v>
      </c>
      <c r="BM178" s="89" t="s">
        <v>287</v>
      </c>
    </row>
    <row r="179" spans="2:65" s="6" customFormat="1" ht="16.5" customHeight="1" x14ac:dyDescent="0.3">
      <c r="B179" s="23"/>
      <c r="C179" s="24"/>
      <c r="D179" s="157" t="s">
        <v>159</v>
      </c>
      <c r="E179" s="24"/>
      <c r="F179" s="158" t="s">
        <v>1286</v>
      </c>
      <c r="G179" s="24"/>
      <c r="H179" s="24"/>
      <c r="J179" s="24"/>
      <c r="K179" s="24"/>
      <c r="L179" s="43"/>
      <c r="M179" s="56"/>
      <c r="N179" s="24"/>
      <c r="O179" s="24"/>
      <c r="P179" s="24"/>
      <c r="Q179" s="24"/>
      <c r="R179" s="24"/>
      <c r="S179" s="24"/>
      <c r="T179" s="57"/>
      <c r="AT179" s="6" t="s">
        <v>159</v>
      </c>
      <c r="AU179" s="6" t="s">
        <v>21</v>
      </c>
    </row>
    <row r="180" spans="2:65" s="6" customFormat="1" ht="15.75" customHeight="1" x14ac:dyDescent="0.3">
      <c r="B180" s="23"/>
      <c r="C180" s="145" t="s">
        <v>180</v>
      </c>
      <c r="D180" s="145" t="s">
        <v>154</v>
      </c>
      <c r="E180" s="146" t="s">
        <v>1287</v>
      </c>
      <c r="F180" s="147" t="s">
        <v>1288</v>
      </c>
      <c r="G180" s="148" t="s">
        <v>157</v>
      </c>
      <c r="H180" s="149">
        <v>2</v>
      </c>
      <c r="I180" s="150"/>
      <c r="J180" s="151">
        <f>ROUND($I$180*$H$180,2)</f>
        <v>0</v>
      </c>
      <c r="K180" s="147"/>
      <c r="L180" s="43"/>
      <c r="M180" s="152"/>
      <c r="N180" s="153" t="s">
        <v>43</v>
      </c>
      <c r="O180" s="24"/>
      <c r="P180" s="154">
        <f>$O$180*$H$180</f>
        <v>0</v>
      </c>
      <c r="Q180" s="154">
        <v>0</v>
      </c>
      <c r="R180" s="154">
        <f>$Q$180*$H$180</f>
        <v>0</v>
      </c>
      <c r="S180" s="154">
        <v>0</v>
      </c>
      <c r="T180" s="155">
        <f>$S$180*$H$180</f>
        <v>0</v>
      </c>
      <c r="AR180" s="89" t="s">
        <v>158</v>
      </c>
      <c r="AT180" s="89" t="s">
        <v>154</v>
      </c>
      <c r="AU180" s="89" t="s">
        <v>21</v>
      </c>
      <c r="AY180" s="6" t="s">
        <v>149</v>
      </c>
      <c r="BE180" s="156">
        <f>IF($N$180="základní",$J$180,0)</f>
        <v>0</v>
      </c>
      <c r="BF180" s="156">
        <f>IF($N$180="snížená",$J$180,0)</f>
        <v>0</v>
      </c>
      <c r="BG180" s="156">
        <f>IF($N$180="zákl. přenesená",$J$180,0)</f>
        <v>0</v>
      </c>
      <c r="BH180" s="156">
        <f>IF($N$180="sníž. přenesená",$J$180,0)</f>
        <v>0</v>
      </c>
      <c r="BI180" s="156">
        <f>IF($N$180="nulová",$J$180,0)</f>
        <v>0</v>
      </c>
      <c r="BJ180" s="89" t="s">
        <v>21</v>
      </c>
      <c r="BK180" s="156">
        <f>ROUND($I$180*$H$180,2)</f>
        <v>0</v>
      </c>
      <c r="BL180" s="89" t="s">
        <v>158</v>
      </c>
      <c r="BM180" s="89" t="s">
        <v>290</v>
      </c>
    </row>
    <row r="181" spans="2:65" s="6" customFormat="1" ht="16.5" customHeight="1" x14ac:dyDescent="0.3">
      <c r="B181" s="23"/>
      <c r="C181" s="24"/>
      <c r="D181" s="157" t="s">
        <v>159</v>
      </c>
      <c r="E181" s="24"/>
      <c r="F181" s="158" t="s">
        <v>1288</v>
      </c>
      <c r="G181" s="24"/>
      <c r="H181" s="24"/>
      <c r="J181" s="24"/>
      <c r="K181" s="24"/>
      <c r="L181" s="43"/>
      <c r="M181" s="56"/>
      <c r="N181" s="24"/>
      <c r="O181" s="24"/>
      <c r="P181" s="24"/>
      <c r="Q181" s="24"/>
      <c r="R181" s="24"/>
      <c r="S181" s="24"/>
      <c r="T181" s="57"/>
      <c r="AT181" s="6" t="s">
        <v>159</v>
      </c>
      <c r="AU181" s="6" t="s">
        <v>21</v>
      </c>
    </row>
    <row r="182" spans="2:65" s="6" customFormat="1" ht="27" customHeight="1" x14ac:dyDescent="0.3">
      <c r="B182" s="23"/>
      <c r="C182" s="145" t="s">
        <v>26</v>
      </c>
      <c r="D182" s="145" t="s">
        <v>154</v>
      </c>
      <c r="E182" s="146" t="s">
        <v>1289</v>
      </c>
      <c r="F182" s="147" t="s">
        <v>1290</v>
      </c>
      <c r="G182" s="148" t="s">
        <v>157</v>
      </c>
      <c r="H182" s="149">
        <v>2</v>
      </c>
      <c r="I182" s="150"/>
      <c r="J182" s="151">
        <f>ROUND($I$182*$H$182,2)</f>
        <v>0</v>
      </c>
      <c r="K182" s="147"/>
      <c r="L182" s="43"/>
      <c r="M182" s="152"/>
      <c r="N182" s="153" t="s">
        <v>43</v>
      </c>
      <c r="O182" s="24"/>
      <c r="P182" s="154">
        <f>$O$182*$H$182</f>
        <v>0</v>
      </c>
      <c r="Q182" s="154">
        <v>0</v>
      </c>
      <c r="R182" s="154">
        <f>$Q$182*$H$182</f>
        <v>0</v>
      </c>
      <c r="S182" s="154">
        <v>0</v>
      </c>
      <c r="T182" s="155">
        <f>$S$182*$H$182</f>
        <v>0</v>
      </c>
      <c r="AR182" s="89" t="s">
        <v>158</v>
      </c>
      <c r="AT182" s="89" t="s">
        <v>154</v>
      </c>
      <c r="AU182" s="89" t="s">
        <v>21</v>
      </c>
      <c r="AY182" s="6" t="s">
        <v>149</v>
      </c>
      <c r="BE182" s="156">
        <f>IF($N$182="základní",$J$182,0)</f>
        <v>0</v>
      </c>
      <c r="BF182" s="156">
        <f>IF($N$182="snížená",$J$182,0)</f>
        <v>0</v>
      </c>
      <c r="BG182" s="156">
        <f>IF($N$182="zákl. přenesená",$J$182,0)</f>
        <v>0</v>
      </c>
      <c r="BH182" s="156">
        <f>IF($N$182="sníž. přenesená",$J$182,0)</f>
        <v>0</v>
      </c>
      <c r="BI182" s="156">
        <f>IF($N$182="nulová",$J$182,0)</f>
        <v>0</v>
      </c>
      <c r="BJ182" s="89" t="s">
        <v>21</v>
      </c>
      <c r="BK182" s="156">
        <f>ROUND($I$182*$H$182,2)</f>
        <v>0</v>
      </c>
      <c r="BL182" s="89" t="s">
        <v>158</v>
      </c>
      <c r="BM182" s="89" t="s">
        <v>293</v>
      </c>
    </row>
    <row r="183" spans="2:65" s="6" customFormat="1" ht="16.5" customHeight="1" x14ac:dyDescent="0.3">
      <c r="B183" s="23"/>
      <c r="C183" s="24"/>
      <c r="D183" s="157" t="s">
        <v>159</v>
      </c>
      <c r="E183" s="24"/>
      <c r="F183" s="158" t="s">
        <v>1290</v>
      </c>
      <c r="G183" s="24"/>
      <c r="H183" s="24"/>
      <c r="J183" s="24"/>
      <c r="K183" s="24"/>
      <c r="L183" s="43"/>
      <c r="M183" s="56"/>
      <c r="N183" s="24"/>
      <c r="O183" s="24"/>
      <c r="P183" s="24"/>
      <c r="Q183" s="24"/>
      <c r="R183" s="24"/>
      <c r="S183" s="24"/>
      <c r="T183" s="57"/>
      <c r="AT183" s="6" t="s">
        <v>159</v>
      </c>
      <c r="AU183" s="6" t="s">
        <v>21</v>
      </c>
    </row>
    <row r="184" spans="2:65" s="6" customFormat="1" ht="15.75" customHeight="1" x14ac:dyDescent="0.3">
      <c r="B184" s="23"/>
      <c r="C184" s="145" t="s">
        <v>185</v>
      </c>
      <c r="D184" s="145" t="s">
        <v>154</v>
      </c>
      <c r="E184" s="146" t="s">
        <v>1291</v>
      </c>
      <c r="F184" s="147" t="s">
        <v>1292</v>
      </c>
      <c r="G184" s="148" t="s">
        <v>510</v>
      </c>
      <c r="H184" s="179"/>
      <c r="I184" s="150"/>
      <c r="J184" s="151">
        <f>ROUND($I$184*$H$184,2)</f>
        <v>0</v>
      </c>
      <c r="K184" s="147"/>
      <c r="L184" s="43"/>
      <c r="M184" s="152"/>
      <c r="N184" s="153" t="s">
        <v>43</v>
      </c>
      <c r="O184" s="24"/>
      <c r="P184" s="154">
        <f>$O$184*$H$184</f>
        <v>0</v>
      </c>
      <c r="Q184" s="154">
        <v>0</v>
      </c>
      <c r="R184" s="154">
        <f>$Q$184*$H$184</f>
        <v>0</v>
      </c>
      <c r="S184" s="154">
        <v>0</v>
      </c>
      <c r="T184" s="155">
        <f>$S$184*$H$184</f>
        <v>0</v>
      </c>
      <c r="AR184" s="89" t="s">
        <v>158</v>
      </c>
      <c r="AT184" s="89" t="s">
        <v>154</v>
      </c>
      <c r="AU184" s="89" t="s">
        <v>21</v>
      </c>
      <c r="AY184" s="6" t="s">
        <v>149</v>
      </c>
      <c r="BE184" s="156">
        <f>IF($N$184="základní",$J$184,0)</f>
        <v>0</v>
      </c>
      <c r="BF184" s="156">
        <f>IF($N$184="snížená",$J$184,0)</f>
        <v>0</v>
      </c>
      <c r="BG184" s="156">
        <f>IF($N$184="zákl. přenesená",$J$184,0)</f>
        <v>0</v>
      </c>
      <c r="BH184" s="156">
        <f>IF($N$184="sníž. přenesená",$J$184,0)</f>
        <v>0</v>
      </c>
      <c r="BI184" s="156">
        <f>IF($N$184="nulová",$J$184,0)</f>
        <v>0</v>
      </c>
      <c r="BJ184" s="89" t="s">
        <v>21</v>
      </c>
      <c r="BK184" s="156">
        <f>ROUND($I$184*$H$184,2)</f>
        <v>0</v>
      </c>
      <c r="BL184" s="89" t="s">
        <v>158</v>
      </c>
      <c r="BM184" s="89" t="s">
        <v>297</v>
      </c>
    </row>
    <row r="185" spans="2:65" s="6" customFormat="1" ht="16.5" customHeight="1" x14ac:dyDescent="0.3">
      <c r="B185" s="23"/>
      <c r="C185" s="24"/>
      <c r="D185" s="157" t="s">
        <v>159</v>
      </c>
      <c r="E185" s="24"/>
      <c r="F185" s="158" t="s">
        <v>1292</v>
      </c>
      <c r="G185" s="24"/>
      <c r="H185" s="24"/>
      <c r="J185" s="24"/>
      <c r="K185" s="24"/>
      <c r="L185" s="43"/>
      <c r="M185" s="56"/>
      <c r="N185" s="24"/>
      <c r="O185" s="24"/>
      <c r="P185" s="24"/>
      <c r="Q185" s="24"/>
      <c r="R185" s="24"/>
      <c r="S185" s="24"/>
      <c r="T185" s="57"/>
      <c r="AT185" s="6" t="s">
        <v>159</v>
      </c>
      <c r="AU185" s="6" t="s">
        <v>21</v>
      </c>
    </row>
    <row r="186" spans="2:65" s="132" customFormat="1" ht="37.5" customHeight="1" x14ac:dyDescent="0.35">
      <c r="B186" s="133"/>
      <c r="C186" s="134"/>
      <c r="D186" s="134" t="s">
        <v>71</v>
      </c>
      <c r="E186" s="135" t="s">
        <v>311</v>
      </c>
      <c r="F186" s="135" t="s">
        <v>1293</v>
      </c>
      <c r="G186" s="134"/>
      <c r="H186" s="134"/>
      <c r="J186" s="136">
        <f>$BK$186</f>
        <v>0</v>
      </c>
      <c r="K186" s="134"/>
      <c r="L186" s="137"/>
      <c r="M186" s="138"/>
      <c r="N186" s="134"/>
      <c r="O186" s="134"/>
      <c r="P186" s="139">
        <f>SUM($P$187:$P$220)</f>
        <v>0</v>
      </c>
      <c r="Q186" s="134"/>
      <c r="R186" s="139">
        <f>SUM($R$187:$R$220)</f>
        <v>0</v>
      </c>
      <c r="S186" s="134"/>
      <c r="T186" s="140">
        <f>SUM($T$187:$T$220)</f>
        <v>0</v>
      </c>
      <c r="AR186" s="141" t="s">
        <v>21</v>
      </c>
      <c r="AT186" s="141" t="s">
        <v>71</v>
      </c>
      <c r="AU186" s="141" t="s">
        <v>72</v>
      </c>
      <c r="AY186" s="141" t="s">
        <v>149</v>
      </c>
      <c r="BK186" s="142">
        <f>SUM($BK$187:$BK$220)</f>
        <v>0</v>
      </c>
    </row>
    <row r="187" spans="2:65" s="6" customFormat="1" ht="15.75" customHeight="1" x14ac:dyDescent="0.3">
      <c r="B187" s="23"/>
      <c r="C187" s="145" t="s">
        <v>21</v>
      </c>
      <c r="D187" s="145" t="s">
        <v>154</v>
      </c>
      <c r="E187" s="146" t="s">
        <v>1294</v>
      </c>
      <c r="F187" s="147" t="s">
        <v>1295</v>
      </c>
      <c r="G187" s="148" t="s">
        <v>157</v>
      </c>
      <c r="H187" s="149">
        <v>1</v>
      </c>
      <c r="I187" s="150"/>
      <c r="J187" s="151">
        <f>ROUND($I$187*$H$187,2)</f>
        <v>0</v>
      </c>
      <c r="K187" s="147"/>
      <c r="L187" s="43"/>
      <c r="M187" s="152"/>
      <c r="N187" s="153" t="s">
        <v>43</v>
      </c>
      <c r="O187" s="24"/>
      <c r="P187" s="154">
        <f>$O$187*$H$187</f>
        <v>0</v>
      </c>
      <c r="Q187" s="154">
        <v>0</v>
      </c>
      <c r="R187" s="154">
        <f>$Q$187*$H$187</f>
        <v>0</v>
      </c>
      <c r="S187" s="154">
        <v>0</v>
      </c>
      <c r="T187" s="155">
        <f>$S$187*$H$187</f>
        <v>0</v>
      </c>
      <c r="AR187" s="89" t="s">
        <v>158</v>
      </c>
      <c r="AT187" s="89" t="s">
        <v>154</v>
      </c>
      <c r="AU187" s="89" t="s">
        <v>21</v>
      </c>
      <c r="AY187" s="6" t="s">
        <v>149</v>
      </c>
      <c r="BE187" s="156">
        <f>IF($N$187="základní",$J$187,0)</f>
        <v>0</v>
      </c>
      <c r="BF187" s="156">
        <f>IF($N$187="snížená",$J$187,0)</f>
        <v>0</v>
      </c>
      <c r="BG187" s="156">
        <f>IF($N$187="zákl. přenesená",$J$187,0)</f>
        <v>0</v>
      </c>
      <c r="BH187" s="156">
        <f>IF($N$187="sníž. přenesená",$J$187,0)</f>
        <v>0</v>
      </c>
      <c r="BI187" s="156">
        <f>IF($N$187="nulová",$J$187,0)</f>
        <v>0</v>
      </c>
      <c r="BJ187" s="89" t="s">
        <v>21</v>
      </c>
      <c r="BK187" s="156">
        <f>ROUND($I$187*$H$187,2)</f>
        <v>0</v>
      </c>
      <c r="BL187" s="89" t="s">
        <v>158</v>
      </c>
      <c r="BM187" s="89" t="s">
        <v>301</v>
      </c>
    </row>
    <row r="188" spans="2:65" s="6" customFormat="1" ht="16.5" customHeight="1" x14ac:dyDescent="0.3">
      <c r="B188" s="23"/>
      <c r="C188" s="24"/>
      <c r="D188" s="157" t="s">
        <v>159</v>
      </c>
      <c r="E188" s="24"/>
      <c r="F188" s="158" t="s">
        <v>1295</v>
      </c>
      <c r="G188" s="24"/>
      <c r="H188" s="24"/>
      <c r="J188" s="24"/>
      <c r="K188" s="24"/>
      <c r="L188" s="43"/>
      <c r="M188" s="56"/>
      <c r="N188" s="24"/>
      <c r="O188" s="24"/>
      <c r="P188" s="24"/>
      <c r="Q188" s="24"/>
      <c r="R188" s="24"/>
      <c r="S188" s="24"/>
      <c r="T188" s="57"/>
      <c r="AT188" s="6" t="s">
        <v>159</v>
      </c>
      <c r="AU188" s="6" t="s">
        <v>21</v>
      </c>
    </row>
    <row r="189" spans="2:65" s="6" customFormat="1" ht="15.75" customHeight="1" x14ac:dyDescent="0.3">
      <c r="B189" s="23"/>
      <c r="C189" s="145" t="s">
        <v>80</v>
      </c>
      <c r="D189" s="145" t="s">
        <v>154</v>
      </c>
      <c r="E189" s="146" t="s">
        <v>1296</v>
      </c>
      <c r="F189" s="147" t="s">
        <v>1297</v>
      </c>
      <c r="G189" s="148" t="s">
        <v>157</v>
      </c>
      <c r="H189" s="149">
        <v>1</v>
      </c>
      <c r="I189" s="150"/>
      <c r="J189" s="151">
        <f>ROUND($I$189*$H$189,2)</f>
        <v>0</v>
      </c>
      <c r="K189" s="147"/>
      <c r="L189" s="43"/>
      <c r="M189" s="152"/>
      <c r="N189" s="153" t="s">
        <v>43</v>
      </c>
      <c r="O189" s="24"/>
      <c r="P189" s="154">
        <f>$O$189*$H$189</f>
        <v>0</v>
      </c>
      <c r="Q189" s="154">
        <v>0</v>
      </c>
      <c r="R189" s="154">
        <f>$Q$189*$H$189</f>
        <v>0</v>
      </c>
      <c r="S189" s="154">
        <v>0</v>
      </c>
      <c r="T189" s="155">
        <f>$S$189*$H$189</f>
        <v>0</v>
      </c>
      <c r="AR189" s="89" t="s">
        <v>158</v>
      </c>
      <c r="AT189" s="89" t="s">
        <v>154</v>
      </c>
      <c r="AU189" s="89" t="s">
        <v>21</v>
      </c>
      <c r="AY189" s="6" t="s">
        <v>149</v>
      </c>
      <c r="BE189" s="156">
        <f>IF($N$189="základní",$J$189,0)</f>
        <v>0</v>
      </c>
      <c r="BF189" s="156">
        <f>IF($N$189="snížená",$J$189,0)</f>
        <v>0</v>
      </c>
      <c r="BG189" s="156">
        <f>IF($N$189="zákl. přenesená",$J$189,0)</f>
        <v>0</v>
      </c>
      <c r="BH189" s="156">
        <f>IF($N$189="sníž. přenesená",$J$189,0)</f>
        <v>0</v>
      </c>
      <c r="BI189" s="156">
        <f>IF($N$189="nulová",$J$189,0)</f>
        <v>0</v>
      </c>
      <c r="BJ189" s="89" t="s">
        <v>21</v>
      </c>
      <c r="BK189" s="156">
        <f>ROUND($I$189*$H$189,2)</f>
        <v>0</v>
      </c>
      <c r="BL189" s="89" t="s">
        <v>158</v>
      </c>
      <c r="BM189" s="89" t="s">
        <v>304</v>
      </c>
    </row>
    <row r="190" spans="2:65" s="6" customFormat="1" ht="16.5" customHeight="1" x14ac:dyDescent="0.3">
      <c r="B190" s="23"/>
      <c r="C190" s="24"/>
      <c r="D190" s="157" t="s">
        <v>159</v>
      </c>
      <c r="E190" s="24"/>
      <c r="F190" s="158" t="s">
        <v>1297</v>
      </c>
      <c r="G190" s="24"/>
      <c r="H190" s="24"/>
      <c r="J190" s="24"/>
      <c r="K190" s="24"/>
      <c r="L190" s="43"/>
      <c r="M190" s="56"/>
      <c r="N190" s="24"/>
      <c r="O190" s="24"/>
      <c r="P190" s="24"/>
      <c r="Q190" s="24"/>
      <c r="R190" s="24"/>
      <c r="S190" s="24"/>
      <c r="T190" s="57"/>
      <c r="AT190" s="6" t="s">
        <v>159</v>
      </c>
      <c r="AU190" s="6" t="s">
        <v>21</v>
      </c>
    </row>
    <row r="191" spans="2:65" s="6" customFormat="1" ht="15.75" customHeight="1" x14ac:dyDescent="0.3">
      <c r="B191" s="23"/>
      <c r="C191" s="145" t="s">
        <v>162</v>
      </c>
      <c r="D191" s="145" t="s">
        <v>154</v>
      </c>
      <c r="E191" s="146" t="s">
        <v>1298</v>
      </c>
      <c r="F191" s="147" t="s">
        <v>1299</v>
      </c>
      <c r="G191" s="148" t="s">
        <v>157</v>
      </c>
      <c r="H191" s="149">
        <v>1</v>
      </c>
      <c r="I191" s="150"/>
      <c r="J191" s="151">
        <f>ROUND($I$191*$H$191,2)</f>
        <v>0</v>
      </c>
      <c r="K191" s="147"/>
      <c r="L191" s="43"/>
      <c r="M191" s="152"/>
      <c r="N191" s="153" t="s">
        <v>43</v>
      </c>
      <c r="O191" s="24"/>
      <c r="P191" s="154">
        <f>$O$191*$H$191</f>
        <v>0</v>
      </c>
      <c r="Q191" s="154">
        <v>0</v>
      </c>
      <c r="R191" s="154">
        <f>$Q$191*$H$191</f>
        <v>0</v>
      </c>
      <c r="S191" s="154">
        <v>0</v>
      </c>
      <c r="T191" s="155">
        <f>$S$191*$H$191</f>
        <v>0</v>
      </c>
      <c r="AR191" s="89" t="s">
        <v>158</v>
      </c>
      <c r="AT191" s="89" t="s">
        <v>154</v>
      </c>
      <c r="AU191" s="89" t="s">
        <v>21</v>
      </c>
      <c r="AY191" s="6" t="s">
        <v>149</v>
      </c>
      <c r="BE191" s="156">
        <f>IF($N$191="základní",$J$191,0)</f>
        <v>0</v>
      </c>
      <c r="BF191" s="156">
        <f>IF($N$191="snížená",$J$191,0)</f>
        <v>0</v>
      </c>
      <c r="BG191" s="156">
        <f>IF($N$191="zákl. přenesená",$J$191,0)</f>
        <v>0</v>
      </c>
      <c r="BH191" s="156">
        <f>IF($N$191="sníž. přenesená",$J$191,0)</f>
        <v>0</v>
      </c>
      <c r="BI191" s="156">
        <f>IF($N$191="nulová",$J$191,0)</f>
        <v>0</v>
      </c>
      <c r="BJ191" s="89" t="s">
        <v>21</v>
      </c>
      <c r="BK191" s="156">
        <f>ROUND($I$191*$H$191,2)</f>
        <v>0</v>
      </c>
      <c r="BL191" s="89" t="s">
        <v>158</v>
      </c>
      <c r="BM191" s="89" t="s">
        <v>307</v>
      </c>
    </row>
    <row r="192" spans="2:65" s="6" customFormat="1" ht="16.5" customHeight="1" x14ac:dyDescent="0.3">
      <c r="B192" s="23"/>
      <c r="C192" s="24"/>
      <c r="D192" s="157" t="s">
        <v>159</v>
      </c>
      <c r="E192" s="24"/>
      <c r="F192" s="158" t="s">
        <v>1299</v>
      </c>
      <c r="G192" s="24"/>
      <c r="H192" s="24"/>
      <c r="J192" s="24"/>
      <c r="K192" s="24"/>
      <c r="L192" s="43"/>
      <c r="M192" s="56"/>
      <c r="N192" s="24"/>
      <c r="O192" s="24"/>
      <c r="P192" s="24"/>
      <c r="Q192" s="24"/>
      <c r="R192" s="24"/>
      <c r="S192" s="24"/>
      <c r="T192" s="57"/>
      <c r="AT192" s="6" t="s">
        <v>159</v>
      </c>
      <c r="AU192" s="6" t="s">
        <v>21</v>
      </c>
    </row>
    <row r="193" spans="2:65" s="6" customFormat="1" ht="15.75" customHeight="1" x14ac:dyDescent="0.3">
      <c r="B193" s="23"/>
      <c r="C193" s="145" t="s">
        <v>158</v>
      </c>
      <c r="D193" s="145" t="s">
        <v>154</v>
      </c>
      <c r="E193" s="146" t="s">
        <v>1300</v>
      </c>
      <c r="F193" s="147" t="s">
        <v>1301</v>
      </c>
      <c r="G193" s="148" t="s">
        <v>649</v>
      </c>
      <c r="H193" s="149">
        <v>2.5000000000000001E-2</v>
      </c>
      <c r="I193" s="150"/>
      <c r="J193" s="151">
        <f>ROUND($I$193*$H$193,2)</f>
        <v>0</v>
      </c>
      <c r="K193" s="147"/>
      <c r="L193" s="43"/>
      <c r="M193" s="152"/>
      <c r="N193" s="153" t="s">
        <v>43</v>
      </c>
      <c r="O193" s="24"/>
      <c r="P193" s="154">
        <f>$O$193*$H$193</f>
        <v>0</v>
      </c>
      <c r="Q193" s="154">
        <v>0</v>
      </c>
      <c r="R193" s="154">
        <f>$Q$193*$H$193</f>
        <v>0</v>
      </c>
      <c r="S193" s="154">
        <v>0</v>
      </c>
      <c r="T193" s="155">
        <f>$S$193*$H$193</f>
        <v>0</v>
      </c>
      <c r="AR193" s="89" t="s">
        <v>158</v>
      </c>
      <c r="AT193" s="89" t="s">
        <v>154</v>
      </c>
      <c r="AU193" s="89" t="s">
        <v>21</v>
      </c>
      <c r="AY193" s="6" t="s">
        <v>149</v>
      </c>
      <c r="BE193" s="156">
        <f>IF($N$193="základní",$J$193,0)</f>
        <v>0</v>
      </c>
      <c r="BF193" s="156">
        <f>IF($N$193="snížená",$J$193,0)</f>
        <v>0</v>
      </c>
      <c r="BG193" s="156">
        <f>IF($N$193="zákl. přenesená",$J$193,0)</f>
        <v>0</v>
      </c>
      <c r="BH193" s="156">
        <f>IF($N$193="sníž. přenesená",$J$193,0)</f>
        <v>0</v>
      </c>
      <c r="BI193" s="156">
        <f>IF($N$193="nulová",$J$193,0)</f>
        <v>0</v>
      </c>
      <c r="BJ193" s="89" t="s">
        <v>21</v>
      </c>
      <c r="BK193" s="156">
        <f>ROUND($I$193*$H$193,2)</f>
        <v>0</v>
      </c>
      <c r="BL193" s="89" t="s">
        <v>158</v>
      </c>
      <c r="BM193" s="89" t="s">
        <v>310</v>
      </c>
    </row>
    <row r="194" spans="2:65" s="6" customFormat="1" ht="16.5" customHeight="1" x14ac:dyDescent="0.3">
      <c r="B194" s="23"/>
      <c r="C194" s="24"/>
      <c r="D194" s="157" t="s">
        <v>159</v>
      </c>
      <c r="E194" s="24"/>
      <c r="F194" s="158" t="s">
        <v>1301</v>
      </c>
      <c r="G194" s="24"/>
      <c r="H194" s="24"/>
      <c r="J194" s="24"/>
      <c r="K194" s="24"/>
      <c r="L194" s="43"/>
      <c r="M194" s="56"/>
      <c r="N194" s="24"/>
      <c r="O194" s="24"/>
      <c r="P194" s="24"/>
      <c r="Q194" s="24"/>
      <c r="R194" s="24"/>
      <c r="S194" s="24"/>
      <c r="T194" s="57"/>
      <c r="AT194" s="6" t="s">
        <v>159</v>
      </c>
      <c r="AU194" s="6" t="s">
        <v>21</v>
      </c>
    </row>
    <row r="195" spans="2:65" s="6" customFormat="1" ht="15.75" customHeight="1" x14ac:dyDescent="0.3">
      <c r="B195" s="23"/>
      <c r="C195" s="145" t="s">
        <v>168</v>
      </c>
      <c r="D195" s="145" t="s">
        <v>154</v>
      </c>
      <c r="E195" s="146" t="s">
        <v>1302</v>
      </c>
      <c r="F195" s="147" t="s">
        <v>1303</v>
      </c>
      <c r="G195" s="148" t="s">
        <v>272</v>
      </c>
      <c r="H195" s="149">
        <v>1.55</v>
      </c>
      <c r="I195" s="150"/>
      <c r="J195" s="151">
        <f>ROUND($I$195*$H$195,2)</f>
        <v>0</v>
      </c>
      <c r="K195" s="147"/>
      <c r="L195" s="43"/>
      <c r="M195" s="152"/>
      <c r="N195" s="153" t="s">
        <v>43</v>
      </c>
      <c r="O195" s="24"/>
      <c r="P195" s="154">
        <f>$O$195*$H$195</f>
        <v>0</v>
      </c>
      <c r="Q195" s="154">
        <v>0</v>
      </c>
      <c r="R195" s="154">
        <f>$Q$195*$H$195</f>
        <v>0</v>
      </c>
      <c r="S195" s="154">
        <v>0</v>
      </c>
      <c r="T195" s="155">
        <f>$S$195*$H$195</f>
        <v>0</v>
      </c>
      <c r="AR195" s="89" t="s">
        <v>158</v>
      </c>
      <c r="AT195" s="89" t="s">
        <v>154</v>
      </c>
      <c r="AU195" s="89" t="s">
        <v>21</v>
      </c>
      <c r="AY195" s="6" t="s">
        <v>149</v>
      </c>
      <c r="BE195" s="156">
        <f>IF($N$195="základní",$J$195,0)</f>
        <v>0</v>
      </c>
      <c r="BF195" s="156">
        <f>IF($N$195="snížená",$J$195,0)</f>
        <v>0</v>
      </c>
      <c r="BG195" s="156">
        <f>IF($N$195="zákl. přenesená",$J$195,0)</f>
        <v>0</v>
      </c>
      <c r="BH195" s="156">
        <f>IF($N$195="sníž. přenesená",$J$195,0)</f>
        <v>0</v>
      </c>
      <c r="BI195" s="156">
        <f>IF($N$195="nulová",$J$195,0)</f>
        <v>0</v>
      </c>
      <c r="BJ195" s="89" t="s">
        <v>21</v>
      </c>
      <c r="BK195" s="156">
        <f>ROUND($I$195*$H$195,2)</f>
        <v>0</v>
      </c>
      <c r="BL195" s="89" t="s">
        <v>158</v>
      </c>
      <c r="BM195" s="89" t="s">
        <v>315</v>
      </c>
    </row>
    <row r="196" spans="2:65" s="6" customFormat="1" ht="16.5" customHeight="1" x14ac:dyDescent="0.3">
      <c r="B196" s="23"/>
      <c r="C196" s="24"/>
      <c r="D196" s="157" t="s">
        <v>159</v>
      </c>
      <c r="E196" s="24"/>
      <c r="F196" s="158" t="s">
        <v>1303</v>
      </c>
      <c r="G196" s="24"/>
      <c r="H196" s="24"/>
      <c r="J196" s="24"/>
      <c r="K196" s="24"/>
      <c r="L196" s="43"/>
      <c r="M196" s="56"/>
      <c r="N196" s="24"/>
      <c r="O196" s="24"/>
      <c r="P196" s="24"/>
      <c r="Q196" s="24"/>
      <c r="R196" s="24"/>
      <c r="S196" s="24"/>
      <c r="T196" s="57"/>
      <c r="AT196" s="6" t="s">
        <v>159</v>
      </c>
      <c r="AU196" s="6" t="s">
        <v>21</v>
      </c>
    </row>
    <row r="197" spans="2:65" s="6" customFormat="1" ht="15.75" customHeight="1" x14ac:dyDescent="0.3">
      <c r="B197" s="23"/>
      <c r="C197" s="145" t="s">
        <v>171</v>
      </c>
      <c r="D197" s="145" t="s">
        <v>154</v>
      </c>
      <c r="E197" s="146" t="s">
        <v>1304</v>
      </c>
      <c r="F197" s="147" t="s">
        <v>1305</v>
      </c>
      <c r="G197" s="148" t="s">
        <v>157</v>
      </c>
      <c r="H197" s="149">
        <v>2</v>
      </c>
      <c r="I197" s="150"/>
      <c r="J197" s="151">
        <f>ROUND($I$197*$H$197,2)</f>
        <v>0</v>
      </c>
      <c r="K197" s="147"/>
      <c r="L197" s="43"/>
      <c r="M197" s="152"/>
      <c r="N197" s="153" t="s">
        <v>43</v>
      </c>
      <c r="O197" s="24"/>
      <c r="P197" s="154">
        <f>$O$197*$H$197</f>
        <v>0</v>
      </c>
      <c r="Q197" s="154">
        <v>0</v>
      </c>
      <c r="R197" s="154">
        <f>$Q$197*$H$197</f>
        <v>0</v>
      </c>
      <c r="S197" s="154">
        <v>0</v>
      </c>
      <c r="T197" s="155">
        <f>$S$197*$H$197</f>
        <v>0</v>
      </c>
      <c r="AR197" s="89" t="s">
        <v>158</v>
      </c>
      <c r="AT197" s="89" t="s">
        <v>154</v>
      </c>
      <c r="AU197" s="89" t="s">
        <v>21</v>
      </c>
      <c r="AY197" s="6" t="s">
        <v>149</v>
      </c>
      <c r="BE197" s="156">
        <f>IF($N$197="základní",$J$197,0)</f>
        <v>0</v>
      </c>
      <c r="BF197" s="156">
        <f>IF($N$197="snížená",$J$197,0)</f>
        <v>0</v>
      </c>
      <c r="BG197" s="156">
        <f>IF($N$197="zákl. přenesená",$J$197,0)</f>
        <v>0</v>
      </c>
      <c r="BH197" s="156">
        <f>IF($N$197="sníž. přenesená",$J$197,0)</f>
        <v>0</v>
      </c>
      <c r="BI197" s="156">
        <f>IF($N$197="nulová",$J$197,0)</f>
        <v>0</v>
      </c>
      <c r="BJ197" s="89" t="s">
        <v>21</v>
      </c>
      <c r="BK197" s="156">
        <f>ROUND($I$197*$H$197,2)</f>
        <v>0</v>
      </c>
      <c r="BL197" s="89" t="s">
        <v>158</v>
      </c>
      <c r="BM197" s="89" t="s">
        <v>319</v>
      </c>
    </row>
    <row r="198" spans="2:65" s="6" customFormat="1" ht="16.5" customHeight="1" x14ac:dyDescent="0.3">
      <c r="B198" s="23"/>
      <c r="C198" s="24"/>
      <c r="D198" s="157" t="s">
        <v>159</v>
      </c>
      <c r="E198" s="24"/>
      <c r="F198" s="158" t="s">
        <v>1305</v>
      </c>
      <c r="G198" s="24"/>
      <c r="H198" s="24"/>
      <c r="J198" s="24"/>
      <c r="K198" s="24"/>
      <c r="L198" s="43"/>
      <c r="M198" s="56"/>
      <c r="N198" s="24"/>
      <c r="O198" s="24"/>
      <c r="P198" s="24"/>
      <c r="Q198" s="24"/>
      <c r="R198" s="24"/>
      <c r="S198" s="24"/>
      <c r="T198" s="57"/>
      <c r="AT198" s="6" t="s">
        <v>159</v>
      </c>
      <c r="AU198" s="6" t="s">
        <v>21</v>
      </c>
    </row>
    <row r="199" spans="2:65" s="6" customFormat="1" ht="15.75" customHeight="1" x14ac:dyDescent="0.3">
      <c r="B199" s="23"/>
      <c r="C199" s="145" t="s">
        <v>174</v>
      </c>
      <c r="D199" s="145" t="s">
        <v>154</v>
      </c>
      <c r="E199" s="146" t="s">
        <v>1306</v>
      </c>
      <c r="F199" s="147" t="s">
        <v>1307</v>
      </c>
      <c r="G199" s="148" t="s">
        <v>157</v>
      </c>
      <c r="H199" s="149">
        <v>1</v>
      </c>
      <c r="I199" s="150"/>
      <c r="J199" s="151">
        <f>ROUND($I$199*$H$199,2)</f>
        <v>0</v>
      </c>
      <c r="K199" s="147"/>
      <c r="L199" s="43"/>
      <c r="M199" s="152"/>
      <c r="N199" s="153" t="s">
        <v>43</v>
      </c>
      <c r="O199" s="24"/>
      <c r="P199" s="154">
        <f>$O$199*$H$199</f>
        <v>0</v>
      </c>
      <c r="Q199" s="154">
        <v>0</v>
      </c>
      <c r="R199" s="154">
        <f>$Q$199*$H$199</f>
        <v>0</v>
      </c>
      <c r="S199" s="154">
        <v>0</v>
      </c>
      <c r="T199" s="155">
        <f>$S$199*$H$199</f>
        <v>0</v>
      </c>
      <c r="AR199" s="89" t="s">
        <v>158</v>
      </c>
      <c r="AT199" s="89" t="s">
        <v>154</v>
      </c>
      <c r="AU199" s="89" t="s">
        <v>21</v>
      </c>
      <c r="AY199" s="6" t="s">
        <v>149</v>
      </c>
      <c r="BE199" s="156">
        <f>IF($N$199="základní",$J$199,0)</f>
        <v>0</v>
      </c>
      <c r="BF199" s="156">
        <f>IF($N$199="snížená",$J$199,0)</f>
        <v>0</v>
      </c>
      <c r="BG199" s="156">
        <f>IF($N$199="zákl. přenesená",$J$199,0)</f>
        <v>0</v>
      </c>
      <c r="BH199" s="156">
        <f>IF($N$199="sníž. přenesená",$J$199,0)</f>
        <v>0</v>
      </c>
      <c r="BI199" s="156">
        <f>IF($N$199="nulová",$J$199,0)</f>
        <v>0</v>
      </c>
      <c r="BJ199" s="89" t="s">
        <v>21</v>
      </c>
      <c r="BK199" s="156">
        <f>ROUND($I$199*$H$199,2)</f>
        <v>0</v>
      </c>
      <c r="BL199" s="89" t="s">
        <v>158</v>
      </c>
      <c r="BM199" s="89" t="s">
        <v>323</v>
      </c>
    </row>
    <row r="200" spans="2:65" s="6" customFormat="1" ht="16.5" customHeight="1" x14ac:dyDescent="0.3">
      <c r="B200" s="23"/>
      <c r="C200" s="24"/>
      <c r="D200" s="157" t="s">
        <v>159</v>
      </c>
      <c r="E200" s="24"/>
      <c r="F200" s="158" t="s">
        <v>1307</v>
      </c>
      <c r="G200" s="24"/>
      <c r="H200" s="24"/>
      <c r="J200" s="24"/>
      <c r="K200" s="24"/>
      <c r="L200" s="43"/>
      <c r="M200" s="56"/>
      <c r="N200" s="24"/>
      <c r="O200" s="24"/>
      <c r="P200" s="24"/>
      <c r="Q200" s="24"/>
      <c r="R200" s="24"/>
      <c r="S200" s="24"/>
      <c r="T200" s="57"/>
      <c r="AT200" s="6" t="s">
        <v>159</v>
      </c>
      <c r="AU200" s="6" t="s">
        <v>21</v>
      </c>
    </row>
    <row r="201" spans="2:65" s="6" customFormat="1" ht="15.75" customHeight="1" x14ac:dyDescent="0.3">
      <c r="B201" s="23"/>
      <c r="C201" s="145" t="s">
        <v>177</v>
      </c>
      <c r="D201" s="145" t="s">
        <v>154</v>
      </c>
      <c r="E201" s="146" t="s">
        <v>1308</v>
      </c>
      <c r="F201" s="147" t="s">
        <v>1309</v>
      </c>
      <c r="G201" s="148" t="s">
        <v>157</v>
      </c>
      <c r="H201" s="149">
        <v>1</v>
      </c>
      <c r="I201" s="150"/>
      <c r="J201" s="151">
        <f>ROUND($I$201*$H$201,2)</f>
        <v>0</v>
      </c>
      <c r="K201" s="147"/>
      <c r="L201" s="43"/>
      <c r="M201" s="152"/>
      <c r="N201" s="153" t="s">
        <v>43</v>
      </c>
      <c r="O201" s="24"/>
      <c r="P201" s="154">
        <f>$O$201*$H$201</f>
        <v>0</v>
      </c>
      <c r="Q201" s="154">
        <v>0</v>
      </c>
      <c r="R201" s="154">
        <f>$Q$201*$H$201</f>
        <v>0</v>
      </c>
      <c r="S201" s="154">
        <v>0</v>
      </c>
      <c r="T201" s="155">
        <f>$S$201*$H$201</f>
        <v>0</v>
      </c>
      <c r="AR201" s="89" t="s">
        <v>158</v>
      </c>
      <c r="AT201" s="89" t="s">
        <v>154</v>
      </c>
      <c r="AU201" s="89" t="s">
        <v>21</v>
      </c>
      <c r="AY201" s="6" t="s">
        <v>149</v>
      </c>
      <c r="BE201" s="156">
        <f>IF($N$201="základní",$J$201,0)</f>
        <v>0</v>
      </c>
      <c r="BF201" s="156">
        <f>IF($N$201="snížená",$J$201,0)</f>
        <v>0</v>
      </c>
      <c r="BG201" s="156">
        <f>IF($N$201="zákl. přenesená",$J$201,0)</f>
        <v>0</v>
      </c>
      <c r="BH201" s="156">
        <f>IF($N$201="sníž. přenesená",$J$201,0)</f>
        <v>0</v>
      </c>
      <c r="BI201" s="156">
        <f>IF($N$201="nulová",$J$201,0)</f>
        <v>0</v>
      </c>
      <c r="BJ201" s="89" t="s">
        <v>21</v>
      </c>
      <c r="BK201" s="156">
        <f>ROUND($I$201*$H$201,2)</f>
        <v>0</v>
      </c>
      <c r="BL201" s="89" t="s">
        <v>158</v>
      </c>
      <c r="BM201" s="89" t="s">
        <v>326</v>
      </c>
    </row>
    <row r="202" spans="2:65" s="6" customFormat="1" ht="16.5" customHeight="1" x14ac:dyDescent="0.3">
      <c r="B202" s="23"/>
      <c r="C202" s="24"/>
      <c r="D202" s="157" t="s">
        <v>159</v>
      </c>
      <c r="E202" s="24"/>
      <c r="F202" s="158" t="s">
        <v>1309</v>
      </c>
      <c r="G202" s="24"/>
      <c r="H202" s="24"/>
      <c r="J202" s="24"/>
      <c r="K202" s="24"/>
      <c r="L202" s="43"/>
      <c r="M202" s="56"/>
      <c r="N202" s="24"/>
      <c r="O202" s="24"/>
      <c r="P202" s="24"/>
      <c r="Q202" s="24"/>
      <c r="R202" s="24"/>
      <c r="S202" s="24"/>
      <c r="T202" s="57"/>
      <c r="AT202" s="6" t="s">
        <v>159</v>
      </c>
      <c r="AU202" s="6" t="s">
        <v>21</v>
      </c>
    </row>
    <row r="203" spans="2:65" s="6" customFormat="1" ht="15.75" customHeight="1" x14ac:dyDescent="0.3">
      <c r="B203" s="23"/>
      <c r="C203" s="145" t="s">
        <v>180</v>
      </c>
      <c r="D203" s="145" t="s">
        <v>154</v>
      </c>
      <c r="E203" s="146" t="s">
        <v>1310</v>
      </c>
      <c r="F203" s="147" t="s">
        <v>1311</v>
      </c>
      <c r="G203" s="148" t="s">
        <v>157</v>
      </c>
      <c r="H203" s="149">
        <v>1</v>
      </c>
      <c r="I203" s="150"/>
      <c r="J203" s="151">
        <f>ROUND($I$203*$H$203,2)</f>
        <v>0</v>
      </c>
      <c r="K203" s="147"/>
      <c r="L203" s="43"/>
      <c r="M203" s="152"/>
      <c r="N203" s="153" t="s">
        <v>43</v>
      </c>
      <c r="O203" s="24"/>
      <c r="P203" s="154">
        <f>$O$203*$H$203</f>
        <v>0</v>
      </c>
      <c r="Q203" s="154">
        <v>0</v>
      </c>
      <c r="R203" s="154">
        <f>$Q$203*$H$203</f>
        <v>0</v>
      </c>
      <c r="S203" s="154">
        <v>0</v>
      </c>
      <c r="T203" s="155">
        <f>$S$203*$H$203</f>
        <v>0</v>
      </c>
      <c r="AR203" s="89" t="s">
        <v>158</v>
      </c>
      <c r="AT203" s="89" t="s">
        <v>154</v>
      </c>
      <c r="AU203" s="89" t="s">
        <v>21</v>
      </c>
      <c r="AY203" s="6" t="s">
        <v>149</v>
      </c>
      <c r="BE203" s="156">
        <f>IF($N$203="základní",$J$203,0)</f>
        <v>0</v>
      </c>
      <c r="BF203" s="156">
        <f>IF($N$203="snížená",$J$203,0)</f>
        <v>0</v>
      </c>
      <c r="BG203" s="156">
        <f>IF($N$203="zákl. přenesená",$J$203,0)</f>
        <v>0</v>
      </c>
      <c r="BH203" s="156">
        <f>IF($N$203="sníž. přenesená",$J$203,0)</f>
        <v>0</v>
      </c>
      <c r="BI203" s="156">
        <f>IF($N$203="nulová",$J$203,0)</f>
        <v>0</v>
      </c>
      <c r="BJ203" s="89" t="s">
        <v>21</v>
      </c>
      <c r="BK203" s="156">
        <f>ROUND($I$203*$H$203,2)</f>
        <v>0</v>
      </c>
      <c r="BL203" s="89" t="s">
        <v>158</v>
      </c>
      <c r="BM203" s="89" t="s">
        <v>330</v>
      </c>
    </row>
    <row r="204" spans="2:65" s="6" customFormat="1" ht="16.5" customHeight="1" x14ac:dyDescent="0.3">
      <c r="B204" s="23"/>
      <c r="C204" s="24"/>
      <c r="D204" s="157" t="s">
        <v>159</v>
      </c>
      <c r="E204" s="24"/>
      <c r="F204" s="158" t="s">
        <v>1311</v>
      </c>
      <c r="G204" s="24"/>
      <c r="H204" s="24"/>
      <c r="J204" s="24"/>
      <c r="K204" s="24"/>
      <c r="L204" s="43"/>
      <c r="M204" s="56"/>
      <c r="N204" s="24"/>
      <c r="O204" s="24"/>
      <c r="P204" s="24"/>
      <c r="Q204" s="24"/>
      <c r="R204" s="24"/>
      <c r="S204" s="24"/>
      <c r="T204" s="57"/>
      <c r="AT204" s="6" t="s">
        <v>159</v>
      </c>
      <c r="AU204" s="6" t="s">
        <v>21</v>
      </c>
    </row>
    <row r="205" spans="2:65" s="6" customFormat="1" ht="15.75" customHeight="1" x14ac:dyDescent="0.3">
      <c r="B205" s="23"/>
      <c r="C205" s="145" t="s">
        <v>26</v>
      </c>
      <c r="D205" s="145" t="s">
        <v>154</v>
      </c>
      <c r="E205" s="146" t="s">
        <v>1312</v>
      </c>
      <c r="F205" s="147" t="s">
        <v>1313</v>
      </c>
      <c r="G205" s="148" t="s">
        <v>157</v>
      </c>
      <c r="H205" s="149">
        <v>1</v>
      </c>
      <c r="I205" s="150"/>
      <c r="J205" s="151">
        <f>ROUND($I$205*$H$205,2)</f>
        <v>0</v>
      </c>
      <c r="K205" s="147"/>
      <c r="L205" s="43"/>
      <c r="M205" s="152"/>
      <c r="N205" s="153" t="s">
        <v>43</v>
      </c>
      <c r="O205" s="24"/>
      <c r="P205" s="154">
        <f>$O$205*$H$205</f>
        <v>0</v>
      </c>
      <c r="Q205" s="154">
        <v>0</v>
      </c>
      <c r="R205" s="154">
        <f>$Q$205*$H$205</f>
        <v>0</v>
      </c>
      <c r="S205" s="154">
        <v>0</v>
      </c>
      <c r="T205" s="155">
        <f>$S$205*$H$205</f>
        <v>0</v>
      </c>
      <c r="AR205" s="89" t="s">
        <v>158</v>
      </c>
      <c r="AT205" s="89" t="s">
        <v>154</v>
      </c>
      <c r="AU205" s="89" t="s">
        <v>21</v>
      </c>
      <c r="AY205" s="6" t="s">
        <v>149</v>
      </c>
      <c r="BE205" s="156">
        <f>IF($N$205="základní",$J$205,0)</f>
        <v>0</v>
      </c>
      <c r="BF205" s="156">
        <f>IF($N$205="snížená",$J$205,0)</f>
        <v>0</v>
      </c>
      <c r="BG205" s="156">
        <f>IF($N$205="zákl. přenesená",$J$205,0)</f>
        <v>0</v>
      </c>
      <c r="BH205" s="156">
        <f>IF($N$205="sníž. přenesená",$J$205,0)</f>
        <v>0</v>
      </c>
      <c r="BI205" s="156">
        <f>IF($N$205="nulová",$J$205,0)</f>
        <v>0</v>
      </c>
      <c r="BJ205" s="89" t="s">
        <v>21</v>
      </c>
      <c r="BK205" s="156">
        <f>ROUND($I$205*$H$205,2)</f>
        <v>0</v>
      </c>
      <c r="BL205" s="89" t="s">
        <v>158</v>
      </c>
      <c r="BM205" s="89" t="s">
        <v>335</v>
      </c>
    </row>
    <row r="206" spans="2:65" s="6" customFormat="1" ht="16.5" customHeight="1" x14ac:dyDescent="0.3">
      <c r="B206" s="23"/>
      <c r="C206" s="24"/>
      <c r="D206" s="157" t="s">
        <v>159</v>
      </c>
      <c r="E206" s="24"/>
      <c r="F206" s="158" t="s">
        <v>1313</v>
      </c>
      <c r="G206" s="24"/>
      <c r="H206" s="24"/>
      <c r="J206" s="24"/>
      <c r="K206" s="24"/>
      <c r="L206" s="43"/>
      <c r="M206" s="56"/>
      <c r="N206" s="24"/>
      <c r="O206" s="24"/>
      <c r="P206" s="24"/>
      <c r="Q206" s="24"/>
      <c r="R206" s="24"/>
      <c r="S206" s="24"/>
      <c r="T206" s="57"/>
      <c r="AT206" s="6" t="s">
        <v>159</v>
      </c>
      <c r="AU206" s="6" t="s">
        <v>21</v>
      </c>
    </row>
    <row r="207" spans="2:65" s="6" customFormat="1" ht="15.75" customHeight="1" x14ac:dyDescent="0.3">
      <c r="B207" s="23"/>
      <c r="C207" s="145" t="s">
        <v>185</v>
      </c>
      <c r="D207" s="145" t="s">
        <v>154</v>
      </c>
      <c r="E207" s="146" t="s">
        <v>1314</v>
      </c>
      <c r="F207" s="147" t="s">
        <v>1315</v>
      </c>
      <c r="G207" s="148" t="s">
        <v>157</v>
      </c>
      <c r="H207" s="149">
        <v>1</v>
      </c>
      <c r="I207" s="150"/>
      <c r="J207" s="151">
        <f>ROUND($I$207*$H$207,2)</f>
        <v>0</v>
      </c>
      <c r="K207" s="147"/>
      <c r="L207" s="43"/>
      <c r="M207" s="152"/>
      <c r="N207" s="153" t="s">
        <v>43</v>
      </c>
      <c r="O207" s="24"/>
      <c r="P207" s="154">
        <f>$O$207*$H$207</f>
        <v>0</v>
      </c>
      <c r="Q207" s="154">
        <v>0</v>
      </c>
      <c r="R207" s="154">
        <f>$Q$207*$H$207</f>
        <v>0</v>
      </c>
      <c r="S207" s="154">
        <v>0</v>
      </c>
      <c r="T207" s="155">
        <f>$S$207*$H$207</f>
        <v>0</v>
      </c>
      <c r="AR207" s="89" t="s">
        <v>158</v>
      </c>
      <c r="AT207" s="89" t="s">
        <v>154</v>
      </c>
      <c r="AU207" s="89" t="s">
        <v>21</v>
      </c>
      <c r="AY207" s="6" t="s">
        <v>149</v>
      </c>
      <c r="BE207" s="156">
        <f>IF($N$207="základní",$J$207,0)</f>
        <v>0</v>
      </c>
      <c r="BF207" s="156">
        <f>IF($N$207="snížená",$J$207,0)</f>
        <v>0</v>
      </c>
      <c r="BG207" s="156">
        <f>IF($N$207="zákl. přenesená",$J$207,0)</f>
        <v>0</v>
      </c>
      <c r="BH207" s="156">
        <f>IF($N$207="sníž. přenesená",$J$207,0)</f>
        <v>0</v>
      </c>
      <c r="BI207" s="156">
        <f>IF($N$207="nulová",$J$207,0)</f>
        <v>0</v>
      </c>
      <c r="BJ207" s="89" t="s">
        <v>21</v>
      </c>
      <c r="BK207" s="156">
        <f>ROUND($I$207*$H$207,2)</f>
        <v>0</v>
      </c>
      <c r="BL207" s="89" t="s">
        <v>158</v>
      </c>
      <c r="BM207" s="89" t="s">
        <v>338</v>
      </c>
    </row>
    <row r="208" spans="2:65" s="6" customFormat="1" ht="16.5" customHeight="1" x14ac:dyDescent="0.3">
      <c r="B208" s="23"/>
      <c r="C208" s="24"/>
      <c r="D208" s="157" t="s">
        <v>159</v>
      </c>
      <c r="E208" s="24"/>
      <c r="F208" s="158" t="s">
        <v>1315</v>
      </c>
      <c r="G208" s="24"/>
      <c r="H208" s="24"/>
      <c r="J208" s="24"/>
      <c r="K208" s="24"/>
      <c r="L208" s="43"/>
      <c r="M208" s="56"/>
      <c r="N208" s="24"/>
      <c r="O208" s="24"/>
      <c r="P208" s="24"/>
      <c r="Q208" s="24"/>
      <c r="R208" s="24"/>
      <c r="S208" s="24"/>
      <c r="T208" s="57"/>
      <c r="AT208" s="6" t="s">
        <v>159</v>
      </c>
      <c r="AU208" s="6" t="s">
        <v>21</v>
      </c>
    </row>
    <row r="209" spans="2:65" s="6" customFormat="1" ht="15.75" customHeight="1" x14ac:dyDescent="0.3">
      <c r="B209" s="23"/>
      <c r="C209" s="145" t="s">
        <v>188</v>
      </c>
      <c r="D209" s="145" t="s">
        <v>154</v>
      </c>
      <c r="E209" s="146" t="s">
        <v>1316</v>
      </c>
      <c r="F209" s="147" t="s">
        <v>1317</v>
      </c>
      <c r="G209" s="148" t="s">
        <v>157</v>
      </c>
      <c r="H209" s="149">
        <v>1</v>
      </c>
      <c r="I209" s="150"/>
      <c r="J209" s="151">
        <f>ROUND($I$209*$H$209,2)</f>
        <v>0</v>
      </c>
      <c r="K209" s="147"/>
      <c r="L209" s="43"/>
      <c r="M209" s="152"/>
      <c r="N209" s="153" t="s">
        <v>43</v>
      </c>
      <c r="O209" s="24"/>
      <c r="P209" s="154">
        <f>$O$209*$H$209</f>
        <v>0</v>
      </c>
      <c r="Q209" s="154">
        <v>0</v>
      </c>
      <c r="R209" s="154">
        <f>$Q$209*$H$209</f>
        <v>0</v>
      </c>
      <c r="S209" s="154">
        <v>0</v>
      </c>
      <c r="T209" s="155">
        <f>$S$209*$H$209</f>
        <v>0</v>
      </c>
      <c r="AR209" s="89" t="s">
        <v>158</v>
      </c>
      <c r="AT209" s="89" t="s">
        <v>154</v>
      </c>
      <c r="AU209" s="89" t="s">
        <v>21</v>
      </c>
      <c r="AY209" s="6" t="s">
        <v>149</v>
      </c>
      <c r="BE209" s="156">
        <f>IF($N$209="základní",$J$209,0)</f>
        <v>0</v>
      </c>
      <c r="BF209" s="156">
        <f>IF($N$209="snížená",$J$209,0)</f>
        <v>0</v>
      </c>
      <c r="BG209" s="156">
        <f>IF($N$209="zákl. přenesená",$J$209,0)</f>
        <v>0</v>
      </c>
      <c r="BH209" s="156">
        <f>IF($N$209="sníž. přenesená",$J$209,0)</f>
        <v>0</v>
      </c>
      <c r="BI209" s="156">
        <f>IF($N$209="nulová",$J$209,0)</f>
        <v>0</v>
      </c>
      <c r="BJ209" s="89" t="s">
        <v>21</v>
      </c>
      <c r="BK209" s="156">
        <f>ROUND($I$209*$H$209,2)</f>
        <v>0</v>
      </c>
      <c r="BL209" s="89" t="s">
        <v>158</v>
      </c>
      <c r="BM209" s="89" t="s">
        <v>341</v>
      </c>
    </row>
    <row r="210" spans="2:65" s="6" customFormat="1" ht="16.5" customHeight="1" x14ac:dyDescent="0.3">
      <c r="B210" s="23"/>
      <c r="C210" s="24"/>
      <c r="D210" s="157" t="s">
        <v>159</v>
      </c>
      <c r="E210" s="24"/>
      <c r="F210" s="158" t="s">
        <v>1317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159</v>
      </c>
      <c r="AU210" s="6" t="s">
        <v>21</v>
      </c>
    </row>
    <row r="211" spans="2:65" s="6" customFormat="1" ht="15.75" customHeight="1" x14ac:dyDescent="0.3">
      <c r="B211" s="23"/>
      <c r="C211" s="145" t="s">
        <v>191</v>
      </c>
      <c r="D211" s="145" t="s">
        <v>154</v>
      </c>
      <c r="E211" s="146" t="s">
        <v>1318</v>
      </c>
      <c r="F211" s="147" t="s">
        <v>1319</v>
      </c>
      <c r="G211" s="148" t="s">
        <v>157</v>
      </c>
      <c r="H211" s="149">
        <v>1</v>
      </c>
      <c r="I211" s="150"/>
      <c r="J211" s="151">
        <f>ROUND($I$211*$H$211,2)</f>
        <v>0</v>
      </c>
      <c r="K211" s="147"/>
      <c r="L211" s="43"/>
      <c r="M211" s="152"/>
      <c r="N211" s="153" t="s">
        <v>43</v>
      </c>
      <c r="O211" s="24"/>
      <c r="P211" s="154">
        <f>$O$211*$H$211</f>
        <v>0</v>
      </c>
      <c r="Q211" s="154">
        <v>0</v>
      </c>
      <c r="R211" s="154">
        <f>$Q$211*$H$211</f>
        <v>0</v>
      </c>
      <c r="S211" s="154">
        <v>0</v>
      </c>
      <c r="T211" s="155">
        <f>$S$211*$H$211</f>
        <v>0</v>
      </c>
      <c r="AR211" s="89" t="s">
        <v>158</v>
      </c>
      <c r="AT211" s="89" t="s">
        <v>154</v>
      </c>
      <c r="AU211" s="89" t="s">
        <v>21</v>
      </c>
      <c r="AY211" s="6" t="s">
        <v>149</v>
      </c>
      <c r="BE211" s="156">
        <f>IF($N$211="základní",$J$211,0)</f>
        <v>0</v>
      </c>
      <c r="BF211" s="156">
        <f>IF($N$211="snížená",$J$211,0)</f>
        <v>0</v>
      </c>
      <c r="BG211" s="156">
        <f>IF($N$211="zákl. přenesená",$J$211,0)</f>
        <v>0</v>
      </c>
      <c r="BH211" s="156">
        <f>IF($N$211="sníž. přenesená",$J$211,0)</f>
        <v>0</v>
      </c>
      <c r="BI211" s="156">
        <f>IF($N$211="nulová",$J$211,0)</f>
        <v>0</v>
      </c>
      <c r="BJ211" s="89" t="s">
        <v>21</v>
      </c>
      <c r="BK211" s="156">
        <f>ROUND($I$211*$H$211,2)</f>
        <v>0</v>
      </c>
      <c r="BL211" s="89" t="s">
        <v>158</v>
      </c>
      <c r="BM211" s="89" t="s">
        <v>344</v>
      </c>
    </row>
    <row r="212" spans="2:65" s="6" customFormat="1" ht="16.5" customHeight="1" x14ac:dyDescent="0.3">
      <c r="B212" s="23"/>
      <c r="C212" s="24"/>
      <c r="D212" s="157" t="s">
        <v>159</v>
      </c>
      <c r="E212" s="24"/>
      <c r="F212" s="158" t="s">
        <v>1319</v>
      </c>
      <c r="G212" s="24"/>
      <c r="H212" s="24"/>
      <c r="J212" s="24"/>
      <c r="K212" s="24"/>
      <c r="L212" s="43"/>
      <c r="M212" s="56"/>
      <c r="N212" s="24"/>
      <c r="O212" s="24"/>
      <c r="P212" s="24"/>
      <c r="Q212" s="24"/>
      <c r="R212" s="24"/>
      <c r="S212" s="24"/>
      <c r="T212" s="57"/>
      <c r="AT212" s="6" t="s">
        <v>159</v>
      </c>
      <c r="AU212" s="6" t="s">
        <v>21</v>
      </c>
    </row>
    <row r="213" spans="2:65" s="6" customFormat="1" ht="15.75" customHeight="1" x14ac:dyDescent="0.3">
      <c r="B213" s="23"/>
      <c r="C213" s="145" t="s">
        <v>194</v>
      </c>
      <c r="D213" s="145" t="s">
        <v>154</v>
      </c>
      <c r="E213" s="146" t="s">
        <v>1320</v>
      </c>
      <c r="F213" s="147" t="s">
        <v>1321</v>
      </c>
      <c r="G213" s="148" t="s">
        <v>157</v>
      </c>
      <c r="H213" s="149">
        <v>2</v>
      </c>
      <c r="I213" s="150"/>
      <c r="J213" s="151">
        <f>ROUND($I$213*$H$213,2)</f>
        <v>0</v>
      </c>
      <c r="K213" s="147"/>
      <c r="L213" s="43"/>
      <c r="M213" s="152"/>
      <c r="N213" s="153" t="s">
        <v>43</v>
      </c>
      <c r="O213" s="24"/>
      <c r="P213" s="154">
        <f>$O$213*$H$213</f>
        <v>0</v>
      </c>
      <c r="Q213" s="154">
        <v>0</v>
      </c>
      <c r="R213" s="154">
        <f>$Q$213*$H$213</f>
        <v>0</v>
      </c>
      <c r="S213" s="154">
        <v>0</v>
      </c>
      <c r="T213" s="155">
        <f>$S$213*$H$213</f>
        <v>0</v>
      </c>
      <c r="AR213" s="89" t="s">
        <v>158</v>
      </c>
      <c r="AT213" s="89" t="s">
        <v>154</v>
      </c>
      <c r="AU213" s="89" t="s">
        <v>21</v>
      </c>
      <c r="AY213" s="6" t="s">
        <v>149</v>
      </c>
      <c r="BE213" s="156">
        <f>IF($N$213="základní",$J$213,0)</f>
        <v>0</v>
      </c>
      <c r="BF213" s="156">
        <f>IF($N$213="snížená",$J$213,0)</f>
        <v>0</v>
      </c>
      <c r="BG213" s="156">
        <f>IF($N$213="zákl. přenesená",$J$213,0)</f>
        <v>0</v>
      </c>
      <c r="BH213" s="156">
        <f>IF($N$213="sníž. přenesená",$J$213,0)</f>
        <v>0</v>
      </c>
      <c r="BI213" s="156">
        <f>IF($N$213="nulová",$J$213,0)</f>
        <v>0</v>
      </c>
      <c r="BJ213" s="89" t="s">
        <v>21</v>
      </c>
      <c r="BK213" s="156">
        <f>ROUND($I$213*$H$213,2)</f>
        <v>0</v>
      </c>
      <c r="BL213" s="89" t="s">
        <v>158</v>
      </c>
      <c r="BM213" s="89" t="s">
        <v>347</v>
      </c>
    </row>
    <row r="214" spans="2:65" s="6" customFormat="1" ht="16.5" customHeight="1" x14ac:dyDescent="0.3">
      <c r="B214" s="23"/>
      <c r="C214" s="24"/>
      <c r="D214" s="157" t="s">
        <v>159</v>
      </c>
      <c r="E214" s="24"/>
      <c r="F214" s="158" t="s">
        <v>1321</v>
      </c>
      <c r="G214" s="24"/>
      <c r="H214" s="24"/>
      <c r="J214" s="24"/>
      <c r="K214" s="24"/>
      <c r="L214" s="43"/>
      <c r="M214" s="56"/>
      <c r="N214" s="24"/>
      <c r="O214" s="24"/>
      <c r="P214" s="24"/>
      <c r="Q214" s="24"/>
      <c r="R214" s="24"/>
      <c r="S214" s="24"/>
      <c r="T214" s="57"/>
      <c r="AT214" s="6" t="s">
        <v>159</v>
      </c>
      <c r="AU214" s="6" t="s">
        <v>21</v>
      </c>
    </row>
    <row r="215" spans="2:65" s="6" customFormat="1" ht="27" customHeight="1" x14ac:dyDescent="0.3">
      <c r="B215" s="23"/>
      <c r="C215" s="145" t="s">
        <v>8</v>
      </c>
      <c r="D215" s="145" t="s">
        <v>154</v>
      </c>
      <c r="E215" s="146" t="s">
        <v>1322</v>
      </c>
      <c r="F215" s="147" t="s">
        <v>1323</v>
      </c>
      <c r="G215" s="148" t="s">
        <v>157</v>
      </c>
      <c r="H215" s="149">
        <v>1</v>
      </c>
      <c r="I215" s="150"/>
      <c r="J215" s="151">
        <f>ROUND($I$215*$H$215,2)</f>
        <v>0</v>
      </c>
      <c r="K215" s="147"/>
      <c r="L215" s="43"/>
      <c r="M215" s="152"/>
      <c r="N215" s="153" t="s">
        <v>43</v>
      </c>
      <c r="O215" s="24"/>
      <c r="P215" s="154">
        <f>$O$215*$H$215</f>
        <v>0</v>
      </c>
      <c r="Q215" s="154">
        <v>0</v>
      </c>
      <c r="R215" s="154">
        <f>$Q$215*$H$215</f>
        <v>0</v>
      </c>
      <c r="S215" s="154">
        <v>0</v>
      </c>
      <c r="T215" s="155">
        <f>$S$215*$H$215</f>
        <v>0</v>
      </c>
      <c r="AR215" s="89" t="s">
        <v>158</v>
      </c>
      <c r="AT215" s="89" t="s">
        <v>154</v>
      </c>
      <c r="AU215" s="89" t="s">
        <v>21</v>
      </c>
      <c r="AY215" s="6" t="s">
        <v>149</v>
      </c>
      <c r="BE215" s="156">
        <f>IF($N$215="základní",$J$215,0)</f>
        <v>0</v>
      </c>
      <c r="BF215" s="156">
        <f>IF($N$215="snížená",$J$215,0)</f>
        <v>0</v>
      </c>
      <c r="BG215" s="156">
        <f>IF($N$215="zákl. přenesená",$J$215,0)</f>
        <v>0</v>
      </c>
      <c r="BH215" s="156">
        <f>IF($N$215="sníž. přenesená",$J$215,0)</f>
        <v>0</v>
      </c>
      <c r="BI215" s="156">
        <f>IF($N$215="nulová",$J$215,0)</f>
        <v>0</v>
      </c>
      <c r="BJ215" s="89" t="s">
        <v>21</v>
      </c>
      <c r="BK215" s="156">
        <f>ROUND($I$215*$H$215,2)</f>
        <v>0</v>
      </c>
      <c r="BL215" s="89" t="s">
        <v>158</v>
      </c>
      <c r="BM215" s="89" t="s">
        <v>350</v>
      </c>
    </row>
    <row r="216" spans="2:65" s="6" customFormat="1" ht="27" customHeight="1" x14ac:dyDescent="0.3">
      <c r="B216" s="23"/>
      <c r="C216" s="24"/>
      <c r="D216" s="157" t="s">
        <v>159</v>
      </c>
      <c r="E216" s="24"/>
      <c r="F216" s="158" t="s">
        <v>1323</v>
      </c>
      <c r="G216" s="24"/>
      <c r="H216" s="24"/>
      <c r="J216" s="24"/>
      <c r="K216" s="24"/>
      <c r="L216" s="43"/>
      <c r="M216" s="56"/>
      <c r="N216" s="24"/>
      <c r="O216" s="24"/>
      <c r="P216" s="24"/>
      <c r="Q216" s="24"/>
      <c r="R216" s="24"/>
      <c r="S216" s="24"/>
      <c r="T216" s="57"/>
      <c r="AT216" s="6" t="s">
        <v>159</v>
      </c>
      <c r="AU216" s="6" t="s">
        <v>21</v>
      </c>
    </row>
    <row r="217" spans="2:65" s="6" customFormat="1" ht="27" customHeight="1" x14ac:dyDescent="0.3">
      <c r="B217" s="23"/>
      <c r="C217" s="145" t="s">
        <v>201</v>
      </c>
      <c r="D217" s="145" t="s">
        <v>154</v>
      </c>
      <c r="E217" s="146" t="s">
        <v>1324</v>
      </c>
      <c r="F217" s="147" t="s">
        <v>1325</v>
      </c>
      <c r="G217" s="148" t="s">
        <v>157</v>
      </c>
      <c r="H217" s="149">
        <v>1</v>
      </c>
      <c r="I217" s="150"/>
      <c r="J217" s="151">
        <f>ROUND($I$217*$H$217,2)</f>
        <v>0</v>
      </c>
      <c r="K217" s="147"/>
      <c r="L217" s="43"/>
      <c r="M217" s="152"/>
      <c r="N217" s="153" t="s">
        <v>43</v>
      </c>
      <c r="O217" s="24"/>
      <c r="P217" s="154">
        <f>$O$217*$H$217</f>
        <v>0</v>
      </c>
      <c r="Q217" s="154">
        <v>0</v>
      </c>
      <c r="R217" s="154">
        <f>$Q$217*$H$217</f>
        <v>0</v>
      </c>
      <c r="S217" s="154">
        <v>0</v>
      </c>
      <c r="T217" s="155">
        <f>$S$217*$H$217</f>
        <v>0</v>
      </c>
      <c r="AR217" s="89" t="s">
        <v>158</v>
      </c>
      <c r="AT217" s="89" t="s">
        <v>154</v>
      </c>
      <c r="AU217" s="89" t="s">
        <v>21</v>
      </c>
      <c r="AY217" s="6" t="s">
        <v>149</v>
      </c>
      <c r="BE217" s="156">
        <f>IF($N$217="základní",$J$217,0)</f>
        <v>0</v>
      </c>
      <c r="BF217" s="156">
        <f>IF($N$217="snížená",$J$217,0)</f>
        <v>0</v>
      </c>
      <c r="BG217" s="156">
        <f>IF($N$217="zákl. přenesená",$J$217,0)</f>
        <v>0</v>
      </c>
      <c r="BH217" s="156">
        <f>IF($N$217="sníž. přenesená",$J$217,0)</f>
        <v>0</v>
      </c>
      <c r="BI217" s="156">
        <f>IF($N$217="nulová",$J$217,0)</f>
        <v>0</v>
      </c>
      <c r="BJ217" s="89" t="s">
        <v>21</v>
      </c>
      <c r="BK217" s="156">
        <f>ROUND($I$217*$H$217,2)</f>
        <v>0</v>
      </c>
      <c r="BL217" s="89" t="s">
        <v>158</v>
      </c>
      <c r="BM217" s="89" t="s">
        <v>353</v>
      </c>
    </row>
    <row r="218" spans="2:65" s="6" customFormat="1" ht="27" customHeight="1" x14ac:dyDescent="0.3">
      <c r="B218" s="23"/>
      <c r="C218" s="24"/>
      <c r="D218" s="157" t="s">
        <v>159</v>
      </c>
      <c r="E218" s="24"/>
      <c r="F218" s="158" t="s">
        <v>1325</v>
      </c>
      <c r="G218" s="24"/>
      <c r="H218" s="24"/>
      <c r="J218" s="24"/>
      <c r="K218" s="24"/>
      <c r="L218" s="43"/>
      <c r="M218" s="56"/>
      <c r="N218" s="24"/>
      <c r="O218" s="24"/>
      <c r="P218" s="24"/>
      <c r="Q218" s="24"/>
      <c r="R218" s="24"/>
      <c r="S218" s="24"/>
      <c r="T218" s="57"/>
      <c r="AT218" s="6" t="s">
        <v>159</v>
      </c>
      <c r="AU218" s="6" t="s">
        <v>21</v>
      </c>
    </row>
    <row r="219" spans="2:65" s="6" customFormat="1" ht="15.75" customHeight="1" x14ac:dyDescent="0.3">
      <c r="B219" s="23"/>
      <c r="C219" s="145" t="s">
        <v>204</v>
      </c>
      <c r="D219" s="145" t="s">
        <v>154</v>
      </c>
      <c r="E219" s="146" t="s">
        <v>1326</v>
      </c>
      <c r="F219" s="147" t="s">
        <v>1327</v>
      </c>
      <c r="G219" s="148" t="s">
        <v>510</v>
      </c>
      <c r="H219" s="179"/>
      <c r="I219" s="150"/>
      <c r="J219" s="151">
        <f>ROUND($I$219*$H$219,2)</f>
        <v>0</v>
      </c>
      <c r="K219" s="147"/>
      <c r="L219" s="43"/>
      <c r="M219" s="152"/>
      <c r="N219" s="153" t="s">
        <v>43</v>
      </c>
      <c r="O219" s="24"/>
      <c r="P219" s="154">
        <f>$O$219*$H$219</f>
        <v>0</v>
      </c>
      <c r="Q219" s="154">
        <v>0</v>
      </c>
      <c r="R219" s="154">
        <f>$Q$219*$H$219</f>
        <v>0</v>
      </c>
      <c r="S219" s="154">
        <v>0</v>
      </c>
      <c r="T219" s="155">
        <f>$S$219*$H$219</f>
        <v>0</v>
      </c>
      <c r="AR219" s="89" t="s">
        <v>158</v>
      </c>
      <c r="AT219" s="89" t="s">
        <v>154</v>
      </c>
      <c r="AU219" s="89" t="s">
        <v>21</v>
      </c>
      <c r="AY219" s="6" t="s">
        <v>149</v>
      </c>
      <c r="BE219" s="156">
        <f>IF($N$219="základní",$J$219,0)</f>
        <v>0</v>
      </c>
      <c r="BF219" s="156">
        <f>IF($N$219="snížená",$J$219,0)</f>
        <v>0</v>
      </c>
      <c r="BG219" s="156">
        <f>IF($N$219="zákl. přenesená",$J$219,0)</f>
        <v>0</v>
      </c>
      <c r="BH219" s="156">
        <f>IF($N$219="sníž. přenesená",$J$219,0)</f>
        <v>0</v>
      </c>
      <c r="BI219" s="156">
        <f>IF($N$219="nulová",$J$219,0)</f>
        <v>0</v>
      </c>
      <c r="BJ219" s="89" t="s">
        <v>21</v>
      </c>
      <c r="BK219" s="156">
        <f>ROUND($I$219*$H$219,2)</f>
        <v>0</v>
      </c>
      <c r="BL219" s="89" t="s">
        <v>158</v>
      </c>
      <c r="BM219" s="89" t="s">
        <v>356</v>
      </c>
    </row>
    <row r="220" spans="2:65" s="6" customFormat="1" ht="16.5" customHeight="1" x14ac:dyDescent="0.3">
      <c r="B220" s="23"/>
      <c r="C220" s="24"/>
      <c r="D220" s="157" t="s">
        <v>159</v>
      </c>
      <c r="E220" s="24"/>
      <c r="F220" s="158" t="s">
        <v>1327</v>
      </c>
      <c r="G220" s="24"/>
      <c r="H220" s="24"/>
      <c r="J220" s="24"/>
      <c r="K220" s="24"/>
      <c r="L220" s="43"/>
      <c r="M220" s="56"/>
      <c r="N220" s="24"/>
      <c r="O220" s="24"/>
      <c r="P220" s="24"/>
      <c r="Q220" s="24"/>
      <c r="R220" s="24"/>
      <c r="S220" s="24"/>
      <c r="T220" s="57"/>
      <c r="AT220" s="6" t="s">
        <v>159</v>
      </c>
      <c r="AU220" s="6" t="s">
        <v>21</v>
      </c>
    </row>
    <row r="221" spans="2:65" s="132" customFormat="1" ht="37.5" customHeight="1" x14ac:dyDescent="0.35">
      <c r="B221" s="133"/>
      <c r="C221" s="134"/>
      <c r="D221" s="134" t="s">
        <v>71</v>
      </c>
      <c r="E221" s="135" t="s">
        <v>331</v>
      </c>
      <c r="F221" s="135" t="s">
        <v>1328</v>
      </c>
      <c r="G221" s="134"/>
      <c r="H221" s="134"/>
      <c r="J221" s="136">
        <f>$BK$221</f>
        <v>0</v>
      </c>
      <c r="K221" s="134"/>
      <c r="L221" s="137"/>
      <c r="M221" s="138"/>
      <c r="N221" s="134"/>
      <c r="O221" s="134"/>
      <c r="P221" s="139">
        <f>SUM($P$222:$P$247)</f>
        <v>0</v>
      </c>
      <c r="Q221" s="134"/>
      <c r="R221" s="139">
        <f>SUM($R$222:$R$247)</f>
        <v>0</v>
      </c>
      <c r="S221" s="134"/>
      <c r="T221" s="140">
        <f>SUM($T$222:$T$247)</f>
        <v>0</v>
      </c>
      <c r="AR221" s="141" t="s">
        <v>21</v>
      </c>
      <c r="AT221" s="141" t="s">
        <v>71</v>
      </c>
      <c r="AU221" s="141" t="s">
        <v>72</v>
      </c>
      <c r="AY221" s="141" t="s">
        <v>149</v>
      </c>
      <c r="BK221" s="142">
        <f>SUM($BK$222:$BK$247)</f>
        <v>0</v>
      </c>
    </row>
    <row r="222" spans="2:65" s="6" customFormat="1" ht="15.75" customHeight="1" x14ac:dyDescent="0.3">
      <c r="B222" s="23"/>
      <c r="C222" s="145" t="s">
        <v>21</v>
      </c>
      <c r="D222" s="145" t="s">
        <v>154</v>
      </c>
      <c r="E222" s="146" t="s">
        <v>1329</v>
      </c>
      <c r="F222" s="147" t="s">
        <v>1330</v>
      </c>
      <c r="G222" s="148" t="s">
        <v>272</v>
      </c>
      <c r="H222" s="149">
        <v>11</v>
      </c>
      <c r="I222" s="150"/>
      <c r="J222" s="151">
        <f>ROUND($I$222*$H$222,2)</f>
        <v>0</v>
      </c>
      <c r="K222" s="147"/>
      <c r="L222" s="43"/>
      <c r="M222" s="152"/>
      <c r="N222" s="153" t="s">
        <v>43</v>
      </c>
      <c r="O222" s="24"/>
      <c r="P222" s="154">
        <f>$O$222*$H$222</f>
        <v>0</v>
      </c>
      <c r="Q222" s="154">
        <v>0</v>
      </c>
      <c r="R222" s="154">
        <f>$Q$222*$H$222</f>
        <v>0</v>
      </c>
      <c r="S222" s="154">
        <v>0</v>
      </c>
      <c r="T222" s="155">
        <f>$S$222*$H$222</f>
        <v>0</v>
      </c>
      <c r="AR222" s="89" t="s">
        <v>158</v>
      </c>
      <c r="AT222" s="89" t="s">
        <v>154</v>
      </c>
      <c r="AU222" s="89" t="s">
        <v>21</v>
      </c>
      <c r="AY222" s="6" t="s">
        <v>149</v>
      </c>
      <c r="BE222" s="156">
        <f>IF($N$222="základní",$J$222,0)</f>
        <v>0</v>
      </c>
      <c r="BF222" s="156">
        <f>IF($N$222="snížená",$J$222,0)</f>
        <v>0</v>
      </c>
      <c r="BG222" s="156">
        <f>IF($N$222="zákl. přenesená",$J$222,0)</f>
        <v>0</v>
      </c>
      <c r="BH222" s="156">
        <f>IF($N$222="sníž. přenesená",$J$222,0)</f>
        <v>0</v>
      </c>
      <c r="BI222" s="156">
        <f>IF($N$222="nulová",$J$222,0)</f>
        <v>0</v>
      </c>
      <c r="BJ222" s="89" t="s">
        <v>21</v>
      </c>
      <c r="BK222" s="156">
        <f>ROUND($I$222*$H$222,2)</f>
        <v>0</v>
      </c>
      <c r="BL222" s="89" t="s">
        <v>158</v>
      </c>
      <c r="BM222" s="89" t="s">
        <v>359</v>
      </c>
    </row>
    <row r="223" spans="2:65" s="6" customFormat="1" ht="16.5" customHeight="1" x14ac:dyDescent="0.3">
      <c r="B223" s="23"/>
      <c r="C223" s="24"/>
      <c r="D223" s="157" t="s">
        <v>159</v>
      </c>
      <c r="E223" s="24"/>
      <c r="F223" s="158" t="s">
        <v>1330</v>
      </c>
      <c r="G223" s="24"/>
      <c r="H223" s="24"/>
      <c r="J223" s="24"/>
      <c r="K223" s="24"/>
      <c r="L223" s="43"/>
      <c r="M223" s="56"/>
      <c r="N223" s="24"/>
      <c r="O223" s="24"/>
      <c r="P223" s="24"/>
      <c r="Q223" s="24"/>
      <c r="R223" s="24"/>
      <c r="S223" s="24"/>
      <c r="T223" s="57"/>
      <c r="AT223" s="6" t="s">
        <v>159</v>
      </c>
      <c r="AU223" s="6" t="s">
        <v>21</v>
      </c>
    </row>
    <row r="224" spans="2:65" s="6" customFormat="1" ht="15.75" customHeight="1" x14ac:dyDescent="0.3">
      <c r="B224" s="23"/>
      <c r="C224" s="145" t="s">
        <v>80</v>
      </c>
      <c r="D224" s="145" t="s">
        <v>154</v>
      </c>
      <c r="E224" s="146" t="s">
        <v>1331</v>
      </c>
      <c r="F224" s="147" t="s">
        <v>1332</v>
      </c>
      <c r="G224" s="148" t="s">
        <v>272</v>
      </c>
      <c r="H224" s="149">
        <v>7</v>
      </c>
      <c r="I224" s="150"/>
      <c r="J224" s="151">
        <f>ROUND($I$224*$H$224,2)</f>
        <v>0</v>
      </c>
      <c r="K224" s="147"/>
      <c r="L224" s="43"/>
      <c r="M224" s="152"/>
      <c r="N224" s="153" t="s">
        <v>43</v>
      </c>
      <c r="O224" s="24"/>
      <c r="P224" s="154">
        <f>$O$224*$H$224</f>
        <v>0</v>
      </c>
      <c r="Q224" s="154">
        <v>0</v>
      </c>
      <c r="R224" s="154">
        <f>$Q$224*$H$224</f>
        <v>0</v>
      </c>
      <c r="S224" s="154">
        <v>0</v>
      </c>
      <c r="T224" s="155">
        <f>$S$224*$H$224</f>
        <v>0</v>
      </c>
      <c r="AR224" s="89" t="s">
        <v>158</v>
      </c>
      <c r="AT224" s="89" t="s">
        <v>154</v>
      </c>
      <c r="AU224" s="89" t="s">
        <v>21</v>
      </c>
      <c r="AY224" s="6" t="s">
        <v>149</v>
      </c>
      <c r="BE224" s="156">
        <f>IF($N$224="základní",$J$224,0)</f>
        <v>0</v>
      </c>
      <c r="BF224" s="156">
        <f>IF($N$224="snížená",$J$224,0)</f>
        <v>0</v>
      </c>
      <c r="BG224" s="156">
        <f>IF($N$224="zákl. přenesená",$J$224,0)</f>
        <v>0</v>
      </c>
      <c r="BH224" s="156">
        <f>IF($N$224="sníž. přenesená",$J$224,0)</f>
        <v>0</v>
      </c>
      <c r="BI224" s="156">
        <f>IF($N$224="nulová",$J$224,0)</f>
        <v>0</v>
      </c>
      <c r="BJ224" s="89" t="s">
        <v>21</v>
      </c>
      <c r="BK224" s="156">
        <f>ROUND($I$224*$H$224,2)</f>
        <v>0</v>
      </c>
      <c r="BL224" s="89" t="s">
        <v>158</v>
      </c>
      <c r="BM224" s="89" t="s">
        <v>362</v>
      </c>
    </row>
    <row r="225" spans="2:65" s="6" customFormat="1" ht="16.5" customHeight="1" x14ac:dyDescent="0.3">
      <c r="B225" s="23"/>
      <c r="C225" s="24"/>
      <c r="D225" s="157" t="s">
        <v>159</v>
      </c>
      <c r="E225" s="24"/>
      <c r="F225" s="158" t="s">
        <v>1332</v>
      </c>
      <c r="G225" s="24"/>
      <c r="H225" s="24"/>
      <c r="J225" s="24"/>
      <c r="K225" s="24"/>
      <c r="L225" s="43"/>
      <c r="M225" s="56"/>
      <c r="N225" s="24"/>
      <c r="O225" s="24"/>
      <c r="P225" s="24"/>
      <c r="Q225" s="24"/>
      <c r="R225" s="24"/>
      <c r="S225" s="24"/>
      <c r="T225" s="57"/>
      <c r="AT225" s="6" t="s">
        <v>159</v>
      </c>
      <c r="AU225" s="6" t="s">
        <v>21</v>
      </c>
    </row>
    <row r="226" spans="2:65" s="6" customFormat="1" ht="15.75" customHeight="1" x14ac:dyDescent="0.3">
      <c r="B226" s="23"/>
      <c r="C226" s="145" t="s">
        <v>162</v>
      </c>
      <c r="D226" s="145" t="s">
        <v>154</v>
      </c>
      <c r="E226" s="146" t="s">
        <v>1333</v>
      </c>
      <c r="F226" s="147" t="s">
        <v>1334</v>
      </c>
      <c r="G226" s="148" t="s">
        <v>157</v>
      </c>
      <c r="H226" s="149">
        <v>4</v>
      </c>
      <c r="I226" s="150"/>
      <c r="J226" s="151">
        <f>ROUND($I$226*$H$226,2)</f>
        <v>0</v>
      </c>
      <c r="K226" s="147"/>
      <c r="L226" s="43"/>
      <c r="M226" s="152"/>
      <c r="N226" s="153" t="s">
        <v>43</v>
      </c>
      <c r="O226" s="24"/>
      <c r="P226" s="154">
        <f>$O$226*$H$226</f>
        <v>0</v>
      </c>
      <c r="Q226" s="154">
        <v>0</v>
      </c>
      <c r="R226" s="154">
        <f>$Q$226*$H$226</f>
        <v>0</v>
      </c>
      <c r="S226" s="154">
        <v>0</v>
      </c>
      <c r="T226" s="155">
        <f>$S$226*$H$226</f>
        <v>0</v>
      </c>
      <c r="AR226" s="89" t="s">
        <v>158</v>
      </c>
      <c r="AT226" s="89" t="s">
        <v>154</v>
      </c>
      <c r="AU226" s="89" t="s">
        <v>21</v>
      </c>
      <c r="AY226" s="6" t="s">
        <v>149</v>
      </c>
      <c r="BE226" s="156">
        <f>IF($N$226="základní",$J$226,0)</f>
        <v>0</v>
      </c>
      <c r="BF226" s="156">
        <f>IF($N$226="snížená",$J$226,0)</f>
        <v>0</v>
      </c>
      <c r="BG226" s="156">
        <f>IF($N$226="zákl. přenesená",$J$226,0)</f>
        <v>0</v>
      </c>
      <c r="BH226" s="156">
        <f>IF($N$226="sníž. přenesená",$J$226,0)</f>
        <v>0</v>
      </c>
      <c r="BI226" s="156">
        <f>IF($N$226="nulová",$J$226,0)</f>
        <v>0</v>
      </c>
      <c r="BJ226" s="89" t="s">
        <v>21</v>
      </c>
      <c r="BK226" s="156">
        <f>ROUND($I$226*$H$226,2)</f>
        <v>0</v>
      </c>
      <c r="BL226" s="89" t="s">
        <v>158</v>
      </c>
      <c r="BM226" s="89" t="s">
        <v>365</v>
      </c>
    </row>
    <row r="227" spans="2:65" s="6" customFormat="1" ht="16.5" customHeight="1" x14ac:dyDescent="0.3">
      <c r="B227" s="23"/>
      <c r="C227" s="24"/>
      <c r="D227" s="157" t="s">
        <v>159</v>
      </c>
      <c r="E227" s="24"/>
      <c r="F227" s="158" t="s">
        <v>1334</v>
      </c>
      <c r="G227" s="24"/>
      <c r="H227" s="24"/>
      <c r="J227" s="24"/>
      <c r="K227" s="24"/>
      <c r="L227" s="43"/>
      <c r="M227" s="56"/>
      <c r="N227" s="24"/>
      <c r="O227" s="24"/>
      <c r="P227" s="24"/>
      <c r="Q227" s="24"/>
      <c r="R227" s="24"/>
      <c r="S227" s="24"/>
      <c r="T227" s="57"/>
      <c r="AT227" s="6" t="s">
        <v>159</v>
      </c>
      <c r="AU227" s="6" t="s">
        <v>21</v>
      </c>
    </row>
    <row r="228" spans="2:65" s="6" customFormat="1" ht="15.75" customHeight="1" x14ac:dyDescent="0.3">
      <c r="B228" s="23"/>
      <c r="C228" s="145" t="s">
        <v>158</v>
      </c>
      <c r="D228" s="145" t="s">
        <v>154</v>
      </c>
      <c r="E228" s="146" t="s">
        <v>1335</v>
      </c>
      <c r="F228" s="147" t="s">
        <v>1336</v>
      </c>
      <c r="G228" s="148" t="s">
        <v>649</v>
      </c>
      <c r="H228" s="149">
        <v>8.1000000000000003E-2</v>
      </c>
      <c r="I228" s="150"/>
      <c r="J228" s="151">
        <f>ROUND($I$228*$H$228,2)</f>
        <v>0</v>
      </c>
      <c r="K228" s="147"/>
      <c r="L228" s="43"/>
      <c r="M228" s="152"/>
      <c r="N228" s="153" t="s">
        <v>43</v>
      </c>
      <c r="O228" s="24"/>
      <c r="P228" s="154">
        <f>$O$228*$H$228</f>
        <v>0</v>
      </c>
      <c r="Q228" s="154">
        <v>0</v>
      </c>
      <c r="R228" s="154">
        <f>$Q$228*$H$228</f>
        <v>0</v>
      </c>
      <c r="S228" s="154">
        <v>0</v>
      </c>
      <c r="T228" s="155">
        <f>$S$228*$H$228</f>
        <v>0</v>
      </c>
      <c r="AR228" s="89" t="s">
        <v>158</v>
      </c>
      <c r="AT228" s="89" t="s">
        <v>154</v>
      </c>
      <c r="AU228" s="89" t="s">
        <v>21</v>
      </c>
      <c r="AY228" s="6" t="s">
        <v>149</v>
      </c>
      <c r="BE228" s="156">
        <f>IF($N$228="základní",$J$228,0)</f>
        <v>0</v>
      </c>
      <c r="BF228" s="156">
        <f>IF($N$228="snížená",$J$228,0)</f>
        <v>0</v>
      </c>
      <c r="BG228" s="156">
        <f>IF($N$228="zákl. přenesená",$J$228,0)</f>
        <v>0</v>
      </c>
      <c r="BH228" s="156">
        <f>IF($N$228="sníž. přenesená",$J$228,0)</f>
        <v>0</v>
      </c>
      <c r="BI228" s="156">
        <f>IF($N$228="nulová",$J$228,0)</f>
        <v>0</v>
      </c>
      <c r="BJ228" s="89" t="s">
        <v>21</v>
      </c>
      <c r="BK228" s="156">
        <f>ROUND($I$228*$H$228,2)</f>
        <v>0</v>
      </c>
      <c r="BL228" s="89" t="s">
        <v>158</v>
      </c>
      <c r="BM228" s="89" t="s">
        <v>368</v>
      </c>
    </row>
    <row r="229" spans="2:65" s="6" customFormat="1" ht="16.5" customHeight="1" x14ac:dyDescent="0.3">
      <c r="B229" s="23"/>
      <c r="C229" s="24"/>
      <c r="D229" s="157" t="s">
        <v>159</v>
      </c>
      <c r="E229" s="24"/>
      <c r="F229" s="158" t="s">
        <v>1336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159</v>
      </c>
      <c r="AU229" s="6" t="s">
        <v>21</v>
      </c>
    </row>
    <row r="230" spans="2:65" s="6" customFormat="1" ht="15.75" customHeight="1" x14ac:dyDescent="0.3">
      <c r="B230" s="23"/>
      <c r="C230" s="145" t="s">
        <v>168</v>
      </c>
      <c r="D230" s="145" t="s">
        <v>154</v>
      </c>
      <c r="E230" s="146" t="s">
        <v>1337</v>
      </c>
      <c r="F230" s="147" t="s">
        <v>1338</v>
      </c>
      <c r="G230" s="148" t="s">
        <v>272</v>
      </c>
      <c r="H230" s="149">
        <v>2</v>
      </c>
      <c r="I230" s="150"/>
      <c r="J230" s="151">
        <f>ROUND($I$230*$H$230,2)</f>
        <v>0</v>
      </c>
      <c r="K230" s="147"/>
      <c r="L230" s="43"/>
      <c r="M230" s="152"/>
      <c r="N230" s="153" t="s">
        <v>43</v>
      </c>
      <c r="O230" s="24"/>
      <c r="P230" s="154">
        <f>$O$230*$H$230</f>
        <v>0</v>
      </c>
      <c r="Q230" s="154">
        <v>0</v>
      </c>
      <c r="R230" s="154">
        <f>$Q$230*$H$230</f>
        <v>0</v>
      </c>
      <c r="S230" s="154">
        <v>0</v>
      </c>
      <c r="T230" s="155">
        <f>$S$230*$H$230</f>
        <v>0</v>
      </c>
      <c r="AR230" s="89" t="s">
        <v>158</v>
      </c>
      <c r="AT230" s="89" t="s">
        <v>154</v>
      </c>
      <c r="AU230" s="89" t="s">
        <v>21</v>
      </c>
      <c r="AY230" s="6" t="s">
        <v>149</v>
      </c>
      <c r="BE230" s="156">
        <f>IF($N$230="základní",$J$230,0)</f>
        <v>0</v>
      </c>
      <c r="BF230" s="156">
        <f>IF($N$230="snížená",$J$230,0)</f>
        <v>0</v>
      </c>
      <c r="BG230" s="156">
        <f>IF($N$230="zákl. přenesená",$J$230,0)</f>
        <v>0</v>
      </c>
      <c r="BH230" s="156">
        <f>IF($N$230="sníž. přenesená",$J$230,0)</f>
        <v>0</v>
      </c>
      <c r="BI230" s="156">
        <f>IF($N$230="nulová",$J$230,0)</f>
        <v>0</v>
      </c>
      <c r="BJ230" s="89" t="s">
        <v>21</v>
      </c>
      <c r="BK230" s="156">
        <f>ROUND($I$230*$H$230,2)</f>
        <v>0</v>
      </c>
      <c r="BL230" s="89" t="s">
        <v>158</v>
      </c>
      <c r="BM230" s="89" t="s">
        <v>371</v>
      </c>
    </row>
    <row r="231" spans="2:65" s="6" customFormat="1" ht="16.5" customHeight="1" x14ac:dyDescent="0.3">
      <c r="B231" s="23"/>
      <c r="C231" s="24"/>
      <c r="D231" s="157" t="s">
        <v>159</v>
      </c>
      <c r="E231" s="24"/>
      <c r="F231" s="158" t="s">
        <v>1338</v>
      </c>
      <c r="G231" s="24"/>
      <c r="H231" s="24"/>
      <c r="J231" s="24"/>
      <c r="K231" s="24"/>
      <c r="L231" s="43"/>
      <c r="M231" s="56"/>
      <c r="N231" s="24"/>
      <c r="O231" s="24"/>
      <c r="P231" s="24"/>
      <c r="Q231" s="24"/>
      <c r="R231" s="24"/>
      <c r="S231" s="24"/>
      <c r="T231" s="57"/>
      <c r="AT231" s="6" t="s">
        <v>159</v>
      </c>
      <c r="AU231" s="6" t="s">
        <v>21</v>
      </c>
    </row>
    <row r="232" spans="2:65" s="6" customFormat="1" ht="15.75" customHeight="1" x14ac:dyDescent="0.3">
      <c r="B232" s="23"/>
      <c r="C232" s="145" t="s">
        <v>171</v>
      </c>
      <c r="D232" s="145" t="s">
        <v>154</v>
      </c>
      <c r="E232" s="146" t="s">
        <v>1339</v>
      </c>
      <c r="F232" s="147" t="s">
        <v>1340</v>
      </c>
      <c r="G232" s="148" t="s">
        <v>272</v>
      </c>
      <c r="H232" s="149">
        <v>1</v>
      </c>
      <c r="I232" s="150"/>
      <c r="J232" s="151">
        <f>ROUND($I$232*$H$232,2)</f>
        <v>0</v>
      </c>
      <c r="K232" s="147"/>
      <c r="L232" s="43"/>
      <c r="M232" s="152"/>
      <c r="N232" s="153" t="s">
        <v>43</v>
      </c>
      <c r="O232" s="24"/>
      <c r="P232" s="154">
        <f>$O$232*$H$232</f>
        <v>0</v>
      </c>
      <c r="Q232" s="154">
        <v>0</v>
      </c>
      <c r="R232" s="154">
        <f>$Q$232*$H$232</f>
        <v>0</v>
      </c>
      <c r="S232" s="154">
        <v>0</v>
      </c>
      <c r="T232" s="155">
        <f>$S$232*$H$232</f>
        <v>0</v>
      </c>
      <c r="AR232" s="89" t="s">
        <v>158</v>
      </c>
      <c r="AT232" s="89" t="s">
        <v>154</v>
      </c>
      <c r="AU232" s="89" t="s">
        <v>21</v>
      </c>
      <c r="AY232" s="6" t="s">
        <v>149</v>
      </c>
      <c r="BE232" s="156">
        <f>IF($N$232="základní",$J$232,0)</f>
        <v>0</v>
      </c>
      <c r="BF232" s="156">
        <f>IF($N$232="snížená",$J$232,0)</f>
        <v>0</v>
      </c>
      <c r="BG232" s="156">
        <f>IF($N$232="zákl. přenesená",$J$232,0)</f>
        <v>0</v>
      </c>
      <c r="BH232" s="156">
        <f>IF($N$232="sníž. přenesená",$J$232,0)</f>
        <v>0</v>
      </c>
      <c r="BI232" s="156">
        <f>IF($N$232="nulová",$J$232,0)</f>
        <v>0</v>
      </c>
      <c r="BJ232" s="89" t="s">
        <v>21</v>
      </c>
      <c r="BK232" s="156">
        <f>ROUND($I$232*$H$232,2)</f>
        <v>0</v>
      </c>
      <c r="BL232" s="89" t="s">
        <v>158</v>
      </c>
      <c r="BM232" s="89" t="s">
        <v>374</v>
      </c>
    </row>
    <row r="233" spans="2:65" s="6" customFormat="1" ht="16.5" customHeight="1" x14ac:dyDescent="0.3">
      <c r="B233" s="23"/>
      <c r="C233" s="24"/>
      <c r="D233" s="157" t="s">
        <v>159</v>
      </c>
      <c r="E233" s="24"/>
      <c r="F233" s="158" t="s">
        <v>1340</v>
      </c>
      <c r="G233" s="24"/>
      <c r="H233" s="24"/>
      <c r="J233" s="24"/>
      <c r="K233" s="24"/>
      <c r="L233" s="43"/>
      <c r="M233" s="56"/>
      <c r="N233" s="24"/>
      <c r="O233" s="24"/>
      <c r="P233" s="24"/>
      <c r="Q233" s="24"/>
      <c r="R233" s="24"/>
      <c r="S233" s="24"/>
      <c r="T233" s="57"/>
      <c r="AT233" s="6" t="s">
        <v>159</v>
      </c>
      <c r="AU233" s="6" t="s">
        <v>21</v>
      </c>
    </row>
    <row r="234" spans="2:65" s="6" customFormat="1" ht="15.75" customHeight="1" x14ac:dyDescent="0.3">
      <c r="B234" s="23"/>
      <c r="C234" s="145" t="s">
        <v>174</v>
      </c>
      <c r="D234" s="145" t="s">
        <v>154</v>
      </c>
      <c r="E234" s="146" t="s">
        <v>1341</v>
      </c>
      <c r="F234" s="147" t="s">
        <v>1342</v>
      </c>
      <c r="G234" s="148" t="s">
        <v>272</v>
      </c>
      <c r="H234" s="149">
        <v>3</v>
      </c>
      <c r="I234" s="150"/>
      <c r="J234" s="151">
        <f>ROUND($I$234*$H$234,2)</f>
        <v>0</v>
      </c>
      <c r="K234" s="147"/>
      <c r="L234" s="43"/>
      <c r="M234" s="152"/>
      <c r="N234" s="153" t="s">
        <v>43</v>
      </c>
      <c r="O234" s="24"/>
      <c r="P234" s="154">
        <f>$O$234*$H$234</f>
        <v>0</v>
      </c>
      <c r="Q234" s="154">
        <v>0</v>
      </c>
      <c r="R234" s="154">
        <f>$Q$234*$H$234</f>
        <v>0</v>
      </c>
      <c r="S234" s="154">
        <v>0</v>
      </c>
      <c r="T234" s="155">
        <f>$S$234*$H$234</f>
        <v>0</v>
      </c>
      <c r="AR234" s="89" t="s">
        <v>158</v>
      </c>
      <c r="AT234" s="89" t="s">
        <v>154</v>
      </c>
      <c r="AU234" s="89" t="s">
        <v>21</v>
      </c>
      <c r="AY234" s="6" t="s">
        <v>149</v>
      </c>
      <c r="BE234" s="156">
        <f>IF($N$234="základní",$J$234,0)</f>
        <v>0</v>
      </c>
      <c r="BF234" s="156">
        <f>IF($N$234="snížená",$J$234,0)</f>
        <v>0</v>
      </c>
      <c r="BG234" s="156">
        <f>IF($N$234="zákl. přenesená",$J$234,0)</f>
        <v>0</v>
      </c>
      <c r="BH234" s="156">
        <f>IF($N$234="sníž. přenesená",$J$234,0)</f>
        <v>0</v>
      </c>
      <c r="BI234" s="156">
        <f>IF($N$234="nulová",$J$234,0)</f>
        <v>0</v>
      </c>
      <c r="BJ234" s="89" t="s">
        <v>21</v>
      </c>
      <c r="BK234" s="156">
        <f>ROUND($I$234*$H$234,2)</f>
        <v>0</v>
      </c>
      <c r="BL234" s="89" t="s">
        <v>158</v>
      </c>
      <c r="BM234" s="89" t="s">
        <v>377</v>
      </c>
    </row>
    <row r="235" spans="2:65" s="6" customFormat="1" ht="16.5" customHeight="1" x14ac:dyDescent="0.3">
      <c r="B235" s="23"/>
      <c r="C235" s="24"/>
      <c r="D235" s="157" t="s">
        <v>159</v>
      </c>
      <c r="E235" s="24"/>
      <c r="F235" s="158" t="s">
        <v>1342</v>
      </c>
      <c r="G235" s="24"/>
      <c r="H235" s="24"/>
      <c r="J235" s="24"/>
      <c r="K235" s="24"/>
      <c r="L235" s="43"/>
      <c r="M235" s="56"/>
      <c r="N235" s="24"/>
      <c r="O235" s="24"/>
      <c r="P235" s="24"/>
      <c r="Q235" s="24"/>
      <c r="R235" s="24"/>
      <c r="S235" s="24"/>
      <c r="T235" s="57"/>
      <c r="AT235" s="6" t="s">
        <v>159</v>
      </c>
      <c r="AU235" s="6" t="s">
        <v>21</v>
      </c>
    </row>
    <row r="236" spans="2:65" s="6" customFormat="1" ht="15.75" customHeight="1" x14ac:dyDescent="0.3">
      <c r="B236" s="23"/>
      <c r="C236" s="145" t="s">
        <v>177</v>
      </c>
      <c r="D236" s="145" t="s">
        <v>154</v>
      </c>
      <c r="E236" s="146" t="s">
        <v>1343</v>
      </c>
      <c r="F236" s="147" t="s">
        <v>1344</v>
      </c>
      <c r="G236" s="148" t="s">
        <v>272</v>
      </c>
      <c r="H236" s="149">
        <v>26</v>
      </c>
      <c r="I236" s="150"/>
      <c r="J236" s="151">
        <f>ROUND($I$236*$H$236,2)</f>
        <v>0</v>
      </c>
      <c r="K236" s="147"/>
      <c r="L236" s="43"/>
      <c r="M236" s="152"/>
      <c r="N236" s="153" t="s">
        <v>43</v>
      </c>
      <c r="O236" s="24"/>
      <c r="P236" s="154">
        <f>$O$236*$H$236</f>
        <v>0</v>
      </c>
      <c r="Q236" s="154">
        <v>0</v>
      </c>
      <c r="R236" s="154">
        <f>$Q$236*$H$236</f>
        <v>0</v>
      </c>
      <c r="S236" s="154">
        <v>0</v>
      </c>
      <c r="T236" s="155">
        <f>$S$236*$H$236</f>
        <v>0</v>
      </c>
      <c r="AR236" s="89" t="s">
        <v>158</v>
      </c>
      <c r="AT236" s="89" t="s">
        <v>154</v>
      </c>
      <c r="AU236" s="89" t="s">
        <v>21</v>
      </c>
      <c r="AY236" s="6" t="s">
        <v>149</v>
      </c>
      <c r="BE236" s="156">
        <f>IF($N$236="základní",$J$236,0)</f>
        <v>0</v>
      </c>
      <c r="BF236" s="156">
        <f>IF($N$236="snížená",$J$236,0)</f>
        <v>0</v>
      </c>
      <c r="BG236" s="156">
        <f>IF($N$236="zákl. přenesená",$J$236,0)</f>
        <v>0</v>
      </c>
      <c r="BH236" s="156">
        <f>IF($N$236="sníž. přenesená",$J$236,0)</f>
        <v>0</v>
      </c>
      <c r="BI236" s="156">
        <f>IF($N$236="nulová",$J$236,0)</f>
        <v>0</v>
      </c>
      <c r="BJ236" s="89" t="s">
        <v>21</v>
      </c>
      <c r="BK236" s="156">
        <f>ROUND($I$236*$H$236,2)</f>
        <v>0</v>
      </c>
      <c r="BL236" s="89" t="s">
        <v>158</v>
      </c>
      <c r="BM236" s="89" t="s">
        <v>380</v>
      </c>
    </row>
    <row r="237" spans="2:65" s="6" customFormat="1" ht="16.5" customHeight="1" x14ac:dyDescent="0.3">
      <c r="B237" s="23"/>
      <c r="C237" s="24"/>
      <c r="D237" s="157" t="s">
        <v>159</v>
      </c>
      <c r="E237" s="24"/>
      <c r="F237" s="158" t="s">
        <v>1344</v>
      </c>
      <c r="G237" s="24"/>
      <c r="H237" s="24"/>
      <c r="J237" s="24"/>
      <c r="K237" s="24"/>
      <c r="L237" s="43"/>
      <c r="M237" s="56"/>
      <c r="N237" s="24"/>
      <c r="O237" s="24"/>
      <c r="P237" s="24"/>
      <c r="Q237" s="24"/>
      <c r="R237" s="24"/>
      <c r="S237" s="24"/>
      <c r="T237" s="57"/>
      <c r="AT237" s="6" t="s">
        <v>159</v>
      </c>
      <c r="AU237" s="6" t="s">
        <v>21</v>
      </c>
    </row>
    <row r="238" spans="2:65" s="6" customFormat="1" ht="15.75" customHeight="1" x14ac:dyDescent="0.3">
      <c r="B238" s="23"/>
      <c r="C238" s="145" t="s">
        <v>180</v>
      </c>
      <c r="D238" s="145" t="s">
        <v>154</v>
      </c>
      <c r="E238" s="146" t="s">
        <v>1345</v>
      </c>
      <c r="F238" s="147" t="s">
        <v>1346</v>
      </c>
      <c r="G238" s="148" t="s">
        <v>272</v>
      </c>
      <c r="H238" s="149">
        <v>106.8</v>
      </c>
      <c r="I238" s="150"/>
      <c r="J238" s="151">
        <f>ROUND($I$238*$H$238,2)</f>
        <v>0</v>
      </c>
      <c r="K238" s="147"/>
      <c r="L238" s="43"/>
      <c r="M238" s="152"/>
      <c r="N238" s="153" t="s">
        <v>43</v>
      </c>
      <c r="O238" s="24"/>
      <c r="P238" s="154">
        <f>$O$238*$H$238</f>
        <v>0</v>
      </c>
      <c r="Q238" s="154">
        <v>0</v>
      </c>
      <c r="R238" s="154">
        <f>$Q$238*$H$238</f>
        <v>0</v>
      </c>
      <c r="S238" s="154">
        <v>0</v>
      </c>
      <c r="T238" s="155">
        <f>$S$238*$H$238</f>
        <v>0</v>
      </c>
      <c r="AR238" s="89" t="s">
        <v>158</v>
      </c>
      <c r="AT238" s="89" t="s">
        <v>154</v>
      </c>
      <c r="AU238" s="89" t="s">
        <v>21</v>
      </c>
      <c r="AY238" s="6" t="s">
        <v>149</v>
      </c>
      <c r="BE238" s="156">
        <f>IF($N$238="základní",$J$238,0)</f>
        <v>0</v>
      </c>
      <c r="BF238" s="156">
        <f>IF($N$238="snížená",$J$238,0)</f>
        <v>0</v>
      </c>
      <c r="BG238" s="156">
        <f>IF($N$238="zákl. přenesená",$J$238,0)</f>
        <v>0</v>
      </c>
      <c r="BH238" s="156">
        <f>IF($N$238="sníž. přenesená",$J$238,0)</f>
        <v>0</v>
      </c>
      <c r="BI238" s="156">
        <f>IF($N$238="nulová",$J$238,0)</f>
        <v>0</v>
      </c>
      <c r="BJ238" s="89" t="s">
        <v>21</v>
      </c>
      <c r="BK238" s="156">
        <f>ROUND($I$238*$H$238,2)</f>
        <v>0</v>
      </c>
      <c r="BL238" s="89" t="s">
        <v>158</v>
      </c>
      <c r="BM238" s="89" t="s">
        <v>383</v>
      </c>
    </row>
    <row r="239" spans="2:65" s="6" customFormat="1" ht="16.5" customHeight="1" x14ac:dyDescent="0.3">
      <c r="B239" s="23"/>
      <c r="C239" s="24"/>
      <c r="D239" s="157" t="s">
        <v>159</v>
      </c>
      <c r="E239" s="24"/>
      <c r="F239" s="158" t="s">
        <v>1346</v>
      </c>
      <c r="G239" s="24"/>
      <c r="H239" s="24"/>
      <c r="J239" s="24"/>
      <c r="K239" s="24"/>
      <c r="L239" s="43"/>
      <c r="M239" s="56"/>
      <c r="N239" s="24"/>
      <c r="O239" s="24"/>
      <c r="P239" s="24"/>
      <c r="Q239" s="24"/>
      <c r="R239" s="24"/>
      <c r="S239" s="24"/>
      <c r="T239" s="57"/>
      <c r="AT239" s="6" t="s">
        <v>159</v>
      </c>
      <c r="AU239" s="6" t="s">
        <v>21</v>
      </c>
    </row>
    <row r="240" spans="2:65" s="6" customFormat="1" ht="15.75" customHeight="1" x14ac:dyDescent="0.3">
      <c r="B240" s="23"/>
      <c r="C240" s="145" t="s">
        <v>26</v>
      </c>
      <c r="D240" s="145" t="s">
        <v>154</v>
      </c>
      <c r="E240" s="146" t="s">
        <v>1347</v>
      </c>
      <c r="F240" s="147" t="s">
        <v>1348</v>
      </c>
      <c r="G240" s="148" t="s">
        <v>272</v>
      </c>
      <c r="H240" s="149">
        <v>24.7</v>
      </c>
      <c r="I240" s="150"/>
      <c r="J240" s="151">
        <f>ROUND($I$240*$H$240,2)</f>
        <v>0</v>
      </c>
      <c r="K240" s="147"/>
      <c r="L240" s="43"/>
      <c r="M240" s="152"/>
      <c r="N240" s="153" t="s">
        <v>43</v>
      </c>
      <c r="O240" s="24"/>
      <c r="P240" s="154">
        <f>$O$240*$H$240</f>
        <v>0</v>
      </c>
      <c r="Q240" s="154">
        <v>0</v>
      </c>
      <c r="R240" s="154">
        <f>$Q$240*$H$240</f>
        <v>0</v>
      </c>
      <c r="S240" s="154">
        <v>0</v>
      </c>
      <c r="T240" s="155">
        <f>$S$240*$H$240</f>
        <v>0</v>
      </c>
      <c r="AR240" s="89" t="s">
        <v>158</v>
      </c>
      <c r="AT240" s="89" t="s">
        <v>154</v>
      </c>
      <c r="AU240" s="89" t="s">
        <v>21</v>
      </c>
      <c r="AY240" s="6" t="s">
        <v>149</v>
      </c>
      <c r="BE240" s="156">
        <f>IF($N$240="základní",$J$240,0)</f>
        <v>0</v>
      </c>
      <c r="BF240" s="156">
        <f>IF($N$240="snížená",$J$240,0)</f>
        <v>0</v>
      </c>
      <c r="BG240" s="156">
        <f>IF($N$240="zákl. přenesená",$J$240,0)</f>
        <v>0</v>
      </c>
      <c r="BH240" s="156">
        <f>IF($N$240="sníž. přenesená",$J$240,0)</f>
        <v>0</v>
      </c>
      <c r="BI240" s="156">
        <f>IF($N$240="nulová",$J$240,0)</f>
        <v>0</v>
      </c>
      <c r="BJ240" s="89" t="s">
        <v>21</v>
      </c>
      <c r="BK240" s="156">
        <f>ROUND($I$240*$H$240,2)</f>
        <v>0</v>
      </c>
      <c r="BL240" s="89" t="s">
        <v>158</v>
      </c>
      <c r="BM240" s="89" t="s">
        <v>386</v>
      </c>
    </row>
    <row r="241" spans="2:65" s="6" customFormat="1" ht="16.5" customHeight="1" x14ac:dyDescent="0.3">
      <c r="B241" s="23"/>
      <c r="C241" s="24"/>
      <c r="D241" s="157" t="s">
        <v>159</v>
      </c>
      <c r="E241" s="24"/>
      <c r="F241" s="158" t="s">
        <v>1348</v>
      </c>
      <c r="G241" s="24"/>
      <c r="H241" s="24"/>
      <c r="J241" s="24"/>
      <c r="K241" s="24"/>
      <c r="L241" s="43"/>
      <c r="M241" s="56"/>
      <c r="N241" s="24"/>
      <c r="O241" s="24"/>
      <c r="P241" s="24"/>
      <c r="Q241" s="24"/>
      <c r="R241" s="24"/>
      <c r="S241" s="24"/>
      <c r="T241" s="57"/>
      <c r="AT241" s="6" t="s">
        <v>159</v>
      </c>
      <c r="AU241" s="6" t="s">
        <v>21</v>
      </c>
    </row>
    <row r="242" spans="2:65" s="6" customFormat="1" ht="15.75" customHeight="1" x14ac:dyDescent="0.3">
      <c r="B242" s="23"/>
      <c r="C242" s="145" t="s">
        <v>185</v>
      </c>
      <c r="D242" s="145" t="s">
        <v>154</v>
      </c>
      <c r="E242" s="146" t="s">
        <v>1349</v>
      </c>
      <c r="F242" s="147" t="s">
        <v>1350</v>
      </c>
      <c r="G242" s="148" t="s">
        <v>272</v>
      </c>
      <c r="H242" s="149">
        <v>114</v>
      </c>
      <c r="I242" s="150"/>
      <c r="J242" s="151">
        <f>ROUND($I$242*$H$242,2)</f>
        <v>0</v>
      </c>
      <c r="K242" s="147"/>
      <c r="L242" s="43"/>
      <c r="M242" s="152"/>
      <c r="N242" s="153" t="s">
        <v>43</v>
      </c>
      <c r="O242" s="24"/>
      <c r="P242" s="154">
        <f>$O$242*$H$242</f>
        <v>0</v>
      </c>
      <c r="Q242" s="154">
        <v>0</v>
      </c>
      <c r="R242" s="154">
        <f>$Q$242*$H$242</f>
        <v>0</v>
      </c>
      <c r="S242" s="154">
        <v>0</v>
      </c>
      <c r="T242" s="155">
        <f>$S$242*$H$242</f>
        <v>0</v>
      </c>
      <c r="AR242" s="89" t="s">
        <v>158</v>
      </c>
      <c r="AT242" s="89" t="s">
        <v>154</v>
      </c>
      <c r="AU242" s="89" t="s">
        <v>21</v>
      </c>
      <c r="AY242" s="6" t="s">
        <v>149</v>
      </c>
      <c r="BE242" s="156">
        <f>IF($N$242="základní",$J$242,0)</f>
        <v>0</v>
      </c>
      <c r="BF242" s="156">
        <f>IF($N$242="snížená",$J$242,0)</f>
        <v>0</v>
      </c>
      <c r="BG242" s="156">
        <f>IF($N$242="zákl. přenesená",$J$242,0)</f>
        <v>0</v>
      </c>
      <c r="BH242" s="156">
        <f>IF($N$242="sníž. přenesená",$J$242,0)</f>
        <v>0</v>
      </c>
      <c r="BI242" s="156">
        <f>IF($N$242="nulová",$J$242,0)</f>
        <v>0</v>
      </c>
      <c r="BJ242" s="89" t="s">
        <v>21</v>
      </c>
      <c r="BK242" s="156">
        <f>ROUND($I$242*$H$242,2)</f>
        <v>0</v>
      </c>
      <c r="BL242" s="89" t="s">
        <v>158</v>
      </c>
      <c r="BM242" s="89" t="s">
        <v>389</v>
      </c>
    </row>
    <row r="243" spans="2:65" s="6" customFormat="1" ht="16.5" customHeight="1" x14ac:dyDescent="0.3">
      <c r="B243" s="23"/>
      <c r="C243" s="24"/>
      <c r="D243" s="157" t="s">
        <v>159</v>
      </c>
      <c r="E243" s="24"/>
      <c r="F243" s="158" t="s">
        <v>1350</v>
      </c>
      <c r="G243" s="24"/>
      <c r="H243" s="24"/>
      <c r="J243" s="24"/>
      <c r="K243" s="24"/>
      <c r="L243" s="43"/>
      <c r="M243" s="56"/>
      <c r="N243" s="24"/>
      <c r="O243" s="24"/>
      <c r="P243" s="24"/>
      <c r="Q243" s="24"/>
      <c r="R243" s="24"/>
      <c r="S243" s="24"/>
      <c r="T243" s="57"/>
      <c r="AT243" s="6" t="s">
        <v>159</v>
      </c>
      <c r="AU243" s="6" t="s">
        <v>21</v>
      </c>
    </row>
    <row r="244" spans="2:65" s="6" customFormat="1" ht="15.75" customHeight="1" x14ac:dyDescent="0.3">
      <c r="B244" s="23"/>
      <c r="C244" s="145" t="s">
        <v>188</v>
      </c>
      <c r="D244" s="145" t="s">
        <v>154</v>
      </c>
      <c r="E244" s="146" t="s">
        <v>1351</v>
      </c>
      <c r="F244" s="147" t="s">
        <v>1352</v>
      </c>
      <c r="G244" s="148" t="s">
        <v>272</v>
      </c>
      <c r="H244" s="149">
        <v>19</v>
      </c>
      <c r="I244" s="150"/>
      <c r="J244" s="151">
        <f>ROUND($I$244*$H$244,2)</f>
        <v>0</v>
      </c>
      <c r="K244" s="147"/>
      <c r="L244" s="43"/>
      <c r="M244" s="152"/>
      <c r="N244" s="153" t="s">
        <v>43</v>
      </c>
      <c r="O244" s="24"/>
      <c r="P244" s="154">
        <f>$O$244*$H$244</f>
        <v>0</v>
      </c>
      <c r="Q244" s="154">
        <v>0</v>
      </c>
      <c r="R244" s="154">
        <f>$Q$244*$H$244</f>
        <v>0</v>
      </c>
      <c r="S244" s="154">
        <v>0</v>
      </c>
      <c r="T244" s="155">
        <f>$S$244*$H$244</f>
        <v>0</v>
      </c>
      <c r="AR244" s="89" t="s">
        <v>158</v>
      </c>
      <c r="AT244" s="89" t="s">
        <v>154</v>
      </c>
      <c r="AU244" s="89" t="s">
        <v>21</v>
      </c>
      <c r="AY244" s="6" t="s">
        <v>149</v>
      </c>
      <c r="BE244" s="156">
        <f>IF($N$244="základní",$J$244,0)</f>
        <v>0</v>
      </c>
      <c r="BF244" s="156">
        <f>IF($N$244="snížená",$J$244,0)</f>
        <v>0</v>
      </c>
      <c r="BG244" s="156">
        <f>IF($N$244="zákl. přenesená",$J$244,0)</f>
        <v>0</v>
      </c>
      <c r="BH244" s="156">
        <f>IF($N$244="sníž. přenesená",$J$244,0)</f>
        <v>0</v>
      </c>
      <c r="BI244" s="156">
        <f>IF($N$244="nulová",$J$244,0)</f>
        <v>0</v>
      </c>
      <c r="BJ244" s="89" t="s">
        <v>21</v>
      </c>
      <c r="BK244" s="156">
        <f>ROUND($I$244*$H$244,2)</f>
        <v>0</v>
      </c>
      <c r="BL244" s="89" t="s">
        <v>158</v>
      </c>
      <c r="BM244" s="89" t="s">
        <v>392</v>
      </c>
    </row>
    <row r="245" spans="2:65" s="6" customFormat="1" ht="16.5" customHeight="1" x14ac:dyDescent="0.3">
      <c r="B245" s="23"/>
      <c r="C245" s="24"/>
      <c r="D245" s="157" t="s">
        <v>159</v>
      </c>
      <c r="E245" s="24"/>
      <c r="F245" s="158" t="s">
        <v>1352</v>
      </c>
      <c r="G245" s="24"/>
      <c r="H245" s="24"/>
      <c r="J245" s="24"/>
      <c r="K245" s="24"/>
      <c r="L245" s="43"/>
      <c r="M245" s="56"/>
      <c r="N245" s="24"/>
      <c r="O245" s="24"/>
      <c r="P245" s="24"/>
      <c r="Q245" s="24"/>
      <c r="R245" s="24"/>
      <c r="S245" s="24"/>
      <c r="T245" s="57"/>
      <c r="AT245" s="6" t="s">
        <v>159</v>
      </c>
      <c r="AU245" s="6" t="s">
        <v>21</v>
      </c>
    </row>
    <row r="246" spans="2:65" s="6" customFormat="1" ht="15.75" customHeight="1" x14ac:dyDescent="0.3">
      <c r="B246" s="23"/>
      <c r="C246" s="145" t="s">
        <v>191</v>
      </c>
      <c r="D246" s="145" t="s">
        <v>154</v>
      </c>
      <c r="E246" s="146" t="s">
        <v>1353</v>
      </c>
      <c r="F246" s="147" t="s">
        <v>1354</v>
      </c>
      <c r="G246" s="148" t="s">
        <v>510</v>
      </c>
      <c r="H246" s="179"/>
      <c r="I246" s="150"/>
      <c r="J246" s="151">
        <f>ROUND($I$246*$H$246,2)</f>
        <v>0</v>
      </c>
      <c r="K246" s="147"/>
      <c r="L246" s="43"/>
      <c r="M246" s="152"/>
      <c r="N246" s="153" t="s">
        <v>43</v>
      </c>
      <c r="O246" s="24"/>
      <c r="P246" s="154">
        <f>$O$246*$H$246</f>
        <v>0</v>
      </c>
      <c r="Q246" s="154">
        <v>0</v>
      </c>
      <c r="R246" s="154">
        <f>$Q$246*$H$246</f>
        <v>0</v>
      </c>
      <c r="S246" s="154">
        <v>0</v>
      </c>
      <c r="T246" s="155">
        <f>$S$246*$H$246</f>
        <v>0</v>
      </c>
      <c r="AR246" s="89" t="s">
        <v>158</v>
      </c>
      <c r="AT246" s="89" t="s">
        <v>154</v>
      </c>
      <c r="AU246" s="89" t="s">
        <v>21</v>
      </c>
      <c r="AY246" s="6" t="s">
        <v>149</v>
      </c>
      <c r="BE246" s="156">
        <f>IF($N$246="základní",$J$246,0)</f>
        <v>0</v>
      </c>
      <c r="BF246" s="156">
        <f>IF($N$246="snížená",$J$246,0)</f>
        <v>0</v>
      </c>
      <c r="BG246" s="156">
        <f>IF($N$246="zákl. přenesená",$J$246,0)</f>
        <v>0</v>
      </c>
      <c r="BH246" s="156">
        <f>IF($N$246="sníž. přenesená",$J$246,0)</f>
        <v>0</v>
      </c>
      <c r="BI246" s="156">
        <f>IF($N$246="nulová",$J$246,0)</f>
        <v>0</v>
      </c>
      <c r="BJ246" s="89" t="s">
        <v>21</v>
      </c>
      <c r="BK246" s="156">
        <f>ROUND($I$246*$H$246,2)</f>
        <v>0</v>
      </c>
      <c r="BL246" s="89" t="s">
        <v>158</v>
      </c>
      <c r="BM246" s="89" t="s">
        <v>395</v>
      </c>
    </row>
    <row r="247" spans="2:65" s="6" customFormat="1" ht="16.5" customHeight="1" x14ac:dyDescent="0.3">
      <c r="B247" s="23"/>
      <c r="C247" s="24"/>
      <c r="D247" s="157" t="s">
        <v>159</v>
      </c>
      <c r="E247" s="24"/>
      <c r="F247" s="158" t="s">
        <v>1354</v>
      </c>
      <c r="G247" s="24"/>
      <c r="H247" s="24"/>
      <c r="J247" s="24"/>
      <c r="K247" s="24"/>
      <c r="L247" s="43"/>
      <c r="M247" s="56"/>
      <c r="N247" s="24"/>
      <c r="O247" s="24"/>
      <c r="P247" s="24"/>
      <c r="Q247" s="24"/>
      <c r="R247" s="24"/>
      <c r="S247" s="24"/>
      <c r="T247" s="57"/>
      <c r="AT247" s="6" t="s">
        <v>159</v>
      </c>
      <c r="AU247" s="6" t="s">
        <v>21</v>
      </c>
    </row>
    <row r="248" spans="2:65" s="132" customFormat="1" ht="37.5" customHeight="1" x14ac:dyDescent="0.35">
      <c r="B248" s="133"/>
      <c r="C248" s="134"/>
      <c r="D248" s="134" t="s">
        <v>71</v>
      </c>
      <c r="E248" s="135" t="s">
        <v>415</v>
      </c>
      <c r="F248" s="135" t="s">
        <v>1355</v>
      </c>
      <c r="G248" s="134"/>
      <c r="H248" s="134"/>
      <c r="J248" s="136">
        <f>$BK$248</f>
        <v>0</v>
      </c>
      <c r="K248" s="134"/>
      <c r="L248" s="137"/>
      <c r="M248" s="138"/>
      <c r="N248" s="134"/>
      <c r="O248" s="134"/>
      <c r="P248" s="139">
        <f>SUM($P$249:$P$352)</f>
        <v>0</v>
      </c>
      <c r="Q248" s="134"/>
      <c r="R248" s="139">
        <f>SUM($R$249:$R$352)</f>
        <v>0</v>
      </c>
      <c r="S248" s="134"/>
      <c r="T248" s="140">
        <f>SUM($T$249:$T$352)</f>
        <v>0</v>
      </c>
      <c r="AR248" s="141" t="s">
        <v>21</v>
      </c>
      <c r="AT248" s="141" t="s">
        <v>71</v>
      </c>
      <c r="AU248" s="141" t="s">
        <v>72</v>
      </c>
      <c r="AY248" s="141" t="s">
        <v>149</v>
      </c>
      <c r="BK248" s="142">
        <f>SUM($BK$249:$BK$352)</f>
        <v>0</v>
      </c>
    </row>
    <row r="249" spans="2:65" s="6" customFormat="1" ht="15.75" customHeight="1" x14ac:dyDescent="0.3">
      <c r="B249" s="23"/>
      <c r="C249" s="145" t="s">
        <v>21</v>
      </c>
      <c r="D249" s="145" t="s">
        <v>154</v>
      </c>
      <c r="E249" s="146" t="s">
        <v>1356</v>
      </c>
      <c r="F249" s="147" t="s">
        <v>1357</v>
      </c>
      <c r="G249" s="148" t="s">
        <v>157</v>
      </c>
      <c r="H249" s="149">
        <v>1</v>
      </c>
      <c r="I249" s="150"/>
      <c r="J249" s="151">
        <f>ROUND($I$249*$H$249,2)</f>
        <v>0</v>
      </c>
      <c r="K249" s="147"/>
      <c r="L249" s="43"/>
      <c r="M249" s="152"/>
      <c r="N249" s="153" t="s">
        <v>43</v>
      </c>
      <c r="O249" s="24"/>
      <c r="P249" s="154">
        <f>$O$249*$H$249</f>
        <v>0</v>
      </c>
      <c r="Q249" s="154">
        <v>0</v>
      </c>
      <c r="R249" s="154">
        <f>$Q$249*$H$249</f>
        <v>0</v>
      </c>
      <c r="S249" s="154">
        <v>0</v>
      </c>
      <c r="T249" s="155">
        <f>$S$249*$H$249</f>
        <v>0</v>
      </c>
      <c r="AR249" s="89" t="s">
        <v>158</v>
      </c>
      <c r="AT249" s="89" t="s">
        <v>154</v>
      </c>
      <c r="AU249" s="89" t="s">
        <v>21</v>
      </c>
      <c r="AY249" s="6" t="s">
        <v>149</v>
      </c>
      <c r="BE249" s="156">
        <f>IF($N$249="základní",$J$249,0)</f>
        <v>0</v>
      </c>
      <c r="BF249" s="156">
        <f>IF($N$249="snížená",$J$249,0)</f>
        <v>0</v>
      </c>
      <c r="BG249" s="156">
        <f>IF($N$249="zákl. přenesená",$J$249,0)</f>
        <v>0</v>
      </c>
      <c r="BH249" s="156">
        <f>IF($N$249="sníž. přenesená",$J$249,0)</f>
        <v>0</v>
      </c>
      <c r="BI249" s="156">
        <f>IF($N$249="nulová",$J$249,0)</f>
        <v>0</v>
      </c>
      <c r="BJ249" s="89" t="s">
        <v>21</v>
      </c>
      <c r="BK249" s="156">
        <f>ROUND($I$249*$H$249,2)</f>
        <v>0</v>
      </c>
      <c r="BL249" s="89" t="s">
        <v>158</v>
      </c>
      <c r="BM249" s="89" t="s">
        <v>398</v>
      </c>
    </row>
    <row r="250" spans="2:65" s="6" customFormat="1" ht="16.5" customHeight="1" x14ac:dyDescent="0.3">
      <c r="B250" s="23"/>
      <c r="C250" s="24"/>
      <c r="D250" s="157" t="s">
        <v>159</v>
      </c>
      <c r="E250" s="24"/>
      <c r="F250" s="158" t="s">
        <v>1357</v>
      </c>
      <c r="G250" s="24"/>
      <c r="H250" s="24"/>
      <c r="J250" s="24"/>
      <c r="K250" s="24"/>
      <c r="L250" s="43"/>
      <c r="M250" s="56"/>
      <c r="N250" s="24"/>
      <c r="O250" s="24"/>
      <c r="P250" s="24"/>
      <c r="Q250" s="24"/>
      <c r="R250" s="24"/>
      <c r="S250" s="24"/>
      <c r="T250" s="57"/>
      <c r="AT250" s="6" t="s">
        <v>159</v>
      </c>
      <c r="AU250" s="6" t="s">
        <v>21</v>
      </c>
    </row>
    <row r="251" spans="2:65" s="6" customFormat="1" ht="15.75" customHeight="1" x14ac:dyDescent="0.3">
      <c r="B251" s="23"/>
      <c r="C251" s="145" t="s">
        <v>80</v>
      </c>
      <c r="D251" s="145" t="s">
        <v>154</v>
      </c>
      <c r="E251" s="146" t="s">
        <v>1358</v>
      </c>
      <c r="F251" s="147" t="s">
        <v>1359</v>
      </c>
      <c r="G251" s="148" t="s">
        <v>157</v>
      </c>
      <c r="H251" s="149">
        <v>1</v>
      </c>
      <c r="I251" s="150"/>
      <c r="J251" s="151">
        <f>ROUND($I$251*$H$251,2)</f>
        <v>0</v>
      </c>
      <c r="K251" s="147"/>
      <c r="L251" s="43"/>
      <c r="M251" s="152"/>
      <c r="N251" s="153" t="s">
        <v>43</v>
      </c>
      <c r="O251" s="24"/>
      <c r="P251" s="154">
        <f>$O$251*$H$251</f>
        <v>0</v>
      </c>
      <c r="Q251" s="154">
        <v>0</v>
      </c>
      <c r="R251" s="154">
        <f>$Q$251*$H$251</f>
        <v>0</v>
      </c>
      <c r="S251" s="154">
        <v>0</v>
      </c>
      <c r="T251" s="155">
        <f>$S$251*$H$251</f>
        <v>0</v>
      </c>
      <c r="AR251" s="89" t="s">
        <v>158</v>
      </c>
      <c r="AT251" s="89" t="s">
        <v>154</v>
      </c>
      <c r="AU251" s="89" t="s">
        <v>21</v>
      </c>
      <c r="AY251" s="6" t="s">
        <v>149</v>
      </c>
      <c r="BE251" s="156">
        <f>IF($N$251="základní",$J$251,0)</f>
        <v>0</v>
      </c>
      <c r="BF251" s="156">
        <f>IF($N$251="snížená",$J$251,0)</f>
        <v>0</v>
      </c>
      <c r="BG251" s="156">
        <f>IF($N$251="zákl. přenesená",$J$251,0)</f>
        <v>0</v>
      </c>
      <c r="BH251" s="156">
        <f>IF($N$251="sníž. přenesená",$J$251,0)</f>
        <v>0</v>
      </c>
      <c r="BI251" s="156">
        <f>IF($N$251="nulová",$J$251,0)</f>
        <v>0</v>
      </c>
      <c r="BJ251" s="89" t="s">
        <v>21</v>
      </c>
      <c r="BK251" s="156">
        <f>ROUND($I$251*$H$251,2)</f>
        <v>0</v>
      </c>
      <c r="BL251" s="89" t="s">
        <v>158</v>
      </c>
      <c r="BM251" s="89" t="s">
        <v>401</v>
      </c>
    </row>
    <row r="252" spans="2:65" s="6" customFormat="1" ht="16.5" customHeight="1" x14ac:dyDescent="0.3">
      <c r="B252" s="23"/>
      <c r="C252" s="24"/>
      <c r="D252" s="157" t="s">
        <v>159</v>
      </c>
      <c r="E252" s="24"/>
      <c r="F252" s="158" t="s">
        <v>1359</v>
      </c>
      <c r="G252" s="24"/>
      <c r="H252" s="24"/>
      <c r="J252" s="24"/>
      <c r="K252" s="24"/>
      <c r="L252" s="43"/>
      <c r="M252" s="56"/>
      <c r="N252" s="24"/>
      <c r="O252" s="24"/>
      <c r="P252" s="24"/>
      <c r="Q252" s="24"/>
      <c r="R252" s="24"/>
      <c r="S252" s="24"/>
      <c r="T252" s="57"/>
      <c r="AT252" s="6" t="s">
        <v>159</v>
      </c>
      <c r="AU252" s="6" t="s">
        <v>21</v>
      </c>
    </row>
    <row r="253" spans="2:65" s="6" customFormat="1" ht="15.75" customHeight="1" x14ac:dyDescent="0.3">
      <c r="B253" s="23"/>
      <c r="C253" s="145" t="s">
        <v>162</v>
      </c>
      <c r="D253" s="145" t="s">
        <v>154</v>
      </c>
      <c r="E253" s="146" t="s">
        <v>1360</v>
      </c>
      <c r="F253" s="147" t="s">
        <v>1361</v>
      </c>
      <c r="G253" s="148" t="s">
        <v>157</v>
      </c>
      <c r="H253" s="149">
        <v>6</v>
      </c>
      <c r="I253" s="150"/>
      <c r="J253" s="151">
        <f>ROUND($I$253*$H$253,2)</f>
        <v>0</v>
      </c>
      <c r="K253" s="147"/>
      <c r="L253" s="43"/>
      <c r="M253" s="152"/>
      <c r="N253" s="153" t="s">
        <v>43</v>
      </c>
      <c r="O253" s="24"/>
      <c r="P253" s="154">
        <f>$O$253*$H$253</f>
        <v>0</v>
      </c>
      <c r="Q253" s="154">
        <v>0</v>
      </c>
      <c r="R253" s="154">
        <f>$Q$253*$H$253</f>
        <v>0</v>
      </c>
      <c r="S253" s="154">
        <v>0</v>
      </c>
      <c r="T253" s="155">
        <f>$S$253*$H$253</f>
        <v>0</v>
      </c>
      <c r="AR253" s="89" t="s">
        <v>158</v>
      </c>
      <c r="AT253" s="89" t="s">
        <v>154</v>
      </c>
      <c r="AU253" s="89" t="s">
        <v>21</v>
      </c>
      <c r="AY253" s="6" t="s">
        <v>149</v>
      </c>
      <c r="BE253" s="156">
        <f>IF($N$253="základní",$J$253,0)</f>
        <v>0</v>
      </c>
      <c r="BF253" s="156">
        <f>IF($N$253="snížená",$J$253,0)</f>
        <v>0</v>
      </c>
      <c r="BG253" s="156">
        <f>IF($N$253="zákl. přenesená",$J$253,0)</f>
        <v>0</v>
      </c>
      <c r="BH253" s="156">
        <f>IF($N$253="sníž. přenesená",$J$253,0)</f>
        <v>0</v>
      </c>
      <c r="BI253" s="156">
        <f>IF($N$253="nulová",$J$253,0)</f>
        <v>0</v>
      </c>
      <c r="BJ253" s="89" t="s">
        <v>21</v>
      </c>
      <c r="BK253" s="156">
        <f>ROUND($I$253*$H$253,2)</f>
        <v>0</v>
      </c>
      <c r="BL253" s="89" t="s">
        <v>158</v>
      </c>
      <c r="BM253" s="89" t="s">
        <v>404</v>
      </c>
    </row>
    <row r="254" spans="2:65" s="6" customFormat="1" ht="16.5" customHeight="1" x14ac:dyDescent="0.3">
      <c r="B254" s="23"/>
      <c r="C254" s="24"/>
      <c r="D254" s="157" t="s">
        <v>159</v>
      </c>
      <c r="E254" s="24"/>
      <c r="F254" s="158" t="s">
        <v>1361</v>
      </c>
      <c r="G254" s="24"/>
      <c r="H254" s="24"/>
      <c r="J254" s="24"/>
      <c r="K254" s="24"/>
      <c r="L254" s="43"/>
      <c r="M254" s="56"/>
      <c r="N254" s="24"/>
      <c r="O254" s="24"/>
      <c r="P254" s="24"/>
      <c r="Q254" s="24"/>
      <c r="R254" s="24"/>
      <c r="S254" s="24"/>
      <c r="T254" s="57"/>
      <c r="AT254" s="6" t="s">
        <v>159</v>
      </c>
      <c r="AU254" s="6" t="s">
        <v>21</v>
      </c>
    </row>
    <row r="255" spans="2:65" s="6" customFormat="1" ht="15.75" customHeight="1" x14ac:dyDescent="0.3">
      <c r="B255" s="23"/>
      <c r="C255" s="145" t="s">
        <v>158</v>
      </c>
      <c r="D255" s="145" t="s">
        <v>154</v>
      </c>
      <c r="E255" s="146" t="s">
        <v>1362</v>
      </c>
      <c r="F255" s="147" t="s">
        <v>1363</v>
      </c>
      <c r="G255" s="148" t="s">
        <v>157</v>
      </c>
      <c r="H255" s="149">
        <v>2</v>
      </c>
      <c r="I255" s="150"/>
      <c r="J255" s="151">
        <f>ROUND($I$255*$H$255,2)</f>
        <v>0</v>
      </c>
      <c r="K255" s="147"/>
      <c r="L255" s="43"/>
      <c r="M255" s="152"/>
      <c r="N255" s="153" t="s">
        <v>43</v>
      </c>
      <c r="O255" s="24"/>
      <c r="P255" s="154">
        <f>$O$255*$H$255</f>
        <v>0</v>
      </c>
      <c r="Q255" s="154">
        <v>0</v>
      </c>
      <c r="R255" s="154">
        <f>$Q$255*$H$255</f>
        <v>0</v>
      </c>
      <c r="S255" s="154">
        <v>0</v>
      </c>
      <c r="T255" s="155">
        <f>$S$255*$H$255</f>
        <v>0</v>
      </c>
      <c r="AR255" s="89" t="s">
        <v>158</v>
      </c>
      <c r="AT255" s="89" t="s">
        <v>154</v>
      </c>
      <c r="AU255" s="89" t="s">
        <v>21</v>
      </c>
      <c r="AY255" s="6" t="s">
        <v>149</v>
      </c>
      <c r="BE255" s="156">
        <f>IF($N$255="základní",$J$255,0)</f>
        <v>0</v>
      </c>
      <c r="BF255" s="156">
        <f>IF($N$255="snížená",$J$255,0)</f>
        <v>0</v>
      </c>
      <c r="BG255" s="156">
        <f>IF($N$255="zákl. přenesená",$J$255,0)</f>
        <v>0</v>
      </c>
      <c r="BH255" s="156">
        <f>IF($N$255="sníž. přenesená",$J$255,0)</f>
        <v>0</v>
      </c>
      <c r="BI255" s="156">
        <f>IF($N$255="nulová",$J$255,0)</f>
        <v>0</v>
      </c>
      <c r="BJ255" s="89" t="s">
        <v>21</v>
      </c>
      <c r="BK255" s="156">
        <f>ROUND($I$255*$H$255,2)</f>
        <v>0</v>
      </c>
      <c r="BL255" s="89" t="s">
        <v>158</v>
      </c>
      <c r="BM255" s="89" t="s">
        <v>407</v>
      </c>
    </row>
    <row r="256" spans="2:65" s="6" customFormat="1" ht="16.5" customHeight="1" x14ac:dyDescent="0.3">
      <c r="B256" s="23"/>
      <c r="C256" s="24"/>
      <c r="D256" s="157" t="s">
        <v>159</v>
      </c>
      <c r="E256" s="24"/>
      <c r="F256" s="158" t="s">
        <v>1363</v>
      </c>
      <c r="G256" s="24"/>
      <c r="H256" s="24"/>
      <c r="J256" s="24"/>
      <c r="K256" s="24"/>
      <c r="L256" s="43"/>
      <c r="M256" s="56"/>
      <c r="N256" s="24"/>
      <c r="O256" s="24"/>
      <c r="P256" s="24"/>
      <c r="Q256" s="24"/>
      <c r="R256" s="24"/>
      <c r="S256" s="24"/>
      <c r="T256" s="57"/>
      <c r="AT256" s="6" t="s">
        <v>159</v>
      </c>
      <c r="AU256" s="6" t="s">
        <v>21</v>
      </c>
    </row>
    <row r="257" spans="2:65" s="6" customFormat="1" ht="15.75" customHeight="1" x14ac:dyDescent="0.3">
      <c r="B257" s="23"/>
      <c r="C257" s="145" t="s">
        <v>168</v>
      </c>
      <c r="D257" s="145" t="s">
        <v>154</v>
      </c>
      <c r="E257" s="146" t="s">
        <v>1364</v>
      </c>
      <c r="F257" s="147" t="s">
        <v>1365</v>
      </c>
      <c r="G257" s="148" t="s">
        <v>157</v>
      </c>
      <c r="H257" s="149">
        <v>3</v>
      </c>
      <c r="I257" s="150"/>
      <c r="J257" s="151">
        <f>ROUND($I$257*$H$257,2)</f>
        <v>0</v>
      </c>
      <c r="K257" s="147"/>
      <c r="L257" s="43"/>
      <c r="M257" s="152"/>
      <c r="N257" s="153" t="s">
        <v>43</v>
      </c>
      <c r="O257" s="24"/>
      <c r="P257" s="154">
        <f>$O$257*$H$257</f>
        <v>0</v>
      </c>
      <c r="Q257" s="154">
        <v>0</v>
      </c>
      <c r="R257" s="154">
        <f>$Q$257*$H$257</f>
        <v>0</v>
      </c>
      <c r="S257" s="154">
        <v>0</v>
      </c>
      <c r="T257" s="155">
        <f>$S$257*$H$257</f>
        <v>0</v>
      </c>
      <c r="AR257" s="89" t="s">
        <v>158</v>
      </c>
      <c r="AT257" s="89" t="s">
        <v>154</v>
      </c>
      <c r="AU257" s="89" t="s">
        <v>21</v>
      </c>
      <c r="AY257" s="6" t="s">
        <v>149</v>
      </c>
      <c r="BE257" s="156">
        <f>IF($N$257="základní",$J$257,0)</f>
        <v>0</v>
      </c>
      <c r="BF257" s="156">
        <f>IF($N$257="snížená",$J$257,0)</f>
        <v>0</v>
      </c>
      <c r="BG257" s="156">
        <f>IF($N$257="zákl. přenesená",$J$257,0)</f>
        <v>0</v>
      </c>
      <c r="BH257" s="156">
        <f>IF($N$257="sníž. přenesená",$J$257,0)</f>
        <v>0</v>
      </c>
      <c r="BI257" s="156">
        <f>IF($N$257="nulová",$J$257,0)</f>
        <v>0</v>
      </c>
      <c r="BJ257" s="89" t="s">
        <v>21</v>
      </c>
      <c r="BK257" s="156">
        <f>ROUND($I$257*$H$257,2)</f>
        <v>0</v>
      </c>
      <c r="BL257" s="89" t="s">
        <v>158</v>
      </c>
      <c r="BM257" s="89" t="s">
        <v>411</v>
      </c>
    </row>
    <row r="258" spans="2:65" s="6" customFormat="1" ht="16.5" customHeight="1" x14ac:dyDescent="0.3">
      <c r="B258" s="23"/>
      <c r="C258" s="24"/>
      <c r="D258" s="157" t="s">
        <v>159</v>
      </c>
      <c r="E258" s="24"/>
      <c r="F258" s="158" t="s">
        <v>1365</v>
      </c>
      <c r="G258" s="24"/>
      <c r="H258" s="24"/>
      <c r="J258" s="24"/>
      <c r="K258" s="24"/>
      <c r="L258" s="43"/>
      <c r="M258" s="56"/>
      <c r="N258" s="24"/>
      <c r="O258" s="24"/>
      <c r="P258" s="24"/>
      <c r="Q258" s="24"/>
      <c r="R258" s="24"/>
      <c r="S258" s="24"/>
      <c r="T258" s="57"/>
      <c r="AT258" s="6" t="s">
        <v>159</v>
      </c>
      <c r="AU258" s="6" t="s">
        <v>21</v>
      </c>
    </row>
    <row r="259" spans="2:65" s="6" customFormat="1" ht="15.75" customHeight="1" x14ac:dyDescent="0.3">
      <c r="B259" s="23"/>
      <c r="C259" s="145" t="s">
        <v>171</v>
      </c>
      <c r="D259" s="145" t="s">
        <v>154</v>
      </c>
      <c r="E259" s="146" t="s">
        <v>1366</v>
      </c>
      <c r="F259" s="147" t="s">
        <v>1367</v>
      </c>
      <c r="G259" s="148" t="s">
        <v>157</v>
      </c>
      <c r="H259" s="149">
        <v>2</v>
      </c>
      <c r="I259" s="150"/>
      <c r="J259" s="151">
        <f>ROUND($I$259*$H$259,2)</f>
        <v>0</v>
      </c>
      <c r="K259" s="147"/>
      <c r="L259" s="43"/>
      <c r="M259" s="152"/>
      <c r="N259" s="153" t="s">
        <v>43</v>
      </c>
      <c r="O259" s="24"/>
      <c r="P259" s="154">
        <f>$O$259*$H$259</f>
        <v>0</v>
      </c>
      <c r="Q259" s="154">
        <v>0</v>
      </c>
      <c r="R259" s="154">
        <f>$Q$259*$H$259</f>
        <v>0</v>
      </c>
      <c r="S259" s="154">
        <v>0</v>
      </c>
      <c r="T259" s="155">
        <f>$S$259*$H$259</f>
        <v>0</v>
      </c>
      <c r="AR259" s="89" t="s">
        <v>158</v>
      </c>
      <c r="AT259" s="89" t="s">
        <v>154</v>
      </c>
      <c r="AU259" s="89" t="s">
        <v>21</v>
      </c>
      <c r="AY259" s="6" t="s">
        <v>149</v>
      </c>
      <c r="BE259" s="156">
        <f>IF($N$259="základní",$J$259,0)</f>
        <v>0</v>
      </c>
      <c r="BF259" s="156">
        <f>IF($N$259="snížená",$J$259,0)</f>
        <v>0</v>
      </c>
      <c r="BG259" s="156">
        <f>IF($N$259="zákl. přenesená",$J$259,0)</f>
        <v>0</v>
      </c>
      <c r="BH259" s="156">
        <f>IF($N$259="sníž. přenesená",$J$259,0)</f>
        <v>0</v>
      </c>
      <c r="BI259" s="156">
        <f>IF($N$259="nulová",$J$259,0)</f>
        <v>0</v>
      </c>
      <c r="BJ259" s="89" t="s">
        <v>21</v>
      </c>
      <c r="BK259" s="156">
        <f>ROUND($I$259*$H$259,2)</f>
        <v>0</v>
      </c>
      <c r="BL259" s="89" t="s">
        <v>158</v>
      </c>
      <c r="BM259" s="89" t="s">
        <v>414</v>
      </c>
    </row>
    <row r="260" spans="2:65" s="6" customFormat="1" ht="16.5" customHeight="1" x14ac:dyDescent="0.3">
      <c r="B260" s="23"/>
      <c r="C260" s="24"/>
      <c r="D260" s="157" t="s">
        <v>159</v>
      </c>
      <c r="E260" s="24"/>
      <c r="F260" s="158" t="s">
        <v>1367</v>
      </c>
      <c r="G260" s="24"/>
      <c r="H260" s="24"/>
      <c r="J260" s="24"/>
      <c r="K260" s="24"/>
      <c r="L260" s="43"/>
      <c r="M260" s="56"/>
      <c r="N260" s="24"/>
      <c r="O260" s="24"/>
      <c r="P260" s="24"/>
      <c r="Q260" s="24"/>
      <c r="R260" s="24"/>
      <c r="S260" s="24"/>
      <c r="T260" s="57"/>
      <c r="AT260" s="6" t="s">
        <v>159</v>
      </c>
      <c r="AU260" s="6" t="s">
        <v>21</v>
      </c>
    </row>
    <row r="261" spans="2:65" s="6" customFormat="1" ht="15.75" customHeight="1" x14ac:dyDescent="0.3">
      <c r="B261" s="23"/>
      <c r="C261" s="145" t="s">
        <v>174</v>
      </c>
      <c r="D261" s="145" t="s">
        <v>154</v>
      </c>
      <c r="E261" s="146" t="s">
        <v>1368</v>
      </c>
      <c r="F261" s="147" t="s">
        <v>1369</v>
      </c>
      <c r="G261" s="148" t="s">
        <v>157</v>
      </c>
      <c r="H261" s="149">
        <v>2</v>
      </c>
      <c r="I261" s="150"/>
      <c r="J261" s="151">
        <f>ROUND($I$261*$H$261,2)</f>
        <v>0</v>
      </c>
      <c r="K261" s="147"/>
      <c r="L261" s="43"/>
      <c r="M261" s="152"/>
      <c r="N261" s="153" t="s">
        <v>43</v>
      </c>
      <c r="O261" s="24"/>
      <c r="P261" s="154">
        <f>$O$261*$H$261</f>
        <v>0</v>
      </c>
      <c r="Q261" s="154">
        <v>0</v>
      </c>
      <c r="R261" s="154">
        <f>$Q$261*$H$261</f>
        <v>0</v>
      </c>
      <c r="S261" s="154">
        <v>0</v>
      </c>
      <c r="T261" s="155">
        <f>$S$261*$H$261</f>
        <v>0</v>
      </c>
      <c r="AR261" s="89" t="s">
        <v>158</v>
      </c>
      <c r="AT261" s="89" t="s">
        <v>154</v>
      </c>
      <c r="AU261" s="89" t="s">
        <v>21</v>
      </c>
      <c r="AY261" s="6" t="s">
        <v>149</v>
      </c>
      <c r="BE261" s="156">
        <f>IF($N$261="základní",$J$261,0)</f>
        <v>0</v>
      </c>
      <c r="BF261" s="156">
        <f>IF($N$261="snížená",$J$261,0)</f>
        <v>0</v>
      </c>
      <c r="BG261" s="156">
        <f>IF($N$261="zákl. přenesená",$J$261,0)</f>
        <v>0</v>
      </c>
      <c r="BH261" s="156">
        <f>IF($N$261="sníž. přenesená",$J$261,0)</f>
        <v>0</v>
      </c>
      <c r="BI261" s="156">
        <f>IF($N$261="nulová",$J$261,0)</f>
        <v>0</v>
      </c>
      <c r="BJ261" s="89" t="s">
        <v>21</v>
      </c>
      <c r="BK261" s="156">
        <f>ROUND($I$261*$H$261,2)</f>
        <v>0</v>
      </c>
      <c r="BL261" s="89" t="s">
        <v>158</v>
      </c>
      <c r="BM261" s="89" t="s">
        <v>419</v>
      </c>
    </row>
    <row r="262" spans="2:65" s="6" customFormat="1" ht="16.5" customHeight="1" x14ac:dyDescent="0.3">
      <c r="B262" s="23"/>
      <c r="C262" s="24"/>
      <c r="D262" s="157" t="s">
        <v>159</v>
      </c>
      <c r="E262" s="24"/>
      <c r="F262" s="158" t="s">
        <v>1369</v>
      </c>
      <c r="G262" s="24"/>
      <c r="H262" s="24"/>
      <c r="J262" s="24"/>
      <c r="K262" s="24"/>
      <c r="L262" s="43"/>
      <c r="M262" s="56"/>
      <c r="N262" s="24"/>
      <c r="O262" s="24"/>
      <c r="P262" s="24"/>
      <c r="Q262" s="24"/>
      <c r="R262" s="24"/>
      <c r="S262" s="24"/>
      <c r="T262" s="57"/>
      <c r="AT262" s="6" t="s">
        <v>159</v>
      </c>
      <c r="AU262" s="6" t="s">
        <v>21</v>
      </c>
    </row>
    <row r="263" spans="2:65" s="6" customFormat="1" ht="15.75" customHeight="1" x14ac:dyDescent="0.3">
      <c r="B263" s="23"/>
      <c r="C263" s="145" t="s">
        <v>177</v>
      </c>
      <c r="D263" s="145" t="s">
        <v>154</v>
      </c>
      <c r="E263" s="146" t="s">
        <v>1370</v>
      </c>
      <c r="F263" s="147" t="s">
        <v>1371</v>
      </c>
      <c r="G263" s="148" t="s">
        <v>649</v>
      </c>
      <c r="H263" s="149">
        <v>3.5999999999999997E-2</v>
      </c>
      <c r="I263" s="150"/>
      <c r="J263" s="151">
        <f>ROUND($I$263*$H$263,2)</f>
        <v>0</v>
      </c>
      <c r="K263" s="147"/>
      <c r="L263" s="43"/>
      <c r="M263" s="152"/>
      <c r="N263" s="153" t="s">
        <v>43</v>
      </c>
      <c r="O263" s="24"/>
      <c r="P263" s="154">
        <f>$O$263*$H$263</f>
        <v>0</v>
      </c>
      <c r="Q263" s="154">
        <v>0</v>
      </c>
      <c r="R263" s="154">
        <f>$Q$263*$H$263</f>
        <v>0</v>
      </c>
      <c r="S263" s="154">
        <v>0</v>
      </c>
      <c r="T263" s="155">
        <f>$S$263*$H$263</f>
        <v>0</v>
      </c>
      <c r="AR263" s="89" t="s">
        <v>158</v>
      </c>
      <c r="AT263" s="89" t="s">
        <v>154</v>
      </c>
      <c r="AU263" s="89" t="s">
        <v>21</v>
      </c>
      <c r="AY263" s="6" t="s">
        <v>149</v>
      </c>
      <c r="BE263" s="156">
        <f>IF($N$263="základní",$J$263,0)</f>
        <v>0</v>
      </c>
      <c r="BF263" s="156">
        <f>IF($N$263="snížená",$J$263,0)</f>
        <v>0</v>
      </c>
      <c r="BG263" s="156">
        <f>IF($N$263="zákl. přenesená",$J$263,0)</f>
        <v>0</v>
      </c>
      <c r="BH263" s="156">
        <f>IF($N$263="sníž. přenesená",$J$263,0)</f>
        <v>0</v>
      </c>
      <c r="BI263" s="156">
        <f>IF($N$263="nulová",$J$263,0)</f>
        <v>0</v>
      </c>
      <c r="BJ263" s="89" t="s">
        <v>21</v>
      </c>
      <c r="BK263" s="156">
        <f>ROUND($I$263*$H$263,2)</f>
        <v>0</v>
      </c>
      <c r="BL263" s="89" t="s">
        <v>158</v>
      </c>
      <c r="BM263" s="89" t="s">
        <v>422</v>
      </c>
    </row>
    <row r="264" spans="2:65" s="6" customFormat="1" ht="16.5" customHeight="1" x14ac:dyDescent="0.3">
      <c r="B264" s="23"/>
      <c r="C264" s="24"/>
      <c r="D264" s="157" t="s">
        <v>159</v>
      </c>
      <c r="E264" s="24"/>
      <c r="F264" s="158" t="s">
        <v>1371</v>
      </c>
      <c r="G264" s="24"/>
      <c r="H264" s="24"/>
      <c r="J264" s="24"/>
      <c r="K264" s="24"/>
      <c r="L264" s="43"/>
      <c r="M264" s="56"/>
      <c r="N264" s="24"/>
      <c r="O264" s="24"/>
      <c r="P264" s="24"/>
      <c r="Q264" s="24"/>
      <c r="R264" s="24"/>
      <c r="S264" s="24"/>
      <c r="T264" s="57"/>
      <c r="AT264" s="6" t="s">
        <v>159</v>
      </c>
      <c r="AU264" s="6" t="s">
        <v>21</v>
      </c>
    </row>
    <row r="265" spans="2:65" s="6" customFormat="1" ht="15.75" customHeight="1" x14ac:dyDescent="0.3">
      <c r="B265" s="23"/>
      <c r="C265" s="145" t="s">
        <v>180</v>
      </c>
      <c r="D265" s="145" t="s">
        <v>154</v>
      </c>
      <c r="E265" s="146" t="s">
        <v>1372</v>
      </c>
      <c r="F265" s="147" t="s">
        <v>1373</v>
      </c>
      <c r="G265" s="148" t="s">
        <v>157</v>
      </c>
      <c r="H265" s="149">
        <v>13</v>
      </c>
      <c r="I265" s="150"/>
      <c r="J265" s="151">
        <f>ROUND($I$265*$H$265,2)</f>
        <v>0</v>
      </c>
      <c r="K265" s="147"/>
      <c r="L265" s="43"/>
      <c r="M265" s="152"/>
      <c r="N265" s="153" t="s">
        <v>43</v>
      </c>
      <c r="O265" s="24"/>
      <c r="P265" s="154">
        <f>$O$265*$H$265</f>
        <v>0</v>
      </c>
      <c r="Q265" s="154">
        <v>0</v>
      </c>
      <c r="R265" s="154">
        <f>$Q$265*$H$265</f>
        <v>0</v>
      </c>
      <c r="S265" s="154">
        <v>0</v>
      </c>
      <c r="T265" s="155">
        <f>$S$265*$H$265</f>
        <v>0</v>
      </c>
      <c r="AR265" s="89" t="s">
        <v>158</v>
      </c>
      <c r="AT265" s="89" t="s">
        <v>154</v>
      </c>
      <c r="AU265" s="89" t="s">
        <v>21</v>
      </c>
      <c r="AY265" s="6" t="s">
        <v>149</v>
      </c>
      <c r="BE265" s="156">
        <f>IF($N$265="základní",$J$265,0)</f>
        <v>0</v>
      </c>
      <c r="BF265" s="156">
        <f>IF($N$265="snížená",$J$265,0)</f>
        <v>0</v>
      </c>
      <c r="BG265" s="156">
        <f>IF($N$265="zákl. přenesená",$J$265,0)</f>
        <v>0</v>
      </c>
      <c r="BH265" s="156">
        <f>IF($N$265="sníž. přenesená",$J$265,0)</f>
        <v>0</v>
      </c>
      <c r="BI265" s="156">
        <f>IF($N$265="nulová",$J$265,0)</f>
        <v>0</v>
      </c>
      <c r="BJ265" s="89" t="s">
        <v>21</v>
      </c>
      <c r="BK265" s="156">
        <f>ROUND($I$265*$H$265,2)</f>
        <v>0</v>
      </c>
      <c r="BL265" s="89" t="s">
        <v>158</v>
      </c>
      <c r="BM265" s="89" t="s">
        <v>425</v>
      </c>
    </row>
    <row r="266" spans="2:65" s="6" customFormat="1" ht="16.5" customHeight="1" x14ac:dyDescent="0.3">
      <c r="B266" s="23"/>
      <c r="C266" s="24"/>
      <c r="D266" s="157" t="s">
        <v>159</v>
      </c>
      <c r="E266" s="24"/>
      <c r="F266" s="158" t="s">
        <v>1373</v>
      </c>
      <c r="G266" s="24"/>
      <c r="H266" s="24"/>
      <c r="J266" s="24"/>
      <c r="K266" s="24"/>
      <c r="L266" s="43"/>
      <c r="M266" s="56"/>
      <c r="N266" s="24"/>
      <c r="O266" s="24"/>
      <c r="P266" s="24"/>
      <c r="Q266" s="24"/>
      <c r="R266" s="24"/>
      <c r="S266" s="24"/>
      <c r="T266" s="57"/>
      <c r="AT266" s="6" t="s">
        <v>159</v>
      </c>
      <c r="AU266" s="6" t="s">
        <v>21</v>
      </c>
    </row>
    <row r="267" spans="2:65" s="6" customFormat="1" ht="26.25" customHeight="1" x14ac:dyDescent="0.3">
      <c r="B267" s="23"/>
      <c r="C267" s="145" t="s">
        <v>26</v>
      </c>
      <c r="D267" s="145" t="s">
        <v>154</v>
      </c>
      <c r="E267" s="146" t="s">
        <v>1374</v>
      </c>
      <c r="F267" s="147" t="s">
        <v>1375</v>
      </c>
      <c r="G267" s="148" t="s">
        <v>157</v>
      </c>
      <c r="H267" s="149">
        <v>9</v>
      </c>
      <c r="I267" s="150"/>
      <c r="J267" s="151">
        <f>ROUND($I$267*$H$267,2)</f>
        <v>0</v>
      </c>
      <c r="K267" s="147"/>
      <c r="L267" s="43"/>
      <c r="M267" s="152"/>
      <c r="N267" s="153" t="s">
        <v>43</v>
      </c>
      <c r="O267" s="24"/>
      <c r="P267" s="154">
        <f>$O$267*$H$267</f>
        <v>0</v>
      </c>
      <c r="Q267" s="154">
        <v>0</v>
      </c>
      <c r="R267" s="154">
        <f>$Q$267*$H$267</f>
        <v>0</v>
      </c>
      <c r="S267" s="154">
        <v>0</v>
      </c>
      <c r="T267" s="155">
        <f>$S$267*$H$267</f>
        <v>0</v>
      </c>
      <c r="AR267" s="89" t="s">
        <v>158</v>
      </c>
      <c r="AT267" s="89" t="s">
        <v>154</v>
      </c>
      <c r="AU267" s="89" t="s">
        <v>21</v>
      </c>
      <c r="AY267" s="6" t="s">
        <v>149</v>
      </c>
      <c r="BE267" s="156">
        <f>IF($N$267="základní",$J$267,0)</f>
        <v>0</v>
      </c>
      <c r="BF267" s="156">
        <f>IF($N$267="snížená",$J$267,0)</f>
        <v>0</v>
      </c>
      <c r="BG267" s="156">
        <f>IF($N$267="zákl. přenesená",$J$267,0)</f>
        <v>0</v>
      </c>
      <c r="BH267" s="156">
        <f>IF($N$267="sníž. přenesená",$J$267,0)</f>
        <v>0</v>
      </c>
      <c r="BI267" s="156">
        <f>IF($N$267="nulová",$J$267,0)</f>
        <v>0</v>
      </c>
      <c r="BJ267" s="89" t="s">
        <v>21</v>
      </c>
      <c r="BK267" s="156">
        <f>ROUND($I$267*$H$267,2)</f>
        <v>0</v>
      </c>
      <c r="BL267" s="89" t="s">
        <v>158</v>
      </c>
      <c r="BM267" s="89" t="s">
        <v>428</v>
      </c>
    </row>
    <row r="268" spans="2:65" s="6" customFormat="1" ht="16.5" customHeight="1" x14ac:dyDescent="0.3">
      <c r="B268" s="23"/>
      <c r="C268" s="24"/>
      <c r="D268" s="157" t="s">
        <v>159</v>
      </c>
      <c r="E268" s="24"/>
      <c r="F268" s="158" t="s">
        <v>1375</v>
      </c>
      <c r="G268" s="24"/>
      <c r="H268" s="24"/>
      <c r="J268" s="24"/>
      <c r="K268" s="24"/>
      <c r="L268" s="43"/>
      <c r="M268" s="56"/>
      <c r="N268" s="24"/>
      <c r="O268" s="24"/>
      <c r="P268" s="24"/>
      <c r="Q268" s="24"/>
      <c r="R268" s="24"/>
      <c r="S268" s="24"/>
      <c r="T268" s="57"/>
      <c r="AT268" s="6" t="s">
        <v>159</v>
      </c>
      <c r="AU268" s="6" t="s">
        <v>21</v>
      </c>
    </row>
    <row r="269" spans="2:65" s="6" customFormat="1" ht="15.75" customHeight="1" x14ac:dyDescent="0.3">
      <c r="B269" s="23"/>
      <c r="C269" s="145" t="s">
        <v>185</v>
      </c>
      <c r="D269" s="145" t="s">
        <v>154</v>
      </c>
      <c r="E269" s="146" t="s">
        <v>1376</v>
      </c>
      <c r="F269" s="147" t="s">
        <v>1377</v>
      </c>
      <c r="G269" s="148" t="s">
        <v>157</v>
      </c>
      <c r="H269" s="149">
        <v>1</v>
      </c>
      <c r="I269" s="150"/>
      <c r="J269" s="151">
        <f>ROUND($I$269*$H$269,2)</f>
        <v>0</v>
      </c>
      <c r="K269" s="147"/>
      <c r="L269" s="43"/>
      <c r="M269" s="152"/>
      <c r="N269" s="153" t="s">
        <v>43</v>
      </c>
      <c r="O269" s="24"/>
      <c r="P269" s="154">
        <f>$O$269*$H$269</f>
        <v>0</v>
      </c>
      <c r="Q269" s="154">
        <v>0</v>
      </c>
      <c r="R269" s="154">
        <f>$Q$269*$H$269</f>
        <v>0</v>
      </c>
      <c r="S269" s="154">
        <v>0</v>
      </c>
      <c r="T269" s="155">
        <f>$S$269*$H$269</f>
        <v>0</v>
      </c>
      <c r="AR269" s="89" t="s">
        <v>158</v>
      </c>
      <c r="AT269" s="89" t="s">
        <v>154</v>
      </c>
      <c r="AU269" s="89" t="s">
        <v>21</v>
      </c>
      <c r="AY269" s="6" t="s">
        <v>149</v>
      </c>
      <c r="BE269" s="156">
        <f>IF($N$269="základní",$J$269,0)</f>
        <v>0</v>
      </c>
      <c r="BF269" s="156">
        <f>IF($N$269="snížená",$J$269,0)</f>
        <v>0</v>
      </c>
      <c r="BG269" s="156">
        <f>IF($N$269="zákl. přenesená",$J$269,0)</f>
        <v>0</v>
      </c>
      <c r="BH269" s="156">
        <f>IF($N$269="sníž. přenesená",$J$269,0)</f>
        <v>0</v>
      </c>
      <c r="BI269" s="156">
        <f>IF($N$269="nulová",$J$269,0)</f>
        <v>0</v>
      </c>
      <c r="BJ269" s="89" t="s">
        <v>21</v>
      </c>
      <c r="BK269" s="156">
        <f>ROUND($I$269*$H$269,2)</f>
        <v>0</v>
      </c>
      <c r="BL269" s="89" t="s">
        <v>158</v>
      </c>
      <c r="BM269" s="89" t="s">
        <v>431</v>
      </c>
    </row>
    <row r="270" spans="2:65" s="6" customFormat="1" ht="16.5" customHeight="1" x14ac:dyDescent="0.3">
      <c r="B270" s="23"/>
      <c r="C270" s="24"/>
      <c r="D270" s="157" t="s">
        <v>159</v>
      </c>
      <c r="E270" s="24"/>
      <c r="F270" s="158" t="s">
        <v>1377</v>
      </c>
      <c r="G270" s="24"/>
      <c r="H270" s="24"/>
      <c r="J270" s="24"/>
      <c r="K270" s="24"/>
      <c r="L270" s="43"/>
      <c r="M270" s="56"/>
      <c r="N270" s="24"/>
      <c r="O270" s="24"/>
      <c r="P270" s="24"/>
      <c r="Q270" s="24"/>
      <c r="R270" s="24"/>
      <c r="S270" s="24"/>
      <c r="T270" s="57"/>
      <c r="AT270" s="6" t="s">
        <v>159</v>
      </c>
      <c r="AU270" s="6" t="s">
        <v>21</v>
      </c>
    </row>
    <row r="271" spans="2:65" s="6" customFormat="1" ht="15.75" customHeight="1" x14ac:dyDescent="0.3">
      <c r="B271" s="23"/>
      <c r="C271" s="145" t="s">
        <v>188</v>
      </c>
      <c r="D271" s="145" t="s">
        <v>154</v>
      </c>
      <c r="E271" s="146" t="s">
        <v>1378</v>
      </c>
      <c r="F271" s="147" t="s">
        <v>1379</v>
      </c>
      <c r="G271" s="148" t="s">
        <v>157</v>
      </c>
      <c r="H271" s="149">
        <v>1</v>
      </c>
      <c r="I271" s="150"/>
      <c r="J271" s="151">
        <f>ROUND($I$271*$H$271,2)</f>
        <v>0</v>
      </c>
      <c r="K271" s="147"/>
      <c r="L271" s="43"/>
      <c r="M271" s="152"/>
      <c r="N271" s="153" t="s">
        <v>43</v>
      </c>
      <c r="O271" s="24"/>
      <c r="P271" s="154">
        <f>$O$271*$H$271</f>
        <v>0</v>
      </c>
      <c r="Q271" s="154">
        <v>0</v>
      </c>
      <c r="R271" s="154">
        <f>$Q$271*$H$271</f>
        <v>0</v>
      </c>
      <c r="S271" s="154">
        <v>0</v>
      </c>
      <c r="T271" s="155">
        <f>$S$271*$H$271</f>
        <v>0</v>
      </c>
      <c r="AR271" s="89" t="s">
        <v>158</v>
      </c>
      <c r="AT271" s="89" t="s">
        <v>154</v>
      </c>
      <c r="AU271" s="89" t="s">
        <v>21</v>
      </c>
      <c r="AY271" s="6" t="s">
        <v>149</v>
      </c>
      <c r="BE271" s="156">
        <f>IF($N$271="základní",$J$271,0)</f>
        <v>0</v>
      </c>
      <c r="BF271" s="156">
        <f>IF($N$271="snížená",$J$271,0)</f>
        <v>0</v>
      </c>
      <c r="BG271" s="156">
        <f>IF($N$271="zákl. přenesená",$J$271,0)</f>
        <v>0</v>
      </c>
      <c r="BH271" s="156">
        <f>IF($N$271="sníž. přenesená",$J$271,0)</f>
        <v>0</v>
      </c>
      <c r="BI271" s="156">
        <f>IF($N$271="nulová",$J$271,0)</f>
        <v>0</v>
      </c>
      <c r="BJ271" s="89" t="s">
        <v>21</v>
      </c>
      <c r="BK271" s="156">
        <f>ROUND($I$271*$H$271,2)</f>
        <v>0</v>
      </c>
      <c r="BL271" s="89" t="s">
        <v>158</v>
      </c>
      <c r="BM271" s="89" t="s">
        <v>434</v>
      </c>
    </row>
    <row r="272" spans="2:65" s="6" customFormat="1" ht="16.5" customHeight="1" x14ac:dyDescent="0.3">
      <c r="B272" s="23"/>
      <c r="C272" s="24"/>
      <c r="D272" s="157" t="s">
        <v>159</v>
      </c>
      <c r="E272" s="24"/>
      <c r="F272" s="158" t="s">
        <v>1379</v>
      </c>
      <c r="G272" s="24"/>
      <c r="H272" s="24"/>
      <c r="J272" s="24"/>
      <c r="K272" s="24"/>
      <c r="L272" s="43"/>
      <c r="M272" s="56"/>
      <c r="N272" s="24"/>
      <c r="O272" s="24"/>
      <c r="P272" s="24"/>
      <c r="Q272" s="24"/>
      <c r="R272" s="24"/>
      <c r="S272" s="24"/>
      <c r="T272" s="57"/>
      <c r="AT272" s="6" t="s">
        <v>159</v>
      </c>
      <c r="AU272" s="6" t="s">
        <v>21</v>
      </c>
    </row>
    <row r="273" spans="2:65" s="6" customFormat="1" ht="15.75" customHeight="1" x14ac:dyDescent="0.3">
      <c r="B273" s="23"/>
      <c r="C273" s="145" t="s">
        <v>191</v>
      </c>
      <c r="D273" s="145" t="s">
        <v>154</v>
      </c>
      <c r="E273" s="146" t="s">
        <v>1380</v>
      </c>
      <c r="F273" s="147" t="s">
        <v>1381</v>
      </c>
      <c r="G273" s="148" t="s">
        <v>157</v>
      </c>
      <c r="H273" s="149">
        <v>1</v>
      </c>
      <c r="I273" s="150"/>
      <c r="J273" s="151">
        <f>ROUND($I$273*$H$273,2)</f>
        <v>0</v>
      </c>
      <c r="K273" s="147"/>
      <c r="L273" s="43"/>
      <c r="M273" s="152"/>
      <c r="N273" s="153" t="s">
        <v>43</v>
      </c>
      <c r="O273" s="24"/>
      <c r="P273" s="154">
        <f>$O$273*$H$273</f>
        <v>0</v>
      </c>
      <c r="Q273" s="154">
        <v>0</v>
      </c>
      <c r="R273" s="154">
        <f>$Q$273*$H$273</f>
        <v>0</v>
      </c>
      <c r="S273" s="154">
        <v>0</v>
      </c>
      <c r="T273" s="155">
        <f>$S$273*$H$273</f>
        <v>0</v>
      </c>
      <c r="AR273" s="89" t="s">
        <v>158</v>
      </c>
      <c r="AT273" s="89" t="s">
        <v>154</v>
      </c>
      <c r="AU273" s="89" t="s">
        <v>21</v>
      </c>
      <c r="AY273" s="6" t="s">
        <v>149</v>
      </c>
      <c r="BE273" s="156">
        <f>IF($N$273="základní",$J$273,0)</f>
        <v>0</v>
      </c>
      <c r="BF273" s="156">
        <f>IF($N$273="snížená",$J$273,0)</f>
        <v>0</v>
      </c>
      <c r="BG273" s="156">
        <f>IF($N$273="zákl. přenesená",$J$273,0)</f>
        <v>0</v>
      </c>
      <c r="BH273" s="156">
        <f>IF($N$273="sníž. přenesená",$J$273,0)</f>
        <v>0</v>
      </c>
      <c r="BI273" s="156">
        <f>IF($N$273="nulová",$J$273,0)</f>
        <v>0</v>
      </c>
      <c r="BJ273" s="89" t="s">
        <v>21</v>
      </c>
      <c r="BK273" s="156">
        <f>ROUND($I$273*$H$273,2)</f>
        <v>0</v>
      </c>
      <c r="BL273" s="89" t="s">
        <v>158</v>
      </c>
      <c r="BM273" s="89" t="s">
        <v>437</v>
      </c>
    </row>
    <row r="274" spans="2:65" s="6" customFormat="1" ht="16.5" customHeight="1" x14ac:dyDescent="0.3">
      <c r="B274" s="23"/>
      <c r="C274" s="24"/>
      <c r="D274" s="157" t="s">
        <v>159</v>
      </c>
      <c r="E274" s="24"/>
      <c r="F274" s="158" t="s">
        <v>1381</v>
      </c>
      <c r="G274" s="24"/>
      <c r="H274" s="24"/>
      <c r="J274" s="24"/>
      <c r="K274" s="24"/>
      <c r="L274" s="43"/>
      <c r="M274" s="56"/>
      <c r="N274" s="24"/>
      <c r="O274" s="24"/>
      <c r="P274" s="24"/>
      <c r="Q274" s="24"/>
      <c r="R274" s="24"/>
      <c r="S274" s="24"/>
      <c r="T274" s="57"/>
      <c r="AT274" s="6" t="s">
        <v>159</v>
      </c>
      <c r="AU274" s="6" t="s">
        <v>21</v>
      </c>
    </row>
    <row r="275" spans="2:65" s="6" customFormat="1" ht="15.75" customHeight="1" x14ac:dyDescent="0.3">
      <c r="B275" s="23"/>
      <c r="C275" s="145" t="s">
        <v>194</v>
      </c>
      <c r="D275" s="145" t="s">
        <v>154</v>
      </c>
      <c r="E275" s="146" t="s">
        <v>1382</v>
      </c>
      <c r="F275" s="147" t="s">
        <v>1383</v>
      </c>
      <c r="G275" s="148" t="s">
        <v>157</v>
      </c>
      <c r="H275" s="149">
        <v>1</v>
      </c>
      <c r="I275" s="150"/>
      <c r="J275" s="151">
        <f>ROUND($I$275*$H$275,2)</f>
        <v>0</v>
      </c>
      <c r="K275" s="147"/>
      <c r="L275" s="43"/>
      <c r="M275" s="152"/>
      <c r="N275" s="153" t="s">
        <v>43</v>
      </c>
      <c r="O275" s="24"/>
      <c r="P275" s="154">
        <f>$O$275*$H$275</f>
        <v>0</v>
      </c>
      <c r="Q275" s="154">
        <v>0</v>
      </c>
      <c r="R275" s="154">
        <f>$Q$275*$H$275</f>
        <v>0</v>
      </c>
      <c r="S275" s="154">
        <v>0</v>
      </c>
      <c r="T275" s="155">
        <f>$S$275*$H$275</f>
        <v>0</v>
      </c>
      <c r="AR275" s="89" t="s">
        <v>158</v>
      </c>
      <c r="AT275" s="89" t="s">
        <v>154</v>
      </c>
      <c r="AU275" s="89" t="s">
        <v>21</v>
      </c>
      <c r="AY275" s="6" t="s">
        <v>149</v>
      </c>
      <c r="BE275" s="156">
        <f>IF($N$275="základní",$J$275,0)</f>
        <v>0</v>
      </c>
      <c r="BF275" s="156">
        <f>IF($N$275="snížená",$J$275,0)</f>
        <v>0</v>
      </c>
      <c r="BG275" s="156">
        <f>IF($N$275="zákl. přenesená",$J$275,0)</f>
        <v>0</v>
      </c>
      <c r="BH275" s="156">
        <f>IF($N$275="sníž. přenesená",$J$275,0)</f>
        <v>0</v>
      </c>
      <c r="BI275" s="156">
        <f>IF($N$275="nulová",$J$275,0)</f>
        <v>0</v>
      </c>
      <c r="BJ275" s="89" t="s">
        <v>21</v>
      </c>
      <c r="BK275" s="156">
        <f>ROUND($I$275*$H$275,2)</f>
        <v>0</v>
      </c>
      <c r="BL275" s="89" t="s">
        <v>158</v>
      </c>
      <c r="BM275" s="89" t="s">
        <v>825</v>
      </c>
    </row>
    <row r="276" spans="2:65" s="6" customFormat="1" ht="16.5" customHeight="1" x14ac:dyDescent="0.3">
      <c r="B276" s="23"/>
      <c r="C276" s="24"/>
      <c r="D276" s="157" t="s">
        <v>159</v>
      </c>
      <c r="E276" s="24"/>
      <c r="F276" s="158" t="s">
        <v>1383</v>
      </c>
      <c r="G276" s="24"/>
      <c r="H276" s="24"/>
      <c r="J276" s="24"/>
      <c r="K276" s="24"/>
      <c r="L276" s="43"/>
      <c r="M276" s="56"/>
      <c r="N276" s="24"/>
      <c r="O276" s="24"/>
      <c r="P276" s="24"/>
      <c r="Q276" s="24"/>
      <c r="R276" s="24"/>
      <c r="S276" s="24"/>
      <c r="T276" s="57"/>
      <c r="AT276" s="6" t="s">
        <v>159</v>
      </c>
      <c r="AU276" s="6" t="s">
        <v>21</v>
      </c>
    </row>
    <row r="277" spans="2:65" s="6" customFormat="1" ht="15.75" customHeight="1" x14ac:dyDescent="0.3">
      <c r="B277" s="23"/>
      <c r="C277" s="145" t="s">
        <v>8</v>
      </c>
      <c r="D277" s="145" t="s">
        <v>154</v>
      </c>
      <c r="E277" s="146" t="s">
        <v>1384</v>
      </c>
      <c r="F277" s="147" t="s">
        <v>1385</v>
      </c>
      <c r="G277" s="148" t="s">
        <v>157</v>
      </c>
      <c r="H277" s="149">
        <v>2</v>
      </c>
      <c r="I277" s="150"/>
      <c r="J277" s="151">
        <f>ROUND($I$277*$H$277,2)</f>
        <v>0</v>
      </c>
      <c r="K277" s="147"/>
      <c r="L277" s="43"/>
      <c r="M277" s="152"/>
      <c r="N277" s="153" t="s">
        <v>43</v>
      </c>
      <c r="O277" s="24"/>
      <c r="P277" s="154">
        <f>$O$277*$H$277</f>
        <v>0</v>
      </c>
      <c r="Q277" s="154">
        <v>0</v>
      </c>
      <c r="R277" s="154">
        <f>$Q$277*$H$277</f>
        <v>0</v>
      </c>
      <c r="S277" s="154">
        <v>0</v>
      </c>
      <c r="T277" s="155">
        <f>$S$277*$H$277</f>
        <v>0</v>
      </c>
      <c r="AR277" s="89" t="s">
        <v>158</v>
      </c>
      <c r="AT277" s="89" t="s">
        <v>154</v>
      </c>
      <c r="AU277" s="89" t="s">
        <v>21</v>
      </c>
      <c r="AY277" s="6" t="s">
        <v>149</v>
      </c>
      <c r="BE277" s="156">
        <f>IF($N$277="základní",$J$277,0)</f>
        <v>0</v>
      </c>
      <c r="BF277" s="156">
        <f>IF($N$277="snížená",$J$277,0)</f>
        <v>0</v>
      </c>
      <c r="BG277" s="156">
        <f>IF($N$277="zákl. přenesená",$J$277,0)</f>
        <v>0</v>
      </c>
      <c r="BH277" s="156">
        <f>IF($N$277="sníž. přenesená",$J$277,0)</f>
        <v>0</v>
      </c>
      <c r="BI277" s="156">
        <f>IF($N$277="nulová",$J$277,0)</f>
        <v>0</v>
      </c>
      <c r="BJ277" s="89" t="s">
        <v>21</v>
      </c>
      <c r="BK277" s="156">
        <f>ROUND($I$277*$H$277,2)</f>
        <v>0</v>
      </c>
      <c r="BL277" s="89" t="s">
        <v>158</v>
      </c>
      <c r="BM277" s="89" t="s">
        <v>830</v>
      </c>
    </row>
    <row r="278" spans="2:65" s="6" customFormat="1" ht="16.5" customHeight="1" x14ac:dyDescent="0.3">
      <c r="B278" s="23"/>
      <c r="C278" s="24"/>
      <c r="D278" s="157" t="s">
        <v>159</v>
      </c>
      <c r="E278" s="24"/>
      <c r="F278" s="158" t="s">
        <v>1385</v>
      </c>
      <c r="G278" s="24"/>
      <c r="H278" s="24"/>
      <c r="J278" s="24"/>
      <c r="K278" s="24"/>
      <c r="L278" s="43"/>
      <c r="M278" s="56"/>
      <c r="N278" s="24"/>
      <c r="O278" s="24"/>
      <c r="P278" s="24"/>
      <c r="Q278" s="24"/>
      <c r="R278" s="24"/>
      <c r="S278" s="24"/>
      <c r="T278" s="57"/>
      <c r="AT278" s="6" t="s">
        <v>159</v>
      </c>
      <c r="AU278" s="6" t="s">
        <v>21</v>
      </c>
    </row>
    <row r="279" spans="2:65" s="6" customFormat="1" ht="26.25" customHeight="1" x14ac:dyDescent="0.3">
      <c r="B279" s="23"/>
      <c r="C279" s="145" t="s">
        <v>201</v>
      </c>
      <c r="D279" s="145" t="s">
        <v>154</v>
      </c>
      <c r="E279" s="146" t="s">
        <v>1386</v>
      </c>
      <c r="F279" s="147" t="s">
        <v>1387</v>
      </c>
      <c r="G279" s="148" t="s">
        <v>157</v>
      </c>
      <c r="H279" s="149">
        <v>1</v>
      </c>
      <c r="I279" s="150"/>
      <c r="J279" s="151">
        <f>ROUND($I$279*$H$279,2)</f>
        <v>0</v>
      </c>
      <c r="K279" s="147"/>
      <c r="L279" s="43"/>
      <c r="M279" s="152"/>
      <c r="N279" s="153" t="s">
        <v>43</v>
      </c>
      <c r="O279" s="24"/>
      <c r="P279" s="154">
        <f>$O$279*$H$279</f>
        <v>0</v>
      </c>
      <c r="Q279" s="154">
        <v>0</v>
      </c>
      <c r="R279" s="154">
        <f>$Q$279*$H$279</f>
        <v>0</v>
      </c>
      <c r="S279" s="154">
        <v>0</v>
      </c>
      <c r="T279" s="155">
        <f>$S$279*$H$279</f>
        <v>0</v>
      </c>
      <c r="AR279" s="89" t="s">
        <v>158</v>
      </c>
      <c r="AT279" s="89" t="s">
        <v>154</v>
      </c>
      <c r="AU279" s="89" t="s">
        <v>21</v>
      </c>
      <c r="AY279" s="6" t="s">
        <v>149</v>
      </c>
      <c r="BE279" s="156">
        <f>IF($N$279="základní",$J$279,0)</f>
        <v>0</v>
      </c>
      <c r="BF279" s="156">
        <f>IF($N$279="snížená",$J$279,0)</f>
        <v>0</v>
      </c>
      <c r="BG279" s="156">
        <f>IF($N$279="zákl. přenesená",$J$279,0)</f>
        <v>0</v>
      </c>
      <c r="BH279" s="156">
        <f>IF($N$279="sníž. přenesená",$J$279,0)</f>
        <v>0</v>
      </c>
      <c r="BI279" s="156">
        <f>IF($N$279="nulová",$J$279,0)</f>
        <v>0</v>
      </c>
      <c r="BJ279" s="89" t="s">
        <v>21</v>
      </c>
      <c r="BK279" s="156">
        <f>ROUND($I$279*$H$279,2)</f>
        <v>0</v>
      </c>
      <c r="BL279" s="89" t="s">
        <v>158</v>
      </c>
      <c r="BM279" s="89" t="s">
        <v>834</v>
      </c>
    </row>
    <row r="280" spans="2:65" s="6" customFormat="1" ht="16.5" customHeight="1" x14ac:dyDescent="0.3">
      <c r="B280" s="23"/>
      <c r="C280" s="24"/>
      <c r="D280" s="157" t="s">
        <v>159</v>
      </c>
      <c r="E280" s="24"/>
      <c r="F280" s="158" t="s">
        <v>1387</v>
      </c>
      <c r="G280" s="24"/>
      <c r="H280" s="24"/>
      <c r="J280" s="24"/>
      <c r="K280" s="24"/>
      <c r="L280" s="43"/>
      <c r="M280" s="56"/>
      <c r="N280" s="24"/>
      <c r="O280" s="24"/>
      <c r="P280" s="24"/>
      <c r="Q280" s="24"/>
      <c r="R280" s="24"/>
      <c r="S280" s="24"/>
      <c r="T280" s="57"/>
      <c r="AT280" s="6" t="s">
        <v>159</v>
      </c>
      <c r="AU280" s="6" t="s">
        <v>21</v>
      </c>
    </row>
    <row r="281" spans="2:65" s="6" customFormat="1" ht="15.75" customHeight="1" x14ac:dyDescent="0.3">
      <c r="B281" s="23"/>
      <c r="C281" s="145" t="s">
        <v>204</v>
      </c>
      <c r="D281" s="145" t="s">
        <v>154</v>
      </c>
      <c r="E281" s="146" t="s">
        <v>1388</v>
      </c>
      <c r="F281" s="147" t="s">
        <v>1389</v>
      </c>
      <c r="G281" s="148" t="s">
        <v>157</v>
      </c>
      <c r="H281" s="149">
        <v>1</v>
      </c>
      <c r="I281" s="150"/>
      <c r="J281" s="151">
        <f>ROUND($I$281*$H$281,2)</f>
        <v>0</v>
      </c>
      <c r="K281" s="147"/>
      <c r="L281" s="43"/>
      <c r="M281" s="152"/>
      <c r="N281" s="153" t="s">
        <v>43</v>
      </c>
      <c r="O281" s="24"/>
      <c r="P281" s="154">
        <f>$O$281*$H$281</f>
        <v>0</v>
      </c>
      <c r="Q281" s="154">
        <v>0</v>
      </c>
      <c r="R281" s="154">
        <f>$Q$281*$H$281</f>
        <v>0</v>
      </c>
      <c r="S281" s="154">
        <v>0</v>
      </c>
      <c r="T281" s="155">
        <f>$S$281*$H$281</f>
        <v>0</v>
      </c>
      <c r="AR281" s="89" t="s">
        <v>158</v>
      </c>
      <c r="AT281" s="89" t="s">
        <v>154</v>
      </c>
      <c r="AU281" s="89" t="s">
        <v>21</v>
      </c>
      <c r="AY281" s="6" t="s">
        <v>149</v>
      </c>
      <c r="BE281" s="156">
        <f>IF($N$281="základní",$J$281,0)</f>
        <v>0</v>
      </c>
      <c r="BF281" s="156">
        <f>IF($N$281="snížená",$J$281,0)</f>
        <v>0</v>
      </c>
      <c r="BG281" s="156">
        <f>IF($N$281="zákl. přenesená",$J$281,0)</f>
        <v>0</v>
      </c>
      <c r="BH281" s="156">
        <f>IF($N$281="sníž. přenesená",$J$281,0)</f>
        <v>0</v>
      </c>
      <c r="BI281" s="156">
        <f>IF($N$281="nulová",$J$281,0)</f>
        <v>0</v>
      </c>
      <c r="BJ281" s="89" t="s">
        <v>21</v>
      </c>
      <c r="BK281" s="156">
        <f>ROUND($I$281*$H$281,2)</f>
        <v>0</v>
      </c>
      <c r="BL281" s="89" t="s">
        <v>158</v>
      </c>
      <c r="BM281" s="89" t="s">
        <v>838</v>
      </c>
    </row>
    <row r="282" spans="2:65" s="6" customFormat="1" ht="16.5" customHeight="1" x14ac:dyDescent="0.3">
      <c r="B282" s="23"/>
      <c r="C282" s="24"/>
      <c r="D282" s="157" t="s">
        <v>159</v>
      </c>
      <c r="E282" s="24"/>
      <c r="F282" s="158" t="s">
        <v>1389</v>
      </c>
      <c r="G282" s="24"/>
      <c r="H282" s="24"/>
      <c r="J282" s="24"/>
      <c r="K282" s="24"/>
      <c r="L282" s="43"/>
      <c r="M282" s="56"/>
      <c r="N282" s="24"/>
      <c r="O282" s="24"/>
      <c r="P282" s="24"/>
      <c r="Q282" s="24"/>
      <c r="R282" s="24"/>
      <c r="S282" s="24"/>
      <c r="T282" s="57"/>
      <c r="AT282" s="6" t="s">
        <v>159</v>
      </c>
      <c r="AU282" s="6" t="s">
        <v>21</v>
      </c>
    </row>
    <row r="283" spans="2:65" s="6" customFormat="1" ht="15.75" customHeight="1" x14ac:dyDescent="0.3">
      <c r="B283" s="23"/>
      <c r="C283" s="145" t="s">
        <v>207</v>
      </c>
      <c r="D283" s="145" t="s">
        <v>154</v>
      </c>
      <c r="E283" s="146" t="s">
        <v>1390</v>
      </c>
      <c r="F283" s="147" t="s">
        <v>1391</v>
      </c>
      <c r="G283" s="148" t="s">
        <v>157</v>
      </c>
      <c r="H283" s="149">
        <v>1</v>
      </c>
      <c r="I283" s="150"/>
      <c r="J283" s="151">
        <f>ROUND($I$283*$H$283,2)</f>
        <v>0</v>
      </c>
      <c r="K283" s="147"/>
      <c r="L283" s="43"/>
      <c r="M283" s="152"/>
      <c r="N283" s="153" t="s">
        <v>43</v>
      </c>
      <c r="O283" s="24"/>
      <c r="P283" s="154">
        <f>$O$283*$H$283</f>
        <v>0</v>
      </c>
      <c r="Q283" s="154">
        <v>0</v>
      </c>
      <c r="R283" s="154">
        <f>$Q$283*$H$283</f>
        <v>0</v>
      </c>
      <c r="S283" s="154">
        <v>0</v>
      </c>
      <c r="T283" s="155">
        <f>$S$283*$H$283</f>
        <v>0</v>
      </c>
      <c r="AR283" s="89" t="s">
        <v>158</v>
      </c>
      <c r="AT283" s="89" t="s">
        <v>154</v>
      </c>
      <c r="AU283" s="89" t="s">
        <v>21</v>
      </c>
      <c r="AY283" s="6" t="s">
        <v>149</v>
      </c>
      <c r="BE283" s="156">
        <f>IF($N$283="základní",$J$283,0)</f>
        <v>0</v>
      </c>
      <c r="BF283" s="156">
        <f>IF($N$283="snížená",$J$283,0)</f>
        <v>0</v>
      </c>
      <c r="BG283" s="156">
        <f>IF($N$283="zákl. přenesená",$J$283,0)</f>
        <v>0</v>
      </c>
      <c r="BH283" s="156">
        <f>IF($N$283="sníž. přenesená",$J$283,0)</f>
        <v>0</v>
      </c>
      <c r="BI283" s="156">
        <f>IF($N$283="nulová",$J$283,0)</f>
        <v>0</v>
      </c>
      <c r="BJ283" s="89" t="s">
        <v>21</v>
      </c>
      <c r="BK283" s="156">
        <f>ROUND($I$283*$H$283,2)</f>
        <v>0</v>
      </c>
      <c r="BL283" s="89" t="s">
        <v>158</v>
      </c>
      <c r="BM283" s="89" t="s">
        <v>844</v>
      </c>
    </row>
    <row r="284" spans="2:65" s="6" customFormat="1" ht="16.5" customHeight="1" x14ac:dyDescent="0.3">
      <c r="B284" s="23"/>
      <c r="C284" s="24"/>
      <c r="D284" s="157" t="s">
        <v>159</v>
      </c>
      <c r="E284" s="24"/>
      <c r="F284" s="158" t="s">
        <v>1391</v>
      </c>
      <c r="G284" s="24"/>
      <c r="H284" s="24"/>
      <c r="J284" s="24"/>
      <c r="K284" s="24"/>
      <c r="L284" s="43"/>
      <c r="M284" s="56"/>
      <c r="N284" s="24"/>
      <c r="O284" s="24"/>
      <c r="P284" s="24"/>
      <c r="Q284" s="24"/>
      <c r="R284" s="24"/>
      <c r="S284" s="24"/>
      <c r="T284" s="57"/>
      <c r="AT284" s="6" t="s">
        <v>159</v>
      </c>
      <c r="AU284" s="6" t="s">
        <v>21</v>
      </c>
    </row>
    <row r="285" spans="2:65" s="6" customFormat="1" ht="15.75" customHeight="1" x14ac:dyDescent="0.3">
      <c r="B285" s="159"/>
      <c r="C285" s="160"/>
      <c r="D285" s="161" t="s">
        <v>274</v>
      </c>
      <c r="E285" s="160"/>
      <c r="F285" s="162" t="s">
        <v>1392</v>
      </c>
      <c r="G285" s="160"/>
      <c r="H285" s="163">
        <v>1</v>
      </c>
      <c r="J285" s="160"/>
      <c r="K285" s="160"/>
      <c r="L285" s="164"/>
      <c r="M285" s="165"/>
      <c r="N285" s="160"/>
      <c r="O285" s="160"/>
      <c r="P285" s="160"/>
      <c r="Q285" s="160"/>
      <c r="R285" s="160"/>
      <c r="S285" s="160"/>
      <c r="T285" s="166"/>
      <c r="AT285" s="167" t="s">
        <v>274</v>
      </c>
      <c r="AU285" s="167" t="s">
        <v>21</v>
      </c>
      <c r="AV285" s="167" t="s">
        <v>80</v>
      </c>
      <c r="AW285" s="167" t="s">
        <v>122</v>
      </c>
      <c r="AX285" s="167" t="s">
        <v>72</v>
      </c>
      <c r="AY285" s="167" t="s">
        <v>149</v>
      </c>
    </row>
    <row r="286" spans="2:65" s="6" customFormat="1" ht="15.75" customHeight="1" x14ac:dyDescent="0.3">
      <c r="B286" s="168"/>
      <c r="C286" s="169"/>
      <c r="D286" s="161" t="s">
        <v>274</v>
      </c>
      <c r="E286" s="169"/>
      <c r="F286" s="170" t="s">
        <v>276</v>
      </c>
      <c r="G286" s="169"/>
      <c r="H286" s="171">
        <v>1</v>
      </c>
      <c r="J286" s="169"/>
      <c r="K286" s="169"/>
      <c r="L286" s="172"/>
      <c r="M286" s="173"/>
      <c r="N286" s="169"/>
      <c r="O286" s="169"/>
      <c r="P286" s="169"/>
      <c r="Q286" s="169"/>
      <c r="R286" s="169"/>
      <c r="S286" s="169"/>
      <c r="T286" s="174"/>
      <c r="AT286" s="175" t="s">
        <v>274</v>
      </c>
      <c r="AU286" s="175" t="s">
        <v>21</v>
      </c>
      <c r="AV286" s="175" t="s">
        <v>158</v>
      </c>
      <c r="AW286" s="175" t="s">
        <v>122</v>
      </c>
      <c r="AX286" s="175" t="s">
        <v>21</v>
      </c>
      <c r="AY286" s="175" t="s">
        <v>149</v>
      </c>
    </row>
    <row r="287" spans="2:65" s="6" customFormat="1" ht="26.25" customHeight="1" x14ac:dyDescent="0.3">
      <c r="B287" s="23"/>
      <c r="C287" s="145" t="s">
        <v>210</v>
      </c>
      <c r="D287" s="145" t="s">
        <v>154</v>
      </c>
      <c r="E287" s="146" t="s">
        <v>1393</v>
      </c>
      <c r="F287" s="147" t="s">
        <v>1394</v>
      </c>
      <c r="G287" s="148" t="s">
        <v>157</v>
      </c>
      <c r="H287" s="149">
        <v>1</v>
      </c>
      <c r="I287" s="150"/>
      <c r="J287" s="151">
        <f>ROUND($I$287*$H$287,2)</f>
        <v>0</v>
      </c>
      <c r="K287" s="147"/>
      <c r="L287" s="43"/>
      <c r="M287" s="152"/>
      <c r="N287" s="153" t="s">
        <v>43</v>
      </c>
      <c r="O287" s="24"/>
      <c r="P287" s="154">
        <f>$O$287*$H$287</f>
        <v>0</v>
      </c>
      <c r="Q287" s="154">
        <v>0</v>
      </c>
      <c r="R287" s="154">
        <f>$Q$287*$H$287</f>
        <v>0</v>
      </c>
      <c r="S287" s="154">
        <v>0</v>
      </c>
      <c r="T287" s="155">
        <f>$S$287*$H$287</f>
        <v>0</v>
      </c>
      <c r="AR287" s="89" t="s">
        <v>158</v>
      </c>
      <c r="AT287" s="89" t="s">
        <v>154</v>
      </c>
      <c r="AU287" s="89" t="s">
        <v>21</v>
      </c>
      <c r="AY287" s="6" t="s">
        <v>149</v>
      </c>
      <c r="BE287" s="156">
        <f>IF($N$287="základní",$J$287,0)</f>
        <v>0</v>
      </c>
      <c r="BF287" s="156">
        <f>IF($N$287="snížená",$J$287,0)</f>
        <v>0</v>
      </c>
      <c r="BG287" s="156">
        <f>IF($N$287="zákl. přenesená",$J$287,0)</f>
        <v>0</v>
      </c>
      <c r="BH287" s="156">
        <f>IF($N$287="sníž. přenesená",$J$287,0)</f>
        <v>0</v>
      </c>
      <c r="BI287" s="156">
        <f>IF($N$287="nulová",$J$287,0)</f>
        <v>0</v>
      </c>
      <c r="BJ287" s="89" t="s">
        <v>21</v>
      </c>
      <c r="BK287" s="156">
        <f>ROUND($I$287*$H$287,2)</f>
        <v>0</v>
      </c>
      <c r="BL287" s="89" t="s">
        <v>158</v>
      </c>
      <c r="BM287" s="89" t="s">
        <v>848</v>
      </c>
    </row>
    <row r="288" spans="2:65" s="6" customFormat="1" ht="16.5" customHeight="1" x14ac:dyDescent="0.3">
      <c r="B288" s="23"/>
      <c r="C288" s="24"/>
      <c r="D288" s="157" t="s">
        <v>159</v>
      </c>
      <c r="E288" s="24"/>
      <c r="F288" s="158" t="s">
        <v>1394</v>
      </c>
      <c r="G288" s="24"/>
      <c r="H288" s="24"/>
      <c r="J288" s="24"/>
      <c r="K288" s="24"/>
      <c r="L288" s="43"/>
      <c r="M288" s="56"/>
      <c r="N288" s="24"/>
      <c r="O288" s="24"/>
      <c r="P288" s="24"/>
      <c r="Q288" s="24"/>
      <c r="R288" s="24"/>
      <c r="S288" s="24"/>
      <c r="T288" s="57"/>
      <c r="AT288" s="6" t="s">
        <v>159</v>
      </c>
      <c r="AU288" s="6" t="s">
        <v>21</v>
      </c>
    </row>
    <row r="289" spans="2:65" s="6" customFormat="1" ht="15.75" customHeight="1" x14ac:dyDescent="0.3">
      <c r="B289" s="23"/>
      <c r="C289" s="145" t="s">
        <v>213</v>
      </c>
      <c r="D289" s="145" t="s">
        <v>154</v>
      </c>
      <c r="E289" s="146" t="s">
        <v>1395</v>
      </c>
      <c r="F289" s="147" t="s">
        <v>1396</v>
      </c>
      <c r="G289" s="148" t="s">
        <v>157</v>
      </c>
      <c r="H289" s="149">
        <v>7</v>
      </c>
      <c r="I289" s="150"/>
      <c r="J289" s="151">
        <f>ROUND($I$289*$H$289,2)</f>
        <v>0</v>
      </c>
      <c r="K289" s="147"/>
      <c r="L289" s="43"/>
      <c r="M289" s="152"/>
      <c r="N289" s="153" t="s">
        <v>43</v>
      </c>
      <c r="O289" s="24"/>
      <c r="P289" s="154">
        <f>$O$289*$H$289</f>
        <v>0</v>
      </c>
      <c r="Q289" s="154">
        <v>0</v>
      </c>
      <c r="R289" s="154">
        <f>$Q$289*$H$289</f>
        <v>0</v>
      </c>
      <c r="S289" s="154">
        <v>0</v>
      </c>
      <c r="T289" s="155">
        <f>$S$289*$H$289</f>
        <v>0</v>
      </c>
      <c r="AR289" s="89" t="s">
        <v>158</v>
      </c>
      <c r="AT289" s="89" t="s">
        <v>154</v>
      </c>
      <c r="AU289" s="89" t="s">
        <v>21</v>
      </c>
      <c r="AY289" s="6" t="s">
        <v>149</v>
      </c>
      <c r="BE289" s="156">
        <f>IF($N$289="základní",$J$289,0)</f>
        <v>0</v>
      </c>
      <c r="BF289" s="156">
        <f>IF($N$289="snížená",$J$289,0)</f>
        <v>0</v>
      </c>
      <c r="BG289" s="156">
        <f>IF($N$289="zákl. přenesená",$J$289,0)</f>
        <v>0</v>
      </c>
      <c r="BH289" s="156">
        <f>IF($N$289="sníž. přenesená",$J$289,0)</f>
        <v>0</v>
      </c>
      <c r="BI289" s="156">
        <f>IF($N$289="nulová",$J$289,0)</f>
        <v>0</v>
      </c>
      <c r="BJ289" s="89" t="s">
        <v>21</v>
      </c>
      <c r="BK289" s="156">
        <f>ROUND($I$289*$H$289,2)</f>
        <v>0</v>
      </c>
      <c r="BL289" s="89" t="s">
        <v>158</v>
      </c>
      <c r="BM289" s="89" t="s">
        <v>852</v>
      </c>
    </row>
    <row r="290" spans="2:65" s="6" customFormat="1" ht="16.5" customHeight="1" x14ac:dyDescent="0.3">
      <c r="B290" s="23"/>
      <c r="C290" s="24"/>
      <c r="D290" s="157" t="s">
        <v>159</v>
      </c>
      <c r="E290" s="24"/>
      <c r="F290" s="158" t="s">
        <v>1396</v>
      </c>
      <c r="G290" s="24"/>
      <c r="H290" s="24"/>
      <c r="J290" s="24"/>
      <c r="K290" s="24"/>
      <c r="L290" s="43"/>
      <c r="M290" s="56"/>
      <c r="N290" s="24"/>
      <c r="O290" s="24"/>
      <c r="P290" s="24"/>
      <c r="Q290" s="24"/>
      <c r="R290" s="24"/>
      <c r="S290" s="24"/>
      <c r="T290" s="57"/>
      <c r="AT290" s="6" t="s">
        <v>159</v>
      </c>
      <c r="AU290" s="6" t="s">
        <v>21</v>
      </c>
    </row>
    <row r="291" spans="2:65" s="6" customFormat="1" ht="26.25" customHeight="1" x14ac:dyDescent="0.3">
      <c r="B291" s="23"/>
      <c r="C291" s="145" t="s">
        <v>7</v>
      </c>
      <c r="D291" s="145" t="s">
        <v>154</v>
      </c>
      <c r="E291" s="146" t="s">
        <v>1397</v>
      </c>
      <c r="F291" s="147" t="s">
        <v>1398</v>
      </c>
      <c r="G291" s="148" t="s">
        <v>157</v>
      </c>
      <c r="H291" s="149">
        <v>4</v>
      </c>
      <c r="I291" s="150"/>
      <c r="J291" s="151">
        <f>ROUND($I$291*$H$291,2)</f>
        <v>0</v>
      </c>
      <c r="K291" s="147"/>
      <c r="L291" s="43"/>
      <c r="M291" s="152"/>
      <c r="N291" s="153" t="s">
        <v>43</v>
      </c>
      <c r="O291" s="24"/>
      <c r="P291" s="154">
        <f>$O$291*$H$291</f>
        <v>0</v>
      </c>
      <c r="Q291" s="154">
        <v>0</v>
      </c>
      <c r="R291" s="154">
        <f>$Q$291*$H$291</f>
        <v>0</v>
      </c>
      <c r="S291" s="154">
        <v>0</v>
      </c>
      <c r="T291" s="155">
        <f>$S$291*$H$291</f>
        <v>0</v>
      </c>
      <c r="AR291" s="89" t="s">
        <v>158</v>
      </c>
      <c r="AT291" s="89" t="s">
        <v>154</v>
      </c>
      <c r="AU291" s="89" t="s">
        <v>21</v>
      </c>
      <c r="AY291" s="6" t="s">
        <v>149</v>
      </c>
      <c r="BE291" s="156">
        <f>IF($N$291="základní",$J$291,0)</f>
        <v>0</v>
      </c>
      <c r="BF291" s="156">
        <f>IF($N$291="snížená",$J$291,0)</f>
        <v>0</v>
      </c>
      <c r="BG291" s="156">
        <f>IF($N$291="zákl. přenesená",$J$291,0)</f>
        <v>0</v>
      </c>
      <c r="BH291" s="156">
        <f>IF($N$291="sníž. přenesená",$J$291,0)</f>
        <v>0</v>
      </c>
      <c r="BI291" s="156">
        <f>IF($N$291="nulová",$J$291,0)</f>
        <v>0</v>
      </c>
      <c r="BJ291" s="89" t="s">
        <v>21</v>
      </c>
      <c r="BK291" s="156">
        <f>ROUND($I$291*$H$291,2)</f>
        <v>0</v>
      </c>
      <c r="BL291" s="89" t="s">
        <v>158</v>
      </c>
      <c r="BM291" s="89" t="s">
        <v>856</v>
      </c>
    </row>
    <row r="292" spans="2:65" s="6" customFormat="1" ht="16.5" customHeight="1" x14ac:dyDescent="0.3">
      <c r="B292" s="23"/>
      <c r="C292" s="24"/>
      <c r="D292" s="157" t="s">
        <v>159</v>
      </c>
      <c r="E292" s="24"/>
      <c r="F292" s="158" t="s">
        <v>1398</v>
      </c>
      <c r="G292" s="24"/>
      <c r="H292" s="24"/>
      <c r="J292" s="24"/>
      <c r="K292" s="24"/>
      <c r="L292" s="43"/>
      <c r="M292" s="56"/>
      <c r="N292" s="24"/>
      <c r="O292" s="24"/>
      <c r="P292" s="24"/>
      <c r="Q292" s="24"/>
      <c r="R292" s="24"/>
      <c r="S292" s="24"/>
      <c r="T292" s="57"/>
      <c r="AT292" s="6" t="s">
        <v>159</v>
      </c>
      <c r="AU292" s="6" t="s">
        <v>21</v>
      </c>
    </row>
    <row r="293" spans="2:65" s="6" customFormat="1" ht="26.25" customHeight="1" x14ac:dyDescent="0.3">
      <c r="B293" s="23"/>
      <c r="C293" s="145" t="s">
        <v>218</v>
      </c>
      <c r="D293" s="145" t="s">
        <v>154</v>
      </c>
      <c r="E293" s="146" t="s">
        <v>1399</v>
      </c>
      <c r="F293" s="147" t="s">
        <v>1400</v>
      </c>
      <c r="G293" s="148" t="s">
        <v>157</v>
      </c>
      <c r="H293" s="149">
        <v>1</v>
      </c>
      <c r="I293" s="150"/>
      <c r="J293" s="151">
        <f>ROUND($I$293*$H$293,2)</f>
        <v>0</v>
      </c>
      <c r="K293" s="147"/>
      <c r="L293" s="43"/>
      <c r="M293" s="152"/>
      <c r="N293" s="153" t="s">
        <v>43</v>
      </c>
      <c r="O293" s="24"/>
      <c r="P293" s="154">
        <f>$O$293*$H$293</f>
        <v>0</v>
      </c>
      <c r="Q293" s="154">
        <v>0</v>
      </c>
      <c r="R293" s="154">
        <f>$Q$293*$H$293</f>
        <v>0</v>
      </c>
      <c r="S293" s="154">
        <v>0</v>
      </c>
      <c r="T293" s="155">
        <f>$S$293*$H$293</f>
        <v>0</v>
      </c>
      <c r="AR293" s="89" t="s">
        <v>158</v>
      </c>
      <c r="AT293" s="89" t="s">
        <v>154</v>
      </c>
      <c r="AU293" s="89" t="s">
        <v>21</v>
      </c>
      <c r="AY293" s="6" t="s">
        <v>149</v>
      </c>
      <c r="BE293" s="156">
        <f>IF($N$293="základní",$J$293,0)</f>
        <v>0</v>
      </c>
      <c r="BF293" s="156">
        <f>IF($N$293="snížená",$J$293,0)</f>
        <v>0</v>
      </c>
      <c r="BG293" s="156">
        <f>IF($N$293="zákl. přenesená",$J$293,0)</f>
        <v>0</v>
      </c>
      <c r="BH293" s="156">
        <f>IF($N$293="sníž. přenesená",$J$293,0)</f>
        <v>0</v>
      </c>
      <c r="BI293" s="156">
        <f>IF($N$293="nulová",$J$293,0)</f>
        <v>0</v>
      </c>
      <c r="BJ293" s="89" t="s">
        <v>21</v>
      </c>
      <c r="BK293" s="156">
        <f>ROUND($I$293*$H$293,2)</f>
        <v>0</v>
      </c>
      <c r="BL293" s="89" t="s">
        <v>158</v>
      </c>
      <c r="BM293" s="89" t="s">
        <v>862</v>
      </c>
    </row>
    <row r="294" spans="2:65" s="6" customFormat="1" ht="16.5" customHeight="1" x14ac:dyDescent="0.3">
      <c r="B294" s="23"/>
      <c r="C294" s="24"/>
      <c r="D294" s="157" t="s">
        <v>159</v>
      </c>
      <c r="E294" s="24"/>
      <c r="F294" s="158" t="s">
        <v>1400</v>
      </c>
      <c r="G294" s="24"/>
      <c r="H294" s="24"/>
      <c r="J294" s="24"/>
      <c r="K294" s="24"/>
      <c r="L294" s="43"/>
      <c r="M294" s="56"/>
      <c r="N294" s="24"/>
      <c r="O294" s="24"/>
      <c r="P294" s="24"/>
      <c r="Q294" s="24"/>
      <c r="R294" s="24"/>
      <c r="S294" s="24"/>
      <c r="T294" s="57"/>
      <c r="AT294" s="6" t="s">
        <v>159</v>
      </c>
      <c r="AU294" s="6" t="s">
        <v>21</v>
      </c>
    </row>
    <row r="295" spans="2:65" s="6" customFormat="1" ht="26.25" customHeight="1" x14ac:dyDescent="0.3">
      <c r="B295" s="23"/>
      <c r="C295" s="145" t="s">
        <v>223</v>
      </c>
      <c r="D295" s="145" t="s">
        <v>154</v>
      </c>
      <c r="E295" s="146" t="s">
        <v>1401</v>
      </c>
      <c r="F295" s="147" t="s">
        <v>1402</v>
      </c>
      <c r="G295" s="148" t="s">
        <v>157</v>
      </c>
      <c r="H295" s="149">
        <v>1</v>
      </c>
      <c r="I295" s="150"/>
      <c r="J295" s="151">
        <f>ROUND($I$295*$H$295,2)</f>
        <v>0</v>
      </c>
      <c r="K295" s="147"/>
      <c r="L295" s="43"/>
      <c r="M295" s="152"/>
      <c r="N295" s="153" t="s">
        <v>43</v>
      </c>
      <c r="O295" s="24"/>
      <c r="P295" s="154">
        <f>$O$295*$H$295</f>
        <v>0</v>
      </c>
      <c r="Q295" s="154">
        <v>0</v>
      </c>
      <c r="R295" s="154">
        <f>$Q$295*$H$295</f>
        <v>0</v>
      </c>
      <c r="S295" s="154">
        <v>0</v>
      </c>
      <c r="T295" s="155">
        <f>$S$295*$H$295</f>
        <v>0</v>
      </c>
      <c r="AR295" s="89" t="s">
        <v>158</v>
      </c>
      <c r="AT295" s="89" t="s">
        <v>154</v>
      </c>
      <c r="AU295" s="89" t="s">
        <v>21</v>
      </c>
      <c r="AY295" s="6" t="s">
        <v>149</v>
      </c>
      <c r="BE295" s="156">
        <f>IF($N$295="základní",$J$295,0)</f>
        <v>0</v>
      </c>
      <c r="BF295" s="156">
        <f>IF($N$295="snížená",$J$295,0)</f>
        <v>0</v>
      </c>
      <c r="BG295" s="156">
        <f>IF($N$295="zákl. přenesená",$J$295,0)</f>
        <v>0</v>
      </c>
      <c r="BH295" s="156">
        <f>IF($N$295="sníž. přenesená",$J$295,0)</f>
        <v>0</v>
      </c>
      <c r="BI295" s="156">
        <f>IF($N$295="nulová",$J$295,0)</f>
        <v>0</v>
      </c>
      <c r="BJ295" s="89" t="s">
        <v>21</v>
      </c>
      <c r="BK295" s="156">
        <f>ROUND($I$295*$H$295,2)</f>
        <v>0</v>
      </c>
      <c r="BL295" s="89" t="s">
        <v>158</v>
      </c>
      <c r="BM295" s="89" t="s">
        <v>870</v>
      </c>
    </row>
    <row r="296" spans="2:65" s="6" customFormat="1" ht="16.5" customHeight="1" x14ac:dyDescent="0.3">
      <c r="B296" s="23"/>
      <c r="C296" s="24"/>
      <c r="D296" s="157" t="s">
        <v>159</v>
      </c>
      <c r="E296" s="24"/>
      <c r="F296" s="158" t="s">
        <v>1402</v>
      </c>
      <c r="G296" s="24"/>
      <c r="H296" s="24"/>
      <c r="J296" s="24"/>
      <c r="K296" s="24"/>
      <c r="L296" s="43"/>
      <c r="M296" s="56"/>
      <c r="N296" s="24"/>
      <c r="O296" s="24"/>
      <c r="P296" s="24"/>
      <c r="Q296" s="24"/>
      <c r="R296" s="24"/>
      <c r="S296" s="24"/>
      <c r="T296" s="57"/>
      <c r="AT296" s="6" t="s">
        <v>159</v>
      </c>
      <c r="AU296" s="6" t="s">
        <v>21</v>
      </c>
    </row>
    <row r="297" spans="2:65" s="6" customFormat="1" ht="26.25" customHeight="1" x14ac:dyDescent="0.3">
      <c r="B297" s="23"/>
      <c r="C297" s="145" t="s">
        <v>227</v>
      </c>
      <c r="D297" s="145" t="s">
        <v>154</v>
      </c>
      <c r="E297" s="146" t="s">
        <v>1403</v>
      </c>
      <c r="F297" s="147" t="s">
        <v>1404</v>
      </c>
      <c r="G297" s="148" t="s">
        <v>157</v>
      </c>
      <c r="H297" s="149">
        <v>1</v>
      </c>
      <c r="I297" s="150"/>
      <c r="J297" s="151">
        <f>ROUND($I$297*$H$297,2)</f>
        <v>0</v>
      </c>
      <c r="K297" s="147"/>
      <c r="L297" s="43"/>
      <c r="M297" s="152"/>
      <c r="N297" s="153" t="s">
        <v>43</v>
      </c>
      <c r="O297" s="24"/>
      <c r="P297" s="154">
        <f>$O$297*$H$297</f>
        <v>0</v>
      </c>
      <c r="Q297" s="154">
        <v>0</v>
      </c>
      <c r="R297" s="154">
        <f>$Q$297*$H$297</f>
        <v>0</v>
      </c>
      <c r="S297" s="154">
        <v>0</v>
      </c>
      <c r="T297" s="155">
        <f>$S$297*$H$297</f>
        <v>0</v>
      </c>
      <c r="AR297" s="89" t="s">
        <v>158</v>
      </c>
      <c r="AT297" s="89" t="s">
        <v>154</v>
      </c>
      <c r="AU297" s="89" t="s">
        <v>21</v>
      </c>
      <c r="AY297" s="6" t="s">
        <v>149</v>
      </c>
      <c r="BE297" s="156">
        <f>IF($N$297="základní",$J$297,0)</f>
        <v>0</v>
      </c>
      <c r="BF297" s="156">
        <f>IF($N$297="snížená",$J$297,0)</f>
        <v>0</v>
      </c>
      <c r="BG297" s="156">
        <f>IF($N$297="zákl. přenesená",$J$297,0)</f>
        <v>0</v>
      </c>
      <c r="BH297" s="156">
        <f>IF($N$297="sníž. přenesená",$J$297,0)</f>
        <v>0</v>
      </c>
      <c r="BI297" s="156">
        <f>IF($N$297="nulová",$J$297,0)</f>
        <v>0</v>
      </c>
      <c r="BJ297" s="89" t="s">
        <v>21</v>
      </c>
      <c r="BK297" s="156">
        <f>ROUND($I$297*$H$297,2)</f>
        <v>0</v>
      </c>
      <c r="BL297" s="89" t="s">
        <v>158</v>
      </c>
      <c r="BM297" s="89" t="s">
        <v>875</v>
      </c>
    </row>
    <row r="298" spans="2:65" s="6" customFormat="1" ht="16.5" customHeight="1" x14ac:dyDescent="0.3">
      <c r="B298" s="23"/>
      <c r="C298" s="24"/>
      <c r="D298" s="157" t="s">
        <v>159</v>
      </c>
      <c r="E298" s="24"/>
      <c r="F298" s="158" t="s">
        <v>1404</v>
      </c>
      <c r="G298" s="24"/>
      <c r="H298" s="24"/>
      <c r="J298" s="24"/>
      <c r="K298" s="24"/>
      <c r="L298" s="43"/>
      <c r="M298" s="56"/>
      <c r="N298" s="24"/>
      <c r="O298" s="24"/>
      <c r="P298" s="24"/>
      <c r="Q298" s="24"/>
      <c r="R298" s="24"/>
      <c r="S298" s="24"/>
      <c r="T298" s="57"/>
      <c r="AT298" s="6" t="s">
        <v>159</v>
      </c>
      <c r="AU298" s="6" t="s">
        <v>21</v>
      </c>
    </row>
    <row r="299" spans="2:65" s="6" customFormat="1" ht="15.75" customHeight="1" x14ac:dyDescent="0.3">
      <c r="B299" s="23"/>
      <c r="C299" s="145" t="s">
        <v>230</v>
      </c>
      <c r="D299" s="145" t="s">
        <v>154</v>
      </c>
      <c r="E299" s="146" t="s">
        <v>1405</v>
      </c>
      <c r="F299" s="147" t="s">
        <v>1406</v>
      </c>
      <c r="G299" s="148" t="s">
        <v>157</v>
      </c>
      <c r="H299" s="149">
        <v>6</v>
      </c>
      <c r="I299" s="150"/>
      <c r="J299" s="151">
        <f>ROUND($I$299*$H$299,2)</f>
        <v>0</v>
      </c>
      <c r="K299" s="147"/>
      <c r="L299" s="43"/>
      <c r="M299" s="152"/>
      <c r="N299" s="153" t="s">
        <v>43</v>
      </c>
      <c r="O299" s="24"/>
      <c r="P299" s="154">
        <f>$O$299*$H$299</f>
        <v>0</v>
      </c>
      <c r="Q299" s="154">
        <v>0</v>
      </c>
      <c r="R299" s="154">
        <f>$Q$299*$H$299</f>
        <v>0</v>
      </c>
      <c r="S299" s="154">
        <v>0</v>
      </c>
      <c r="T299" s="155">
        <f>$S$299*$H$299</f>
        <v>0</v>
      </c>
      <c r="AR299" s="89" t="s">
        <v>158</v>
      </c>
      <c r="AT299" s="89" t="s">
        <v>154</v>
      </c>
      <c r="AU299" s="89" t="s">
        <v>21</v>
      </c>
      <c r="AY299" s="6" t="s">
        <v>149</v>
      </c>
      <c r="BE299" s="156">
        <f>IF($N$299="základní",$J$299,0)</f>
        <v>0</v>
      </c>
      <c r="BF299" s="156">
        <f>IF($N$299="snížená",$J$299,0)</f>
        <v>0</v>
      </c>
      <c r="BG299" s="156">
        <f>IF($N$299="zákl. přenesená",$J$299,0)</f>
        <v>0</v>
      </c>
      <c r="BH299" s="156">
        <f>IF($N$299="sníž. přenesená",$J$299,0)</f>
        <v>0</v>
      </c>
      <c r="BI299" s="156">
        <f>IF($N$299="nulová",$J$299,0)</f>
        <v>0</v>
      </c>
      <c r="BJ299" s="89" t="s">
        <v>21</v>
      </c>
      <c r="BK299" s="156">
        <f>ROUND($I$299*$H$299,2)</f>
        <v>0</v>
      </c>
      <c r="BL299" s="89" t="s">
        <v>158</v>
      </c>
      <c r="BM299" s="89" t="s">
        <v>881</v>
      </c>
    </row>
    <row r="300" spans="2:65" s="6" customFormat="1" ht="16.5" customHeight="1" x14ac:dyDescent="0.3">
      <c r="B300" s="23"/>
      <c r="C300" s="24"/>
      <c r="D300" s="157" t="s">
        <v>159</v>
      </c>
      <c r="E300" s="24"/>
      <c r="F300" s="158" t="s">
        <v>1406</v>
      </c>
      <c r="G300" s="24"/>
      <c r="H300" s="24"/>
      <c r="J300" s="24"/>
      <c r="K300" s="24"/>
      <c r="L300" s="43"/>
      <c r="M300" s="56"/>
      <c r="N300" s="24"/>
      <c r="O300" s="24"/>
      <c r="P300" s="24"/>
      <c r="Q300" s="24"/>
      <c r="R300" s="24"/>
      <c r="S300" s="24"/>
      <c r="T300" s="57"/>
      <c r="AT300" s="6" t="s">
        <v>159</v>
      </c>
      <c r="AU300" s="6" t="s">
        <v>21</v>
      </c>
    </row>
    <row r="301" spans="2:65" s="6" customFormat="1" ht="15.75" customHeight="1" x14ac:dyDescent="0.3">
      <c r="B301" s="159"/>
      <c r="C301" s="160"/>
      <c r="D301" s="161" t="s">
        <v>274</v>
      </c>
      <c r="E301" s="160"/>
      <c r="F301" s="162" t="s">
        <v>1407</v>
      </c>
      <c r="G301" s="160"/>
      <c r="H301" s="163">
        <v>1.5</v>
      </c>
      <c r="J301" s="160"/>
      <c r="K301" s="160"/>
      <c r="L301" s="164"/>
      <c r="M301" s="165"/>
      <c r="N301" s="160"/>
      <c r="O301" s="160"/>
      <c r="P301" s="160"/>
      <c r="Q301" s="160"/>
      <c r="R301" s="160"/>
      <c r="S301" s="160"/>
      <c r="T301" s="166"/>
      <c r="AT301" s="167" t="s">
        <v>274</v>
      </c>
      <c r="AU301" s="167" t="s">
        <v>21</v>
      </c>
      <c r="AV301" s="167" t="s">
        <v>80</v>
      </c>
      <c r="AW301" s="167" t="s">
        <v>122</v>
      </c>
      <c r="AX301" s="167" t="s">
        <v>72</v>
      </c>
      <c r="AY301" s="167" t="s">
        <v>149</v>
      </c>
    </row>
    <row r="302" spans="2:65" s="6" customFormat="1" ht="15.75" customHeight="1" x14ac:dyDescent="0.3">
      <c r="B302" s="159"/>
      <c r="C302" s="160"/>
      <c r="D302" s="161" t="s">
        <v>274</v>
      </c>
      <c r="E302" s="160"/>
      <c r="F302" s="162" t="s">
        <v>1408</v>
      </c>
      <c r="G302" s="160"/>
      <c r="H302" s="163">
        <v>1.5</v>
      </c>
      <c r="J302" s="160"/>
      <c r="K302" s="160"/>
      <c r="L302" s="164"/>
      <c r="M302" s="165"/>
      <c r="N302" s="160"/>
      <c r="O302" s="160"/>
      <c r="P302" s="160"/>
      <c r="Q302" s="160"/>
      <c r="R302" s="160"/>
      <c r="S302" s="160"/>
      <c r="T302" s="166"/>
      <c r="AT302" s="167" t="s">
        <v>274</v>
      </c>
      <c r="AU302" s="167" t="s">
        <v>21</v>
      </c>
      <c r="AV302" s="167" t="s">
        <v>80</v>
      </c>
      <c r="AW302" s="167" t="s">
        <v>122</v>
      </c>
      <c r="AX302" s="167" t="s">
        <v>72</v>
      </c>
      <c r="AY302" s="167" t="s">
        <v>149</v>
      </c>
    </row>
    <row r="303" spans="2:65" s="6" customFormat="1" ht="15.75" customHeight="1" x14ac:dyDescent="0.3">
      <c r="B303" s="159"/>
      <c r="C303" s="160"/>
      <c r="D303" s="161" t="s">
        <v>274</v>
      </c>
      <c r="E303" s="160"/>
      <c r="F303" s="162" t="s">
        <v>1409</v>
      </c>
      <c r="G303" s="160"/>
      <c r="H303" s="163">
        <v>1.5</v>
      </c>
      <c r="J303" s="160"/>
      <c r="K303" s="160"/>
      <c r="L303" s="164"/>
      <c r="M303" s="165"/>
      <c r="N303" s="160"/>
      <c r="O303" s="160"/>
      <c r="P303" s="160"/>
      <c r="Q303" s="160"/>
      <c r="R303" s="160"/>
      <c r="S303" s="160"/>
      <c r="T303" s="166"/>
      <c r="AT303" s="167" t="s">
        <v>274</v>
      </c>
      <c r="AU303" s="167" t="s">
        <v>21</v>
      </c>
      <c r="AV303" s="167" t="s">
        <v>80</v>
      </c>
      <c r="AW303" s="167" t="s">
        <v>122</v>
      </c>
      <c r="AX303" s="167" t="s">
        <v>72</v>
      </c>
      <c r="AY303" s="167" t="s">
        <v>149</v>
      </c>
    </row>
    <row r="304" spans="2:65" s="6" customFormat="1" ht="15.75" customHeight="1" x14ac:dyDescent="0.3">
      <c r="B304" s="159"/>
      <c r="C304" s="160"/>
      <c r="D304" s="161" t="s">
        <v>274</v>
      </c>
      <c r="E304" s="160"/>
      <c r="F304" s="162" t="s">
        <v>1410</v>
      </c>
      <c r="G304" s="160"/>
      <c r="H304" s="163">
        <v>1.5</v>
      </c>
      <c r="J304" s="160"/>
      <c r="K304" s="160"/>
      <c r="L304" s="164"/>
      <c r="M304" s="165"/>
      <c r="N304" s="160"/>
      <c r="O304" s="160"/>
      <c r="P304" s="160"/>
      <c r="Q304" s="160"/>
      <c r="R304" s="160"/>
      <c r="S304" s="160"/>
      <c r="T304" s="166"/>
      <c r="AT304" s="167" t="s">
        <v>274</v>
      </c>
      <c r="AU304" s="167" t="s">
        <v>21</v>
      </c>
      <c r="AV304" s="167" t="s">
        <v>80</v>
      </c>
      <c r="AW304" s="167" t="s">
        <v>122</v>
      </c>
      <c r="AX304" s="167" t="s">
        <v>72</v>
      </c>
      <c r="AY304" s="167" t="s">
        <v>149</v>
      </c>
    </row>
    <row r="305" spans="2:65" s="6" customFormat="1" ht="15.75" customHeight="1" x14ac:dyDescent="0.3">
      <c r="B305" s="168"/>
      <c r="C305" s="169"/>
      <c r="D305" s="161" t="s">
        <v>274</v>
      </c>
      <c r="E305" s="169"/>
      <c r="F305" s="170" t="s">
        <v>276</v>
      </c>
      <c r="G305" s="169"/>
      <c r="H305" s="171">
        <v>6</v>
      </c>
      <c r="J305" s="169"/>
      <c r="K305" s="169"/>
      <c r="L305" s="172"/>
      <c r="M305" s="173"/>
      <c r="N305" s="169"/>
      <c r="O305" s="169"/>
      <c r="P305" s="169"/>
      <c r="Q305" s="169"/>
      <c r="R305" s="169"/>
      <c r="S305" s="169"/>
      <c r="T305" s="174"/>
      <c r="AT305" s="175" t="s">
        <v>274</v>
      </c>
      <c r="AU305" s="175" t="s">
        <v>21</v>
      </c>
      <c r="AV305" s="175" t="s">
        <v>158</v>
      </c>
      <c r="AW305" s="175" t="s">
        <v>122</v>
      </c>
      <c r="AX305" s="175" t="s">
        <v>21</v>
      </c>
      <c r="AY305" s="175" t="s">
        <v>149</v>
      </c>
    </row>
    <row r="306" spans="2:65" s="6" customFormat="1" ht="26.25" customHeight="1" x14ac:dyDescent="0.3">
      <c r="B306" s="23"/>
      <c r="C306" s="145" t="s">
        <v>235</v>
      </c>
      <c r="D306" s="145" t="s">
        <v>154</v>
      </c>
      <c r="E306" s="146" t="s">
        <v>1411</v>
      </c>
      <c r="F306" s="147" t="s">
        <v>1412</v>
      </c>
      <c r="G306" s="148" t="s">
        <v>157</v>
      </c>
      <c r="H306" s="149">
        <v>3</v>
      </c>
      <c r="I306" s="150"/>
      <c r="J306" s="151">
        <f>ROUND($I$306*$H$306,2)</f>
        <v>0</v>
      </c>
      <c r="K306" s="147"/>
      <c r="L306" s="43"/>
      <c r="M306" s="152"/>
      <c r="N306" s="153" t="s">
        <v>43</v>
      </c>
      <c r="O306" s="24"/>
      <c r="P306" s="154">
        <f>$O$306*$H$306</f>
        <v>0</v>
      </c>
      <c r="Q306" s="154">
        <v>0</v>
      </c>
      <c r="R306" s="154">
        <f>$Q$306*$H$306</f>
        <v>0</v>
      </c>
      <c r="S306" s="154">
        <v>0</v>
      </c>
      <c r="T306" s="155">
        <f>$S$306*$H$306</f>
        <v>0</v>
      </c>
      <c r="AR306" s="89" t="s">
        <v>158</v>
      </c>
      <c r="AT306" s="89" t="s">
        <v>154</v>
      </c>
      <c r="AU306" s="89" t="s">
        <v>21</v>
      </c>
      <c r="AY306" s="6" t="s">
        <v>149</v>
      </c>
      <c r="BE306" s="156">
        <f>IF($N$306="základní",$J$306,0)</f>
        <v>0</v>
      </c>
      <c r="BF306" s="156">
        <f>IF($N$306="snížená",$J$306,0)</f>
        <v>0</v>
      </c>
      <c r="BG306" s="156">
        <f>IF($N$306="zákl. přenesená",$J$306,0)</f>
        <v>0</v>
      </c>
      <c r="BH306" s="156">
        <f>IF($N$306="sníž. přenesená",$J$306,0)</f>
        <v>0</v>
      </c>
      <c r="BI306" s="156">
        <f>IF($N$306="nulová",$J$306,0)</f>
        <v>0</v>
      </c>
      <c r="BJ306" s="89" t="s">
        <v>21</v>
      </c>
      <c r="BK306" s="156">
        <f>ROUND($I$306*$H$306,2)</f>
        <v>0</v>
      </c>
      <c r="BL306" s="89" t="s">
        <v>158</v>
      </c>
      <c r="BM306" s="89" t="s">
        <v>886</v>
      </c>
    </row>
    <row r="307" spans="2:65" s="6" customFormat="1" ht="16.5" customHeight="1" x14ac:dyDescent="0.3">
      <c r="B307" s="23"/>
      <c r="C307" s="24"/>
      <c r="D307" s="157" t="s">
        <v>159</v>
      </c>
      <c r="E307" s="24"/>
      <c r="F307" s="158" t="s">
        <v>1412</v>
      </c>
      <c r="G307" s="24"/>
      <c r="H307" s="24"/>
      <c r="J307" s="24"/>
      <c r="K307" s="24"/>
      <c r="L307" s="43"/>
      <c r="M307" s="56"/>
      <c r="N307" s="24"/>
      <c r="O307" s="24"/>
      <c r="P307" s="24"/>
      <c r="Q307" s="24"/>
      <c r="R307" s="24"/>
      <c r="S307" s="24"/>
      <c r="T307" s="57"/>
      <c r="AT307" s="6" t="s">
        <v>159</v>
      </c>
      <c r="AU307" s="6" t="s">
        <v>21</v>
      </c>
    </row>
    <row r="308" spans="2:65" s="6" customFormat="1" ht="26.25" customHeight="1" x14ac:dyDescent="0.3">
      <c r="B308" s="23"/>
      <c r="C308" s="145" t="s">
        <v>238</v>
      </c>
      <c r="D308" s="145" t="s">
        <v>154</v>
      </c>
      <c r="E308" s="146" t="s">
        <v>1413</v>
      </c>
      <c r="F308" s="147" t="s">
        <v>1414</v>
      </c>
      <c r="G308" s="148" t="s">
        <v>157</v>
      </c>
      <c r="H308" s="149">
        <v>1</v>
      </c>
      <c r="I308" s="150"/>
      <c r="J308" s="151">
        <f>ROUND($I$308*$H$308,2)</f>
        <v>0</v>
      </c>
      <c r="K308" s="147"/>
      <c r="L308" s="43"/>
      <c r="M308" s="152"/>
      <c r="N308" s="153" t="s">
        <v>43</v>
      </c>
      <c r="O308" s="24"/>
      <c r="P308" s="154">
        <f>$O$308*$H$308</f>
        <v>0</v>
      </c>
      <c r="Q308" s="154">
        <v>0</v>
      </c>
      <c r="R308" s="154">
        <f>$Q$308*$H$308</f>
        <v>0</v>
      </c>
      <c r="S308" s="154">
        <v>0</v>
      </c>
      <c r="T308" s="155">
        <f>$S$308*$H$308</f>
        <v>0</v>
      </c>
      <c r="AR308" s="89" t="s">
        <v>158</v>
      </c>
      <c r="AT308" s="89" t="s">
        <v>154</v>
      </c>
      <c r="AU308" s="89" t="s">
        <v>21</v>
      </c>
      <c r="AY308" s="6" t="s">
        <v>149</v>
      </c>
      <c r="BE308" s="156">
        <f>IF($N$308="základní",$J$308,0)</f>
        <v>0</v>
      </c>
      <c r="BF308" s="156">
        <f>IF($N$308="snížená",$J$308,0)</f>
        <v>0</v>
      </c>
      <c r="BG308" s="156">
        <f>IF($N$308="zákl. přenesená",$J$308,0)</f>
        <v>0</v>
      </c>
      <c r="BH308" s="156">
        <f>IF($N$308="sníž. přenesená",$J$308,0)</f>
        <v>0</v>
      </c>
      <c r="BI308" s="156">
        <f>IF($N$308="nulová",$J$308,0)</f>
        <v>0</v>
      </c>
      <c r="BJ308" s="89" t="s">
        <v>21</v>
      </c>
      <c r="BK308" s="156">
        <f>ROUND($I$308*$H$308,2)</f>
        <v>0</v>
      </c>
      <c r="BL308" s="89" t="s">
        <v>158</v>
      </c>
      <c r="BM308" s="89" t="s">
        <v>27</v>
      </c>
    </row>
    <row r="309" spans="2:65" s="6" customFormat="1" ht="16.5" customHeight="1" x14ac:dyDescent="0.3">
      <c r="B309" s="23"/>
      <c r="C309" s="24"/>
      <c r="D309" s="157" t="s">
        <v>159</v>
      </c>
      <c r="E309" s="24"/>
      <c r="F309" s="158" t="s">
        <v>1414</v>
      </c>
      <c r="G309" s="24"/>
      <c r="H309" s="24"/>
      <c r="J309" s="24"/>
      <c r="K309" s="24"/>
      <c r="L309" s="43"/>
      <c r="M309" s="56"/>
      <c r="N309" s="24"/>
      <c r="O309" s="24"/>
      <c r="P309" s="24"/>
      <c r="Q309" s="24"/>
      <c r="R309" s="24"/>
      <c r="S309" s="24"/>
      <c r="T309" s="57"/>
      <c r="AT309" s="6" t="s">
        <v>159</v>
      </c>
      <c r="AU309" s="6" t="s">
        <v>21</v>
      </c>
    </row>
    <row r="310" spans="2:65" s="6" customFormat="1" ht="26.25" customHeight="1" x14ac:dyDescent="0.3">
      <c r="B310" s="23"/>
      <c r="C310" s="145" t="s">
        <v>243</v>
      </c>
      <c r="D310" s="145" t="s">
        <v>154</v>
      </c>
      <c r="E310" s="146" t="s">
        <v>1415</v>
      </c>
      <c r="F310" s="147" t="s">
        <v>1416</v>
      </c>
      <c r="G310" s="148" t="s">
        <v>157</v>
      </c>
      <c r="H310" s="149">
        <v>1</v>
      </c>
      <c r="I310" s="150"/>
      <c r="J310" s="151">
        <f>ROUND($I$310*$H$310,2)</f>
        <v>0</v>
      </c>
      <c r="K310" s="147"/>
      <c r="L310" s="43"/>
      <c r="M310" s="152"/>
      <c r="N310" s="153" t="s">
        <v>43</v>
      </c>
      <c r="O310" s="24"/>
      <c r="P310" s="154">
        <f>$O$310*$H$310</f>
        <v>0</v>
      </c>
      <c r="Q310" s="154">
        <v>0</v>
      </c>
      <c r="R310" s="154">
        <f>$Q$310*$H$310</f>
        <v>0</v>
      </c>
      <c r="S310" s="154">
        <v>0</v>
      </c>
      <c r="T310" s="155">
        <f>$S$310*$H$310</f>
        <v>0</v>
      </c>
      <c r="AR310" s="89" t="s">
        <v>158</v>
      </c>
      <c r="AT310" s="89" t="s">
        <v>154</v>
      </c>
      <c r="AU310" s="89" t="s">
        <v>21</v>
      </c>
      <c r="AY310" s="6" t="s">
        <v>149</v>
      </c>
      <c r="BE310" s="156">
        <f>IF($N$310="základní",$J$310,0)</f>
        <v>0</v>
      </c>
      <c r="BF310" s="156">
        <f>IF($N$310="snížená",$J$310,0)</f>
        <v>0</v>
      </c>
      <c r="BG310" s="156">
        <f>IF($N$310="zákl. přenesená",$J$310,0)</f>
        <v>0</v>
      </c>
      <c r="BH310" s="156">
        <f>IF($N$310="sníž. přenesená",$J$310,0)</f>
        <v>0</v>
      </c>
      <c r="BI310" s="156">
        <f>IF($N$310="nulová",$J$310,0)</f>
        <v>0</v>
      </c>
      <c r="BJ310" s="89" t="s">
        <v>21</v>
      </c>
      <c r="BK310" s="156">
        <f>ROUND($I$310*$H$310,2)</f>
        <v>0</v>
      </c>
      <c r="BL310" s="89" t="s">
        <v>158</v>
      </c>
      <c r="BM310" s="89" t="s">
        <v>895</v>
      </c>
    </row>
    <row r="311" spans="2:65" s="6" customFormat="1" ht="16.5" customHeight="1" x14ac:dyDescent="0.3">
      <c r="B311" s="23"/>
      <c r="C311" s="24"/>
      <c r="D311" s="157" t="s">
        <v>159</v>
      </c>
      <c r="E311" s="24"/>
      <c r="F311" s="158" t="s">
        <v>1416</v>
      </c>
      <c r="G311" s="24"/>
      <c r="H311" s="24"/>
      <c r="J311" s="24"/>
      <c r="K311" s="24"/>
      <c r="L311" s="43"/>
      <c r="M311" s="56"/>
      <c r="N311" s="24"/>
      <c r="O311" s="24"/>
      <c r="P311" s="24"/>
      <c r="Q311" s="24"/>
      <c r="R311" s="24"/>
      <c r="S311" s="24"/>
      <c r="T311" s="57"/>
      <c r="AT311" s="6" t="s">
        <v>159</v>
      </c>
      <c r="AU311" s="6" t="s">
        <v>21</v>
      </c>
    </row>
    <row r="312" spans="2:65" s="6" customFormat="1" ht="26.25" customHeight="1" x14ac:dyDescent="0.3">
      <c r="B312" s="23"/>
      <c r="C312" s="145" t="s">
        <v>246</v>
      </c>
      <c r="D312" s="145" t="s">
        <v>154</v>
      </c>
      <c r="E312" s="146" t="s">
        <v>1417</v>
      </c>
      <c r="F312" s="147" t="s">
        <v>1418</v>
      </c>
      <c r="G312" s="148" t="s">
        <v>157</v>
      </c>
      <c r="H312" s="149">
        <v>1</v>
      </c>
      <c r="I312" s="150"/>
      <c r="J312" s="151">
        <f>ROUND($I$312*$H$312,2)</f>
        <v>0</v>
      </c>
      <c r="K312" s="147"/>
      <c r="L312" s="43"/>
      <c r="M312" s="152"/>
      <c r="N312" s="153" t="s">
        <v>43</v>
      </c>
      <c r="O312" s="24"/>
      <c r="P312" s="154">
        <f>$O$312*$H$312</f>
        <v>0</v>
      </c>
      <c r="Q312" s="154">
        <v>0</v>
      </c>
      <c r="R312" s="154">
        <f>$Q$312*$H$312</f>
        <v>0</v>
      </c>
      <c r="S312" s="154">
        <v>0</v>
      </c>
      <c r="T312" s="155">
        <f>$S$312*$H$312</f>
        <v>0</v>
      </c>
      <c r="AR312" s="89" t="s">
        <v>158</v>
      </c>
      <c r="AT312" s="89" t="s">
        <v>154</v>
      </c>
      <c r="AU312" s="89" t="s">
        <v>21</v>
      </c>
      <c r="AY312" s="6" t="s">
        <v>149</v>
      </c>
      <c r="BE312" s="156">
        <f>IF($N$312="základní",$J$312,0)</f>
        <v>0</v>
      </c>
      <c r="BF312" s="156">
        <f>IF($N$312="snížená",$J$312,0)</f>
        <v>0</v>
      </c>
      <c r="BG312" s="156">
        <f>IF($N$312="zákl. přenesená",$J$312,0)</f>
        <v>0</v>
      </c>
      <c r="BH312" s="156">
        <f>IF($N$312="sníž. přenesená",$J$312,0)</f>
        <v>0</v>
      </c>
      <c r="BI312" s="156">
        <f>IF($N$312="nulová",$J$312,0)</f>
        <v>0</v>
      </c>
      <c r="BJ312" s="89" t="s">
        <v>21</v>
      </c>
      <c r="BK312" s="156">
        <f>ROUND($I$312*$H$312,2)</f>
        <v>0</v>
      </c>
      <c r="BL312" s="89" t="s">
        <v>158</v>
      </c>
      <c r="BM312" s="89" t="s">
        <v>1419</v>
      </c>
    </row>
    <row r="313" spans="2:65" s="6" customFormat="1" ht="16.5" customHeight="1" x14ac:dyDescent="0.3">
      <c r="B313" s="23"/>
      <c r="C313" s="24"/>
      <c r="D313" s="157" t="s">
        <v>159</v>
      </c>
      <c r="E313" s="24"/>
      <c r="F313" s="158" t="s">
        <v>1418</v>
      </c>
      <c r="G313" s="24"/>
      <c r="H313" s="24"/>
      <c r="J313" s="24"/>
      <c r="K313" s="24"/>
      <c r="L313" s="43"/>
      <c r="M313" s="56"/>
      <c r="N313" s="24"/>
      <c r="O313" s="24"/>
      <c r="P313" s="24"/>
      <c r="Q313" s="24"/>
      <c r="R313" s="24"/>
      <c r="S313" s="24"/>
      <c r="T313" s="57"/>
      <c r="AT313" s="6" t="s">
        <v>159</v>
      </c>
      <c r="AU313" s="6" t="s">
        <v>21</v>
      </c>
    </row>
    <row r="314" spans="2:65" s="6" customFormat="1" ht="15.75" customHeight="1" x14ac:dyDescent="0.3">
      <c r="B314" s="23"/>
      <c r="C314" s="145" t="s">
        <v>249</v>
      </c>
      <c r="D314" s="145" t="s">
        <v>154</v>
      </c>
      <c r="E314" s="146" t="s">
        <v>1420</v>
      </c>
      <c r="F314" s="147" t="s">
        <v>1421</v>
      </c>
      <c r="G314" s="148" t="s">
        <v>157</v>
      </c>
      <c r="H314" s="149">
        <v>4</v>
      </c>
      <c r="I314" s="150"/>
      <c r="J314" s="151">
        <f>ROUND($I$314*$H$314,2)</f>
        <v>0</v>
      </c>
      <c r="K314" s="147"/>
      <c r="L314" s="43"/>
      <c r="M314" s="152"/>
      <c r="N314" s="153" t="s">
        <v>43</v>
      </c>
      <c r="O314" s="24"/>
      <c r="P314" s="154">
        <f>$O$314*$H$314</f>
        <v>0</v>
      </c>
      <c r="Q314" s="154">
        <v>0</v>
      </c>
      <c r="R314" s="154">
        <f>$Q$314*$H$314</f>
        <v>0</v>
      </c>
      <c r="S314" s="154">
        <v>0</v>
      </c>
      <c r="T314" s="155">
        <f>$S$314*$H$314</f>
        <v>0</v>
      </c>
      <c r="AR314" s="89" t="s">
        <v>158</v>
      </c>
      <c r="AT314" s="89" t="s">
        <v>154</v>
      </c>
      <c r="AU314" s="89" t="s">
        <v>21</v>
      </c>
      <c r="AY314" s="6" t="s">
        <v>149</v>
      </c>
      <c r="BE314" s="156">
        <f>IF($N$314="základní",$J$314,0)</f>
        <v>0</v>
      </c>
      <c r="BF314" s="156">
        <f>IF($N$314="snížená",$J$314,0)</f>
        <v>0</v>
      </c>
      <c r="BG314" s="156">
        <f>IF($N$314="zákl. přenesená",$J$314,0)</f>
        <v>0</v>
      </c>
      <c r="BH314" s="156">
        <f>IF($N$314="sníž. přenesená",$J$314,0)</f>
        <v>0</v>
      </c>
      <c r="BI314" s="156">
        <f>IF($N$314="nulová",$J$314,0)</f>
        <v>0</v>
      </c>
      <c r="BJ314" s="89" t="s">
        <v>21</v>
      </c>
      <c r="BK314" s="156">
        <f>ROUND($I$314*$H$314,2)</f>
        <v>0</v>
      </c>
      <c r="BL314" s="89" t="s">
        <v>158</v>
      </c>
      <c r="BM314" s="89" t="s">
        <v>899</v>
      </c>
    </row>
    <row r="315" spans="2:65" s="6" customFormat="1" ht="16.5" customHeight="1" x14ac:dyDescent="0.3">
      <c r="B315" s="23"/>
      <c r="C315" s="24"/>
      <c r="D315" s="157" t="s">
        <v>159</v>
      </c>
      <c r="E315" s="24"/>
      <c r="F315" s="158" t="s">
        <v>1421</v>
      </c>
      <c r="G315" s="24"/>
      <c r="H315" s="24"/>
      <c r="J315" s="24"/>
      <c r="K315" s="24"/>
      <c r="L315" s="43"/>
      <c r="M315" s="56"/>
      <c r="N315" s="24"/>
      <c r="O315" s="24"/>
      <c r="P315" s="24"/>
      <c r="Q315" s="24"/>
      <c r="R315" s="24"/>
      <c r="S315" s="24"/>
      <c r="T315" s="57"/>
      <c r="AT315" s="6" t="s">
        <v>159</v>
      </c>
      <c r="AU315" s="6" t="s">
        <v>21</v>
      </c>
    </row>
    <row r="316" spans="2:65" s="6" customFormat="1" ht="15.75" customHeight="1" x14ac:dyDescent="0.3">
      <c r="B316" s="159"/>
      <c r="C316" s="160"/>
      <c r="D316" s="161" t="s">
        <v>274</v>
      </c>
      <c r="E316" s="160"/>
      <c r="F316" s="162" t="s">
        <v>1422</v>
      </c>
      <c r="G316" s="160"/>
      <c r="H316" s="163">
        <v>2</v>
      </c>
      <c r="J316" s="160"/>
      <c r="K316" s="160"/>
      <c r="L316" s="164"/>
      <c r="M316" s="165"/>
      <c r="N316" s="160"/>
      <c r="O316" s="160"/>
      <c r="P316" s="160"/>
      <c r="Q316" s="160"/>
      <c r="R316" s="160"/>
      <c r="S316" s="160"/>
      <c r="T316" s="166"/>
      <c r="AT316" s="167" t="s">
        <v>274</v>
      </c>
      <c r="AU316" s="167" t="s">
        <v>21</v>
      </c>
      <c r="AV316" s="167" t="s">
        <v>80</v>
      </c>
      <c r="AW316" s="167" t="s">
        <v>122</v>
      </c>
      <c r="AX316" s="167" t="s">
        <v>72</v>
      </c>
      <c r="AY316" s="167" t="s">
        <v>149</v>
      </c>
    </row>
    <row r="317" spans="2:65" s="6" customFormat="1" ht="15.75" customHeight="1" x14ac:dyDescent="0.3">
      <c r="B317" s="159"/>
      <c r="C317" s="160"/>
      <c r="D317" s="161" t="s">
        <v>274</v>
      </c>
      <c r="E317" s="160"/>
      <c r="F317" s="162" t="s">
        <v>1423</v>
      </c>
      <c r="G317" s="160"/>
      <c r="H317" s="163">
        <v>2</v>
      </c>
      <c r="J317" s="160"/>
      <c r="K317" s="160"/>
      <c r="L317" s="164"/>
      <c r="M317" s="165"/>
      <c r="N317" s="160"/>
      <c r="O317" s="160"/>
      <c r="P317" s="160"/>
      <c r="Q317" s="160"/>
      <c r="R317" s="160"/>
      <c r="S317" s="160"/>
      <c r="T317" s="166"/>
      <c r="AT317" s="167" t="s">
        <v>274</v>
      </c>
      <c r="AU317" s="167" t="s">
        <v>21</v>
      </c>
      <c r="AV317" s="167" t="s">
        <v>80</v>
      </c>
      <c r="AW317" s="167" t="s">
        <v>122</v>
      </c>
      <c r="AX317" s="167" t="s">
        <v>72</v>
      </c>
      <c r="AY317" s="167" t="s">
        <v>149</v>
      </c>
    </row>
    <row r="318" spans="2:65" s="6" customFormat="1" ht="15.75" customHeight="1" x14ac:dyDescent="0.3">
      <c r="B318" s="168"/>
      <c r="C318" s="169"/>
      <c r="D318" s="161" t="s">
        <v>274</v>
      </c>
      <c r="E318" s="169"/>
      <c r="F318" s="170" t="s">
        <v>276</v>
      </c>
      <c r="G318" s="169"/>
      <c r="H318" s="171">
        <v>4</v>
      </c>
      <c r="J318" s="169"/>
      <c r="K318" s="169"/>
      <c r="L318" s="172"/>
      <c r="M318" s="173"/>
      <c r="N318" s="169"/>
      <c r="O318" s="169"/>
      <c r="P318" s="169"/>
      <c r="Q318" s="169"/>
      <c r="R318" s="169"/>
      <c r="S318" s="169"/>
      <c r="T318" s="174"/>
      <c r="AT318" s="175" t="s">
        <v>274</v>
      </c>
      <c r="AU318" s="175" t="s">
        <v>21</v>
      </c>
      <c r="AV318" s="175" t="s">
        <v>158</v>
      </c>
      <c r="AW318" s="175" t="s">
        <v>122</v>
      </c>
      <c r="AX318" s="175" t="s">
        <v>21</v>
      </c>
      <c r="AY318" s="175" t="s">
        <v>149</v>
      </c>
    </row>
    <row r="319" spans="2:65" s="6" customFormat="1" ht="26.25" customHeight="1" x14ac:dyDescent="0.3">
      <c r="B319" s="23"/>
      <c r="C319" s="145" t="s">
        <v>252</v>
      </c>
      <c r="D319" s="145" t="s">
        <v>154</v>
      </c>
      <c r="E319" s="146" t="s">
        <v>1424</v>
      </c>
      <c r="F319" s="147" t="s">
        <v>1425</v>
      </c>
      <c r="G319" s="148" t="s">
        <v>157</v>
      </c>
      <c r="H319" s="149">
        <v>3</v>
      </c>
      <c r="I319" s="150"/>
      <c r="J319" s="151">
        <f>ROUND($I$319*$H$319,2)</f>
        <v>0</v>
      </c>
      <c r="K319" s="147"/>
      <c r="L319" s="43"/>
      <c r="M319" s="152"/>
      <c r="N319" s="153" t="s">
        <v>43</v>
      </c>
      <c r="O319" s="24"/>
      <c r="P319" s="154">
        <f>$O$319*$H$319</f>
        <v>0</v>
      </c>
      <c r="Q319" s="154">
        <v>0</v>
      </c>
      <c r="R319" s="154">
        <f>$Q$319*$H$319</f>
        <v>0</v>
      </c>
      <c r="S319" s="154">
        <v>0</v>
      </c>
      <c r="T319" s="155">
        <f>$S$319*$H$319</f>
        <v>0</v>
      </c>
      <c r="AR319" s="89" t="s">
        <v>158</v>
      </c>
      <c r="AT319" s="89" t="s">
        <v>154</v>
      </c>
      <c r="AU319" s="89" t="s">
        <v>21</v>
      </c>
      <c r="AY319" s="6" t="s">
        <v>149</v>
      </c>
      <c r="BE319" s="156">
        <f>IF($N$319="základní",$J$319,0)</f>
        <v>0</v>
      </c>
      <c r="BF319" s="156">
        <f>IF($N$319="snížená",$J$319,0)</f>
        <v>0</v>
      </c>
      <c r="BG319" s="156">
        <f>IF($N$319="zákl. přenesená",$J$319,0)</f>
        <v>0</v>
      </c>
      <c r="BH319" s="156">
        <f>IF($N$319="sníž. přenesená",$J$319,0)</f>
        <v>0</v>
      </c>
      <c r="BI319" s="156">
        <f>IF($N$319="nulová",$J$319,0)</f>
        <v>0</v>
      </c>
      <c r="BJ319" s="89" t="s">
        <v>21</v>
      </c>
      <c r="BK319" s="156">
        <f>ROUND($I$319*$H$319,2)</f>
        <v>0</v>
      </c>
      <c r="BL319" s="89" t="s">
        <v>158</v>
      </c>
      <c r="BM319" s="89" t="s">
        <v>1426</v>
      </c>
    </row>
    <row r="320" spans="2:65" s="6" customFormat="1" ht="16.5" customHeight="1" x14ac:dyDescent="0.3">
      <c r="B320" s="23"/>
      <c r="C320" s="24"/>
      <c r="D320" s="157" t="s">
        <v>159</v>
      </c>
      <c r="E320" s="24"/>
      <c r="F320" s="158" t="s">
        <v>1425</v>
      </c>
      <c r="G320" s="24"/>
      <c r="H320" s="24"/>
      <c r="J320" s="24"/>
      <c r="K320" s="24"/>
      <c r="L320" s="43"/>
      <c r="M320" s="56"/>
      <c r="N320" s="24"/>
      <c r="O320" s="24"/>
      <c r="P320" s="24"/>
      <c r="Q320" s="24"/>
      <c r="R320" s="24"/>
      <c r="S320" s="24"/>
      <c r="T320" s="57"/>
      <c r="AT320" s="6" t="s">
        <v>159</v>
      </c>
      <c r="AU320" s="6" t="s">
        <v>21</v>
      </c>
    </row>
    <row r="321" spans="2:65" s="6" customFormat="1" ht="26.25" customHeight="1" x14ac:dyDescent="0.3">
      <c r="B321" s="23"/>
      <c r="C321" s="145" t="s">
        <v>255</v>
      </c>
      <c r="D321" s="145" t="s">
        <v>154</v>
      </c>
      <c r="E321" s="146" t="s">
        <v>1427</v>
      </c>
      <c r="F321" s="147" t="s">
        <v>1428</v>
      </c>
      <c r="G321" s="148" t="s">
        <v>157</v>
      </c>
      <c r="H321" s="149">
        <v>1</v>
      </c>
      <c r="I321" s="150"/>
      <c r="J321" s="151">
        <f>ROUND($I$321*$H$321,2)</f>
        <v>0</v>
      </c>
      <c r="K321" s="147"/>
      <c r="L321" s="43"/>
      <c r="M321" s="152"/>
      <c r="N321" s="153" t="s">
        <v>43</v>
      </c>
      <c r="O321" s="24"/>
      <c r="P321" s="154">
        <f>$O$321*$H$321</f>
        <v>0</v>
      </c>
      <c r="Q321" s="154">
        <v>0</v>
      </c>
      <c r="R321" s="154">
        <f>$Q$321*$H$321</f>
        <v>0</v>
      </c>
      <c r="S321" s="154">
        <v>0</v>
      </c>
      <c r="T321" s="155">
        <f>$S$321*$H$321</f>
        <v>0</v>
      </c>
      <c r="AR321" s="89" t="s">
        <v>158</v>
      </c>
      <c r="AT321" s="89" t="s">
        <v>154</v>
      </c>
      <c r="AU321" s="89" t="s">
        <v>21</v>
      </c>
      <c r="AY321" s="6" t="s">
        <v>149</v>
      </c>
      <c r="BE321" s="156">
        <f>IF($N$321="základní",$J$321,0)</f>
        <v>0</v>
      </c>
      <c r="BF321" s="156">
        <f>IF($N$321="snížená",$J$321,0)</f>
        <v>0</v>
      </c>
      <c r="BG321" s="156">
        <f>IF($N$321="zákl. přenesená",$J$321,0)</f>
        <v>0</v>
      </c>
      <c r="BH321" s="156">
        <f>IF($N$321="sníž. přenesená",$J$321,0)</f>
        <v>0</v>
      </c>
      <c r="BI321" s="156">
        <f>IF($N$321="nulová",$J$321,0)</f>
        <v>0</v>
      </c>
      <c r="BJ321" s="89" t="s">
        <v>21</v>
      </c>
      <c r="BK321" s="156">
        <f>ROUND($I$321*$H$321,2)</f>
        <v>0</v>
      </c>
      <c r="BL321" s="89" t="s">
        <v>158</v>
      </c>
      <c r="BM321" s="89" t="s">
        <v>1429</v>
      </c>
    </row>
    <row r="322" spans="2:65" s="6" customFormat="1" ht="16.5" customHeight="1" x14ac:dyDescent="0.3">
      <c r="B322" s="23"/>
      <c r="C322" s="24"/>
      <c r="D322" s="157" t="s">
        <v>159</v>
      </c>
      <c r="E322" s="24"/>
      <c r="F322" s="158" t="s">
        <v>1428</v>
      </c>
      <c r="G322" s="24"/>
      <c r="H322" s="24"/>
      <c r="J322" s="24"/>
      <c r="K322" s="24"/>
      <c r="L322" s="43"/>
      <c r="M322" s="56"/>
      <c r="N322" s="24"/>
      <c r="O322" s="24"/>
      <c r="P322" s="24"/>
      <c r="Q322" s="24"/>
      <c r="R322" s="24"/>
      <c r="S322" s="24"/>
      <c r="T322" s="57"/>
      <c r="AT322" s="6" t="s">
        <v>159</v>
      </c>
      <c r="AU322" s="6" t="s">
        <v>21</v>
      </c>
    </row>
    <row r="323" spans="2:65" s="6" customFormat="1" ht="15.75" customHeight="1" x14ac:dyDescent="0.3">
      <c r="B323" s="23"/>
      <c r="C323" s="145" t="s">
        <v>258</v>
      </c>
      <c r="D323" s="145" t="s">
        <v>154</v>
      </c>
      <c r="E323" s="146" t="s">
        <v>1430</v>
      </c>
      <c r="F323" s="147" t="s">
        <v>1431</v>
      </c>
      <c r="G323" s="148" t="s">
        <v>157</v>
      </c>
      <c r="H323" s="149">
        <v>10</v>
      </c>
      <c r="I323" s="150"/>
      <c r="J323" s="151">
        <f>ROUND($I$323*$H$323,2)</f>
        <v>0</v>
      </c>
      <c r="K323" s="147"/>
      <c r="L323" s="43"/>
      <c r="M323" s="152"/>
      <c r="N323" s="153" t="s">
        <v>43</v>
      </c>
      <c r="O323" s="24"/>
      <c r="P323" s="154">
        <f>$O$323*$H$323</f>
        <v>0</v>
      </c>
      <c r="Q323" s="154">
        <v>0</v>
      </c>
      <c r="R323" s="154">
        <f>$Q$323*$H$323</f>
        <v>0</v>
      </c>
      <c r="S323" s="154">
        <v>0</v>
      </c>
      <c r="T323" s="155">
        <f>$S$323*$H$323</f>
        <v>0</v>
      </c>
      <c r="AR323" s="89" t="s">
        <v>158</v>
      </c>
      <c r="AT323" s="89" t="s">
        <v>154</v>
      </c>
      <c r="AU323" s="89" t="s">
        <v>21</v>
      </c>
      <c r="AY323" s="6" t="s">
        <v>149</v>
      </c>
      <c r="BE323" s="156">
        <f>IF($N$323="základní",$J$323,0)</f>
        <v>0</v>
      </c>
      <c r="BF323" s="156">
        <f>IF($N$323="snížená",$J$323,0)</f>
        <v>0</v>
      </c>
      <c r="BG323" s="156">
        <f>IF($N$323="zákl. přenesená",$J$323,0)</f>
        <v>0</v>
      </c>
      <c r="BH323" s="156">
        <f>IF($N$323="sníž. přenesená",$J$323,0)</f>
        <v>0</v>
      </c>
      <c r="BI323" s="156">
        <f>IF($N$323="nulová",$J$323,0)</f>
        <v>0</v>
      </c>
      <c r="BJ323" s="89" t="s">
        <v>21</v>
      </c>
      <c r="BK323" s="156">
        <f>ROUND($I$323*$H$323,2)</f>
        <v>0</v>
      </c>
      <c r="BL323" s="89" t="s">
        <v>158</v>
      </c>
      <c r="BM323" s="89" t="s">
        <v>903</v>
      </c>
    </row>
    <row r="324" spans="2:65" s="6" customFormat="1" ht="16.5" customHeight="1" x14ac:dyDescent="0.3">
      <c r="B324" s="23"/>
      <c r="C324" s="24"/>
      <c r="D324" s="157" t="s">
        <v>159</v>
      </c>
      <c r="E324" s="24"/>
      <c r="F324" s="158" t="s">
        <v>1431</v>
      </c>
      <c r="G324" s="24"/>
      <c r="H324" s="24"/>
      <c r="J324" s="24"/>
      <c r="K324" s="24"/>
      <c r="L324" s="43"/>
      <c r="M324" s="56"/>
      <c r="N324" s="24"/>
      <c r="O324" s="24"/>
      <c r="P324" s="24"/>
      <c r="Q324" s="24"/>
      <c r="R324" s="24"/>
      <c r="S324" s="24"/>
      <c r="T324" s="57"/>
      <c r="AT324" s="6" t="s">
        <v>159</v>
      </c>
      <c r="AU324" s="6" t="s">
        <v>21</v>
      </c>
    </row>
    <row r="325" spans="2:65" s="6" customFormat="1" ht="26.25" customHeight="1" x14ac:dyDescent="0.3">
      <c r="B325" s="23"/>
      <c r="C325" s="145" t="s">
        <v>260</v>
      </c>
      <c r="D325" s="145" t="s">
        <v>154</v>
      </c>
      <c r="E325" s="146" t="s">
        <v>1432</v>
      </c>
      <c r="F325" s="147" t="s">
        <v>1433</v>
      </c>
      <c r="G325" s="148" t="s">
        <v>157</v>
      </c>
      <c r="H325" s="149">
        <v>10</v>
      </c>
      <c r="I325" s="150"/>
      <c r="J325" s="151">
        <f>ROUND($I$325*$H$325,2)</f>
        <v>0</v>
      </c>
      <c r="K325" s="147"/>
      <c r="L325" s="43"/>
      <c r="M325" s="152"/>
      <c r="N325" s="153" t="s">
        <v>43</v>
      </c>
      <c r="O325" s="24"/>
      <c r="P325" s="154">
        <f>$O$325*$H$325</f>
        <v>0</v>
      </c>
      <c r="Q325" s="154">
        <v>0</v>
      </c>
      <c r="R325" s="154">
        <f>$Q$325*$H$325</f>
        <v>0</v>
      </c>
      <c r="S325" s="154">
        <v>0</v>
      </c>
      <c r="T325" s="155">
        <f>$S$325*$H$325</f>
        <v>0</v>
      </c>
      <c r="AR325" s="89" t="s">
        <v>158</v>
      </c>
      <c r="AT325" s="89" t="s">
        <v>154</v>
      </c>
      <c r="AU325" s="89" t="s">
        <v>21</v>
      </c>
      <c r="AY325" s="6" t="s">
        <v>149</v>
      </c>
      <c r="BE325" s="156">
        <f>IF($N$325="základní",$J$325,0)</f>
        <v>0</v>
      </c>
      <c r="BF325" s="156">
        <f>IF($N$325="snížená",$J$325,0)</f>
        <v>0</v>
      </c>
      <c r="BG325" s="156">
        <f>IF($N$325="zákl. přenesená",$J$325,0)</f>
        <v>0</v>
      </c>
      <c r="BH325" s="156">
        <f>IF($N$325="sníž. přenesená",$J$325,0)</f>
        <v>0</v>
      </c>
      <c r="BI325" s="156">
        <f>IF($N$325="nulová",$J$325,0)</f>
        <v>0</v>
      </c>
      <c r="BJ325" s="89" t="s">
        <v>21</v>
      </c>
      <c r="BK325" s="156">
        <f>ROUND($I$325*$H$325,2)</f>
        <v>0</v>
      </c>
      <c r="BL325" s="89" t="s">
        <v>158</v>
      </c>
      <c r="BM325" s="89" t="s">
        <v>1434</v>
      </c>
    </row>
    <row r="326" spans="2:65" s="6" customFormat="1" ht="16.5" customHeight="1" x14ac:dyDescent="0.3">
      <c r="B326" s="23"/>
      <c r="C326" s="24"/>
      <c r="D326" s="157" t="s">
        <v>159</v>
      </c>
      <c r="E326" s="24"/>
      <c r="F326" s="158" t="s">
        <v>1433</v>
      </c>
      <c r="G326" s="24"/>
      <c r="H326" s="24"/>
      <c r="J326" s="24"/>
      <c r="K326" s="24"/>
      <c r="L326" s="43"/>
      <c r="M326" s="56"/>
      <c r="N326" s="24"/>
      <c r="O326" s="24"/>
      <c r="P326" s="24"/>
      <c r="Q326" s="24"/>
      <c r="R326" s="24"/>
      <c r="S326" s="24"/>
      <c r="T326" s="57"/>
      <c r="AT326" s="6" t="s">
        <v>159</v>
      </c>
      <c r="AU326" s="6" t="s">
        <v>21</v>
      </c>
    </row>
    <row r="327" spans="2:65" s="6" customFormat="1" ht="15.75" customHeight="1" x14ac:dyDescent="0.3">
      <c r="B327" s="23"/>
      <c r="C327" s="145" t="s">
        <v>263</v>
      </c>
      <c r="D327" s="145" t="s">
        <v>154</v>
      </c>
      <c r="E327" s="146" t="s">
        <v>1435</v>
      </c>
      <c r="F327" s="147" t="s">
        <v>1436</v>
      </c>
      <c r="G327" s="148" t="s">
        <v>157</v>
      </c>
      <c r="H327" s="149">
        <v>8</v>
      </c>
      <c r="I327" s="150"/>
      <c r="J327" s="151">
        <f>ROUND($I$327*$H$327,2)</f>
        <v>0</v>
      </c>
      <c r="K327" s="147"/>
      <c r="L327" s="43"/>
      <c r="M327" s="152"/>
      <c r="N327" s="153" t="s">
        <v>43</v>
      </c>
      <c r="O327" s="24"/>
      <c r="P327" s="154">
        <f>$O$327*$H$327</f>
        <v>0</v>
      </c>
      <c r="Q327" s="154">
        <v>0</v>
      </c>
      <c r="R327" s="154">
        <f>$Q$327*$H$327</f>
        <v>0</v>
      </c>
      <c r="S327" s="154">
        <v>0</v>
      </c>
      <c r="T327" s="155">
        <f>$S$327*$H$327</f>
        <v>0</v>
      </c>
      <c r="AR327" s="89" t="s">
        <v>158</v>
      </c>
      <c r="AT327" s="89" t="s">
        <v>154</v>
      </c>
      <c r="AU327" s="89" t="s">
        <v>21</v>
      </c>
      <c r="AY327" s="6" t="s">
        <v>149</v>
      </c>
      <c r="BE327" s="156">
        <f>IF($N$327="základní",$J$327,0)</f>
        <v>0</v>
      </c>
      <c r="BF327" s="156">
        <f>IF($N$327="snížená",$J$327,0)</f>
        <v>0</v>
      </c>
      <c r="BG327" s="156">
        <f>IF($N$327="zákl. přenesená",$J$327,0)</f>
        <v>0</v>
      </c>
      <c r="BH327" s="156">
        <f>IF($N$327="sníž. přenesená",$J$327,0)</f>
        <v>0</v>
      </c>
      <c r="BI327" s="156">
        <f>IF($N$327="nulová",$J$327,0)</f>
        <v>0</v>
      </c>
      <c r="BJ327" s="89" t="s">
        <v>21</v>
      </c>
      <c r="BK327" s="156">
        <f>ROUND($I$327*$H$327,2)</f>
        <v>0</v>
      </c>
      <c r="BL327" s="89" t="s">
        <v>158</v>
      </c>
      <c r="BM327" s="89" t="s">
        <v>907</v>
      </c>
    </row>
    <row r="328" spans="2:65" s="6" customFormat="1" ht="16.5" customHeight="1" x14ac:dyDescent="0.3">
      <c r="B328" s="23"/>
      <c r="C328" s="24"/>
      <c r="D328" s="157" t="s">
        <v>159</v>
      </c>
      <c r="E328" s="24"/>
      <c r="F328" s="158" t="s">
        <v>1436</v>
      </c>
      <c r="G328" s="24"/>
      <c r="H328" s="24"/>
      <c r="J328" s="24"/>
      <c r="K328" s="24"/>
      <c r="L328" s="43"/>
      <c r="M328" s="56"/>
      <c r="N328" s="24"/>
      <c r="O328" s="24"/>
      <c r="P328" s="24"/>
      <c r="Q328" s="24"/>
      <c r="R328" s="24"/>
      <c r="S328" s="24"/>
      <c r="T328" s="57"/>
      <c r="AT328" s="6" t="s">
        <v>159</v>
      </c>
      <c r="AU328" s="6" t="s">
        <v>21</v>
      </c>
    </row>
    <row r="329" spans="2:65" s="6" customFormat="1" ht="26.25" customHeight="1" x14ac:dyDescent="0.3">
      <c r="B329" s="23"/>
      <c r="C329" s="145" t="s">
        <v>267</v>
      </c>
      <c r="D329" s="145" t="s">
        <v>154</v>
      </c>
      <c r="E329" s="146" t="s">
        <v>1437</v>
      </c>
      <c r="F329" s="147" t="s">
        <v>1438</v>
      </c>
      <c r="G329" s="148" t="s">
        <v>157</v>
      </c>
      <c r="H329" s="149">
        <v>8</v>
      </c>
      <c r="I329" s="150"/>
      <c r="J329" s="151">
        <f>ROUND($I$329*$H$329,2)</f>
        <v>0</v>
      </c>
      <c r="K329" s="147"/>
      <c r="L329" s="43"/>
      <c r="M329" s="152"/>
      <c r="N329" s="153" t="s">
        <v>43</v>
      </c>
      <c r="O329" s="24"/>
      <c r="P329" s="154">
        <f>$O$329*$H$329</f>
        <v>0</v>
      </c>
      <c r="Q329" s="154">
        <v>0</v>
      </c>
      <c r="R329" s="154">
        <f>$Q$329*$H$329</f>
        <v>0</v>
      </c>
      <c r="S329" s="154">
        <v>0</v>
      </c>
      <c r="T329" s="155">
        <f>$S$329*$H$329</f>
        <v>0</v>
      </c>
      <c r="AR329" s="89" t="s">
        <v>158</v>
      </c>
      <c r="AT329" s="89" t="s">
        <v>154</v>
      </c>
      <c r="AU329" s="89" t="s">
        <v>21</v>
      </c>
      <c r="AY329" s="6" t="s">
        <v>149</v>
      </c>
      <c r="BE329" s="156">
        <f>IF($N$329="základní",$J$329,0)</f>
        <v>0</v>
      </c>
      <c r="BF329" s="156">
        <f>IF($N$329="snížená",$J$329,0)</f>
        <v>0</v>
      </c>
      <c r="BG329" s="156">
        <f>IF($N$329="zákl. přenesená",$J$329,0)</f>
        <v>0</v>
      </c>
      <c r="BH329" s="156">
        <f>IF($N$329="sníž. přenesená",$J$329,0)</f>
        <v>0</v>
      </c>
      <c r="BI329" s="156">
        <f>IF($N$329="nulová",$J$329,0)</f>
        <v>0</v>
      </c>
      <c r="BJ329" s="89" t="s">
        <v>21</v>
      </c>
      <c r="BK329" s="156">
        <f>ROUND($I$329*$H$329,2)</f>
        <v>0</v>
      </c>
      <c r="BL329" s="89" t="s">
        <v>158</v>
      </c>
      <c r="BM329" s="89" t="s">
        <v>911</v>
      </c>
    </row>
    <row r="330" spans="2:65" s="6" customFormat="1" ht="16.5" customHeight="1" x14ac:dyDescent="0.3">
      <c r="B330" s="23"/>
      <c r="C330" s="24"/>
      <c r="D330" s="157" t="s">
        <v>159</v>
      </c>
      <c r="E330" s="24"/>
      <c r="F330" s="158" t="s">
        <v>1438</v>
      </c>
      <c r="G330" s="24"/>
      <c r="H330" s="24"/>
      <c r="J330" s="24"/>
      <c r="K330" s="24"/>
      <c r="L330" s="43"/>
      <c r="M330" s="56"/>
      <c r="N330" s="24"/>
      <c r="O330" s="24"/>
      <c r="P330" s="24"/>
      <c r="Q330" s="24"/>
      <c r="R330" s="24"/>
      <c r="S330" s="24"/>
      <c r="T330" s="57"/>
      <c r="AT330" s="6" t="s">
        <v>159</v>
      </c>
      <c r="AU330" s="6" t="s">
        <v>21</v>
      </c>
    </row>
    <row r="331" spans="2:65" s="6" customFormat="1" ht="15.75" customHeight="1" x14ac:dyDescent="0.3">
      <c r="B331" s="23"/>
      <c r="C331" s="145" t="s">
        <v>273</v>
      </c>
      <c r="D331" s="145" t="s">
        <v>154</v>
      </c>
      <c r="E331" s="146" t="s">
        <v>1439</v>
      </c>
      <c r="F331" s="147" t="s">
        <v>1440</v>
      </c>
      <c r="G331" s="148" t="s">
        <v>157</v>
      </c>
      <c r="H331" s="149">
        <v>2</v>
      </c>
      <c r="I331" s="150"/>
      <c r="J331" s="151">
        <f>ROUND($I$331*$H$331,2)</f>
        <v>0</v>
      </c>
      <c r="K331" s="147"/>
      <c r="L331" s="43"/>
      <c r="M331" s="152"/>
      <c r="N331" s="153" t="s">
        <v>43</v>
      </c>
      <c r="O331" s="24"/>
      <c r="P331" s="154">
        <f>$O$331*$H$331</f>
        <v>0</v>
      </c>
      <c r="Q331" s="154">
        <v>0</v>
      </c>
      <c r="R331" s="154">
        <f>$Q$331*$H$331</f>
        <v>0</v>
      </c>
      <c r="S331" s="154">
        <v>0</v>
      </c>
      <c r="T331" s="155">
        <f>$S$331*$H$331</f>
        <v>0</v>
      </c>
      <c r="AR331" s="89" t="s">
        <v>158</v>
      </c>
      <c r="AT331" s="89" t="s">
        <v>154</v>
      </c>
      <c r="AU331" s="89" t="s">
        <v>21</v>
      </c>
      <c r="AY331" s="6" t="s">
        <v>149</v>
      </c>
      <c r="BE331" s="156">
        <f>IF($N$331="základní",$J$331,0)</f>
        <v>0</v>
      </c>
      <c r="BF331" s="156">
        <f>IF($N$331="snížená",$J$331,0)</f>
        <v>0</v>
      </c>
      <c r="BG331" s="156">
        <f>IF($N$331="zákl. přenesená",$J$331,0)</f>
        <v>0</v>
      </c>
      <c r="BH331" s="156">
        <f>IF($N$331="sníž. přenesená",$J$331,0)</f>
        <v>0</v>
      </c>
      <c r="BI331" s="156">
        <f>IF($N$331="nulová",$J$331,0)</f>
        <v>0</v>
      </c>
      <c r="BJ331" s="89" t="s">
        <v>21</v>
      </c>
      <c r="BK331" s="156">
        <f>ROUND($I$331*$H$331,2)</f>
        <v>0</v>
      </c>
      <c r="BL331" s="89" t="s">
        <v>158</v>
      </c>
      <c r="BM331" s="89" t="s">
        <v>917</v>
      </c>
    </row>
    <row r="332" spans="2:65" s="6" customFormat="1" ht="16.5" customHeight="1" x14ac:dyDescent="0.3">
      <c r="B332" s="23"/>
      <c r="C332" s="24"/>
      <c r="D332" s="157" t="s">
        <v>159</v>
      </c>
      <c r="E332" s="24"/>
      <c r="F332" s="158" t="s">
        <v>1440</v>
      </c>
      <c r="G332" s="24"/>
      <c r="H332" s="24"/>
      <c r="J332" s="24"/>
      <c r="K332" s="24"/>
      <c r="L332" s="43"/>
      <c r="M332" s="56"/>
      <c r="N332" s="24"/>
      <c r="O332" s="24"/>
      <c r="P332" s="24"/>
      <c r="Q332" s="24"/>
      <c r="R332" s="24"/>
      <c r="S332" s="24"/>
      <c r="T332" s="57"/>
      <c r="AT332" s="6" t="s">
        <v>159</v>
      </c>
      <c r="AU332" s="6" t="s">
        <v>21</v>
      </c>
    </row>
    <row r="333" spans="2:65" s="6" customFormat="1" ht="26.25" customHeight="1" x14ac:dyDescent="0.3">
      <c r="B333" s="23"/>
      <c r="C333" s="145" t="s">
        <v>279</v>
      </c>
      <c r="D333" s="145" t="s">
        <v>154</v>
      </c>
      <c r="E333" s="146" t="s">
        <v>1441</v>
      </c>
      <c r="F333" s="147" t="s">
        <v>1442</v>
      </c>
      <c r="G333" s="148" t="s">
        <v>157</v>
      </c>
      <c r="H333" s="149">
        <v>2</v>
      </c>
      <c r="I333" s="150"/>
      <c r="J333" s="151">
        <f>ROUND($I$333*$H$333,2)</f>
        <v>0</v>
      </c>
      <c r="K333" s="147"/>
      <c r="L333" s="43"/>
      <c r="M333" s="152"/>
      <c r="N333" s="153" t="s">
        <v>43</v>
      </c>
      <c r="O333" s="24"/>
      <c r="P333" s="154">
        <f>$O$333*$H$333</f>
        <v>0</v>
      </c>
      <c r="Q333" s="154">
        <v>0</v>
      </c>
      <c r="R333" s="154">
        <f>$Q$333*$H$333</f>
        <v>0</v>
      </c>
      <c r="S333" s="154">
        <v>0</v>
      </c>
      <c r="T333" s="155">
        <f>$S$333*$H$333</f>
        <v>0</v>
      </c>
      <c r="AR333" s="89" t="s">
        <v>158</v>
      </c>
      <c r="AT333" s="89" t="s">
        <v>154</v>
      </c>
      <c r="AU333" s="89" t="s">
        <v>21</v>
      </c>
      <c r="AY333" s="6" t="s">
        <v>149</v>
      </c>
      <c r="BE333" s="156">
        <f>IF($N$333="základní",$J$333,0)</f>
        <v>0</v>
      </c>
      <c r="BF333" s="156">
        <f>IF($N$333="snížená",$J$333,0)</f>
        <v>0</v>
      </c>
      <c r="BG333" s="156">
        <f>IF($N$333="zákl. přenesená",$J$333,0)</f>
        <v>0</v>
      </c>
      <c r="BH333" s="156">
        <f>IF($N$333="sníž. přenesená",$J$333,0)</f>
        <v>0</v>
      </c>
      <c r="BI333" s="156">
        <f>IF($N$333="nulová",$J$333,0)</f>
        <v>0</v>
      </c>
      <c r="BJ333" s="89" t="s">
        <v>21</v>
      </c>
      <c r="BK333" s="156">
        <f>ROUND($I$333*$H$333,2)</f>
        <v>0</v>
      </c>
      <c r="BL333" s="89" t="s">
        <v>158</v>
      </c>
      <c r="BM333" s="89" t="s">
        <v>921</v>
      </c>
    </row>
    <row r="334" spans="2:65" s="6" customFormat="1" ht="16.5" customHeight="1" x14ac:dyDescent="0.3">
      <c r="B334" s="23"/>
      <c r="C334" s="24"/>
      <c r="D334" s="157" t="s">
        <v>159</v>
      </c>
      <c r="E334" s="24"/>
      <c r="F334" s="158" t="s">
        <v>1442</v>
      </c>
      <c r="G334" s="24"/>
      <c r="H334" s="24"/>
      <c r="J334" s="24"/>
      <c r="K334" s="24"/>
      <c r="L334" s="43"/>
      <c r="M334" s="56"/>
      <c r="N334" s="24"/>
      <c r="O334" s="24"/>
      <c r="P334" s="24"/>
      <c r="Q334" s="24"/>
      <c r="R334" s="24"/>
      <c r="S334" s="24"/>
      <c r="T334" s="57"/>
      <c r="AT334" s="6" t="s">
        <v>159</v>
      </c>
      <c r="AU334" s="6" t="s">
        <v>21</v>
      </c>
    </row>
    <row r="335" spans="2:65" s="6" customFormat="1" ht="27" customHeight="1" x14ac:dyDescent="0.3">
      <c r="B335" s="23"/>
      <c r="C335" s="145" t="s">
        <v>283</v>
      </c>
      <c r="D335" s="145" t="s">
        <v>154</v>
      </c>
      <c r="E335" s="146" t="s">
        <v>1443</v>
      </c>
      <c r="F335" s="147" t="s">
        <v>1444</v>
      </c>
      <c r="G335" s="148" t="s">
        <v>157</v>
      </c>
      <c r="H335" s="149">
        <v>6</v>
      </c>
      <c r="I335" s="150"/>
      <c r="J335" s="151">
        <f>ROUND($I$335*$H$335,2)</f>
        <v>0</v>
      </c>
      <c r="K335" s="147"/>
      <c r="L335" s="43"/>
      <c r="M335" s="152"/>
      <c r="N335" s="153" t="s">
        <v>43</v>
      </c>
      <c r="O335" s="24"/>
      <c r="P335" s="154">
        <f>$O$335*$H$335</f>
        <v>0</v>
      </c>
      <c r="Q335" s="154">
        <v>0</v>
      </c>
      <c r="R335" s="154">
        <f>$Q$335*$H$335</f>
        <v>0</v>
      </c>
      <c r="S335" s="154">
        <v>0</v>
      </c>
      <c r="T335" s="155">
        <f>$S$335*$H$335</f>
        <v>0</v>
      </c>
      <c r="AR335" s="89" t="s">
        <v>158</v>
      </c>
      <c r="AT335" s="89" t="s">
        <v>154</v>
      </c>
      <c r="AU335" s="89" t="s">
        <v>21</v>
      </c>
      <c r="AY335" s="6" t="s">
        <v>149</v>
      </c>
      <c r="BE335" s="156">
        <f>IF($N$335="základní",$J$335,0)</f>
        <v>0</v>
      </c>
      <c r="BF335" s="156">
        <f>IF($N$335="snížená",$J$335,0)</f>
        <v>0</v>
      </c>
      <c r="BG335" s="156">
        <f>IF($N$335="zákl. přenesená",$J$335,0)</f>
        <v>0</v>
      </c>
      <c r="BH335" s="156">
        <f>IF($N$335="sníž. přenesená",$J$335,0)</f>
        <v>0</v>
      </c>
      <c r="BI335" s="156">
        <f>IF($N$335="nulová",$J$335,0)</f>
        <v>0</v>
      </c>
      <c r="BJ335" s="89" t="s">
        <v>21</v>
      </c>
      <c r="BK335" s="156">
        <f>ROUND($I$335*$H$335,2)</f>
        <v>0</v>
      </c>
      <c r="BL335" s="89" t="s">
        <v>158</v>
      </c>
      <c r="BM335" s="89" t="s">
        <v>927</v>
      </c>
    </row>
    <row r="336" spans="2:65" s="6" customFormat="1" ht="16.5" customHeight="1" x14ac:dyDescent="0.3">
      <c r="B336" s="23"/>
      <c r="C336" s="24"/>
      <c r="D336" s="157" t="s">
        <v>159</v>
      </c>
      <c r="E336" s="24"/>
      <c r="F336" s="158" t="s">
        <v>1444</v>
      </c>
      <c r="G336" s="24"/>
      <c r="H336" s="24"/>
      <c r="J336" s="24"/>
      <c r="K336" s="24"/>
      <c r="L336" s="43"/>
      <c r="M336" s="56"/>
      <c r="N336" s="24"/>
      <c r="O336" s="24"/>
      <c r="P336" s="24"/>
      <c r="Q336" s="24"/>
      <c r="R336" s="24"/>
      <c r="S336" s="24"/>
      <c r="T336" s="57"/>
      <c r="AT336" s="6" t="s">
        <v>159</v>
      </c>
      <c r="AU336" s="6" t="s">
        <v>21</v>
      </c>
    </row>
    <row r="337" spans="2:65" s="6" customFormat="1" ht="27" customHeight="1" x14ac:dyDescent="0.3">
      <c r="B337" s="23"/>
      <c r="C337" s="145" t="s">
        <v>287</v>
      </c>
      <c r="D337" s="145" t="s">
        <v>154</v>
      </c>
      <c r="E337" s="146" t="s">
        <v>1445</v>
      </c>
      <c r="F337" s="147" t="s">
        <v>1446</v>
      </c>
      <c r="G337" s="148" t="s">
        <v>157</v>
      </c>
      <c r="H337" s="149">
        <v>2</v>
      </c>
      <c r="I337" s="150"/>
      <c r="J337" s="151">
        <f>ROUND($I$337*$H$337,2)</f>
        <v>0</v>
      </c>
      <c r="K337" s="147"/>
      <c r="L337" s="43"/>
      <c r="M337" s="152"/>
      <c r="N337" s="153" t="s">
        <v>43</v>
      </c>
      <c r="O337" s="24"/>
      <c r="P337" s="154">
        <f>$O$337*$H$337</f>
        <v>0</v>
      </c>
      <c r="Q337" s="154">
        <v>0</v>
      </c>
      <c r="R337" s="154">
        <f>$Q$337*$H$337</f>
        <v>0</v>
      </c>
      <c r="S337" s="154">
        <v>0</v>
      </c>
      <c r="T337" s="155">
        <f>$S$337*$H$337</f>
        <v>0</v>
      </c>
      <c r="AR337" s="89" t="s">
        <v>158</v>
      </c>
      <c r="AT337" s="89" t="s">
        <v>154</v>
      </c>
      <c r="AU337" s="89" t="s">
        <v>21</v>
      </c>
      <c r="AY337" s="6" t="s">
        <v>149</v>
      </c>
      <c r="BE337" s="156">
        <f>IF($N$337="základní",$J$337,0)</f>
        <v>0</v>
      </c>
      <c r="BF337" s="156">
        <f>IF($N$337="snížená",$J$337,0)</f>
        <v>0</v>
      </c>
      <c r="BG337" s="156">
        <f>IF($N$337="zákl. přenesená",$J$337,0)</f>
        <v>0</v>
      </c>
      <c r="BH337" s="156">
        <f>IF($N$337="sníž. přenesená",$J$337,0)</f>
        <v>0</v>
      </c>
      <c r="BI337" s="156">
        <f>IF($N$337="nulová",$J$337,0)</f>
        <v>0</v>
      </c>
      <c r="BJ337" s="89" t="s">
        <v>21</v>
      </c>
      <c r="BK337" s="156">
        <f>ROUND($I$337*$H$337,2)</f>
        <v>0</v>
      </c>
      <c r="BL337" s="89" t="s">
        <v>158</v>
      </c>
      <c r="BM337" s="89" t="s">
        <v>935</v>
      </c>
    </row>
    <row r="338" spans="2:65" s="6" customFormat="1" ht="16.5" customHeight="1" x14ac:dyDescent="0.3">
      <c r="B338" s="23"/>
      <c r="C338" s="24"/>
      <c r="D338" s="157" t="s">
        <v>159</v>
      </c>
      <c r="E338" s="24"/>
      <c r="F338" s="158" t="s">
        <v>1446</v>
      </c>
      <c r="G338" s="24"/>
      <c r="H338" s="24"/>
      <c r="J338" s="24"/>
      <c r="K338" s="24"/>
      <c r="L338" s="43"/>
      <c r="M338" s="56"/>
      <c r="N338" s="24"/>
      <c r="O338" s="24"/>
      <c r="P338" s="24"/>
      <c r="Q338" s="24"/>
      <c r="R338" s="24"/>
      <c r="S338" s="24"/>
      <c r="T338" s="57"/>
      <c r="AT338" s="6" t="s">
        <v>159</v>
      </c>
      <c r="AU338" s="6" t="s">
        <v>21</v>
      </c>
    </row>
    <row r="339" spans="2:65" s="6" customFormat="1" ht="15.75" customHeight="1" x14ac:dyDescent="0.3">
      <c r="B339" s="23"/>
      <c r="C339" s="145" t="s">
        <v>290</v>
      </c>
      <c r="D339" s="145" t="s">
        <v>154</v>
      </c>
      <c r="E339" s="146" t="s">
        <v>1447</v>
      </c>
      <c r="F339" s="147" t="s">
        <v>1448</v>
      </c>
      <c r="G339" s="148" t="s">
        <v>157</v>
      </c>
      <c r="H339" s="149">
        <v>2</v>
      </c>
      <c r="I339" s="150"/>
      <c r="J339" s="151">
        <f>ROUND($I$339*$H$339,2)</f>
        <v>0</v>
      </c>
      <c r="K339" s="147"/>
      <c r="L339" s="43"/>
      <c r="M339" s="152"/>
      <c r="N339" s="153" t="s">
        <v>43</v>
      </c>
      <c r="O339" s="24"/>
      <c r="P339" s="154">
        <f>$O$339*$H$339</f>
        <v>0</v>
      </c>
      <c r="Q339" s="154">
        <v>0</v>
      </c>
      <c r="R339" s="154">
        <f>$Q$339*$H$339</f>
        <v>0</v>
      </c>
      <c r="S339" s="154">
        <v>0</v>
      </c>
      <c r="T339" s="155">
        <f>$S$339*$H$339</f>
        <v>0</v>
      </c>
      <c r="AR339" s="89" t="s">
        <v>158</v>
      </c>
      <c r="AT339" s="89" t="s">
        <v>154</v>
      </c>
      <c r="AU339" s="89" t="s">
        <v>21</v>
      </c>
      <c r="AY339" s="6" t="s">
        <v>149</v>
      </c>
      <c r="BE339" s="156">
        <f>IF($N$339="základní",$J$339,0)</f>
        <v>0</v>
      </c>
      <c r="BF339" s="156">
        <f>IF($N$339="snížená",$J$339,0)</f>
        <v>0</v>
      </c>
      <c r="BG339" s="156">
        <f>IF($N$339="zákl. přenesená",$J$339,0)</f>
        <v>0</v>
      </c>
      <c r="BH339" s="156">
        <f>IF($N$339="sníž. přenesená",$J$339,0)</f>
        <v>0</v>
      </c>
      <c r="BI339" s="156">
        <f>IF($N$339="nulová",$J$339,0)</f>
        <v>0</v>
      </c>
      <c r="BJ339" s="89" t="s">
        <v>21</v>
      </c>
      <c r="BK339" s="156">
        <f>ROUND($I$339*$H$339,2)</f>
        <v>0</v>
      </c>
      <c r="BL339" s="89" t="s">
        <v>158</v>
      </c>
      <c r="BM339" s="89" t="s">
        <v>941</v>
      </c>
    </row>
    <row r="340" spans="2:65" s="6" customFormat="1" ht="16.5" customHeight="1" x14ac:dyDescent="0.3">
      <c r="B340" s="23"/>
      <c r="C340" s="24"/>
      <c r="D340" s="157" t="s">
        <v>159</v>
      </c>
      <c r="E340" s="24"/>
      <c r="F340" s="158" t="s">
        <v>1448</v>
      </c>
      <c r="G340" s="24"/>
      <c r="H340" s="24"/>
      <c r="J340" s="24"/>
      <c r="K340" s="24"/>
      <c r="L340" s="43"/>
      <c r="M340" s="56"/>
      <c r="N340" s="24"/>
      <c r="O340" s="24"/>
      <c r="P340" s="24"/>
      <c r="Q340" s="24"/>
      <c r="R340" s="24"/>
      <c r="S340" s="24"/>
      <c r="T340" s="57"/>
      <c r="AT340" s="6" t="s">
        <v>159</v>
      </c>
      <c r="AU340" s="6" t="s">
        <v>21</v>
      </c>
    </row>
    <row r="341" spans="2:65" s="6" customFormat="1" ht="15.75" customHeight="1" x14ac:dyDescent="0.3">
      <c r="B341" s="23"/>
      <c r="C341" s="145" t="s">
        <v>293</v>
      </c>
      <c r="D341" s="145" t="s">
        <v>154</v>
      </c>
      <c r="E341" s="146" t="s">
        <v>1449</v>
      </c>
      <c r="F341" s="147" t="s">
        <v>1450</v>
      </c>
      <c r="G341" s="148" t="s">
        <v>157</v>
      </c>
      <c r="H341" s="149">
        <v>1</v>
      </c>
      <c r="I341" s="150"/>
      <c r="J341" s="151">
        <f>ROUND($I$341*$H$341,2)</f>
        <v>0</v>
      </c>
      <c r="K341" s="147"/>
      <c r="L341" s="43"/>
      <c r="M341" s="152"/>
      <c r="N341" s="153" t="s">
        <v>43</v>
      </c>
      <c r="O341" s="24"/>
      <c r="P341" s="154">
        <f>$O$341*$H$341</f>
        <v>0</v>
      </c>
      <c r="Q341" s="154">
        <v>0</v>
      </c>
      <c r="R341" s="154">
        <f>$Q$341*$H$341</f>
        <v>0</v>
      </c>
      <c r="S341" s="154">
        <v>0</v>
      </c>
      <c r="T341" s="155">
        <f>$S$341*$H$341</f>
        <v>0</v>
      </c>
      <c r="AR341" s="89" t="s">
        <v>158</v>
      </c>
      <c r="AT341" s="89" t="s">
        <v>154</v>
      </c>
      <c r="AU341" s="89" t="s">
        <v>21</v>
      </c>
      <c r="AY341" s="6" t="s">
        <v>149</v>
      </c>
      <c r="BE341" s="156">
        <f>IF($N$341="základní",$J$341,0)</f>
        <v>0</v>
      </c>
      <c r="BF341" s="156">
        <f>IF($N$341="snížená",$J$341,0)</f>
        <v>0</v>
      </c>
      <c r="BG341" s="156">
        <f>IF($N$341="zákl. přenesená",$J$341,0)</f>
        <v>0</v>
      </c>
      <c r="BH341" s="156">
        <f>IF($N$341="sníž. přenesená",$J$341,0)</f>
        <v>0</v>
      </c>
      <c r="BI341" s="156">
        <f>IF($N$341="nulová",$J$341,0)</f>
        <v>0</v>
      </c>
      <c r="BJ341" s="89" t="s">
        <v>21</v>
      </c>
      <c r="BK341" s="156">
        <f>ROUND($I$341*$H$341,2)</f>
        <v>0</v>
      </c>
      <c r="BL341" s="89" t="s">
        <v>158</v>
      </c>
      <c r="BM341" s="89" t="s">
        <v>945</v>
      </c>
    </row>
    <row r="342" spans="2:65" s="6" customFormat="1" ht="16.5" customHeight="1" x14ac:dyDescent="0.3">
      <c r="B342" s="23"/>
      <c r="C342" s="24"/>
      <c r="D342" s="157" t="s">
        <v>159</v>
      </c>
      <c r="E342" s="24"/>
      <c r="F342" s="158" t="s">
        <v>1450</v>
      </c>
      <c r="G342" s="24"/>
      <c r="H342" s="24"/>
      <c r="J342" s="24"/>
      <c r="K342" s="24"/>
      <c r="L342" s="43"/>
      <c r="M342" s="56"/>
      <c r="N342" s="24"/>
      <c r="O342" s="24"/>
      <c r="P342" s="24"/>
      <c r="Q342" s="24"/>
      <c r="R342" s="24"/>
      <c r="S342" s="24"/>
      <c r="T342" s="57"/>
      <c r="AT342" s="6" t="s">
        <v>159</v>
      </c>
      <c r="AU342" s="6" t="s">
        <v>21</v>
      </c>
    </row>
    <row r="343" spans="2:65" s="6" customFormat="1" ht="15.75" customHeight="1" x14ac:dyDescent="0.3">
      <c r="B343" s="23"/>
      <c r="C343" s="145" t="s">
        <v>297</v>
      </c>
      <c r="D343" s="145" t="s">
        <v>154</v>
      </c>
      <c r="E343" s="146" t="s">
        <v>1451</v>
      </c>
      <c r="F343" s="147" t="s">
        <v>1452</v>
      </c>
      <c r="G343" s="148" t="s">
        <v>157</v>
      </c>
      <c r="H343" s="149">
        <v>1</v>
      </c>
      <c r="I343" s="150"/>
      <c r="J343" s="151">
        <f>ROUND($I$343*$H$343,2)</f>
        <v>0</v>
      </c>
      <c r="K343" s="147"/>
      <c r="L343" s="43"/>
      <c r="M343" s="152"/>
      <c r="N343" s="153" t="s">
        <v>43</v>
      </c>
      <c r="O343" s="24"/>
      <c r="P343" s="154">
        <f>$O$343*$H$343</f>
        <v>0</v>
      </c>
      <c r="Q343" s="154">
        <v>0</v>
      </c>
      <c r="R343" s="154">
        <f>$Q$343*$H$343</f>
        <v>0</v>
      </c>
      <c r="S343" s="154">
        <v>0</v>
      </c>
      <c r="T343" s="155">
        <f>$S$343*$H$343</f>
        <v>0</v>
      </c>
      <c r="AR343" s="89" t="s">
        <v>158</v>
      </c>
      <c r="AT343" s="89" t="s">
        <v>154</v>
      </c>
      <c r="AU343" s="89" t="s">
        <v>21</v>
      </c>
      <c r="AY343" s="6" t="s">
        <v>149</v>
      </c>
      <c r="BE343" s="156">
        <f>IF($N$343="základní",$J$343,0)</f>
        <v>0</v>
      </c>
      <c r="BF343" s="156">
        <f>IF($N$343="snížená",$J$343,0)</f>
        <v>0</v>
      </c>
      <c r="BG343" s="156">
        <f>IF($N$343="zákl. přenesená",$J$343,0)</f>
        <v>0</v>
      </c>
      <c r="BH343" s="156">
        <f>IF($N$343="sníž. přenesená",$J$343,0)</f>
        <v>0</v>
      </c>
      <c r="BI343" s="156">
        <f>IF($N$343="nulová",$J$343,0)</f>
        <v>0</v>
      </c>
      <c r="BJ343" s="89" t="s">
        <v>21</v>
      </c>
      <c r="BK343" s="156">
        <f>ROUND($I$343*$H$343,2)</f>
        <v>0</v>
      </c>
      <c r="BL343" s="89" t="s">
        <v>158</v>
      </c>
      <c r="BM343" s="89" t="s">
        <v>953</v>
      </c>
    </row>
    <row r="344" spans="2:65" s="6" customFormat="1" ht="16.5" customHeight="1" x14ac:dyDescent="0.3">
      <c r="B344" s="23"/>
      <c r="C344" s="24"/>
      <c r="D344" s="157" t="s">
        <v>159</v>
      </c>
      <c r="E344" s="24"/>
      <c r="F344" s="158" t="s">
        <v>1452</v>
      </c>
      <c r="G344" s="24"/>
      <c r="H344" s="24"/>
      <c r="J344" s="24"/>
      <c r="K344" s="24"/>
      <c r="L344" s="43"/>
      <c r="M344" s="56"/>
      <c r="N344" s="24"/>
      <c r="O344" s="24"/>
      <c r="P344" s="24"/>
      <c r="Q344" s="24"/>
      <c r="R344" s="24"/>
      <c r="S344" s="24"/>
      <c r="T344" s="57"/>
      <c r="AT344" s="6" t="s">
        <v>159</v>
      </c>
      <c r="AU344" s="6" t="s">
        <v>21</v>
      </c>
    </row>
    <row r="345" spans="2:65" s="6" customFormat="1" ht="15.75" customHeight="1" x14ac:dyDescent="0.3">
      <c r="B345" s="23"/>
      <c r="C345" s="145" t="s">
        <v>301</v>
      </c>
      <c r="D345" s="145" t="s">
        <v>154</v>
      </c>
      <c r="E345" s="146" t="s">
        <v>1453</v>
      </c>
      <c r="F345" s="147" t="s">
        <v>1454</v>
      </c>
      <c r="G345" s="148" t="s">
        <v>157</v>
      </c>
      <c r="H345" s="149">
        <v>1</v>
      </c>
      <c r="I345" s="150"/>
      <c r="J345" s="151">
        <f>ROUND($I$345*$H$345,2)</f>
        <v>0</v>
      </c>
      <c r="K345" s="147"/>
      <c r="L345" s="43"/>
      <c r="M345" s="152"/>
      <c r="N345" s="153" t="s">
        <v>43</v>
      </c>
      <c r="O345" s="24"/>
      <c r="P345" s="154">
        <f>$O$345*$H$345</f>
        <v>0</v>
      </c>
      <c r="Q345" s="154">
        <v>0</v>
      </c>
      <c r="R345" s="154">
        <f>$Q$345*$H$345</f>
        <v>0</v>
      </c>
      <c r="S345" s="154">
        <v>0</v>
      </c>
      <c r="T345" s="155">
        <f>$S$345*$H$345</f>
        <v>0</v>
      </c>
      <c r="AR345" s="89" t="s">
        <v>158</v>
      </c>
      <c r="AT345" s="89" t="s">
        <v>154</v>
      </c>
      <c r="AU345" s="89" t="s">
        <v>21</v>
      </c>
      <c r="AY345" s="6" t="s">
        <v>149</v>
      </c>
      <c r="BE345" s="156">
        <f>IF($N$345="základní",$J$345,0)</f>
        <v>0</v>
      </c>
      <c r="BF345" s="156">
        <f>IF($N$345="snížená",$J$345,0)</f>
        <v>0</v>
      </c>
      <c r="BG345" s="156">
        <f>IF($N$345="zákl. přenesená",$J$345,0)</f>
        <v>0</v>
      </c>
      <c r="BH345" s="156">
        <f>IF($N$345="sníž. přenesená",$J$345,0)</f>
        <v>0</v>
      </c>
      <c r="BI345" s="156">
        <f>IF($N$345="nulová",$J$345,0)</f>
        <v>0</v>
      </c>
      <c r="BJ345" s="89" t="s">
        <v>21</v>
      </c>
      <c r="BK345" s="156">
        <f>ROUND($I$345*$H$345,2)</f>
        <v>0</v>
      </c>
      <c r="BL345" s="89" t="s">
        <v>158</v>
      </c>
      <c r="BM345" s="89" t="s">
        <v>1455</v>
      </c>
    </row>
    <row r="346" spans="2:65" s="6" customFormat="1" ht="16.5" customHeight="1" x14ac:dyDescent="0.3">
      <c r="B346" s="23"/>
      <c r="C346" s="24"/>
      <c r="D346" s="157" t="s">
        <v>159</v>
      </c>
      <c r="E346" s="24"/>
      <c r="F346" s="158" t="s">
        <v>1454</v>
      </c>
      <c r="G346" s="24"/>
      <c r="H346" s="24"/>
      <c r="J346" s="24"/>
      <c r="K346" s="24"/>
      <c r="L346" s="43"/>
      <c r="M346" s="56"/>
      <c r="N346" s="24"/>
      <c r="O346" s="24"/>
      <c r="P346" s="24"/>
      <c r="Q346" s="24"/>
      <c r="R346" s="24"/>
      <c r="S346" s="24"/>
      <c r="T346" s="57"/>
      <c r="AT346" s="6" t="s">
        <v>159</v>
      </c>
      <c r="AU346" s="6" t="s">
        <v>21</v>
      </c>
    </row>
    <row r="347" spans="2:65" s="6" customFormat="1" ht="15.75" customHeight="1" x14ac:dyDescent="0.3">
      <c r="B347" s="23"/>
      <c r="C347" s="145" t="s">
        <v>304</v>
      </c>
      <c r="D347" s="145" t="s">
        <v>154</v>
      </c>
      <c r="E347" s="146" t="s">
        <v>1456</v>
      </c>
      <c r="F347" s="147" t="s">
        <v>1457</v>
      </c>
      <c r="G347" s="148" t="s">
        <v>157</v>
      </c>
      <c r="H347" s="149">
        <v>1</v>
      </c>
      <c r="I347" s="150"/>
      <c r="J347" s="151">
        <f>ROUND($I$347*$H$347,2)</f>
        <v>0</v>
      </c>
      <c r="K347" s="147"/>
      <c r="L347" s="43"/>
      <c r="M347" s="152"/>
      <c r="N347" s="153" t="s">
        <v>43</v>
      </c>
      <c r="O347" s="24"/>
      <c r="P347" s="154">
        <f>$O$347*$H$347</f>
        <v>0</v>
      </c>
      <c r="Q347" s="154">
        <v>0</v>
      </c>
      <c r="R347" s="154">
        <f>$Q$347*$H$347</f>
        <v>0</v>
      </c>
      <c r="S347" s="154">
        <v>0</v>
      </c>
      <c r="T347" s="155">
        <f>$S$347*$H$347</f>
        <v>0</v>
      </c>
      <c r="AR347" s="89" t="s">
        <v>158</v>
      </c>
      <c r="AT347" s="89" t="s">
        <v>154</v>
      </c>
      <c r="AU347" s="89" t="s">
        <v>21</v>
      </c>
      <c r="AY347" s="6" t="s">
        <v>149</v>
      </c>
      <c r="BE347" s="156">
        <f>IF($N$347="základní",$J$347,0)</f>
        <v>0</v>
      </c>
      <c r="BF347" s="156">
        <f>IF($N$347="snížená",$J$347,0)</f>
        <v>0</v>
      </c>
      <c r="BG347" s="156">
        <f>IF($N$347="zákl. přenesená",$J$347,0)</f>
        <v>0</v>
      </c>
      <c r="BH347" s="156">
        <f>IF($N$347="sníž. přenesená",$J$347,0)</f>
        <v>0</v>
      </c>
      <c r="BI347" s="156">
        <f>IF($N$347="nulová",$J$347,0)</f>
        <v>0</v>
      </c>
      <c r="BJ347" s="89" t="s">
        <v>21</v>
      </c>
      <c r="BK347" s="156">
        <f>ROUND($I$347*$H$347,2)</f>
        <v>0</v>
      </c>
      <c r="BL347" s="89" t="s">
        <v>158</v>
      </c>
      <c r="BM347" s="89" t="s">
        <v>1458</v>
      </c>
    </row>
    <row r="348" spans="2:65" s="6" customFormat="1" ht="16.5" customHeight="1" x14ac:dyDescent="0.3">
      <c r="B348" s="23"/>
      <c r="C348" s="24"/>
      <c r="D348" s="157" t="s">
        <v>159</v>
      </c>
      <c r="E348" s="24"/>
      <c r="F348" s="158" t="s">
        <v>1457</v>
      </c>
      <c r="G348" s="24"/>
      <c r="H348" s="24"/>
      <c r="J348" s="24"/>
      <c r="K348" s="24"/>
      <c r="L348" s="43"/>
      <c r="M348" s="56"/>
      <c r="N348" s="24"/>
      <c r="O348" s="24"/>
      <c r="P348" s="24"/>
      <c r="Q348" s="24"/>
      <c r="R348" s="24"/>
      <c r="S348" s="24"/>
      <c r="T348" s="57"/>
      <c r="AT348" s="6" t="s">
        <v>159</v>
      </c>
      <c r="AU348" s="6" t="s">
        <v>21</v>
      </c>
    </row>
    <row r="349" spans="2:65" s="6" customFormat="1" ht="15.75" customHeight="1" x14ac:dyDescent="0.3">
      <c r="B349" s="23"/>
      <c r="C349" s="145" t="s">
        <v>307</v>
      </c>
      <c r="D349" s="145" t="s">
        <v>154</v>
      </c>
      <c r="E349" s="146" t="s">
        <v>1459</v>
      </c>
      <c r="F349" s="147" t="s">
        <v>1460</v>
      </c>
      <c r="G349" s="148" t="s">
        <v>157</v>
      </c>
      <c r="H349" s="149">
        <v>4</v>
      </c>
      <c r="I349" s="150"/>
      <c r="J349" s="151">
        <f>ROUND($I$349*$H$349,2)</f>
        <v>0</v>
      </c>
      <c r="K349" s="147"/>
      <c r="L349" s="43"/>
      <c r="M349" s="152"/>
      <c r="N349" s="153" t="s">
        <v>43</v>
      </c>
      <c r="O349" s="24"/>
      <c r="P349" s="154">
        <f>$O$349*$H$349</f>
        <v>0</v>
      </c>
      <c r="Q349" s="154">
        <v>0</v>
      </c>
      <c r="R349" s="154">
        <f>$Q$349*$H$349</f>
        <v>0</v>
      </c>
      <c r="S349" s="154">
        <v>0</v>
      </c>
      <c r="T349" s="155">
        <f>$S$349*$H$349</f>
        <v>0</v>
      </c>
      <c r="AR349" s="89" t="s">
        <v>158</v>
      </c>
      <c r="AT349" s="89" t="s">
        <v>154</v>
      </c>
      <c r="AU349" s="89" t="s">
        <v>21</v>
      </c>
      <c r="AY349" s="6" t="s">
        <v>149</v>
      </c>
      <c r="BE349" s="156">
        <f>IF($N$349="základní",$J$349,0)</f>
        <v>0</v>
      </c>
      <c r="BF349" s="156">
        <f>IF($N$349="snížená",$J$349,0)</f>
        <v>0</v>
      </c>
      <c r="BG349" s="156">
        <f>IF($N$349="zákl. přenesená",$J$349,0)</f>
        <v>0</v>
      </c>
      <c r="BH349" s="156">
        <f>IF($N$349="sníž. přenesená",$J$349,0)</f>
        <v>0</v>
      </c>
      <c r="BI349" s="156">
        <f>IF($N$349="nulová",$J$349,0)</f>
        <v>0</v>
      </c>
      <c r="BJ349" s="89" t="s">
        <v>21</v>
      </c>
      <c r="BK349" s="156">
        <f>ROUND($I$349*$H$349,2)</f>
        <v>0</v>
      </c>
      <c r="BL349" s="89" t="s">
        <v>158</v>
      </c>
      <c r="BM349" s="89" t="s">
        <v>1461</v>
      </c>
    </row>
    <row r="350" spans="2:65" s="6" customFormat="1" ht="16.5" customHeight="1" x14ac:dyDescent="0.3">
      <c r="B350" s="23"/>
      <c r="C350" s="24"/>
      <c r="D350" s="157" t="s">
        <v>159</v>
      </c>
      <c r="E350" s="24"/>
      <c r="F350" s="158" t="s">
        <v>1460</v>
      </c>
      <c r="G350" s="24"/>
      <c r="H350" s="24"/>
      <c r="J350" s="24"/>
      <c r="K350" s="24"/>
      <c r="L350" s="43"/>
      <c r="M350" s="56"/>
      <c r="N350" s="24"/>
      <c r="O350" s="24"/>
      <c r="P350" s="24"/>
      <c r="Q350" s="24"/>
      <c r="R350" s="24"/>
      <c r="S350" s="24"/>
      <c r="T350" s="57"/>
      <c r="AT350" s="6" t="s">
        <v>159</v>
      </c>
      <c r="AU350" s="6" t="s">
        <v>21</v>
      </c>
    </row>
    <row r="351" spans="2:65" s="6" customFormat="1" ht="15.75" customHeight="1" x14ac:dyDescent="0.3">
      <c r="B351" s="23"/>
      <c r="C351" s="145" t="s">
        <v>310</v>
      </c>
      <c r="D351" s="145" t="s">
        <v>154</v>
      </c>
      <c r="E351" s="146" t="s">
        <v>1462</v>
      </c>
      <c r="F351" s="147" t="s">
        <v>1463</v>
      </c>
      <c r="G351" s="148" t="s">
        <v>510</v>
      </c>
      <c r="H351" s="179"/>
      <c r="I351" s="150"/>
      <c r="J351" s="151">
        <f>ROUND($I$351*$H$351,2)</f>
        <v>0</v>
      </c>
      <c r="K351" s="147"/>
      <c r="L351" s="43"/>
      <c r="M351" s="152"/>
      <c r="N351" s="153" t="s">
        <v>43</v>
      </c>
      <c r="O351" s="24"/>
      <c r="P351" s="154">
        <f>$O$351*$H$351</f>
        <v>0</v>
      </c>
      <c r="Q351" s="154">
        <v>0</v>
      </c>
      <c r="R351" s="154">
        <f>$Q$351*$H$351</f>
        <v>0</v>
      </c>
      <c r="S351" s="154">
        <v>0</v>
      </c>
      <c r="T351" s="155">
        <f>$S$351*$H$351</f>
        <v>0</v>
      </c>
      <c r="AR351" s="89" t="s">
        <v>158</v>
      </c>
      <c r="AT351" s="89" t="s">
        <v>154</v>
      </c>
      <c r="AU351" s="89" t="s">
        <v>21</v>
      </c>
      <c r="AY351" s="6" t="s">
        <v>149</v>
      </c>
      <c r="BE351" s="156">
        <f>IF($N$351="základní",$J$351,0)</f>
        <v>0</v>
      </c>
      <c r="BF351" s="156">
        <f>IF($N$351="snížená",$J$351,0)</f>
        <v>0</v>
      </c>
      <c r="BG351" s="156">
        <f>IF($N$351="zákl. přenesená",$J$351,0)</f>
        <v>0</v>
      </c>
      <c r="BH351" s="156">
        <f>IF($N$351="sníž. přenesená",$J$351,0)</f>
        <v>0</v>
      </c>
      <c r="BI351" s="156">
        <f>IF($N$351="nulová",$J$351,0)</f>
        <v>0</v>
      </c>
      <c r="BJ351" s="89" t="s">
        <v>21</v>
      </c>
      <c r="BK351" s="156">
        <f>ROUND($I$351*$H$351,2)</f>
        <v>0</v>
      </c>
      <c r="BL351" s="89" t="s">
        <v>158</v>
      </c>
      <c r="BM351" s="89" t="s">
        <v>1464</v>
      </c>
    </row>
    <row r="352" spans="2:65" s="6" customFormat="1" ht="16.5" customHeight="1" x14ac:dyDescent="0.3">
      <c r="B352" s="23"/>
      <c r="C352" s="24"/>
      <c r="D352" s="157" t="s">
        <v>159</v>
      </c>
      <c r="E352" s="24"/>
      <c r="F352" s="158" t="s">
        <v>1463</v>
      </c>
      <c r="G352" s="24"/>
      <c r="H352" s="24"/>
      <c r="J352" s="24"/>
      <c r="K352" s="24"/>
      <c r="L352" s="43"/>
      <c r="M352" s="56"/>
      <c r="N352" s="24"/>
      <c r="O352" s="24"/>
      <c r="P352" s="24"/>
      <c r="Q352" s="24"/>
      <c r="R352" s="24"/>
      <c r="S352" s="24"/>
      <c r="T352" s="57"/>
      <c r="AT352" s="6" t="s">
        <v>159</v>
      </c>
      <c r="AU352" s="6" t="s">
        <v>21</v>
      </c>
    </row>
    <row r="353" spans="2:65" s="132" customFormat="1" ht="37.5" customHeight="1" x14ac:dyDescent="0.35">
      <c r="B353" s="133"/>
      <c r="C353" s="134"/>
      <c r="D353" s="134" t="s">
        <v>71</v>
      </c>
      <c r="E353" s="135" t="s">
        <v>1465</v>
      </c>
      <c r="F353" s="135" t="s">
        <v>1466</v>
      </c>
      <c r="G353" s="134"/>
      <c r="H353" s="134"/>
      <c r="J353" s="136">
        <f>$BK$353</f>
        <v>0</v>
      </c>
      <c r="K353" s="134"/>
      <c r="L353" s="137"/>
      <c r="M353" s="138"/>
      <c r="N353" s="134"/>
      <c r="O353" s="134"/>
      <c r="P353" s="139">
        <f>SUM($P$354:$P$355)</f>
        <v>0</v>
      </c>
      <c r="Q353" s="134"/>
      <c r="R353" s="139">
        <f>SUM($R$354:$R$355)</f>
        <v>0</v>
      </c>
      <c r="S353" s="134"/>
      <c r="T353" s="140">
        <f>SUM($T$354:$T$355)</f>
        <v>0</v>
      </c>
      <c r="AR353" s="141" t="s">
        <v>21</v>
      </c>
      <c r="AT353" s="141" t="s">
        <v>71</v>
      </c>
      <c r="AU353" s="141" t="s">
        <v>72</v>
      </c>
      <c r="AY353" s="141" t="s">
        <v>149</v>
      </c>
      <c r="BK353" s="142">
        <f>SUM($BK$354:$BK$355)</f>
        <v>0</v>
      </c>
    </row>
    <row r="354" spans="2:65" s="6" customFormat="1" ht="15.75" customHeight="1" x14ac:dyDescent="0.3">
      <c r="B354" s="23"/>
      <c r="C354" s="145" t="s">
        <v>21</v>
      </c>
      <c r="D354" s="145" t="s">
        <v>154</v>
      </c>
      <c r="E354" s="146" t="s">
        <v>1467</v>
      </c>
      <c r="F354" s="147" t="s">
        <v>1468</v>
      </c>
      <c r="G354" s="148" t="s">
        <v>559</v>
      </c>
      <c r="H354" s="149">
        <v>201</v>
      </c>
      <c r="I354" s="150"/>
      <c r="J354" s="151">
        <f>ROUND($I$354*$H$354,2)</f>
        <v>0</v>
      </c>
      <c r="K354" s="147"/>
      <c r="L354" s="43"/>
      <c r="M354" s="152"/>
      <c r="N354" s="153" t="s">
        <v>43</v>
      </c>
      <c r="O354" s="24"/>
      <c r="P354" s="154">
        <f>$O$354*$H$354</f>
        <v>0</v>
      </c>
      <c r="Q354" s="154">
        <v>0</v>
      </c>
      <c r="R354" s="154">
        <f>$Q$354*$H$354</f>
        <v>0</v>
      </c>
      <c r="S354" s="154">
        <v>0</v>
      </c>
      <c r="T354" s="155">
        <f>$S$354*$H$354</f>
        <v>0</v>
      </c>
      <c r="AR354" s="89" t="s">
        <v>158</v>
      </c>
      <c r="AT354" s="89" t="s">
        <v>154</v>
      </c>
      <c r="AU354" s="89" t="s">
        <v>21</v>
      </c>
      <c r="AY354" s="6" t="s">
        <v>149</v>
      </c>
      <c r="BE354" s="156">
        <f>IF($N$354="základní",$J$354,0)</f>
        <v>0</v>
      </c>
      <c r="BF354" s="156">
        <f>IF($N$354="snížená",$J$354,0)</f>
        <v>0</v>
      </c>
      <c r="BG354" s="156">
        <f>IF($N$354="zákl. přenesená",$J$354,0)</f>
        <v>0</v>
      </c>
      <c r="BH354" s="156">
        <f>IF($N$354="sníž. přenesená",$J$354,0)</f>
        <v>0</v>
      </c>
      <c r="BI354" s="156">
        <f>IF($N$354="nulová",$J$354,0)</f>
        <v>0</v>
      </c>
      <c r="BJ354" s="89" t="s">
        <v>21</v>
      </c>
      <c r="BK354" s="156">
        <f>ROUND($I$354*$H$354,2)</f>
        <v>0</v>
      </c>
      <c r="BL354" s="89" t="s">
        <v>158</v>
      </c>
      <c r="BM354" s="89" t="s">
        <v>1469</v>
      </c>
    </row>
    <row r="355" spans="2:65" s="6" customFormat="1" ht="16.5" customHeight="1" x14ac:dyDescent="0.3">
      <c r="B355" s="23"/>
      <c r="C355" s="24"/>
      <c r="D355" s="157" t="s">
        <v>159</v>
      </c>
      <c r="E355" s="24"/>
      <c r="F355" s="158" t="s">
        <v>1468</v>
      </c>
      <c r="G355" s="24"/>
      <c r="H355" s="24"/>
      <c r="J355" s="24"/>
      <c r="K355" s="24"/>
      <c r="L355" s="43"/>
      <c r="M355" s="56"/>
      <c r="N355" s="24"/>
      <c r="O355" s="24"/>
      <c r="P355" s="24"/>
      <c r="Q355" s="24"/>
      <c r="R355" s="24"/>
      <c r="S355" s="24"/>
      <c r="T355" s="57"/>
      <c r="AT355" s="6" t="s">
        <v>159</v>
      </c>
      <c r="AU355" s="6" t="s">
        <v>21</v>
      </c>
    </row>
    <row r="356" spans="2:65" s="132" customFormat="1" ht="37.5" customHeight="1" x14ac:dyDescent="0.35">
      <c r="B356" s="133"/>
      <c r="C356" s="134"/>
      <c r="D356" s="134" t="s">
        <v>71</v>
      </c>
      <c r="E356" s="135" t="s">
        <v>1470</v>
      </c>
      <c r="F356" s="135" t="s">
        <v>511</v>
      </c>
      <c r="G356" s="134"/>
      <c r="H356" s="134"/>
      <c r="J356" s="136">
        <f>$BK$356</f>
        <v>0</v>
      </c>
      <c r="K356" s="134"/>
      <c r="L356" s="137"/>
      <c r="M356" s="138"/>
      <c r="N356" s="134"/>
      <c r="O356" s="134"/>
      <c r="P356" s="139">
        <f>SUM($P$357:$P$362)</f>
        <v>0</v>
      </c>
      <c r="Q356" s="134"/>
      <c r="R356" s="139">
        <f>SUM($R$357:$R$362)</f>
        <v>0</v>
      </c>
      <c r="S356" s="134"/>
      <c r="T356" s="140">
        <f>SUM($T$357:$T$362)</f>
        <v>0</v>
      </c>
      <c r="AR356" s="141" t="s">
        <v>21</v>
      </c>
      <c r="AT356" s="141" t="s">
        <v>71</v>
      </c>
      <c r="AU356" s="141" t="s">
        <v>72</v>
      </c>
      <c r="AY356" s="141" t="s">
        <v>149</v>
      </c>
      <c r="BK356" s="142">
        <f>SUM($BK$357:$BK$362)</f>
        <v>0</v>
      </c>
    </row>
    <row r="357" spans="2:65" s="6" customFormat="1" ht="15.75" customHeight="1" x14ac:dyDescent="0.3">
      <c r="B357" s="23"/>
      <c r="C357" s="145" t="s">
        <v>21</v>
      </c>
      <c r="D357" s="145" t="s">
        <v>154</v>
      </c>
      <c r="E357" s="146" t="s">
        <v>1471</v>
      </c>
      <c r="F357" s="147" t="s">
        <v>1472</v>
      </c>
      <c r="G357" s="148" t="s">
        <v>559</v>
      </c>
      <c r="H357" s="149">
        <v>2.222</v>
      </c>
      <c r="I357" s="150"/>
      <c r="J357" s="151">
        <f>ROUND($I$357*$H$357,2)</f>
        <v>0</v>
      </c>
      <c r="K357" s="147"/>
      <c r="L357" s="43"/>
      <c r="M357" s="152"/>
      <c r="N357" s="153" t="s">
        <v>43</v>
      </c>
      <c r="O357" s="24"/>
      <c r="P357" s="154">
        <f>$O$357*$H$357</f>
        <v>0</v>
      </c>
      <c r="Q357" s="154">
        <v>0</v>
      </c>
      <c r="R357" s="154">
        <f>$Q$357*$H$357</f>
        <v>0</v>
      </c>
      <c r="S357" s="154">
        <v>0</v>
      </c>
      <c r="T357" s="155">
        <f>$S$357*$H$357</f>
        <v>0</v>
      </c>
      <c r="AR357" s="89" t="s">
        <v>158</v>
      </c>
      <c r="AT357" s="89" t="s">
        <v>154</v>
      </c>
      <c r="AU357" s="89" t="s">
        <v>21</v>
      </c>
      <c r="AY357" s="6" t="s">
        <v>149</v>
      </c>
      <c r="BE357" s="156">
        <f>IF($N$357="základní",$J$357,0)</f>
        <v>0</v>
      </c>
      <c r="BF357" s="156">
        <f>IF($N$357="snížená",$J$357,0)</f>
        <v>0</v>
      </c>
      <c r="BG357" s="156">
        <f>IF($N$357="zákl. přenesená",$J$357,0)</f>
        <v>0</v>
      </c>
      <c r="BH357" s="156">
        <f>IF($N$357="sníž. přenesená",$J$357,0)</f>
        <v>0</v>
      </c>
      <c r="BI357" s="156">
        <f>IF($N$357="nulová",$J$357,0)</f>
        <v>0</v>
      </c>
      <c r="BJ357" s="89" t="s">
        <v>21</v>
      </c>
      <c r="BK357" s="156">
        <f>ROUND($I$357*$H$357,2)</f>
        <v>0</v>
      </c>
      <c r="BL357" s="89" t="s">
        <v>158</v>
      </c>
      <c r="BM357" s="89" t="s">
        <v>1473</v>
      </c>
    </row>
    <row r="358" spans="2:65" s="6" customFormat="1" ht="16.5" customHeight="1" x14ac:dyDescent="0.3">
      <c r="B358" s="23"/>
      <c r="C358" s="24"/>
      <c r="D358" s="157" t="s">
        <v>159</v>
      </c>
      <c r="E358" s="24"/>
      <c r="F358" s="158" t="s">
        <v>1472</v>
      </c>
      <c r="G358" s="24"/>
      <c r="H358" s="24"/>
      <c r="J358" s="24"/>
      <c r="K358" s="24"/>
      <c r="L358" s="43"/>
      <c r="M358" s="56"/>
      <c r="N358" s="24"/>
      <c r="O358" s="24"/>
      <c r="P358" s="24"/>
      <c r="Q358" s="24"/>
      <c r="R358" s="24"/>
      <c r="S358" s="24"/>
      <c r="T358" s="57"/>
      <c r="AT358" s="6" t="s">
        <v>159</v>
      </c>
      <c r="AU358" s="6" t="s">
        <v>21</v>
      </c>
    </row>
    <row r="359" spans="2:65" s="6" customFormat="1" ht="15.75" customHeight="1" x14ac:dyDescent="0.3">
      <c r="B359" s="23"/>
      <c r="C359" s="145" t="s">
        <v>80</v>
      </c>
      <c r="D359" s="145" t="s">
        <v>154</v>
      </c>
      <c r="E359" s="146" t="s">
        <v>1474</v>
      </c>
      <c r="F359" s="147" t="s">
        <v>1475</v>
      </c>
      <c r="G359" s="148" t="s">
        <v>272</v>
      </c>
      <c r="H359" s="149">
        <v>10</v>
      </c>
      <c r="I359" s="150"/>
      <c r="J359" s="151">
        <f>ROUND($I$359*$H$359,2)</f>
        <v>0</v>
      </c>
      <c r="K359" s="147"/>
      <c r="L359" s="43"/>
      <c r="M359" s="152"/>
      <c r="N359" s="153" t="s">
        <v>43</v>
      </c>
      <c r="O359" s="24"/>
      <c r="P359" s="154">
        <f>$O$359*$H$359</f>
        <v>0</v>
      </c>
      <c r="Q359" s="154">
        <v>0</v>
      </c>
      <c r="R359" s="154">
        <f>$Q$359*$H$359</f>
        <v>0</v>
      </c>
      <c r="S359" s="154">
        <v>0</v>
      </c>
      <c r="T359" s="155">
        <f>$S$359*$H$359</f>
        <v>0</v>
      </c>
      <c r="AR359" s="89" t="s">
        <v>158</v>
      </c>
      <c r="AT359" s="89" t="s">
        <v>154</v>
      </c>
      <c r="AU359" s="89" t="s">
        <v>21</v>
      </c>
      <c r="AY359" s="6" t="s">
        <v>149</v>
      </c>
      <c r="BE359" s="156">
        <f>IF($N$359="základní",$J$359,0)</f>
        <v>0</v>
      </c>
      <c r="BF359" s="156">
        <f>IF($N$359="snížená",$J$359,0)</f>
        <v>0</v>
      </c>
      <c r="BG359" s="156">
        <f>IF($N$359="zákl. přenesená",$J$359,0)</f>
        <v>0</v>
      </c>
      <c r="BH359" s="156">
        <f>IF($N$359="sníž. přenesená",$J$359,0)</f>
        <v>0</v>
      </c>
      <c r="BI359" s="156">
        <f>IF($N$359="nulová",$J$359,0)</f>
        <v>0</v>
      </c>
      <c r="BJ359" s="89" t="s">
        <v>21</v>
      </c>
      <c r="BK359" s="156">
        <f>ROUND($I$359*$H$359,2)</f>
        <v>0</v>
      </c>
      <c r="BL359" s="89" t="s">
        <v>158</v>
      </c>
      <c r="BM359" s="89" t="s">
        <v>1476</v>
      </c>
    </row>
    <row r="360" spans="2:65" s="6" customFormat="1" ht="16.5" customHeight="1" x14ac:dyDescent="0.3">
      <c r="B360" s="23"/>
      <c r="C360" s="24"/>
      <c r="D360" s="157" t="s">
        <v>159</v>
      </c>
      <c r="E360" s="24"/>
      <c r="F360" s="158" t="s">
        <v>1475</v>
      </c>
      <c r="G360" s="24"/>
      <c r="H360" s="24"/>
      <c r="J360" s="24"/>
      <c r="K360" s="24"/>
      <c r="L360" s="43"/>
      <c r="M360" s="56"/>
      <c r="N360" s="24"/>
      <c r="O360" s="24"/>
      <c r="P360" s="24"/>
      <c r="Q360" s="24"/>
      <c r="R360" s="24"/>
      <c r="S360" s="24"/>
      <c r="T360" s="57"/>
      <c r="AT360" s="6" t="s">
        <v>159</v>
      </c>
      <c r="AU360" s="6" t="s">
        <v>21</v>
      </c>
    </row>
    <row r="361" spans="2:65" s="6" customFormat="1" ht="15.75" customHeight="1" x14ac:dyDescent="0.3">
      <c r="B361" s="23"/>
      <c r="C361" s="145" t="s">
        <v>162</v>
      </c>
      <c r="D361" s="145" t="s">
        <v>154</v>
      </c>
      <c r="E361" s="146" t="s">
        <v>512</v>
      </c>
      <c r="F361" s="147" t="s">
        <v>513</v>
      </c>
      <c r="G361" s="148" t="s">
        <v>272</v>
      </c>
      <c r="H361" s="149">
        <v>123</v>
      </c>
      <c r="I361" s="150"/>
      <c r="J361" s="151">
        <f>ROUND($I$361*$H$361,2)</f>
        <v>0</v>
      </c>
      <c r="K361" s="147"/>
      <c r="L361" s="43"/>
      <c r="M361" s="152"/>
      <c r="N361" s="153" t="s">
        <v>43</v>
      </c>
      <c r="O361" s="24"/>
      <c r="P361" s="154">
        <f>$O$361*$H$361</f>
        <v>0</v>
      </c>
      <c r="Q361" s="154">
        <v>0</v>
      </c>
      <c r="R361" s="154">
        <f>$Q$361*$H$361</f>
        <v>0</v>
      </c>
      <c r="S361" s="154">
        <v>0</v>
      </c>
      <c r="T361" s="155">
        <f>$S$361*$H$361</f>
        <v>0</v>
      </c>
      <c r="AR361" s="89" t="s">
        <v>158</v>
      </c>
      <c r="AT361" s="89" t="s">
        <v>154</v>
      </c>
      <c r="AU361" s="89" t="s">
        <v>21</v>
      </c>
      <c r="AY361" s="6" t="s">
        <v>149</v>
      </c>
      <c r="BE361" s="156">
        <f>IF($N$361="základní",$J$361,0)</f>
        <v>0</v>
      </c>
      <c r="BF361" s="156">
        <f>IF($N$361="snížená",$J$361,0)</f>
        <v>0</v>
      </c>
      <c r="BG361" s="156">
        <f>IF($N$361="zákl. přenesená",$J$361,0)</f>
        <v>0</v>
      </c>
      <c r="BH361" s="156">
        <f>IF($N$361="sníž. přenesená",$J$361,0)</f>
        <v>0</v>
      </c>
      <c r="BI361" s="156">
        <f>IF($N$361="nulová",$J$361,0)</f>
        <v>0</v>
      </c>
      <c r="BJ361" s="89" t="s">
        <v>21</v>
      </c>
      <c r="BK361" s="156">
        <f>ROUND($I$361*$H$361,2)</f>
        <v>0</v>
      </c>
      <c r="BL361" s="89" t="s">
        <v>158</v>
      </c>
      <c r="BM361" s="89" t="s">
        <v>1477</v>
      </c>
    </row>
    <row r="362" spans="2:65" s="6" customFormat="1" ht="16.5" customHeight="1" x14ac:dyDescent="0.3">
      <c r="B362" s="23"/>
      <c r="C362" s="24"/>
      <c r="D362" s="157" t="s">
        <v>159</v>
      </c>
      <c r="E362" s="24"/>
      <c r="F362" s="158" t="s">
        <v>513</v>
      </c>
      <c r="G362" s="24"/>
      <c r="H362" s="24"/>
      <c r="J362" s="24"/>
      <c r="K362" s="24"/>
      <c r="L362" s="43"/>
      <c r="M362" s="56"/>
      <c r="N362" s="24"/>
      <c r="O362" s="24"/>
      <c r="P362" s="24"/>
      <c r="Q362" s="24"/>
      <c r="R362" s="24"/>
      <c r="S362" s="24"/>
      <c r="T362" s="57"/>
      <c r="AT362" s="6" t="s">
        <v>159</v>
      </c>
      <c r="AU362" s="6" t="s">
        <v>21</v>
      </c>
    </row>
    <row r="363" spans="2:65" s="132" customFormat="1" ht="37.5" customHeight="1" x14ac:dyDescent="0.35">
      <c r="B363" s="133"/>
      <c r="C363" s="134"/>
      <c r="D363" s="134" t="s">
        <v>71</v>
      </c>
      <c r="E363" s="135" t="s">
        <v>1478</v>
      </c>
      <c r="F363" s="135" t="s">
        <v>516</v>
      </c>
      <c r="G363" s="134"/>
      <c r="H363" s="134"/>
      <c r="J363" s="136">
        <f>$BK$363</f>
        <v>0</v>
      </c>
      <c r="K363" s="134"/>
      <c r="L363" s="137"/>
      <c r="M363" s="138"/>
      <c r="N363" s="134"/>
      <c r="O363" s="134"/>
      <c r="P363" s="139">
        <f>SUM($P$364:$P$369)</f>
        <v>0</v>
      </c>
      <c r="Q363" s="134"/>
      <c r="R363" s="139">
        <f>SUM($R$364:$R$369)</f>
        <v>0</v>
      </c>
      <c r="S363" s="134"/>
      <c r="T363" s="140">
        <f>SUM($T$364:$T$369)</f>
        <v>0</v>
      </c>
      <c r="AR363" s="141" t="s">
        <v>21</v>
      </c>
      <c r="AT363" s="141" t="s">
        <v>71</v>
      </c>
      <c r="AU363" s="141" t="s">
        <v>72</v>
      </c>
      <c r="AY363" s="141" t="s">
        <v>149</v>
      </c>
      <c r="BK363" s="142">
        <f>SUM($BK$364:$BK$369)</f>
        <v>0</v>
      </c>
    </row>
    <row r="364" spans="2:65" s="6" customFormat="1" ht="15.75" customHeight="1" x14ac:dyDescent="0.3">
      <c r="B364" s="23"/>
      <c r="C364" s="145" t="s">
        <v>21</v>
      </c>
      <c r="D364" s="145" t="s">
        <v>154</v>
      </c>
      <c r="E364" s="146" t="s">
        <v>1479</v>
      </c>
      <c r="F364" s="147" t="s">
        <v>1480</v>
      </c>
      <c r="G364" s="148" t="s">
        <v>410</v>
      </c>
      <c r="H364" s="149">
        <v>1</v>
      </c>
      <c r="I364" s="150"/>
      <c r="J364" s="151">
        <f>ROUND($I$364*$H$364,2)</f>
        <v>0</v>
      </c>
      <c r="K364" s="147"/>
      <c r="L364" s="43"/>
      <c r="M364" s="152"/>
      <c r="N364" s="153" t="s">
        <v>43</v>
      </c>
      <c r="O364" s="24"/>
      <c r="P364" s="154">
        <f>$O$364*$H$364</f>
        <v>0</v>
      </c>
      <c r="Q364" s="154">
        <v>0</v>
      </c>
      <c r="R364" s="154">
        <f>$Q$364*$H$364</f>
        <v>0</v>
      </c>
      <c r="S364" s="154">
        <v>0</v>
      </c>
      <c r="T364" s="155">
        <f>$S$364*$H$364</f>
        <v>0</v>
      </c>
      <c r="AR364" s="89" t="s">
        <v>158</v>
      </c>
      <c r="AT364" s="89" t="s">
        <v>154</v>
      </c>
      <c r="AU364" s="89" t="s">
        <v>21</v>
      </c>
      <c r="AY364" s="6" t="s">
        <v>149</v>
      </c>
      <c r="BE364" s="156">
        <f>IF($N$364="základní",$J$364,0)</f>
        <v>0</v>
      </c>
      <c r="BF364" s="156">
        <f>IF($N$364="snížená",$J$364,0)</f>
        <v>0</v>
      </c>
      <c r="BG364" s="156">
        <f>IF($N$364="zákl. přenesená",$J$364,0)</f>
        <v>0</v>
      </c>
      <c r="BH364" s="156">
        <f>IF($N$364="sníž. přenesená",$J$364,0)</f>
        <v>0</v>
      </c>
      <c r="BI364" s="156">
        <f>IF($N$364="nulová",$J$364,0)</f>
        <v>0</v>
      </c>
      <c r="BJ364" s="89" t="s">
        <v>21</v>
      </c>
      <c r="BK364" s="156">
        <f>ROUND($I$364*$H$364,2)</f>
        <v>0</v>
      </c>
      <c r="BL364" s="89" t="s">
        <v>158</v>
      </c>
      <c r="BM364" s="89" t="s">
        <v>1481</v>
      </c>
    </row>
    <row r="365" spans="2:65" s="6" customFormat="1" ht="16.5" customHeight="1" x14ac:dyDescent="0.3">
      <c r="B365" s="23"/>
      <c r="C365" s="24"/>
      <c r="D365" s="157" t="s">
        <v>159</v>
      </c>
      <c r="E365" s="24"/>
      <c r="F365" s="158" t="s">
        <v>1480</v>
      </c>
      <c r="G365" s="24"/>
      <c r="H365" s="24"/>
      <c r="J365" s="24"/>
      <c r="K365" s="24"/>
      <c r="L365" s="43"/>
      <c r="M365" s="56"/>
      <c r="N365" s="24"/>
      <c r="O365" s="24"/>
      <c r="P365" s="24"/>
      <c r="Q365" s="24"/>
      <c r="R365" s="24"/>
      <c r="S365" s="24"/>
      <c r="T365" s="57"/>
      <c r="AT365" s="6" t="s">
        <v>159</v>
      </c>
      <c r="AU365" s="6" t="s">
        <v>21</v>
      </c>
    </row>
    <row r="366" spans="2:65" s="6" customFormat="1" ht="15.75" customHeight="1" x14ac:dyDescent="0.3">
      <c r="B366" s="23"/>
      <c r="C366" s="145" t="s">
        <v>80</v>
      </c>
      <c r="D366" s="145" t="s">
        <v>154</v>
      </c>
      <c r="E366" s="146" t="s">
        <v>1482</v>
      </c>
      <c r="F366" s="147" t="s">
        <v>1483</v>
      </c>
      <c r="G366" s="148" t="s">
        <v>410</v>
      </c>
      <c r="H366" s="149">
        <v>1</v>
      </c>
      <c r="I366" s="150"/>
      <c r="J366" s="151">
        <f>ROUND($I$366*$H$366,2)</f>
        <v>0</v>
      </c>
      <c r="K366" s="147"/>
      <c r="L366" s="43"/>
      <c r="M366" s="152"/>
      <c r="N366" s="153" t="s">
        <v>43</v>
      </c>
      <c r="O366" s="24"/>
      <c r="P366" s="154">
        <f>$O$366*$H$366</f>
        <v>0</v>
      </c>
      <c r="Q366" s="154">
        <v>0</v>
      </c>
      <c r="R366" s="154">
        <f>$Q$366*$H$366</f>
        <v>0</v>
      </c>
      <c r="S366" s="154">
        <v>0</v>
      </c>
      <c r="T366" s="155">
        <f>$S$366*$H$366</f>
        <v>0</v>
      </c>
      <c r="AR366" s="89" t="s">
        <v>158</v>
      </c>
      <c r="AT366" s="89" t="s">
        <v>154</v>
      </c>
      <c r="AU366" s="89" t="s">
        <v>21</v>
      </c>
      <c r="AY366" s="6" t="s">
        <v>149</v>
      </c>
      <c r="BE366" s="156">
        <f>IF($N$366="základní",$J$366,0)</f>
        <v>0</v>
      </c>
      <c r="BF366" s="156">
        <f>IF($N$366="snížená",$J$366,0)</f>
        <v>0</v>
      </c>
      <c r="BG366" s="156">
        <f>IF($N$366="zákl. přenesená",$J$366,0)</f>
        <v>0</v>
      </c>
      <c r="BH366" s="156">
        <f>IF($N$366="sníž. přenesená",$J$366,0)</f>
        <v>0</v>
      </c>
      <c r="BI366" s="156">
        <f>IF($N$366="nulová",$J$366,0)</f>
        <v>0</v>
      </c>
      <c r="BJ366" s="89" t="s">
        <v>21</v>
      </c>
      <c r="BK366" s="156">
        <f>ROUND($I$366*$H$366,2)</f>
        <v>0</v>
      </c>
      <c r="BL366" s="89" t="s">
        <v>158</v>
      </c>
      <c r="BM366" s="89" t="s">
        <v>1484</v>
      </c>
    </row>
    <row r="367" spans="2:65" s="6" customFormat="1" ht="16.5" customHeight="1" x14ac:dyDescent="0.3">
      <c r="B367" s="23"/>
      <c r="C367" s="24"/>
      <c r="D367" s="157" t="s">
        <v>159</v>
      </c>
      <c r="E367" s="24"/>
      <c r="F367" s="158" t="s">
        <v>1483</v>
      </c>
      <c r="G367" s="24"/>
      <c r="H367" s="24"/>
      <c r="J367" s="24"/>
      <c r="K367" s="24"/>
      <c r="L367" s="43"/>
      <c r="M367" s="56"/>
      <c r="N367" s="24"/>
      <c r="O367" s="24"/>
      <c r="P367" s="24"/>
      <c r="Q367" s="24"/>
      <c r="R367" s="24"/>
      <c r="S367" s="24"/>
      <c r="T367" s="57"/>
      <c r="AT367" s="6" t="s">
        <v>159</v>
      </c>
      <c r="AU367" s="6" t="s">
        <v>21</v>
      </c>
    </row>
    <row r="368" spans="2:65" s="6" customFormat="1" ht="15.75" customHeight="1" x14ac:dyDescent="0.3">
      <c r="B368" s="23"/>
      <c r="C368" s="145" t="s">
        <v>162</v>
      </c>
      <c r="D368" s="145" t="s">
        <v>154</v>
      </c>
      <c r="E368" s="146" t="s">
        <v>1485</v>
      </c>
      <c r="F368" s="147" t="s">
        <v>1486</v>
      </c>
      <c r="G368" s="148" t="s">
        <v>410</v>
      </c>
      <c r="H368" s="149">
        <v>1</v>
      </c>
      <c r="I368" s="150"/>
      <c r="J368" s="151">
        <f>ROUND($I$368*$H$368,2)</f>
        <v>0</v>
      </c>
      <c r="K368" s="147"/>
      <c r="L368" s="43"/>
      <c r="M368" s="152"/>
      <c r="N368" s="153" t="s">
        <v>43</v>
      </c>
      <c r="O368" s="24"/>
      <c r="P368" s="154">
        <f>$O$368*$H$368</f>
        <v>0</v>
      </c>
      <c r="Q368" s="154">
        <v>0</v>
      </c>
      <c r="R368" s="154">
        <f>$Q$368*$H$368</f>
        <v>0</v>
      </c>
      <c r="S368" s="154">
        <v>0</v>
      </c>
      <c r="T368" s="155">
        <f>$S$368*$H$368</f>
        <v>0</v>
      </c>
      <c r="AR368" s="89" t="s">
        <v>158</v>
      </c>
      <c r="AT368" s="89" t="s">
        <v>154</v>
      </c>
      <c r="AU368" s="89" t="s">
        <v>21</v>
      </c>
      <c r="AY368" s="6" t="s">
        <v>149</v>
      </c>
      <c r="BE368" s="156">
        <f>IF($N$368="základní",$J$368,0)</f>
        <v>0</v>
      </c>
      <c r="BF368" s="156">
        <f>IF($N$368="snížená",$J$368,0)</f>
        <v>0</v>
      </c>
      <c r="BG368" s="156">
        <f>IF($N$368="zákl. přenesená",$J$368,0)</f>
        <v>0</v>
      </c>
      <c r="BH368" s="156">
        <f>IF($N$368="sníž. přenesená",$J$368,0)</f>
        <v>0</v>
      </c>
      <c r="BI368" s="156">
        <f>IF($N$368="nulová",$J$368,0)</f>
        <v>0</v>
      </c>
      <c r="BJ368" s="89" t="s">
        <v>21</v>
      </c>
      <c r="BK368" s="156">
        <f>ROUND($I$368*$H$368,2)</f>
        <v>0</v>
      </c>
      <c r="BL368" s="89" t="s">
        <v>158</v>
      </c>
      <c r="BM368" s="89" t="s">
        <v>1487</v>
      </c>
    </row>
    <row r="369" spans="2:65" s="6" customFormat="1" ht="16.5" customHeight="1" x14ac:dyDescent="0.3">
      <c r="B369" s="23"/>
      <c r="C369" s="24"/>
      <c r="D369" s="157" t="s">
        <v>159</v>
      </c>
      <c r="E369" s="24"/>
      <c r="F369" s="158" t="s">
        <v>1486</v>
      </c>
      <c r="G369" s="24"/>
      <c r="H369" s="24"/>
      <c r="J369" s="24"/>
      <c r="K369" s="24"/>
      <c r="L369" s="43"/>
      <c r="M369" s="56"/>
      <c r="N369" s="24"/>
      <c r="O369" s="24"/>
      <c r="P369" s="24"/>
      <c r="Q369" s="24"/>
      <c r="R369" s="24"/>
      <c r="S369" s="24"/>
      <c r="T369" s="57"/>
      <c r="AT369" s="6" t="s">
        <v>159</v>
      </c>
      <c r="AU369" s="6" t="s">
        <v>21</v>
      </c>
    </row>
    <row r="370" spans="2:65" s="132" customFormat="1" ht="37.5" customHeight="1" x14ac:dyDescent="0.35">
      <c r="B370" s="133"/>
      <c r="C370" s="134"/>
      <c r="D370" s="134" t="s">
        <v>71</v>
      </c>
      <c r="E370" s="135" t="s">
        <v>1488</v>
      </c>
      <c r="F370" s="135" t="s">
        <v>519</v>
      </c>
      <c r="G370" s="134"/>
      <c r="H370" s="134"/>
      <c r="J370" s="136">
        <f>$BK$370</f>
        <v>0</v>
      </c>
      <c r="K370" s="134"/>
      <c r="L370" s="137"/>
      <c r="M370" s="138"/>
      <c r="N370" s="134"/>
      <c r="O370" s="134"/>
      <c r="P370" s="139">
        <f>SUM($P$371:$P$372)</f>
        <v>0</v>
      </c>
      <c r="Q370" s="134"/>
      <c r="R370" s="139">
        <f>SUM($R$371:$R$372)</f>
        <v>0</v>
      </c>
      <c r="S370" s="134"/>
      <c r="T370" s="140">
        <f>SUM($T$371:$T$372)</f>
        <v>0</v>
      </c>
      <c r="AR370" s="141" t="s">
        <v>21</v>
      </c>
      <c r="AT370" s="141" t="s">
        <v>71</v>
      </c>
      <c r="AU370" s="141" t="s">
        <v>72</v>
      </c>
      <c r="AY370" s="141" t="s">
        <v>149</v>
      </c>
      <c r="BK370" s="142">
        <f>SUM($BK$371:$BK$372)</f>
        <v>0</v>
      </c>
    </row>
    <row r="371" spans="2:65" s="6" customFormat="1" ht="15.75" customHeight="1" x14ac:dyDescent="0.3">
      <c r="B371" s="23"/>
      <c r="C371" s="145" t="s">
        <v>21</v>
      </c>
      <c r="D371" s="145" t="s">
        <v>154</v>
      </c>
      <c r="E371" s="146" t="s">
        <v>520</v>
      </c>
      <c r="F371" s="147" t="s">
        <v>521</v>
      </c>
      <c r="G371" s="148" t="s">
        <v>522</v>
      </c>
      <c r="H371" s="149">
        <v>3</v>
      </c>
      <c r="I371" s="150"/>
      <c r="J371" s="151">
        <f>ROUND($I$371*$H$371,2)</f>
        <v>0</v>
      </c>
      <c r="K371" s="147"/>
      <c r="L371" s="43"/>
      <c r="M371" s="152"/>
      <c r="N371" s="153" t="s">
        <v>43</v>
      </c>
      <c r="O371" s="24"/>
      <c r="P371" s="154">
        <f>$O$371*$H$371</f>
        <v>0</v>
      </c>
      <c r="Q371" s="154">
        <v>0</v>
      </c>
      <c r="R371" s="154">
        <f>$Q$371*$H$371</f>
        <v>0</v>
      </c>
      <c r="S371" s="154">
        <v>0</v>
      </c>
      <c r="T371" s="155">
        <f>$S$371*$H$371</f>
        <v>0</v>
      </c>
      <c r="AR371" s="89" t="s">
        <v>158</v>
      </c>
      <c r="AT371" s="89" t="s">
        <v>154</v>
      </c>
      <c r="AU371" s="89" t="s">
        <v>21</v>
      </c>
      <c r="AY371" s="6" t="s">
        <v>149</v>
      </c>
      <c r="BE371" s="156">
        <f>IF($N$371="základní",$J$371,0)</f>
        <v>0</v>
      </c>
      <c r="BF371" s="156">
        <f>IF($N$371="snížená",$J$371,0)</f>
        <v>0</v>
      </c>
      <c r="BG371" s="156">
        <f>IF($N$371="zákl. přenesená",$J$371,0)</f>
        <v>0</v>
      </c>
      <c r="BH371" s="156">
        <f>IF($N$371="sníž. přenesená",$J$371,0)</f>
        <v>0</v>
      </c>
      <c r="BI371" s="156">
        <f>IF($N$371="nulová",$J$371,0)</f>
        <v>0</v>
      </c>
      <c r="BJ371" s="89" t="s">
        <v>21</v>
      </c>
      <c r="BK371" s="156">
        <f>ROUND($I$371*$H$371,2)</f>
        <v>0</v>
      </c>
      <c r="BL371" s="89" t="s">
        <v>158</v>
      </c>
      <c r="BM371" s="89" t="s">
        <v>1489</v>
      </c>
    </row>
    <row r="372" spans="2:65" s="6" customFormat="1" ht="16.5" customHeight="1" x14ac:dyDescent="0.3">
      <c r="B372" s="23"/>
      <c r="C372" s="24"/>
      <c r="D372" s="157" t="s">
        <v>159</v>
      </c>
      <c r="E372" s="24"/>
      <c r="F372" s="158" t="s">
        <v>521</v>
      </c>
      <c r="G372" s="24"/>
      <c r="H372" s="24"/>
      <c r="J372" s="24"/>
      <c r="K372" s="24"/>
      <c r="L372" s="43"/>
      <c r="M372" s="56"/>
      <c r="N372" s="24"/>
      <c r="O372" s="24"/>
      <c r="P372" s="24"/>
      <c r="Q372" s="24"/>
      <c r="R372" s="24"/>
      <c r="S372" s="24"/>
      <c r="T372" s="57"/>
      <c r="AT372" s="6" t="s">
        <v>159</v>
      </c>
      <c r="AU372" s="6" t="s">
        <v>21</v>
      </c>
    </row>
    <row r="373" spans="2:65" s="132" customFormat="1" ht="37.5" customHeight="1" x14ac:dyDescent="0.35">
      <c r="B373" s="133"/>
      <c r="C373" s="134"/>
      <c r="D373" s="134" t="s">
        <v>71</v>
      </c>
      <c r="E373" s="135" t="s">
        <v>1490</v>
      </c>
      <c r="F373" s="135" t="s">
        <v>416</v>
      </c>
      <c r="G373" s="134"/>
      <c r="H373" s="134"/>
      <c r="J373" s="136">
        <f>$BK$373</f>
        <v>0</v>
      </c>
      <c r="K373" s="134"/>
      <c r="L373" s="137"/>
      <c r="M373" s="138"/>
      <c r="N373" s="134"/>
      <c r="O373" s="134"/>
      <c r="P373" s="139">
        <f>SUM($P$374:$P$389)</f>
        <v>0</v>
      </c>
      <c r="Q373" s="134"/>
      <c r="R373" s="139">
        <f>SUM($R$374:$R$389)</f>
        <v>0</v>
      </c>
      <c r="S373" s="134"/>
      <c r="T373" s="140">
        <f>SUM($T$374:$T$389)</f>
        <v>0</v>
      </c>
      <c r="AR373" s="141" t="s">
        <v>21</v>
      </c>
      <c r="AT373" s="141" t="s">
        <v>71</v>
      </c>
      <c r="AU373" s="141" t="s">
        <v>72</v>
      </c>
      <c r="AY373" s="141" t="s">
        <v>149</v>
      </c>
      <c r="BK373" s="142">
        <f>SUM($BK$374:$BK$389)</f>
        <v>0</v>
      </c>
    </row>
    <row r="374" spans="2:65" s="6" customFormat="1" ht="15.75" customHeight="1" x14ac:dyDescent="0.3">
      <c r="B374" s="23"/>
      <c r="C374" s="145" t="s">
        <v>21</v>
      </c>
      <c r="D374" s="145" t="s">
        <v>154</v>
      </c>
      <c r="E374" s="146" t="s">
        <v>1491</v>
      </c>
      <c r="F374" s="147" t="s">
        <v>1492</v>
      </c>
      <c r="G374" s="148" t="s">
        <v>157</v>
      </c>
      <c r="H374" s="149">
        <v>1</v>
      </c>
      <c r="I374" s="150"/>
      <c r="J374" s="151">
        <f>ROUND($I$374*$H$374,2)</f>
        <v>0</v>
      </c>
      <c r="K374" s="147"/>
      <c r="L374" s="43"/>
      <c r="M374" s="152"/>
      <c r="N374" s="153" t="s">
        <v>43</v>
      </c>
      <c r="O374" s="24"/>
      <c r="P374" s="154">
        <f>$O$374*$H$374</f>
        <v>0</v>
      </c>
      <c r="Q374" s="154">
        <v>0</v>
      </c>
      <c r="R374" s="154">
        <f>$Q$374*$H$374</f>
        <v>0</v>
      </c>
      <c r="S374" s="154">
        <v>0</v>
      </c>
      <c r="T374" s="155">
        <f>$S$374*$H$374</f>
        <v>0</v>
      </c>
      <c r="AR374" s="89" t="s">
        <v>158</v>
      </c>
      <c r="AT374" s="89" t="s">
        <v>154</v>
      </c>
      <c r="AU374" s="89" t="s">
        <v>21</v>
      </c>
      <c r="AY374" s="6" t="s">
        <v>149</v>
      </c>
      <c r="BE374" s="156">
        <f>IF($N$374="základní",$J$374,0)</f>
        <v>0</v>
      </c>
      <c r="BF374" s="156">
        <f>IF($N$374="snížená",$J$374,0)</f>
        <v>0</v>
      </c>
      <c r="BG374" s="156">
        <f>IF($N$374="zákl. přenesená",$J$374,0)</f>
        <v>0</v>
      </c>
      <c r="BH374" s="156">
        <f>IF($N$374="sníž. přenesená",$J$374,0)</f>
        <v>0</v>
      </c>
      <c r="BI374" s="156">
        <f>IF($N$374="nulová",$J$374,0)</f>
        <v>0</v>
      </c>
      <c r="BJ374" s="89" t="s">
        <v>21</v>
      </c>
      <c r="BK374" s="156">
        <f>ROUND($I$374*$H$374,2)</f>
        <v>0</v>
      </c>
      <c r="BL374" s="89" t="s">
        <v>158</v>
      </c>
      <c r="BM374" s="89" t="s">
        <v>1493</v>
      </c>
    </row>
    <row r="375" spans="2:65" s="6" customFormat="1" ht="16.5" customHeight="1" x14ac:dyDescent="0.3">
      <c r="B375" s="23"/>
      <c r="C375" s="24"/>
      <c r="D375" s="157" t="s">
        <v>159</v>
      </c>
      <c r="E375" s="24"/>
      <c r="F375" s="158" t="s">
        <v>1492</v>
      </c>
      <c r="G375" s="24"/>
      <c r="H375" s="24"/>
      <c r="J375" s="24"/>
      <c r="K375" s="24"/>
      <c r="L375" s="43"/>
      <c r="M375" s="56"/>
      <c r="N375" s="24"/>
      <c r="O375" s="24"/>
      <c r="P375" s="24"/>
      <c r="Q375" s="24"/>
      <c r="R375" s="24"/>
      <c r="S375" s="24"/>
      <c r="T375" s="57"/>
      <c r="AT375" s="6" t="s">
        <v>159</v>
      </c>
      <c r="AU375" s="6" t="s">
        <v>21</v>
      </c>
    </row>
    <row r="376" spans="2:65" s="6" customFormat="1" ht="15.75" customHeight="1" x14ac:dyDescent="0.3">
      <c r="B376" s="23"/>
      <c r="C376" s="145" t="s">
        <v>80</v>
      </c>
      <c r="D376" s="145" t="s">
        <v>154</v>
      </c>
      <c r="E376" s="146" t="s">
        <v>1494</v>
      </c>
      <c r="F376" s="147" t="s">
        <v>1495</v>
      </c>
      <c r="G376" s="148" t="s">
        <v>157</v>
      </c>
      <c r="H376" s="149">
        <v>1</v>
      </c>
      <c r="I376" s="150"/>
      <c r="J376" s="151">
        <f>ROUND($I$376*$H$376,2)</f>
        <v>0</v>
      </c>
      <c r="K376" s="147"/>
      <c r="L376" s="43"/>
      <c r="M376" s="152"/>
      <c r="N376" s="153" t="s">
        <v>43</v>
      </c>
      <c r="O376" s="24"/>
      <c r="P376" s="154">
        <f>$O$376*$H$376</f>
        <v>0</v>
      </c>
      <c r="Q376" s="154">
        <v>0</v>
      </c>
      <c r="R376" s="154">
        <f>$Q$376*$H$376</f>
        <v>0</v>
      </c>
      <c r="S376" s="154">
        <v>0</v>
      </c>
      <c r="T376" s="155">
        <f>$S$376*$H$376</f>
        <v>0</v>
      </c>
      <c r="AR376" s="89" t="s">
        <v>158</v>
      </c>
      <c r="AT376" s="89" t="s">
        <v>154</v>
      </c>
      <c r="AU376" s="89" t="s">
        <v>21</v>
      </c>
      <c r="AY376" s="6" t="s">
        <v>149</v>
      </c>
      <c r="BE376" s="156">
        <f>IF($N$376="základní",$J$376,0)</f>
        <v>0</v>
      </c>
      <c r="BF376" s="156">
        <f>IF($N$376="snížená",$J$376,0)</f>
        <v>0</v>
      </c>
      <c r="BG376" s="156">
        <f>IF($N$376="zákl. přenesená",$J$376,0)</f>
        <v>0</v>
      </c>
      <c r="BH376" s="156">
        <f>IF($N$376="sníž. přenesená",$J$376,0)</f>
        <v>0</v>
      </c>
      <c r="BI376" s="156">
        <f>IF($N$376="nulová",$J$376,0)</f>
        <v>0</v>
      </c>
      <c r="BJ376" s="89" t="s">
        <v>21</v>
      </c>
      <c r="BK376" s="156">
        <f>ROUND($I$376*$H$376,2)</f>
        <v>0</v>
      </c>
      <c r="BL376" s="89" t="s">
        <v>158</v>
      </c>
      <c r="BM376" s="89" t="s">
        <v>1496</v>
      </c>
    </row>
    <row r="377" spans="2:65" s="6" customFormat="1" ht="16.5" customHeight="1" x14ac:dyDescent="0.3">
      <c r="B377" s="23"/>
      <c r="C377" s="24"/>
      <c r="D377" s="157" t="s">
        <v>159</v>
      </c>
      <c r="E377" s="24"/>
      <c r="F377" s="158" t="s">
        <v>1495</v>
      </c>
      <c r="G377" s="24"/>
      <c r="H377" s="24"/>
      <c r="J377" s="24"/>
      <c r="K377" s="24"/>
      <c r="L377" s="43"/>
      <c r="M377" s="56"/>
      <c r="N377" s="24"/>
      <c r="O377" s="24"/>
      <c r="P377" s="24"/>
      <c r="Q377" s="24"/>
      <c r="R377" s="24"/>
      <c r="S377" s="24"/>
      <c r="T377" s="57"/>
      <c r="AT377" s="6" t="s">
        <v>159</v>
      </c>
      <c r="AU377" s="6" t="s">
        <v>21</v>
      </c>
    </row>
    <row r="378" spans="2:65" s="6" customFormat="1" ht="15.75" customHeight="1" x14ac:dyDescent="0.3">
      <c r="B378" s="23"/>
      <c r="C378" s="145" t="s">
        <v>162</v>
      </c>
      <c r="D378" s="145" t="s">
        <v>154</v>
      </c>
      <c r="E378" s="146" t="s">
        <v>1497</v>
      </c>
      <c r="F378" s="147" t="s">
        <v>1498</v>
      </c>
      <c r="G378" s="148" t="s">
        <v>157</v>
      </c>
      <c r="H378" s="149">
        <v>1</v>
      </c>
      <c r="I378" s="150"/>
      <c r="J378" s="151">
        <f>ROUND($I$378*$H$378,2)</f>
        <v>0</v>
      </c>
      <c r="K378" s="147"/>
      <c r="L378" s="43"/>
      <c r="M378" s="152"/>
      <c r="N378" s="153" t="s">
        <v>43</v>
      </c>
      <c r="O378" s="24"/>
      <c r="P378" s="154">
        <f>$O$378*$H$378</f>
        <v>0</v>
      </c>
      <c r="Q378" s="154">
        <v>0</v>
      </c>
      <c r="R378" s="154">
        <f>$Q$378*$H$378</f>
        <v>0</v>
      </c>
      <c r="S378" s="154">
        <v>0</v>
      </c>
      <c r="T378" s="155">
        <f>$S$378*$H$378</f>
        <v>0</v>
      </c>
      <c r="AR378" s="89" t="s">
        <v>158</v>
      </c>
      <c r="AT378" s="89" t="s">
        <v>154</v>
      </c>
      <c r="AU378" s="89" t="s">
        <v>21</v>
      </c>
      <c r="AY378" s="6" t="s">
        <v>149</v>
      </c>
      <c r="BE378" s="156">
        <f>IF($N$378="základní",$J$378,0)</f>
        <v>0</v>
      </c>
      <c r="BF378" s="156">
        <f>IF($N$378="snížená",$J$378,0)</f>
        <v>0</v>
      </c>
      <c r="BG378" s="156">
        <f>IF($N$378="zákl. přenesená",$J$378,0)</f>
        <v>0</v>
      </c>
      <c r="BH378" s="156">
        <f>IF($N$378="sníž. přenesená",$J$378,0)</f>
        <v>0</v>
      </c>
      <c r="BI378" s="156">
        <f>IF($N$378="nulová",$J$378,0)</f>
        <v>0</v>
      </c>
      <c r="BJ378" s="89" t="s">
        <v>21</v>
      </c>
      <c r="BK378" s="156">
        <f>ROUND($I$378*$H$378,2)</f>
        <v>0</v>
      </c>
      <c r="BL378" s="89" t="s">
        <v>158</v>
      </c>
      <c r="BM378" s="89" t="s">
        <v>1499</v>
      </c>
    </row>
    <row r="379" spans="2:65" s="6" customFormat="1" ht="16.5" customHeight="1" x14ac:dyDescent="0.3">
      <c r="B379" s="23"/>
      <c r="C379" s="24"/>
      <c r="D379" s="157" t="s">
        <v>159</v>
      </c>
      <c r="E379" s="24"/>
      <c r="F379" s="158" t="s">
        <v>1498</v>
      </c>
      <c r="G379" s="24"/>
      <c r="H379" s="24"/>
      <c r="J379" s="24"/>
      <c r="K379" s="24"/>
      <c r="L379" s="43"/>
      <c r="M379" s="56"/>
      <c r="N379" s="24"/>
      <c r="O379" s="24"/>
      <c r="P379" s="24"/>
      <c r="Q379" s="24"/>
      <c r="R379" s="24"/>
      <c r="S379" s="24"/>
      <c r="T379" s="57"/>
      <c r="AT379" s="6" t="s">
        <v>159</v>
      </c>
      <c r="AU379" s="6" t="s">
        <v>21</v>
      </c>
    </row>
    <row r="380" spans="2:65" s="6" customFormat="1" ht="15.75" customHeight="1" x14ac:dyDescent="0.3">
      <c r="B380" s="23"/>
      <c r="C380" s="145" t="s">
        <v>158</v>
      </c>
      <c r="D380" s="145" t="s">
        <v>154</v>
      </c>
      <c r="E380" s="146" t="s">
        <v>1500</v>
      </c>
      <c r="F380" s="147" t="s">
        <v>1501</v>
      </c>
      <c r="G380" s="148" t="s">
        <v>157</v>
      </c>
      <c r="H380" s="149">
        <v>1</v>
      </c>
      <c r="I380" s="150"/>
      <c r="J380" s="151">
        <f>ROUND($I$380*$H$380,2)</f>
        <v>0</v>
      </c>
      <c r="K380" s="147"/>
      <c r="L380" s="43"/>
      <c r="M380" s="152"/>
      <c r="N380" s="153" t="s">
        <v>43</v>
      </c>
      <c r="O380" s="24"/>
      <c r="P380" s="154">
        <f>$O$380*$H$380</f>
        <v>0</v>
      </c>
      <c r="Q380" s="154">
        <v>0</v>
      </c>
      <c r="R380" s="154">
        <f>$Q$380*$H$380</f>
        <v>0</v>
      </c>
      <c r="S380" s="154">
        <v>0</v>
      </c>
      <c r="T380" s="155">
        <f>$S$380*$H$380</f>
        <v>0</v>
      </c>
      <c r="AR380" s="89" t="s">
        <v>158</v>
      </c>
      <c r="AT380" s="89" t="s">
        <v>154</v>
      </c>
      <c r="AU380" s="89" t="s">
        <v>21</v>
      </c>
      <c r="AY380" s="6" t="s">
        <v>149</v>
      </c>
      <c r="BE380" s="156">
        <f>IF($N$380="základní",$J$380,0)</f>
        <v>0</v>
      </c>
      <c r="BF380" s="156">
        <f>IF($N$380="snížená",$J$380,0)</f>
        <v>0</v>
      </c>
      <c r="BG380" s="156">
        <f>IF($N$380="zákl. přenesená",$J$380,0)</f>
        <v>0</v>
      </c>
      <c r="BH380" s="156">
        <f>IF($N$380="sníž. přenesená",$J$380,0)</f>
        <v>0</v>
      </c>
      <c r="BI380" s="156">
        <f>IF($N$380="nulová",$J$380,0)</f>
        <v>0</v>
      </c>
      <c r="BJ380" s="89" t="s">
        <v>21</v>
      </c>
      <c r="BK380" s="156">
        <f>ROUND($I$380*$H$380,2)</f>
        <v>0</v>
      </c>
      <c r="BL380" s="89" t="s">
        <v>158</v>
      </c>
      <c r="BM380" s="89" t="s">
        <v>1502</v>
      </c>
    </row>
    <row r="381" spans="2:65" s="6" customFormat="1" ht="16.5" customHeight="1" x14ac:dyDescent="0.3">
      <c r="B381" s="23"/>
      <c r="C381" s="24"/>
      <c r="D381" s="157" t="s">
        <v>159</v>
      </c>
      <c r="E381" s="24"/>
      <c r="F381" s="158" t="s">
        <v>1501</v>
      </c>
      <c r="G381" s="24"/>
      <c r="H381" s="24"/>
      <c r="J381" s="24"/>
      <c r="K381" s="24"/>
      <c r="L381" s="43"/>
      <c r="M381" s="56"/>
      <c r="N381" s="24"/>
      <c r="O381" s="24"/>
      <c r="P381" s="24"/>
      <c r="Q381" s="24"/>
      <c r="R381" s="24"/>
      <c r="S381" s="24"/>
      <c r="T381" s="57"/>
      <c r="AT381" s="6" t="s">
        <v>159</v>
      </c>
      <c r="AU381" s="6" t="s">
        <v>21</v>
      </c>
    </row>
    <row r="382" spans="2:65" s="6" customFormat="1" ht="15.75" customHeight="1" x14ac:dyDescent="0.3">
      <c r="B382" s="23"/>
      <c r="C382" s="145" t="s">
        <v>168</v>
      </c>
      <c r="D382" s="145" t="s">
        <v>154</v>
      </c>
      <c r="E382" s="146" t="s">
        <v>1503</v>
      </c>
      <c r="F382" s="147" t="s">
        <v>1504</v>
      </c>
      <c r="G382" s="148" t="s">
        <v>410</v>
      </c>
      <c r="H382" s="149">
        <v>1</v>
      </c>
      <c r="I382" s="150"/>
      <c r="J382" s="151">
        <f>ROUND($I$382*$H$382,2)</f>
        <v>0</v>
      </c>
      <c r="K382" s="147"/>
      <c r="L382" s="43"/>
      <c r="M382" s="152"/>
      <c r="N382" s="153" t="s">
        <v>43</v>
      </c>
      <c r="O382" s="24"/>
      <c r="P382" s="154">
        <f>$O$382*$H$382</f>
        <v>0</v>
      </c>
      <c r="Q382" s="154">
        <v>0</v>
      </c>
      <c r="R382" s="154">
        <f>$Q$382*$H$382</f>
        <v>0</v>
      </c>
      <c r="S382" s="154">
        <v>0</v>
      </c>
      <c r="T382" s="155">
        <f>$S$382*$H$382</f>
        <v>0</v>
      </c>
      <c r="AR382" s="89" t="s">
        <v>158</v>
      </c>
      <c r="AT382" s="89" t="s">
        <v>154</v>
      </c>
      <c r="AU382" s="89" t="s">
        <v>21</v>
      </c>
      <c r="AY382" s="6" t="s">
        <v>149</v>
      </c>
      <c r="BE382" s="156">
        <f>IF($N$382="základní",$J$382,0)</f>
        <v>0</v>
      </c>
      <c r="BF382" s="156">
        <f>IF($N$382="snížená",$J$382,0)</f>
        <v>0</v>
      </c>
      <c r="BG382" s="156">
        <f>IF($N$382="zákl. přenesená",$J$382,0)</f>
        <v>0</v>
      </c>
      <c r="BH382" s="156">
        <f>IF($N$382="sníž. přenesená",$J$382,0)</f>
        <v>0</v>
      </c>
      <c r="BI382" s="156">
        <f>IF($N$382="nulová",$J$382,0)</f>
        <v>0</v>
      </c>
      <c r="BJ382" s="89" t="s">
        <v>21</v>
      </c>
      <c r="BK382" s="156">
        <f>ROUND($I$382*$H$382,2)</f>
        <v>0</v>
      </c>
      <c r="BL382" s="89" t="s">
        <v>158</v>
      </c>
      <c r="BM382" s="89" t="s">
        <v>1505</v>
      </c>
    </row>
    <row r="383" spans="2:65" s="6" customFormat="1" ht="16.5" customHeight="1" x14ac:dyDescent="0.3">
      <c r="B383" s="23"/>
      <c r="C383" s="24"/>
      <c r="D383" s="157" t="s">
        <v>159</v>
      </c>
      <c r="E383" s="24"/>
      <c r="F383" s="158" t="s">
        <v>1504</v>
      </c>
      <c r="G383" s="24"/>
      <c r="H383" s="24"/>
      <c r="J383" s="24"/>
      <c r="K383" s="24"/>
      <c r="L383" s="43"/>
      <c r="M383" s="56"/>
      <c r="N383" s="24"/>
      <c r="O383" s="24"/>
      <c r="P383" s="24"/>
      <c r="Q383" s="24"/>
      <c r="R383" s="24"/>
      <c r="S383" s="24"/>
      <c r="T383" s="57"/>
      <c r="AT383" s="6" t="s">
        <v>159</v>
      </c>
      <c r="AU383" s="6" t="s">
        <v>21</v>
      </c>
    </row>
    <row r="384" spans="2:65" s="6" customFormat="1" ht="15.75" customHeight="1" x14ac:dyDescent="0.3">
      <c r="B384" s="23"/>
      <c r="C384" s="145" t="s">
        <v>171</v>
      </c>
      <c r="D384" s="145" t="s">
        <v>154</v>
      </c>
      <c r="E384" s="146" t="s">
        <v>1506</v>
      </c>
      <c r="F384" s="147" t="s">
        <v>1507</v>
      </c>
      <c r="G384" s="148" t="s">
        <v>157</v>
      </c>
      <c r="H384" s="149">
        <v>2</v>
      </c>
      <c r="I384" s="150"/>
      <c r="J384" s="151">
        <f>ROUND($I$384*$H$384,2)</f>
        <v>0</v>
      </c>
      <c r="K384" s="147"/>
      <c r="L384" s="43"/>
      <c r="M384" s="152"/>
      <c r="N384" s="153" t="s">
        <v>43</v>
      </c>
      <c r="O384" s="24"/>
      <c r="P384" s="154">
        <f>$O$384*$H$384</f>
        <v>0</v>
      </c>
      <c r="Q384" s="154">
        <v>0</v>
      </c>
      <c r="R384" s="154">
        <f>$Q$384*$H$384</f>
        <v>0</v>
      </c>
      <c r="S384" s="154">
        <v>0</v>
      </c>
      <c r="T384" s="155">
        <f>$S$384*$H$384</f>
        <v>0</v>
      </c>
      <c r="AR384" s="89" t="s">
        <v>158</v>
      </c>
      <c r="AT384" s="89" t="s">
        <v>154</v>
      </c>
      <c r="AU384" s="89" t="s">
        <v>21</v>
      </c>
      <c r="AY384" s="6" t="s">
        <v>149</v>
      </c>
      <c r="BE384" s="156">
        <f>IF($N$384="základní",$J$384,0)</f>
        <v>0</v>
      </c>
      <c r="BF384" s="156">
        <f>IF($N$384="snížená",$J$384,0)</f>
        <v>0</v>
      </c>
      <c r="BG384" s="156">
        <f>IF($N$384="zákl. přenesená",$J$384,0)</f>
        <v>0</v>
      </c>
      <c r="BH384" s="156">
        <f>IF($N$384="sníž. přenesená",$J$384,0)</f>
        <v>0</v>
      </c>
      <c r="BI384" s="156">
        <f>IF($N$384="nulová",$J$384,0)</f>
        <v>0</v>
      </c>
      <c r="BJ384" s="89" t="s">
        <v>21</v>
      </c>
      <c r="BK384" s="156">
        <f>ROUND($I$384*$H$384,2)</f>
        <v>0</v>
      </c>
      <c r="BL384" s="89" t="s">
        <v>158</v>
      </c>
      <c r="BM384" s="89" t="s">
        <v>1508</v>
      </c>
    </row>
    <row r="385" spans="2:65" s="6" customFormat="1" ht="16.5" customHeight="1" x14ac:dyDescent="0.3">
      <c r="B385" s="23"/>
      <c r="C385" s="24"/>
      <c r="D385" s="157" t="s">
        <v>159</v>
      </c>
      <c r="E385" s="24"/>
      <c r="F385" s="158" t="s">
        <v>1507</v>
      </c>
      <c r="G385" s="24"/>
      <c r="H385" s="24"/>
      <c r="J385" s="24"/>
      <c r="K385" s="24"/>
      <c r="L385" s="43"/>
      <c r="M385" s="56"/>
      <c r="N385" s="24"/>
      <c r="O385" s="24"/>
      <c r="P385" s="24"/>
      <c r="Q385" s="24"/>
      <c r="R385" s="24"/>
      <c r="S385" s="24"/>
      <c r="T385" s="57"/>
      <c r="AT385" s="6" t="s">
        <v>159</v>
      </c>
      <c r="AU385" s="6" t="s">
        <v>21</v>
      </c>
    </row>
    <row r="386" spans="2:65" s="6" customFormat="1" ht="15.75" customHeight="1" x14ac:dyDescent="0.3">
      <c r="B386" s="23"/>
      <c r="C386" s="145" t="s">
        <v>174</v>
      </c>
      <c r="D386" s="145" t="s">
        <v>154</v>
      </c>
      <c r="E386" s="146" t="s">
        <v>1509</v>
      </c>
      <c r="F386" s="147" t="s">
        <v>1510</v>
      </c>
      <c r="G386" s="148" t="s">
        <v>157</v>
      </c>
      <c r="H386" s="149">
        <v>1</v>
      </c>
      <c r="I386" s="150"/>
      <c r="J386" s="151">
        <f>ROUND($I$386*$H$386,2)</f>
        <v>0</v>
      </c>
      <c r="K386" s="147"/>
      <c r="L386" s="43"/>
      <c r="M386" s="152"/>
      <c r="N386" s="153" t="s">
        <v>43</v>
      </c>
      <c r="O386" s="24"/>
      <c r="P386" s="154">
        <f>$O$386*$H$386</f>
        <v>0</v>
      </c>
      <c r="Q386" s="154">
        <v>0</v>
      </c>
      <c r="R386" s="154">
        <f>$Q$386*$H$386</f>
        <v>0</v>
      </c>
      <c r="S386" s="154">
        <v>0</v>
      </c>
      <c r="T386" s="155">
        <f>$S$386*$H$386</f>
        <v>0</v>
      </c>
      <c r="AR386" s="89" t="s">
        <v>158</v>
      </c>
      <c r="AT386" s="89" t="s">
        <v>154</v>
      </c>
      <c r="AU386" s="89" t="s">
        <v>21</v>
      </c>
      <c r="AY386" s="6" t="s">
        <v>149</v>
      </c>
      <c r="BE386" s="156">
        <f>IF($N$386="základní",$J$386,0)</f>
        <v>0</v>
      </c>
      <c r="BF386" s="156">
        <f>IF($N$386="snížená",$J$386,0)</f>
        <v>0</v>
      </c>
      <c r="BG386" s="156">
        <f>IF($N$386="zákl. přenesená",$J$386,0)</f>
        <v>0</v>
      </c>
      <c r="BH386" s="156">
        <f>IF($N$386="sníž. přenesená",$J$386,0)</f>
        <v>0</v>
      </c>
      <c r="BI386" s="156">
        <f>IF($N$386="nulová",$J$386,0)</f>
        <v>0</v>
      </c>
      <c r="BJ386" s="89" t="s">
        <v>21</v>
      </c>
      <c r="BK386" s="156">
        <f>ROUND($I$386*$H$386,2)</f>
        <v>0</v>
      </c>
      <c r="BL386" s="89" t="s">
        <v>158</v>
      </c>
      <c r="BM386" s="89" t="s">
        <v>1511</v>
      </c>
    </row>
    <row r="387" spans="2:65" s="6" customFormat="1" ht="16.5" customHeight="1" x14ac:dyDescent="0.3">
      <c r="B387" s="23"/>
      <c r="C387" s="24"/>
      <c r="D387" s="157" t="s">
        <v>159</v>
      </c>
      <c r="E387" s="24"/>
      <c r="F387" s="158" t="s">
        <v>1510</v>
      </c>
      <c r="G387" s="24"/>
      <c r="H387" s="24"/>
      <c r="J387" s="24"/>
      <c r="K387" s="24"/>
      <c r="L387" s="43"/>
      <c r="M387" s="56"/>
      <c r="N387" s="24"/>
      <c r="O387" s="24"/>
      <c r="P387" s="24"/>
      <c r="Q387" s="24"/>
      <c r="R387" s="24"/>
      <c r="S387" s="24"/>
      <c r="T387" s="57"/>
      <c r="AT387" s="6" t="s">
        <v>159</v>
      </c>
      <c r="AU387" s="6" t="s">
        <v>21</v>
      </c>
    </row>
    <row r="388" spans="2:65" s="6" customFormat="1" ht="15.75" customHeight="1" x14ac:dyDescent="0.3">
      <c r="B388" s="23"/>
      <c r="C388" s="145" t="s">
        <v>177</v>
      </c>
      <c r="D388" s="145" t="s">
        <v>154</v>
      </c>
      <c r="E388" s="146" t="s">
        <v>1512</v>
      </c>
      <c r="F388" s="147" t="s">
        <v>1513</v>
      </c>
      <c r="G388" s="148" t="s">
        <v>157</v>
      </c>
      <c r="H388" s="149">
        <v>2</v>
      </c>
      <c r="I388" s="150"/>
      <c r="J388" s="151">
        <f>ROUND($I$388*$H$388,2)</f>
        <v>0</v>
      </c>
      <c r="K388" s="147"/>
      <c r="L388" s="43"/>
      <c r="M388" s="152"/>
      <c r="N388" s="153" t="s">
        <v>43</v>
      </c>
      <c r="O388" s="24"/>
      <c r="P388" s="154">
        <f>$O$388*$H$388</f>
        <v>0</v>
      </c>
      <c r="Q388" s="154">
        <v>0</v>
      </c>
      <c r="R388" s="154">
        <f>$Q$388*$H$388</f>
        <v>0</v>
      </c>
      <c r="S388" s="154">
        <v>0</v>
      </c>
      <c r="T388" s="155">
        <f>$S$388*$H$388</f>
        <v>0</v>
      </c>
      <c r="AR388" s="89" t="s">
        <v>158</v>
      </c>
      <c r="AT388" s="89" t="s">
        <v>154</v>
      </c>
      <c r="AU388" s="89" t="s">
        <v>21</v>
      </c>
      <c r="AY388" s="6" t="s">
        <v>149</v>
      </c>
      <c r="BE388" s="156">
        <f>IF($N$388="základní",$J$388,0)</f>
        <v>0</v>
      </c>
      <c r="BF388" s="156">
        <f>IF($N$388="snížená",$J$388,0)</f>
        <v>0</v>
      </c>
      <c r="BG388" s="156">
        <f>IF($N$388="zákl. přenesená",$J$388,0)</f>
        <v>0</v>
      </c>
      <c r="BH388" s="156">
        <f>IF($N$388="sníž. přenesená",$J$388,0)</f>
        <v>0</v>
      </c>
      <c r="BI388" s="156">
        <f>IF($N$388="nulová",$J$388,0)</f>
        <v>0</v>
      </c>
      <c r="BJ388" s="89" t="s">
        <v>21</v>
      </c>
      <c r="BK388" s="156">
        <f>ROUND($I$388*$H$388,2)</f>
        <v>0</v>
      </c>
      <c r="BL388" s="89" t="s">
        <v>158</v>
      </c>
      <c r="BM388" s="89" t="s">
        <v>1514</v>
      </c>
    </row>
    <row r="389" spans="2:65" s="6" customFormat="1" ht="16.5" customHeight="1" x14ac:dyDescent="0.3">
      <c r="B389" s="23"/>
      <c r="C389" s="24"/>
      <c r="D389" s="157" t="s">
        <v>159</v>
      </c>
      <c r="E389" s="24"/>
      <c r="F389" s="158" t="s">
        <v>1513</v>
      </c>
      <c r="G389" s="24"/>
      <c r="H389" s="24"/>
      <c r="J389" s="24"/>
      <c r="K389" s="24"/>
      <c r="L389" s="43"/>
      <c r="M389" s="56"/>
      <c r="N389" s="24"/>
      <c r="O389" s="24"/>
      <c r="P389" s="24"/>
      <c r="Q389" s="24"/>
      <c r="R389" s="24"/>
      <c r="S389" s="24"/>
      <c r="T389" s="57"/>
      <c r="AT389" s="6" t="s">
        <v>159</v>
      </c>
      <c r="AU389" s="6" t="s">
        <v>21</v>
      </c>
    </row>
    <row r="390" spans="2:65" s="132" customFormat="1" ht="37.5" customHeight="1" x14ac:dyDescent="0.35">
      <c r="B390" s="133"/>
      <c r="C390" s="134"/>
      <c r="D390" s="134" t="s">
        <v>71</v>
      </c>
      <c r="E390" s="135" t="s">
        <v>1515</v>
      </c>
      <c r="F390" s="135" t="s">
        <v>1516</v>
      </c>
      <c r="G390" s="134"/>
      <c r="H390" s="134"/>
      <c r="J390" s="136">
        <f>$BK$390</f>
        <v>0</v>
      </c>
      <c r="K390" s="134"/>
      <c r="L390" s="137"/>
      <c r="M390" s="138"/>
      <c r="N390" s="134"/>
      <c r="O390" s="134"/>
      <c r="P390" s="139">
        <f>SUM($P$391:$P$396)</f>
        <v>0</v>
      </c>
      <c r="Q390" s="134"/>
      <c r="R390" s="139">
        <f>SUM($R$391:$R$396)</f>
        <v>0</v>
      </c>
      <c r="S390" s="134"/>
      <c r="T390" s="140">
        <f>SUM($T$391:$T$396)</f>
        <v>0</v>
      </c>
      <c r="AR390" s="141" t="s">
        <v>21</v>
      </c>
      <c r="AT390" s="141" t="s">
        <v>71</v>
      </c>
      <c r="AU390" s="141" t="s">
        <v>72</v>
      </c>
      <c r="AY390" s="141" t="s">
        <v>149</v>
      </c>
      <c r="BK390" s="142">
        <f>SUM($BK$391:$BK$396)</f>
        <v>0</v>
      </c>
    </row>
    <row r="391" spans="2:65" s="6" customFormat="1" ht="15.75" customHeight="1" x14ac:dyDescent="0.3">
      <c r="B391" s="23"/>
      <c r="C391" s="145" t="s">
        <v>21</v>
      </c>
      <c r="D391" s="145" t="s">
        <v>154</v>
      </c>
      <c r="E391" s="146" t="s">
        <v>1517</v>
      </c>
      <c r="F391" s="147" t="s">
        <v>531</v>
      </c>
      <c r="G391" s="148" t="s">
        <v>266</v>
      </c>
      <c r="H391" s="149">
        <v>4</v>
      </c>
      <c r="I391" s="150"/>
      <c r="J391" s="151">
        <f>ROUND($I$391*$H$391,2)</f>
        <v>0</v>
      </c>
      <c r="K391" s="147"/>
      <c r="L391" s="43"/>
      <c r="M391" s="152"/>
      <c r="N391" s="153" t="s">
        <v>43</v>
      </c>
      <c r="O391" s="24"/>
      <c r="P391" s="154">
        <f>$O$391*$H$391</f>
        <v>0</v>
      </c>
      <c r="Q391" s="154">
        <v>0</v>
      </c>
      <c r="R391" s="154">
        <f>$Q$391*$H$391</f>
        <v>0</v>
      </c>
      <c r="S391" s="154">
        <v>0</v>
      </c>
      <c r="T391" s="155">
        <f>$S$391*$H$391</f>
        <v>0</v>
      </c>
      <c r="AR391" s="89" t="s">
        <v>158</v>
      </c>
      <c r="AT391" s="89" t="s">
        <v>154</v>
      </c>
      <c r="AU391" s="89" t="s">
        <v>21</v>
      </c>
      <c r="AY391" s="6" t="s">
        <v>149</v>
      </c>
      <c r="BE391" s="156">
        <f>IF($N$391="základní",$J$391,0)</f>
        <v>0</v>
      </c>
      <c r="BF391" s="156">
        <f>IF($N$391="snížená",$J$391,0)</f>
        <v>0</v>
      </c>
      <c r="BG391" s="156">
        <f>IF($N$391="zákl. přenesená",$J$391,0)</f>
        <v>0</v>
      </c>
      <c r="BH391" s="156">
        <f>IF($N$391="sníž. přenesená",$J$391,0)</f>
        <v>0</v>
      </c>
      <c r="BI391" s="156">
        <f>IF($N$391="nulová",$J$391,0)</f>
        <v>0</v>
      </c>
      <c r="BJ391" s="89" t="s">
        <v>21</v>
      </c>
      <c r="BK391" s="156">
        <f>ROUND($I$391*$H$391,2)</f>
        <v>0</v>
      </c>
      <c r="BL391" s="89" t="s">
        <v>158</v>
      </c>
      <c r="BM391" s="89" t="s">
        <v>1518</v>
      </c>
    </row>
    <row r="392" spans="2:65" s="6" customFormat="1" ht="16.5" customHeight="1" x14ac:dyDescent="0.3">
      <c r="B392" s="23"/>
      <c r="C392" s="24"/>
      <c r="D392" s="157" t="s">
        <v>159</v>
      </c>
      <c r="E392" s="24"/>
      <c r="F392" s="158" t="s">
        <v>531</v>
      </c>
      <c r="G392" s="24"/>
      <c r="H392" s="24"/>
      <c r="J392" s="24"/>
      <c r="K392" s="24"/>
      <c r="L392" s="43"/>
      <c r="M392" s="56"/>
      <c r="N392" s="24"/>
      <c r="O392" s="24"/>
      <c r="P392" s="24"/>
      <c r="Q392" s="24"/>
      <c r="R392" s="24"/>
      <c r="S392" s="24"/>
      <c r="T392" s="57"/>
      <c r="AT392" s="6" t="s">
        <v>159</v>
      </c>
      <c r="AU392" s="6" t="s">
        <v>21</v>
      </c>
    </row>
    <row r="393" spans="2:65" s="6" customFormat="1" ht="15.75" customHeight="1" x14ac:dyDescent="0.3">
      <c r="B393" s="23"/>
      <c r="C393" s="145" t="s">
        <v>80</v>
      </c>
      <c r="D393" s="145" t="s">
        <v>154</v>
      </c>
      <c r="E393" s="146" t="s">
        <v>1519</v>
      </c>
      <c r="F393" s="147" t="s">
        <v>1520</v>
      </c>
      <c r="G393" s="148" t="s">
        <v>266</v>
      </c>
      <c r="H393" s="149">
        <v>4</v>
      </c>
      <c r="I393" s="150"/>
      <c r="J393" s="151">
        <f>ROUND($I$393*$H$393,2)</f>
        <v>0</v>
      </c>
      <c r="K393" s="147"/>
      <c r="L393" s="43"/>
      <c r="M393" s="152"/>
      <c r="N393" s="153" t="s">
        <v>43</v>
      </c>
      <c r="O393" s="24"/>
      <c r="P393" s="154">
        <f>$O$393*$H$393</f>
        <v>0</v>
      </c>
      <c r="Q393" s="154">
        <v>0</v>
      </c>
      <c r="R393" s="154">
        <f>$Q$393*$H$393</f>
        <v>0</v>
      </c>
      <c r="S393" s="154">
        <v>0</v>
      </c>
      <c r="T393" s="155">
        <f>$S$393*$H$393</f>
        <v>0</v>
      </c>
      <c r="AR393" s="89" t="s">
        <v>158</v>
      </c>
      <c r="AT393" s="89" t="s">
        <v>154</v>
      </c>
      <c r="AU393" s="89" t="s">
        <v>21</v>
      </c>
      <c r="AY393" s="6" t="s">
        <v>149</v>
      </c>
      <c r="BE393" s="156">
        <f>IF($N$393="základní",$J$393,0)</f>
        <v>0</v>
      </c>
      <c r="BF393" s="156">
        <f>IF($N$393="snížená",$J$393,0)</f>
        <v>0</v>
      </c>
      <c r="BG393" s="156">
        <f>IF($N$393="zákl. přenesená",$J$393,0)</f>
        <v>0</v>
      </c>
      <c r="BH393" s="156">
        <f>IF($N$393="sníž. přenesená",$J$393,0)</f>
        <v>0</v>
      </c>
      <c r="BI393" s="156">
        <f>IF($N$393="nulová",$J$393,0)</f>
        <v>0</v>
      </c>
      <c r="BJ393" s="89" t="s">
        <v>21</v>
      </c>
      <c r="BK393" s="156">
        <f>ROUND($I$393*$H$393,2)</f>
        <v>0</v>
      </c>
      <c r="BL393" s="89" t="s">
        <v>158</v>
      </c>
      <c r="BM393" s="89" t="s">
        <v>1521</v>
      </c>
    </row>
    <row r="394" spans="2:65" s="6" customFormat="1" ht="16.5" customHeight="1" x14ac:dyDescent="0.3">
      <c r="B394" s="23"/>
      <c r="C394" s="24"/>
      <c r="D394" s="157" t="s">
        <v>159</v>
      </c>
      <c r="E394" s="24"/>
      <c r="F394" s="158" t="s">
        <v>1520</v>
      </c>
      <c r="G394" s="24"/>
      <c r="H394" s="24"/>
      <c r="J394" s="24"/>
      <c r="K394" s="24"/>
      <c r="L394" s="43"/>
      <c r="M394" s="56"/>
      <c r="N394" s="24"/>
      <c r="O394" s="24"/>
      <c r="P394" s="24"/>
      <c r="Q394" s="24"/>
      <c r="R394" s="24"/>
      <c r="S394" s="24"/>
      <c r="T394" s="57"/>
      <c r="AT394" s="6" t="s">
        <v>159</v>
      </c>
      <c r="AU394" s="6" t="s">
        <v>21</v>
      </c>
    </row>
    <row r="395" spans="2:65" s="6" customFormat="1" ht="27" customHeight="1" x14ac:dyDescent="0.3">
      <c r="B395" s="23"/>
      <c r="C395" s="145" t="s">
        <v>162</v>
      </c>
      <c r="D395" s="145" t="s">
        <v>154</v>
      </c>
      <c r="E395" s="146" t="s">
        <v>1522</v>
      </c>
      <c r="F395" s="147" t="s">
        <v>1523</v>
      </c>
      <c r="G395" s="148" t="s">
        <v>157</v>
      </c>
      <c r="H395" s="149">
        <v>1</v>
      </c>
      <c r="I395" s="150"/>
      <c r="J395" s="151">
        <f>ROUND($I$395*$H$395,2)</f>
        <v>0</v>
      </c>
      <c r="K395" s="147"/>
      <c r="L395" s="43"/>
      <c r="M395" s="152"/>
      <c r="N395" s="153" t="s">
        <v>43</v>
      </c>
      <c r="O395" s="24"/>
      <c r="P395" s="154">
        <f>$O$395*$H$395</f>
        <v>0</v>
      </c>
      <c r="Q395" s="154">
        <v>0</v>
      </c>
      <c r="R395" s="154">
        <f>$Q$395*$H$395</f>
        <v>0</v>
      </c>
      <c r="S395" s="154">
        <v>0</v>
      </c>
      <c r="T395" s="155">
        <f>$S$395*$H$395</f>
        <v>0</v>
      </c>
      <c r="AR395" s="89" t="s">
        <v>158</v>
      </c>
      <c r="AT395" s="89" t="s">
        <v>154</v>
      </c>
      <c r="AU395" s="89" t="s">
        <v>21</v>
      </c>
      <c r="AY395" s="6" t="s">
        <v>149</v>
      </c>
      <c r="BE395" s="156">
        <f>IF($N$395="základní",$J$395,0)</f>
        <v>0</v>
      </c>
      <c r="BF395" s="156">
        <f>IF($N$395="snížená",$J$395,0)</f>
        <v>0</v>
      </c>
      <c r="BG395" s="156">
        <f>IF($N$395="zákl. přenesená",$J$395,0)</f>
        <v>0</v>
      </c>
      <c r="BH395" s="156">
        <f>IF($N$395="sníž. přenesená",$J$395,0)</f>
        <v>0</v>
      </c>
      <c r="BI395" s="156">
        <f>IF($N$395="nulová",$J$395,0)</f>
        <v>0</v>
      </c>
      <c r="BJ395" s="89" t="s">
        <v>21</v>
      </c>
      <c r="BK395" s="156">
        <f>ROUND($I$395*$H$395,2)</f>
        <v>0</v>
      </c>
      <c r="BL395" s="89" t="s">
        <v>158</v>
      </c>
      <c r="BM395" s="89" t="s">
        <v>1524</v>
      </c>
    </row>
    <row r="396" spans="2:65" s="6" customFormat="1" ht="16.5" customHeight="1" x14ac:dyDescent="0.3">
      <c r="B396" s="23"/>
      <c r="C396" s="24"/>
      <c r="D396" s="157" t="s">
        <v>159</v>
      </c>
      <c r="E396" s="24"/>
      <c r="F396" s="158" t="s">
        <v>1523</v>
      </c>
      <c r="G396" s="24"/>
      <c r="H396" s="24"/>
      <c r="J396" s="24"/>
      <c r="K396" s="24"/>
      <c r="L396" s="43"/>
      <c r="M396" s="176"/>
      <c r="N396" s="177"/>
      <c r="O396" s="177"/>
      <c r="P396" s="177"/>
      <c r="Q396" s="177"/>
      <c r="R396" s="177"/>
      <c r="S396" s="177"/>
      <c r="T396" s="178"/>
      <c r="AT396" s="6" t="s">
        <v>159</v>
      </c>
      <c r="AU396" s="6" t="s">
        <v>21</v>
      </c>
    </row>
    <row r="397" spans="2:65" s="6" customFormat="1" ht="7.5" customHeight="1" x14ac:dyDescent="0.3">
      <c r="B397" s="38"/>
      <c r="C397" s="39"/>
      <c r="D397" s="39"/>
      <c r="E397" s="39"/>
      <c r="F397" s="39"/>
      <c r="G397" s="39"/>
      <c r="H397" s="39"/>
      <c r="I397" s="101"/>
      <c r="J397" s="39"/>
      <c r="K397" s="39"/>
      <c r="L397" s="43"/>
    </row>
    <row r="402" s="2" customFormat="1" ht="14.25" customHeight="1" x14ac:dyDescent="0.3"/>
  </sheetData>
  <sheetProtection password="CC35" sheet="1" objects="1" scenarios="1" formatColumns="0" formatRows="0" sort="0" autoFilter="0"/>
  <autoFilter ref="C91:K91"/>
  <mergeCells count="9">
    <mergeCell ref="E84:H84"/>
    <mergeCell ref="G1:H1"/>
    <mergeCell ref="L2:V2"/>
    <mergeCell ref="E7:H7"/>
    <mergeCell ref="E9:H9"/>
    <mergeCell ref="E24:H24"/>
    <mergeCell ref="E45:H45"/>
    <mergeCell ref="E47:H47"/>
    <mergeCell ref="E82:H82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01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90"/>
      <c r="C1" s="190"/>
      <c r="D1" s="189" t="s">
        <v>1</v>
      </c>
      <c r="E1" s="190"/>
      <c r="F1" s="191" t="s">
        <v>2014</v>
      </c>
      <c r="G1" s="314" t="s">
        <v>2015</v>
      </c>
      <c r="H1" s="314"/>
      <c r="I1" s="190"/>
      <c r="J1" s="191" t="s">
        <v>2016</v>
      </c>
      <c r="K1" s="189" t="s">
        <v>114</v>
      </c>
      <c r="L1" s="191" t="s">
        <v>2017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7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" t="s">
        <v>110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80</v>
      </c>
    </row>
    <row r="4" spans="1:256" s="2" customFormat="1" ht="37.5" customHeight="1" x14ac:dyDescent="0.3">
      <c r="B4" s="10"/>
      <c r="C4" s="11"/>
      <c r="D4" s="12" t="s">
        <v>115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5" t="str">
        <f>'Rekapitulace stavby'!$K$6</f>
        <v>Boletice - Polná - ekologizace kotelny</v>
      </c>
      <c r="F7" s="307"/>
      <c r="G7" s="307"/>
      <c r="H7" s="307"/>
      <c r="J7" s="11"/>
      <c r="K7" s="13"/>
    </row>
    <row r="8" spans="1:256" s="6" customFormat="1" ht="15.75" customHeight="1" x14ac:dyDescent="0.3">
      <c r="B8" s="23"/>
      <c r="C8" s="24"/>
      <c r="D8" s="19" t="s">
        <v>116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2" t="s">
        <v>1525</v>
      </c>
      <c r="F9" s="295"/>
      <c r="G9" s="295"/>
      <c r="H9" s="295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35</v>
      </c>
      <c r="G12" s="24"/>
      <c r="H12" s="24"/>
      <c r="I12" s="88" t="s">
        <v>24</v>
      </c>
      <c r="J12" s="52" t="str">
        <f>'Rekapitulace stavby'!$AN$8</f>
        <v>27.04.2016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>AS-PO, příspěvková organizace</v>
      </c>
      <c r="F15" s="24"/>
      <c r="G15" s="24"/>
      <c r="H15" s="24"/>
      <c r="I15" s="88" t="s">
        <v>31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32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31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34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31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37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0"/>
      <c r="F24" s="316"/>
      <c r="G24" s="316"/>
      <c r="H24" s="316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38</v>
      </c>
      <c r="E27" s="24"/>
      <c r="F27" s="24"/>
      <c r="G27" s="24"/>
      <c r="H27" s="24"/>
      <c r="J27" s="67">
        <f>ROUND($J$95,2)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40</v>
      </c>
      <c r="G29" s="24"/>
      <c r="H29" s="24"/>
      <c r="I29" s="95" t="s">
        <v>39</v>
      </c>
      <c r="J29" s="28" t="s">
        <v>41</v>
      </c>
      <c r="K29" s="27"/>
    </row>
    <row r="30" spans="2:11" s="6" customFormat="1" ht="15" customHeight="1" x14ac:dyDescent="0.3">
      <c r="B30" s="23"/>
      <c r="C30" s="24"/>
      <c r="D30" s="30" t="s">
        <v>42</v>
      </c>
      <c r="E30" s="30" t="s">
        <v>43</v>
      </c>
      <c r="F30" s="96">
        <f>ROUND(SUM($BE$95:$BE$600),2)</f>
        <v>0</v>
      </c>
      <c r="G30" s="24"/>
      <c r="H30" s="24"/>
      <c r="I30" s="97">
        <v>0.21</v>
      </c>
      <c r="J30" s="96">
        <f>ROUND(ROUND((SUM($BE$95:$BE$600)),2)*$I$30,2)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44</v>
      </c>
      <c r="F31" s="96">
        <f>ROUND(SUM($BF$95:$BF$600),2)</f>
        <v>0</v>
      </c>
      <c r="G31" s="24"/>
      <c r="H31" s="24"/>
      <c r="I31" s="97">
        <v>0.15</v>
      </c>
      <c r="J31" s="96">
        <f>ROUND(ROUND((SUM($BF$95:$BF$600)),2)*$I$31,2)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45</v>
      </c>
      <c r="F32" s="96">
        <f>ROUND(SUM($BG$95:$BG$600),2)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46</v>
      </c>
      <c r="F33" s="96">
        <f>ROUND(SUM($BH$95:$BH$600),2)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47</v>
      </c>
      <c r="F34" s="96">
        <f>ROUND(SUM($BI$95:$BI$600),2)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48</v>
      </c>
      <c r="E36" s="34"/>
      <c r="F36" s="34"/>
      <c r="G36" s="98" t="s">
        <v>49</v>
      </c>
      <c r="H36" s="35" t="s">
        <v>50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5" t="str">
        <f>$E$7</f>
        <v>Boletice - Polná - ekologizace kotelny</v>
      </c>
      <c r="F45" s="295"/>
      <c r="G45" s="295"/>
      <c r="H45" s="295"/>
      <c r="J45" s="24"/>
      <c r="K45" s="27"/>
    </row>
    <row r="46" spans="2:11" s="6" customFormat="1" ht="15" customHeight="1" x14ac:dyDescent="0.3">
      <c r="B46" s="23"/>
      <c r="C46" s="19" t="s">
        <v>116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2" t="str">
        <f>$E$9</f>
        <v>SO 01 UT - SO 01 Ustřední vytápění</v>
      </c>
      <c r="F47" s="295"/>
      <c r="G47" s="295"/>
      <c r="H47" s="295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27.04.2016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AS-PO, příspěvková organizace</v>
      </c>
      <c r="G51" s="24"/>
      <c r="H51" s="24"/>
      <c r="I51" s="88" t="s">
        <v>34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32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119</v>
      </c>
      <c r="D54" s="32"/>
      <c r="E54" s="32"/>
      <c r="F54" s="32"/>
      <c r="G54" s="32"/>
      <c r="H54" s="32"/>
      <c r="I54" s="106"/>
      <c r="J54" s="107" t="s">
        <v>120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121</v>
      </c>
      <c r="D56" s="24"/>
      <c r="E56" s="24"/>
      <c r="F56" s="24"/>
      <c r="G56" s="24"/>
      <c r="H56" s="24"/>
      <c r="J56" s="67">
        <f>$J$95</f>
        <v>0</v>
      </c>
      <c r="K56" s="27"/>
      <c r="AU56" s="6" t="s">
        <v>122</v>
      </c>
    </row>
    <row r="57" spans="2:47" s="73" customFormat="1" ht="25.5" customHeight="1" x14ac:dyDescent="0.3">
      <c r="B57" s="108"/>
      <c r="C57" s="109"/>
      <c r="D57" s="110" t="s">
        <v>1526</v>
      </c>
      <c r="E57" s="110"/>
      <c r="F57" s="110"/>
      <c r="G57" s="110"/>
      <c r="H57" s="110"/>
      <c r="I57" s="111"/>
      <c r="J57" s="112">
        <f>$J$96</f>
        <v>0</v>
      </c>
      <c r="K57" s="113"/>
    </row>
    <row r="58" spans="2:47" s="114" customFormat="1" ht="21" customHeight="1" x14ac:dyDescent="0.3">
      <c r="B58" s="115"/>
      <c r="C58" s="116"/>
      <c r="D58" s="117" t="s">
        <v>1527</v>
      </c>
      <c r="E58" s="117"/>
      <c r="F58" s="117"/>
      <c r="G58" s="117"/>
      <c r="H58" s="117"/>
      <c r="I58" s="118"/>
      <c r="J58" s="119">
        <f>$J$97</f>
        <v>0</v>
      </c>
      <c r="K58" s="120"/>
    </row>
    <row r="59" spans="2:47" s="114" customFormat="1" ht="21" customHeight="1" x14ac:dyDescent="0.3">
      <c r="B59" s="115"/>
      <c r="C59" s="116"/>
      <c r="D59" s="117" t="s">
        <v>1528</v>
      </c>
      <c r="E59" s="117"/>
      <c r="F59" s="117"/>
      <c r="G59" s="117"/>
      <c r="H59" s="117"/>
      <c r="I59" s="118"/>
      <c r="J59" s="119">
        <f>$J$108</f>
        <v>0</v>
      </c>
      <c r="K59" s="120"/>
    </row>
    <row r="60" spans="2:47" s="114" customFormat="1" ht="21" customHeight="1" x14ac:dyDescent="0.3">
      <c r="B60" s="115"/>
      <c r="C60" s="116"/>
      <c r="D60" s="117" t="s">
        <v>1529</v>
      </c>
      <c r="E60" s="117"/>
      <c r="F60" s="117"/>
      <c r="G60" s="117"/>
      <c r="H60" s="117"/>
      <c r="I60" s="118"/>
      <c r="J60" s="119">
        <f>$J$147</f>
        <v>0</v>
      </c>
      <c r="K60" s="120"/>
    </row>
    <row r="61" spans="2:47" s="114" customFormat="1" ht="21" customHeight="1" x14ac:dyDescent="0.3">
      <c r="B61" s="115"/>
      <c r="C61" s="116"/>
      <c r="D61" s="117" t="s">
        <v>1530</v>
      </c>
      <c r="E61" s="117"/>
      <c r="F61" s="117"/>
      <c r="G61" s="117"/>
      <c r="H61" s="117"/>
      <c r="I61" s="118"/>
      <c r="J61" s="119">
        <f>$J$160</f>
        <v>0</v>
      </c>
      <c r="K61" s="120"/>
    </row>
    <row r="62" spans="2:47" s="114" customFormat="1" ht="21" customHeight="1" x14ac:dyDescent="0.3">
      <c r="B62" s="115"/>
      <c r="C62" s="116"/>
      <c r="D62" s="117" t="s">
        <v>1531</v>
      </c>
      <c r="E62" s="117"/>
      <c r="F62" s="117"/>
      <c r="G62" s="117"/>
      <c r="H62" s="117"/>
      <c r="I62" s="118"/>
      <c r="J62" s="119">
        <f>$J$211</f>
        <v>0</v>
      </c>
      <c r="K62" s="120"/>
    </row>
    <row r="63" spans="2:47" s="114" customFormat="1" ht="21" customHeight="1" x14ac:dyDescent="0.3">
      <c r="B63" s="115"/>
      <c r="C63" s="116"/>
      <c r="D63" s="117" t="s">
        <v>1532</v>
      </c>
      <c r="E63" s="117"/>
      <c r="F63" s="117"/>
      <c r="G63" s="117"/>
      <c r="H63" s="117"/>
      <c r="I63" s="118"/>
      <c r="J63" s="119">
        <f>$J$216</f>
        <v>0</v>
      </c>
      <c r="K63" s="120"/>
    </row>
    <row r="64" spans="2:47" s="114" customFormat="1" ht="21" customHeight="1" x14ac:dyDescent="0.3">
      <c r="B64" s="115"/>
      <c r="C64" s="116"/>
      <c r="D64" s="117" t="s">
        <v>1533</v>
      </c>
      <c r="E64" s="117"/>
      <c r="F64" s="117"/>
      <c r="G64" s="117"/>
      <c r="H64" s="117"/>
      <c r="I64" s="118"/>
      <c r="J64" s="119">
        <f>$J$239</f>
        <v>0</v>
      </c>
      <c r="K64" s="120"/>
    </row>
    <row r="65" spans="2:11" s="114" customFormat="1" ht="21" customHeight="1" x14ac:dyDescent="0.3">
      <c r="B65" s="115"/>
      <c r="C65" s="116"/>
      <c r="D65" s="117" t="s">
        <v>1534</v>
      </c>
      <c r="E65" s="117"/>
      <c r="F65" s="117"/>
      <c r="G65" s="117"/>
      <c r="H65" s="117"/>
      <c r="I65" s="118"/>
      <c r="J65" s="119">
        <f>$J$264</f>
        <v>0</v>
      </c>
      <c r="K65" s="120"/>
    </row>
    <row r="66" spans="2:11" s="114" customFormat="1" ht="21" customHeight="1" x14ac:dyDescent="0.3">
      <c r="B66" s="115"/>
      <c r="C66" s="116"/>
      <c r="D66" s="117" t="s">
        <v>1535</v>
      </c>
      <c r="E66" s="117"/>
      <c r="F66" s="117"/>
      <c r="G66" s="117"/>
      <c r="H66" s="117"/>
      <c r="I66" s="118"/>
      <c r="J66" s="119">
        <f>$J$339</f>
        <v>0</v>
      </c>
      <c r="K66" s="120"/>
    </row>
    <row r="67" spans="2:11" s="114" customFormat="1" ht="21" customHeight="1" x14ac:dyDescent="0.3">
      <c r="B67" s="115"/>
      <c r="C67" s="116"/>
      <c r="D67" s="117" t="s">
        <v>1536</v>
      </c>
      <c r="E67" s="117"/>
      <c r="F67" s="117"/>
      <c r="G67" s="117"/>
      <c r="H67" s="117"/>
      <c r="I67" s="118"/>
      <c r="J67" s="119">
        <f>$J$382</f>
        <v>0</v>
      </c>
      <c r="K67" s="120"/>
    </row>
    <row r="68" spans="2:11" s="114" customFormat="1" ht="21" customHeight="1" x14ac:dyDescent="0.3">
      <c r="B68" s="115"/>
      <c r="C68" s="116"/>
      <c r="D68" s="117" t="s">
        <v>1537</v>
      </c>
      <c r="E68" s="117"/>
      <c r="F68" s="117"/>
      <c r="G68" s="117"/>
      <c r="H68" s="117"/>
      <c r="I68" s="118"/>
      <c r="J68" s="119">
        <f>$J$511</f>
        <v>0</v>
      </c>
      <c r="K68" s="120"/>
    </row>
    <row r="69" spans="2:11" s="114" customFormat="1" ht="21" customHeight="1" x14ac:dyDescent="0.3">
      <c r="B69" s="115"/>
      <c r="C69" s="116"/>
      <c r="D69" s="117" t="s">
        <v>1538</v>
      </c>
      <c r="E69" s="117"/>
      <c r="F69" s="117"/>
      <c r="G69" s="117"/>
      <c r="H69" s="117"/>
      <c r="I69" s="118"/>
      <c r="J69" s="119">
        <f>$J$520</f>
        <v>0</v>
      </c>
      <c r="K69" s="120"/>
    </row>
    <row r="70" spans="2:11" s="114" customFormat="1" ht="21" customHeight="1" x14ac:dyDescent="0.3">
      <c r="B70" s="115"/>
      <c r="C70" s="116"/>
      <c r="D70" s="117" t="s">
        <v>1539</v>
      </c>
      <c r="E70" s="117"/>
      <c r="F70" s="117"/>
      <c r="G70" s="117"/>
      <c r="H70" s="117"/>
      <c r="I70" s="118"/>
      <c r="J70" s="119">
        <f>$J$545</f>
        <v>0</v>
      </c>
      <c r="K70" s="120"/>
    </row>
    <row r="71" spans="2:11" s="114" customFormat="1" ht="21" customHeight="1" x14ac:dyDescent="0.3">
      <c r="B71" s="115"/>
      <c r="C71" s="116"/>
      <c r="D71" s="117" t="s">
        <v>1540</v>
      </c>
      <c r="E71" s="117"/>
      <c r="F71" s="117"/>
      <c r="G71" s="117"/>
      <c r="H71" s="117"/>
      <c r="I71" s="118"/>
      <c r="J71" s="119">
        <f>$J$550</f>
        <v>0</v>
      </c>
      <c r="K71" s="120"/>
    </row>
    <row r="72" spans="2:11" s="114" customFormat="1" ht="21" customHeight="1" x14ac:dyDescent="0.3">
      <c r="B72" s="115"/>
      <c r="C72" s="116"/>
      <c r="D72" s="117" t="s">
        <v>1541</v>
      </c>
      <c r="E72" s="117"/>
      <c r="F72" s="117"/>
      <c r="G72" s="117"/>
      <c r="H72" s="117"/>
      <c r="I72" s="118"/>
      <c r="J72" s="119">
        <f>$J$563</f>
        <v>0</v>
      </c>
      <c r="K72" s="120"/>
    </row>
    <row r="73" spans="2:11" s="114" customFormat="1" ht="21" customHeight="1" x14ac:dyDescent="0.3">
      <c r="B73" s="115"/>
      <c r="C73" s="116"/>
      <c r="D73" s="117" t="s">
        <v>1542</v>
      </c>
      <c r="E73" s="117"/>
      <c r="F73" s="117"/>
      <c r="G73" s="117"/>
      <c r="H73" s="117"/>
      <c r="I73" s="118"/>
      <c r="J73" s="119">
        <f>$J$570</f>
        <v>0</v>
      </c>
      <c r="K73" s="120"/>
    </row>
    <row r="74" spans="2:11" s="114" customFormat="1" ht="21" customHeight="1" x14ac:dyDescent="0.3">
      <c r="B74" s="115"/>
      <c r="C74" s="116"/>
      <c r="D74" s="117" t="s">
        <v>1543</v>
      </c>
      <c r="E74" s="117"/>
      <c r="F74" s="117"/>
      <c r="G74" s="117"/>
      <c r="H74" s="117"/>
      <c r="I74" s="118"/>
      <c r="J74" s="119">
        <f>$J$573</f>
        <v>0</v>
      </c>
      <c r="K74" s="120"/>
    </row>
    <row r="75" spans="2:11" s="114" customFormat="1" ht="21" customHeight="1" x14ac:dyDescent="0.3">
      <c r="B75" s="115"/>
      <c r="C75" s="116"/>
      <c r="D75" s="117" t="s">
        <v>1544</v>
      </c>
      <c r="E75" s="117"/>
      <c r="F75" s="117"/>
      <c r="G75" s="117"/>
      <c r="H75" s="117"/>
      <c r="I75" s="118"/>
      <c r="J75" s="119">
        <f>$J$592</f>
        <v>0</v>
      </c>
      <c r="K75" s="120"/>
    </row>
    <row r="76" spans="2:11" s="6" customFormat="1" ht="22.5" customHeight="1" x14ac:dyDescent="0.3">
      <c r="B76" s="23"/>
      <c r="C76" s="24"/>
      <c r="D76" s="24"/>
      <c r="E76" s="24"/>
      <c r="F76" s="24"/>
      <c r="G76" s="24"/>
      <c r="H76" s="24"/>
      <c r="J76" s="24"/>
      <c r="K76" s="27"/>
    </row>
    <row r="77" spans="2:11" s="6" customFormat="1" ht="7.5" customHeight="1" x14ac:dyDescent="0.3">
      <c r="B77" s="38"/>
      <c r="C77" s="39"/>
      <c r="D77" s="39"/>
      <c r="E77" s="39"/>
      <c r="F77" s="39"/>
      <c r="G77" s="39"/>
      <c r="H77" s="39"/>
      <c r="I77" s="101"/>
      <c r="J77" s="39"/>
      <c r="K77" s="40"/>
    </row>
    <row r="81" spans="2:63" s="6" customFormat="1" ht="7.5" customHeight="1" x14ac:dyDescent="0.3">
      <c r="B81" s="41"/>
      <c r="C81" s="42"/>
      <c r="D81" s="42"/>
      <c r="E81" s="42"/>
      <c r="F81" s="42"/>
      <c r="G81" s="42"/>
      <c r="H81" s="42"/>
      <c r="I81" s="103"/>
      <c r="J81" s="42"/>
      <c r="K81" s="42"/>
      <c r="L81" s="43"/>
    </row>
    <row r="82" spans="2:63" s="6" customFormat="1" ht="37.5" customHeight="1" x14ac:dyDescent="0.3">
      <c r="B82" s="23"/>
      <c r="C82" s="12" t="s">
        <v>133</v>
      </c>
      <c r="D82" s="24"/>
      <c r="E82" s="24"/>
      <c r="F82" s="24"/>
      <c r="G82" s="24"/>
      <c r="H82" s="24"/>
      <c r="J82" s="24"/>
      <c r="K82" s="24"/>
      <c r="L82" s="43"/>
    </row>
    <row r="83" spans="2:63" s="6" customFormat="1" ht="7.5" customHeight="1" x14ac:dyDescent="0.3">
      <c r="B83" s="23"/>
      <c r="C83" s="24"/>
      <c r="D83" s="24"/>
      <c r="E83" s="24"/>
      <c r="F83" s="24"/>
      <c r="G83" s="24"/>
      <c r="H83" s="24"/>
      <c r="J83" s="24"/>
      <c r="K83" s="24"/>
      <c r="L83" s="43"/>
    </row>
    <row r="84" spans="2:63" s="6" customFormat="1" ht="15" customHeight="1" x14ac:dyDescent="0.3">
      <c r="B84" s="23"/>
      <c r="C84" s="19" t="s">
        <v>16</v>
      </c>
      <c r="D84" s="24"/>
      <c r="E84" s="24"/>
      <c r="F84" s="24"/>
      <c r="G84" s="24"/>
      <c r="H84" s="24"/>
      <c r="J84" s="24"/>
      <c r="K84" s="24"/>
      <c r="L84" s="43"/>
    </row>
    <row r="85" spans="2:63" s="6" customFormat="1" ht="16.5" customHeight="1" x14ac:dyDescent="0.3">
      <c r="B85" s="23"/>
      <c r="C85" s="24"/>
      <c r="D85" s="24"/>
      <c r="E85" s="315" t="str">
        <f>$E$7</f>
        <v>Boletice - Polná - ekologizace kotelny</v>
      </c>
      <c r="F85" s="295"/>
      <c r="G85" s="295"/>
      <c r="H85" s="295"/>
      <c r="J85" s="24"/>
      <c r="K85" s="24"/>
      <c r="L85" s="43"/>
    </row>
    <row r="86" spans="2:63" s="6" customFormat="1" ht="15" customHeight="1" x14ac:dyDescent="0.3">
      <c r="B86" s="23"/>
      <c r="C86" s="19" t="s">
        <v>116</v>
      </c>
      <c r="D86" s="24"/>
      <c r="E86" s="24"/>
      <c r="F86" s="24"/>
      <c r="G86" s="24"/>
      <c r="H86" s="24"/>
      <c r="J86" s="24"/>
      <c r="K86" s="24"/>
      <c r="L86" s="43"/>
    </row>
    <row r="87" spans="2:63" s="6" customFormat="1" ht="19.5" customHeight="1" x14ac:dyDescent="0.3">
      <c r="B87" s="23"/>
      <c r="C87" s="24"/>
      <c r="D87" s="24"/>
      <c r="E87" s="292" t="str">
        <f>$E$9</f>
        <v>SO 01 UT - SO 01 Ustřední vytápění</v>
      </c>
      <c r="F87" s="295"/>
      <c r="G87" s="295"/>
      <c r="H87" s="295"/>
      <c r="J87" s="24"/>
      <c r="K87" s="24"/>
      <c r="L87" s="43"/>
    </row>
    <row r="88" spans="2:63" s="6" customFormat="1" ht="7.5" customHeight="1" x14ac:dyDescent="0.3">
      <c r="B88" s="23"/>
      <c r="C88" s="24"/>
      <c r="D88" s="24"/>
      <c r="E88" s="24"/>
      <c r="F88" s="24"/>
      <c r="G88" s="24"/>
      <c r="H88" s="24"/>
      <c r="J88" s="24"/>
      <c r="K88" s="24"/>
      <c r="L88" s="43"/>
    </row>
    <row r="89" spans="2:63" s="6" customFormat="1" ht="18.75" customHeight="1" x14ac:dyDescent="0.3">
      <c r="B89" s="23"/>
      <c r="C89" s="19" t="s">
        <v>22</v>
      </c>
      <c r="D89" s="24"/>
      <c r="E89" s="24"/>
      <c r="F89" s="17" t="str">
        <f>$F$12</f>
        <v xml:space="preserve"> </v>
      </c>
      <c r="G89" s="24"/>
      <c r="H89" s="24"/>
      <c r="I89" s="88" t="s">
        <v>24</v>
      </c>
      <c r="J89" s="52" t="str">
        <f>IF($J$12="","",$J$12)</f>
        <v>27.04.2016</v>
      </c>
      <c r="K89" s="24"/>
      <c r="L89" s="43"/>
    </row>
    <row r="90" spans="2:63" s="6" customFormat="1" ht="7.5" customHeight="1" x14ac:dyDescent="0.3">
      <c r="B90" s="23"/>
      <c r="C90" s="24"/>
      <c r="D90" s="24"/>
      <c r="E90" s="24"/>
      <c r="F90" s="24"/>
      <c r="G90" s="24"/>
      <c r="H90" s="24"/>
      <c r="J90" s="24"/>
      <c r="K90" s="24"/>
      <c r="L90" s="43"/>
    </row>
    <row r="91" spans="2:63" s="6" customFormat="1" ht="15.75" customHeight="1" x14ac:dyDescent="0.3">
      <c r="B91" s="23"/>
      <c r="C91" s="19" t="s">
        <v>28</v>
      </c>
      <c r="D91" s="24"/>
      <c r="E91" s="24"/>
      <c r="F91" s="17" t="str">
        <f>$E$15</f>
        <v>AS-PO, příspěvková organizace</v>
      </c>
      <c r="G91" s="24"/>
      <c r="H91" s="24"/>
      <c r="I91" s="88" t="s">
        <v>34</v>
      </c>
      <c r="J91" s="17" t="str">
        <f>$E$21</f>
        <v xml:space="preserve"> </v>
      </c>
      <c r="K91" s="24"/>
      <c r="L91" s="43"/>
    </row>
    <row r="92" spans="2:63" s="6" customFormat="1" ht="15" customHeight="1" x14ac:dyDescent="0.3">
      <c r="B92" s="23"/>
      <c r="C92" s="19" t="s">
        <v>32</v>
      </c>
      <c r="D92" s="24"/>
      <c r="E92" s="24"/>
      <c r="F92" s="17" t="str">
        <f>IF($E$18="","",$E$18)</f>
        <v/>
      </c>
      <c r="G92" s="24"/>
      <c r="H92" s="24"/>
      <c r="J92" s="24"/>
      <c r="K92" s="24"/>
      <c r="L92" s="43"/>
    </row>
    <row r="93" spans="2:63" s="6" customFormat="1" ht="11.25" customHeight="1" x14ac:dyDescent="0.3">
      <c r="B93" s="23"/>
      <c r="C93" s="24"/>
      <c r="D93" s="24"/>
      <c r="E93" s="24"/>
      <c r="F93" s="24"/>
      <c r="G93" s="24"/>
      <c r="H93" s="24"/>
      <c r="J93" s="24"/>
      <c r="K93" s="24"/>
      <c r="L93" s="43"/>
    </row>
    <row r="94" spans="2:63" s="121" customFormat="1" ht="30" customHeight="1" x14ac:dyDescent="0.3">
      <c r="B94" s="122"/>
      <c r="C94" s="123" t="s">
        <v>134</v>
      </c>
      <c r="D94" s="124" t="s">
        <v>57</v>
      </c>
      <c r="E94" s="124" t="s">
        <v>53</v>
      </c>
      <c r="F94" s="124" t="s">
        <v>135</v>
      </c>
      <c r="G94" s="124" t="s">
        <v>136</v>
      </c>
      <c r="H94" s="124" t="s">
        <v>137</v>
      </c>
      <c r="I94" s="125" t="s">
        <v>138</v>
      </c>
      <c r="J94" s="124" t="s">
        <v>139</v>
      </c>
      <c r="K94" s="126" t="s">
        <v>140</v>
      </c>
      <c r="L94" s="127"/>
      <c r="M94" s="59" t="s">
        <v>141</v>
      </c>
      <c r="N94" s="60" t="s">
        <v>42</v>
      </c>
      <c r="O94" s="60" t="s">
        <v>142</v>
      </c>
      <c r="P94" s="60" t="s">
        <v>143</v>
      </c>
      <c r="Q94" s="60" t="s">
        <v>144</v>
      </c>
      <c r="R94" s="60" t="s">
        <v>145</v>
      </c>
      <c r="S94" s="60" t="s">
        <v>146</v>
      </c>
      <c r="T94" s="61" t="s">
        <v>147</v>
      </c>
    </row>
    <row r="95" spans="2:63" s="6" customFormat="1" ht="30" customHeight="1" x14ac:dyDescent="0.35">
      <c r="B95" s="23"/>
      <c r="C95" s="66" t="s">
        <v>121</v>
      </c>
      <c r="D95" s="24"/>
      <c r="E95" s="24"/>
      <c r="F95" s="24"/>
      <c r="G95" s="24"/>
      <c r="H95" s="24"/>
      <c r="J95" s="128">
        <f>$BK$95</f>
        <v>0</v>
      </c>
      <c r="K95" s="24"/>
      <c r="L95" s="43"/>
      <c r="M95" s="63"/>
      <c r="N95" s="64"/>
      <c r="O95" s="64"/>
      <c r="P95" s="129">
        <f>$P$96</f>
        <v>0</v>
      </c>
      <c r="Q95" s="64"/>
      <c r="R95" s="129">
        <f>$R$96</f>
        <v>0</v>
      </c>
      <c r="S95" s="64"/>
      <c r="T95" s="130">
        <f>$T$96</f>
        <v>0</v>
      </c>
      <c r="AT95" s="6" t="s">
        <v>71</v>
      </c>
      <c r="AU95" s="6" t="s">
        <v>122</v>
      </c>
      <c r="BK95" s="131">
        <f>$BK$96</f>
        <v>0</v>
      </c>
    </row>
    <row r="96" spans="2:63" s="132" customFormat="1" ht="37.5" customHeight="1" x14ac:dyDescent="0.35">
      <c r="B96" s="133"/>
      <c r="C96" s="134"/>
      <c r="D96" s="134" t="s">
        <v>71</v>
      </c>
      <c r="E96" s="135" t="s">
        <v>148</v>
      </c>
      <c r="F96" s="135" t="s">
        <v>1545</v>
      </c>
      <c r="G96" s="134"/>
      <c r="H96" s="134"/>
      <c r="J96" s="136">
        <f>$BK$96</f>
        <v>0</v>
      </c>
      <c r="K96" s="134"/>
      <c r="L96" s="137"/>
      <c r="M96" s="138"/>
      <c r="N96" s="134"/>
      <c r="O96" s="134"/>
      <c r="P96" s="139">
        <f>$P$97+$P$108+$P$147+$P$160+$P$211+$P$216+$P$239+$P$264+$P$339+$P$382+$P$511+$P$520+$P$545+$P$550+$P$563+$P$570+$P$573+$P$592</f>
        <v>0</v>
      </c>
      <c r="Q96" s="134"/>
      <c r="R96" s="139">
        <f>$R$97+$R$108+$R$147+$R$160+$R$211+$R$216+$R$239+$R$264+$R$339+$R$382+$R$511+$R$520+$R$545+$R$550+$R$563+$R$570+$R$573+$R$592</f>
        <v>0</v>
      </c>
      <c r="S96" s="134"/>
      <c r="T96" s="140">
        <f>$T$97+$T$108+$T$147+$T$160+$T$211+$T$216+$T$239+$T$264+$T$339+$T$382+$T$511+$T$520+$T$545+$T$550+$T$563+$T$570+$T$573+$T$592</f>
        <v>0</v>
      </c>
      <c r="AR96" s="141" t="s">
        <v>21</v>
      </c>
      <c r="AT96" s="141" t="s">
        <v>71</v>
      </c>
      <c r="AU96" s="141" t="s">
        <v>72</v>
      </c>
      <c r="AY96" s="141" t="s">
        <v>149</v>
      </c>
      <c r="BK96" s="142">
        <f>$BK$97+$BK$108+$BK$147+$BK$160+$BK$211+$BK$216+$BK$239+$BK$264+$BK$339+$BK$382+$BK$511+$BK$520+$BK$545+$BK$550+$BK$563+$BK$570+$BK$573+$BK$592</f>
        <v>0</v>
      </c>
    </row>
    <row r="97" spans="2:65" s="132" customFormat="1" ht="21" customHeight="1" x14ac:dyDescent="0.3">
      <c r="B97" s="133"/>
      <c r="C97" s="134"/>
      <c r="D97" s="134" t="s">
        <v>71</v>
      </c>
      <c r="E97" s="143" t="s">
        <v>150</v>
      </c>
      <c r="F97" s="143" t="s">
        <v>1203</v>
      </c>
      <c r="G97" s="134"/>
      <c r="H97" s="134"/>
      <c r="J97" s="144">
        <f>$BK$97</f>
        <v>0</v>
      </c>
      <c r="K97" s="134"/>
      <c r="L97" s="137"/>
      <c r="M97" s="138"/>
      <c r="N97" s="134"/>
      <c r="O97" s="134"/>
      <c r="P97" s="139">
        <f>SUM($P$98:$P$107)</f>
        <v>0</v>
      </c>
      <c r="Q97" s="134"/>
      <c r="R97" s="139">
        <f>SUM($R$98:$R$107)</f>
        <v>0</v>
      </c>
      <c r="S97" s="134"/>
      <c r="T97" s="140">
        <f>SUM($T$98:$T$107)</f>
        <v>0</v>
      </c>
      <c r="AR97" s="141" t="s">
        <v>21</v>
      </c>
      <c r="AT97" s="141" t="s">
        <v>71</v>
      </c>
      <c r="AU97" s="141" t="s">
        <v>21</v>
      </c>
      <c r="AY97" s="141" t="s">
        <v>149</v>
      </c>
      <c r="BK97" s="142">
        <f>SUM($BK$98:$BK$107)</f>
        <v>0</v>
      </c>
    </row>
    <row r="98" spans="2:65" s="6" customFormat="1" ht="15.75" customHeight="1" x14ac:dyDescent="0.3">
      <c r="B98" s="23"/>
      <c r="C98" s="145" t="s">
        <v>21</v>
      </c>
      <c r="D98" s="145" t="s">
        <v>154</v>
      </c>
      <c r="E98" s="146" t="s">
        <v>1204</v>
      </c>
      <c r="F98" s="147" t="s">
        <v>1205</v>
      </c>
      <c r="G98" s="148" t="s">
        <v>529</v>
      </c>
      <c r="H98" s="149">
        <v>200</v>
      </c>
      <c r="I98" s="150"/>
      <c r="J98" s="151">
        <f>ROUND($I$98*$H$98,2)</f>
        <v>0</v>
      </c>
      <c r="K98" s="147"/>
      <c r="L98" s="43"/>
      <c r="M98" s="152"/>
      <c r="N98" s="153" t="s">
        <v>43</v>
      </c>
      <c r="O98" s="24"/>
      <c r="P98" s="154">
        <f>$O$98*$H$98</f>
        <v>0</v>
      </c>
      <c r="Q98" s="154">
        <v>0</v>
      </c>
      <c r="R98" s="154">
        <f>$Q$98*$H$98</f>
        <v>0</v>
      </c>
      <c r="S98" s="154">
        <v>0</v>
      </c>
      <c r="T98" s="155">
        <f>$S$98*$H$98</f>
        <v>0</v>
      </c>
      <c r="AR98" s="89" t="s">
        <v>158</v>
      </c>
      <c r="AT98" s="89" t="s">
        <v>154</v>
      </c>
      <c r="AU98" s="89" t="s">
        <v>80</v>
      </c>
      <c r="AY98" s="6" t="s">
        <v>149</v>
      </c>
      <c r="BE98" s="156">
        <f>IF($N$98="základní",$J$98,0)</f>
        <v>0</v>
      </c>
      <c r="BF98" s="156">
        <f>IF($N$98="snížená",$J$98,0)</f>
        <v>0</v>
      </c>
      <c r="BG98" s="156">
        <f>IF($N$98="zákl. přenesená",$J$98,0)</f>
        <v>0</v>
      </c>
      <c r="BH98" s="156">
        <f>IF($N$98="sníž. přenesená",$J$98,0)</f>
        <v>0</v>
      </c>
      <c r="BI98" s="156">
        <f>IF($N$98="nulová",$J$98,0)</f>
        <v>0</v>
      </c>
      <c r="BJ98" s="89" t="s">
        <v>21</v>
      </c>
      <c r="BK98" s="156">
        <f>ROUND($I$98*$H$98,2)</f>
        <v>0</v>
      </c>
      <c r="BL98" s="89" t="s">
        <v>158</v>
      </c>
      <c r="BM98" s="89" t="s">
        <v>21</v>
      </c>
    </row>
    <row r="99" spans="2:65" s="6" customFormat="1" ht="16.5" customHeight="1" x14ac:dyDescent="0.3">
      <c r="B99" s="23"/>
      <c r="C99" s="24"/>
      <c r="D99" s="157" t="s">
        <v>159</v>
      </c>
      <c r="E99" s="24"/>
      <c r="F99" s="158" t="s">
        <v>1205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159</v>
      </c>
      <c r="AU99" s="6" t="s">
        <v>80</v>
      </c>
    </row>
    <row r="100" spans="2:65" s="6" customFormat="1" ht="15.75" customHeight="1" x14ac:dyDescent="0.3">
      <c r="B100" s="23"/>
      <c r="C100" s="145" t="s">
        <v>80</v>
      </c>
      <c r="D100" s="145" t="s">
        <v>154</v>
      </c>
      <c r="E100" s="146" t="s">
        <v>1206</v>
      </c>
      <c r="F100" s="147" t="s">
        <v>1207</v>
      </c>
      <c r="G100" s="148" t="s">
        <v>529</v>
      </c>
      <c r="H100" s="149">
        <v>200</v>
      </c>
      <c r="I100" s="150"/>
      <c r="J100" s="151">
        <f>ROUND($I$100*$H$100,2)</f>
        <v>0</v>
      </c>
      <c r="K100" s="147"/>
      <c r="L100" s="43"/>
      <c r="M100" s="152"/>
      <c r="N100" s="153" t="s">
        <v>43</v>
      </c>
      <c r="O100" s="24"/>
      <c r="P100" s="154">
        <f>$O$100*$H$100</f>
        <v>0</v>
      </c>
      <c r="Q100" s="154">
        <v>0</v>
      </c>
      <c r="R100" s="154">
        <f>$Q$100*$H$100</f>
        <v>0</v>
      </c>
      <c r="S100" s="154">
        <v>0</v>
      </c>
      <c r="T100" s="155">
        <f>$S$100*$H$100</f>
        <v>0</v>
      </c>
      <c r="AR100" s="89" t="s">
        <v>158</v>
      </c>
      <c r="AT100" s="89" t="s">
        <v>154</v>
      </c>
      <c r="AU100" s="89" t="s">
        <v>80</v>
      </c>
      <c r="AY100" s="6" t="s">
        <v>149</v>
      </c>
      <c r="BE100" s="156">
        <f>IF($N$100="základní",$J$100,0)</f>
        <v>0</v>
      </c>
      <c r="BF100" s="156">
        <f>IF($N$100="snížená",$J$100,0)</f>
        <v>0</v>
      </c>
      <c r="BG100" s="156">
        <f>IF($N$100="zákl. přenesená",$J$100,0)</f>
        <v>0</v>
      </c>
      <c r="BH100" s="156">
        <f>IF($N$100="sníž. přenesená",$J$100,0)</f>
        <v>0</v>
      </c>
      <c r="BI100" s="156">
        <f>IF($N$100="nulová",$J$100,0)</f>
        <v>0</v>
      </c>
      <c r="BJ100" s="89" t="s">
        <v>21</v>
      </c>
      <c r="BK100" s="156">
        <f>ROUND($I$100*$H$100,2)</f>
        <v>0</v>
      </c>
      <c r="BL100" s="89" t="s">
        <v>158</v>
      </c>
      <c r="BM100" s="89" t="s">
        <v>80</v>
      </c>
    </row>
    <row r="101" spans="2:65" s="6" customFormat="1" ht="16.5" customHeight="1" x14ac:dyDescent="0.3">
      <c r="B101" s="23"/>
      <c r="C101" s="24"/>
      <c r="D101" s="157" t="s">
        <v>159</v>
      </c>
      <c r="E101" s="24"/>
      <c r="F101" s="158" t="s">
        <v>1207</v>
      </c>
      <c r="G101" s="24"/>
      <c r="H101" s="24"/>
      <c r="J101" s="24"/>
      <c r="K101" s="24"/>
      <c r="L101" s="43"/>
      <c r="M101" s="56"/>
      <c r="N101" s="24"/>
      <c r="O101" s="24"/>
      <c r="P101" s="24"/>
      <c r="Q101" s="24"/>
      <c r="R101" s="24"/>
      <c r="S101" s="24"/>
      <c r="T101" s="57"/>
      <c r="AT101" s="6" t="s">
        <v>159</v>
      </c>
      <c r="AU101" s="6" t="s">
        <v>80</v>
      </c>
    </row>
    <row r="102" spans="2:65" s="6" customFormat="1" ht="15.75" customHeight="1" x14ac:dyDescent="0.3">
      <c r="B102" s="23"/>
      <c r="C102" s="145" t="s">
        <v>162</v>
      </c>
      <c r="D102" s="145" t="s">
        <v>154</v>
      </c>
      <c r="E102" s="146" t="s">
        <v>1546</v>
      </c>
      <c r="F102" s="147" t="s">
        <v>1547</v>
      </c>
      <c r="G102" s="148" t="s">
        <v>157</v>
      </c>
      <c r="H102" s="149">
        <v>2</v>
      </c>
      <c r="I102" s="150"/>
      <c r="J102" s="151">
        <f>ROUND($I$102*$H$102,2)</f>
        <v>0</v>
      </c>
      <c r="K102" s="147"/>
      <c r="L102" s="43"/>
      <c r="M102" s="152"/>
      <c r="N102" s="153" t="s">
        <v>43</v>
      </c>
      <c r="O102" s="24"/>
      <c r="P102" s="154">
        <f>$O$102*$H$102</f>
        <v>0</v>
      </c>
      <c r="Q102" s="154">
        <v>0</v>
      </c>
      <c r="R102" s="154">
        <f>$Q$102*$H$102</f>
        <v>0</v>
      </c>
      <c r="S102" s="154">
        <v>0</v>
      </c>
      <c r="T102" s="155">
        <f>$S$102*$H$102</f>
        <v>0</v>
      </c>
      <c r="AR102" s="89" t="s">
        <v>158</v>
      </c>
      <c r="AT102" s="89" t="s">
        <v>154</v>
      </c>
      <c r="AU102" s="89" t="s">
        <v>80</v>
      </c>
      <c r="AY102" s="6" t="s">
        <v>149</v>
      </c>
      <c r="BE102" s="156">
        <f>IF($N$102="základní",$J$102,0)</f>
        <v>0</v>
      </c>
      <c r="BF102" s="156">
        <f>IF($N$102="snížená",$J$102,0)</f>
        <v>0</v>
      </c>
      <c r="BG102" s="156">
        <f>IF($N$102="zákl. přenesená",$J$102,0)</f>
        <v>0</v>
      </c>
      <c r="BH102" s="156">
        <f>IF($N$102="sníž. přenesená",$J$102,0)</f>
        <v>0</v>
      </c>
      <c r="BI102" s="156">
        <f>IF($N$102="nulová",$J$102,0)</f>
        <v>0</v>
      </c>
      <c r="BJ102" s="89" t="s">
        <v>21</v>
      </c>
      <c r="BK102" s="156">
        <f>ROUND($I$102*$H$102,2)</f>
        <v>0</v>
      </c>
      <c r="BL102" s="89" t="s">
        <v>158</v>
      </c>
      <c r="BM102" s="89" t="s">
        <v>162</v>
      </c>
    </row>
    <row r="103" spans="2:65" s="6" customFormat="1" ht="16.5" customHeight="1" x14ac:dyDescent="0.3">
      <c r="B103" s="23"/>
      <c r="C103" s="24"/>
      <c r="D103" s="157" t="s">
        <v>159</v>
      </c>
      <c r="E103" s="24"/>
      <c r="F103" s="158" t="s">
        <v>1547</v>
      </c>
      <c r="G103" s="24"/>
      <c r="H103" s="24"/>
      <c r="J103" s="24"/>
      <c r="K103" s="24"/>
      <c r="L103" s="43"/>
      <c r="M103" s="56"/>
      <c r="N103" s="24"/>
      <c r="O103" s="24"/>
      <c r="P103" s="24"/>
      <c r="Q103" s="24"/>
      <c r="R103" s="24"/>
      <c r="S103" s="24"/>
      <c r="T103" s="57"/>
      <c r="AT103" s="6" t="s">
        <v>159</v>
      </c>
      <c r="AU103" s="6" t="s">
        <v>80</v>
      </c>
    </row>
    <row r="104" spans="2:65" s="6" customFormat="1" ht="15.75" customHeight="1" x14ac:dyDescent="0.3">
      <c r="B104" s="23"/>
      <c r="C104" s="145" t="s">
        <v>158</v>
      </c>
      <c r="D104" s="145" t="s">
        <v>154</v>
      </c>
      <c r="E104" s="146" t="s">
        <v>1548</v>
      </c>
      <c r="F104" s="147" t="s">
        <v>1549</v>
      </c>
      <c r="G104" s="148" t="s">
        <v>157</v>
      </c>
      <c r="H104" s="149">
        <v>4</v>
      </c>
      <c r="I104" s="150"/>
      <c r="J104" s="151">
        <f>ROUND($I$104*$H$104,2)</f>
        <v>0</v>
      </c>
      <c r="K104" s="147"/>
      <c r="L104" s="43"/>
      <c r="M104" s="152"/>
      <c r="N104" s="153" t="s">
        <v>43</v>
      </c>
      <c r="O104" s="24"/>
      <c r="P104" s="154">
        <f>$O$104*$H$104</f>
        <v>0</v>
      </c>
      <c r="Q104" s="154">
        <v>0</v>
      </c>
      <c r="R104" s="154">
        <f>$Q$104*$H$104</f>
        <v>0</v>
      </c>
      <c r="S104" s="154">
        <v>0</v>
      </c>
      <c r="T104" s="155">
        <f>$S$104*$H$104</f>
        <v>0</v>
      </c>
      <c r="AR104" s="89" t="s">
        <v>158</v>
      </c>
      <c r="AT104" s="89" t="s">
        <v>154</v>
      </c>
      <c r="AU104" s="89" t="s">
        <v>80</v>
      </c>
      <c r="AY104" s="6" t="s">
        <v>149</v>
      </c>
      <c r="BE104" s="156">
        <f>IF($N$104="základní",$J$104,0)</f>
        <v>0</v>
      </c>
      <c r="BF104" s="156">
        <f>IF($N$104="snížená",$J$104,0)</f>
        <v>0</v>
      </c>
      <c r="BG104" s="156">
        <f>IF($N$104="zákl. přenesená",$J$104,0)</f>
        <v>0</v>
      </c>
      <c r="BH104" s="156">
        <f>IF($N$104="sníž. přenesená",$J$104,0)</f>
        <v>0</v>
      </c>
      <c r="BI104" s="156">
        <f>IF($N$104="nulová",$J$104,0)</f>
        <v>0</v>
      </c>
      <c r="BJ104" s="89" t="s">
        <v>21</v>
      </c>
      <c r="BK104" s="156">
        <f>ROUND($I$104*$H$104,2)</f>
        <v>0</v>
      </c>
      <c r="BL104" s="89" t="s">
        <v>158</v>
      </c>
      <c r="BM104" s="89" t="s">
        <v>158</v>
      </c>
    </row>
    <row r="105" spans="2:65" s="6" customFormat="1" ht="16.5" customHeight="1" x14ac:dyDescent="0.3">
      <c r="B105" s="23"/>
      <c r="C105" s="24"/>
      <c r="D105" s="157" t="s">
        <v>159</v>
      </c>
      <c r="E105" s="24"/>
      <c r="F105" s="158" t="s">
        <v>1549</v>
      </c>
      <c r="G105" s="24"/>
      <c r="H105" s="24"/>
      <c r="J105" s="24"/>
      <c r="K105" s="24"/>
      <c r="L105" s="43"/>
      <c r="M105" s="56"/>
      <c r="N105" s="24"/>
      <c r="O105" s="24"/>
      <c r="P105" s="24"/>
      <c r="Q105" s="24"/>
      <c r="R105" s="24"/>
      <c r="S105" s="24"/>
      <c r="T105" s="57"/>
      <c r="AT105" s="6" t="s">
        <v>159</v>
      </c>
      <c r="AU105" s="6" t="s">
        <v>80</v>
      </c>
    </row>
    <row r="106" spans="2:65" s="6" customFormat="1" ht="26.25" customHeight="1" x14ac:dyDescent="0.3">
      <c r="B106" s="23"/>
      <c r="C106" s="145" t="s">
        <v>168</v>
      </c>
      <c r="D106" s="145" t="s">
        <v>154</v>
      </c>
      <c r="E106" s="146" t="s">
        <v>1550</v>
      </c>
      <c r="F106" s="147" t="s">
        <v>1551</v>
      </c>
      <c r="G106" s="148" t="s">
        <v>157</v>
      </c>
      <c r="H106" s="149">
        <v>4</v>
      </c>
      <c r="I106" s="150"/>
      <c r="J106" s="151">
        <f>ROUND($I$106*$H$106,2)</f>
        <v>0</v>
      </c>
      <c r="K106" s="147"/>
      <c r="L106" s="43"/>
      <c r="M106" s="152"/>
      <c r="N106" s="153" t="s">
        <v>43</v>
      </c>
      <c r="O106" s="24"/>
      <c r="P106" s="154">
        <f>$O$106*$H$106</f>
        <v>0</v>
      </c>
      <c r="Q106" s="154">
        <v>0</v>
      </c>
      <c r="R106" s="154">
        <f>$Q$106*$H$106</f>
        <v>0</v>
      </c>
      <c r="S106" s="154">
        <v>0</v>
      </c>
      <c r="T106" s="155">
        <f>$S$106*$H$106</f>
        <v>0</v>
      </c>
      <c r="AR106" s="89" t="s">
        <v>158</v>
      </c>
      <c r="AT106" s="89" t="s">
        <v>154</v>
      </c>
      <c r="AU106" s="89" t="s">
        <v>80</v>
      </c>
      <c r="AY106" s="6" t="s">
        <v>149</v>
      </c>
      <c r="BE106" s="156">
        <f>IF($N$106="základní",$J$106,0)</f>
        <v>0</v>
      </c>
      <c r="BF106" s="156">
        <f>IF($N$106="snížená",$J$106,0)</f>
        <v>0</v>
      </c>
      <c r="BG106" s="156">
        <f>IF($N$106="zákl. přenesená",$J$106,0)</f>
        <v>0</v>
      </c>
      <c r="BH106" s="156">
        <f>IF($N$106="sníž. přenesená",$J$106,0)</f>
        <v>0</v>
      </c>
      <c r="BI106" s="156">
        <f>IF($N$106="nulová",$J$106,0)</f>
        <v>0</v>
      </c>
      <c r="BJ106" s="89" t="s">
        <v>21</v>
      </c>
      <c r="BK106" s="156">
        <f>ROUND($I$106*$H$106,2)</f>
        <v>0</v>
      </c>
      <c r="BL106" s="89" t="s">
        <v>158</v>
      </c>
      <c r="BM106" s="89" t="s">
        <v>168</v>
      </c>
    </row>
    <row r="107" spans="2:65" s="6" customFormat="1" ht="16.5" customHeight="1" x14ac:dyDescent="0.3">
      <c r="B107" s="23"/>
      <c r="C107" s="24"/>
      <c r="D107" s="157" t="s">
        <v>159</v>
      </c>
      <c r="E107" s="24"/>
      <c r="F107" s="158" t="s">
        <v>1551</v>
      </c>
      <c r="G107" s="24"/>
      <c r="H107" s="24"/>
      <c r="J107" s="24"/>
      <c r="K107" s="24"/>
      <c r="L107" s="43"/>
      <c r="M107" s="56"/>
      <c r="N107" s="24"/>
      <c r="O107" s="24"/>
      <c r="P107" s="24"/>
      <c r="Q107" s="24"/>
      <c r="R107" s="24"/>
      <c r="S107" s="24"/>
      <c r="T107" s="57"/>
      <c r="AT107" s="6" t="s">
        <v>159</v>
      </c>
      <c r="AU107" s="6" t="s">
        <v>80</v>
      </c>
    </row>
    <row r="108" spans="2:65" s="132" customFormat="1" ht="30.75" customHeight="1" x14ac:dyDescent="0.3">
      <c r="B108" s="133"/>
      <c r="C108" s="134"/>
      <c r="D108" s="134" t="s">
        <v>71</v>
      </c>
      <c r="E108" s="143" t="s">
        <v>152</v>
      </c>
      <c r="F108" s="143" t="s">
        <v>1552</v>
      </c>
      <c r="G108" s="134"/>
      <c r="H108" s="134"/>
      <c r="J108" s="144">
        <f>$BK$108</f>
        <v>0</v>
      </c>
      <c r="K108" s="134"/>
      <c r="L108" s="137"/>
      <c r="M108" s="138"/>
      <c r="N108" s="134"/>
      <c r="O108" s="134"/>
      <c r="P108" s="139">
        <f>SUM($P$109:$P$146)</f>
        <v>0</v>
      </c>
      <c r="Q108" s="134"/>
      <c r="R108" s="139">
        <f>SUM($R$109:$R$146)</f>
        <v>0</v>
      </c>
      <c r="S108" s="134"/>
      <c r="T108" s="140">
        <f>SUM($T$109:$T$146)</f>
        <v>0</v>
      </c>
      <c r="AR108" s="141" t="s">
        <v>21</v>
      </c>
      <c r="AT108" s="141" t="s">
        <v>71</v>
      </c>
      <c r="AU108" s="141" t="s">
        <v>21</v>
      </c>
      <c r="AY108" s="141" t="s">
        <v>149</v>
      </c>
      <c r="BK108" s="142">
        <f>SUM($BK$109:$BK$146)</f>
        <v>0</v>
      </c>
    </row>
    <row r="109" spans="2:65" s="6" customFormat="1" ht="15.75" customHeight="1" x14ac:dyDescent="0.3">
      <c r="B109" s="23"/>
      <c r="C109" s="145" t="s">
        <v>21</v>
      </c>
      <c r="D109" s="145" t="s">
        <v>154</v>
      </c>
      <c r="E109" s="146" t="s">
        <v>1553</v>
      </c>
      <c r="F109" s="147" t="s">
        <v>1554</v>
      </c>
      <c r="G109" s="148" t="s">
        <v>272</v>
      </c>
      <c r="H109" s="149">
        <v>24</v>
      </c>
      <c r="I109" s="150"/>
      <c r="J109" s="151">
        <f>ROUND($I$109*$H$109,2)</f>
        <v>0</v>
      </c>
      <c r="K109" s="147"/>
      <c r="L109" s="43"/>
      <c r="M109" s="152"/>
      <c r="N109" s="153" t="s">
        <v>43</v>
      </c>
      <c r="O109" s="24"/>
      <c r="P109" s="154">
        <f>$O$109*$H$109</f>
        <v>0</v>
      </c>
      <c r="Q109" s="154">
        <v>0</v>
      </c>
      <c r="R109" s="154">
        <f>$Q$109*$H$109</f>
        <v>0</v>
      </c>
      <c r="S109" s="154">
        <v>0</v>
      </c>
      <c r="T109" s="155">
        <f>$S$109*$H$109</f>
        <v>0</v>
      </c>
      <c r="AR109" s="89" t="s">
        <v>158</v>
      </c>
      <c r="AT109" s="89" t="s">
        <v>154</v>
      </c>
      <c r="AU109" s="89" t="s">
        <v>80</v>
      </c>
      <c r="AY109" s="6" t="s">
        <v>149</v>
      </c>
      <c r="BE109" s="156">
        <f>IF($N$109="základní",$J$109,0)</f>
        <v>0</v>
      </c>
      <c r="BF109" s="156">
        <f>IF($N$109="snížená",$J$109,0)</f>
        <v>0</v>
      </c>
      <c r="BG109" s="156">
        <f>IF($N$109="zákl. přenesená",$J$109,0)</f>
        <v>0</v>
      </c>
      <c r="BH109" s="156">
        <f>IF($N$109="sníž. přenesená",$J$109,0)</f>
        <v>0</v>
      </c>
      <c r="BI109" s="156">
        <f>IF($N$109="nulová",$J$109,0)</f>
        <v>0</v>
      </c>
      <c r="BJ109" s="89" t="s">
        <v>21</v>
      </c>
      <c r="BK109" s="156">
        <f>ROUND($I$109*$H$109,2)</f>
        <v>0</v>
      </c>
      <c r="BL109" s="89" t="s">
        <v>158</v>
      </c>
      <c r="BM109" s="89" t="s">
        <v>171</v>
      </c>
    </row>
    <row r="110" spans="2:65" s="6" customFormat="1" ht="16.5" customHeight="1" x14ac:dyDescent="0.3">
      <c r="B110" s="23"/>
      <c r="C110" s="24"/>
      <c r="D110" s="157" t="s">
        <v>159</v>
      </c>
      <c r="E110" s="24"/>
      <c r="F110" s="158" t="s">
        <v>1554</v>
      </c>
      <c r="G110" s="24"/>
      <c r="H110" s="24"/>
      <c r="J110" s="24"/>
      <c r="K110" s="24"/>
      <c r="L110" s="43"/>
      <c r="M110" s="56"/>
      <c r="N110" s="24"/>
      <c r="O110" s="24"/>
      <c r="P110" s="24"/>
      <c r="Q110" s="24"/>
      <c r="R110" s="24"/>
      <c r="S110" s="24"/>
      <c r="T110" s="57"/>
      <c r="AT110" s="6" t="s">
        <v>159</v>
      </c>
      <c r="AU110" s="6" t="s">
        <v>80</v>
      </c>
    </row>
    <row r="111" spans="2:65" s="6" customFormat="1" ht="15.75" customHeight="1" x14ac:dyDescent="0.3">
      <c r="B111" s="23"/>
      <c r="C111" s="145" t="s">
        <v>80</v>
      </c>
      <c r="D111" s="145" t="s">
        <v>154</v>
      </c>
      <c r="E111" s="146" t="s">
        <v>1555</v>
      </c>
      <c r="F111" s="147" t="s">
        <v>1556</v>
      </c>
      <c r="G111" s="148" t="s">
        <v>157</v>
      </c>
      <c r="H111" s="149">
        <v>12</v>
      </c>
      <c r="I111" s="150"/>
      <c r="J111" s="151">
        <f>ROUND($I$111*$H$111,2)</f>
        <v>0</v>
      </c>
      <c r="K111" s="147"/>
      <c r="L111" s="43"/>
      <c r="M111" s="152"/>
      <c r="N111" s="153" t="s">
        <v>43</v>
      </c>
      <c r="O111" s="24"/>
      <c r="P111" s="154">
        <f>$O$111*$H$111</f>
        <v>0</v>
      </c>
      <c r="Q111" s="154">
        <v>0</v>
      </c>
      <c r="R111" s="154">
        <f>$Q$111*$H$111</f>
        <v>0</v>
      </c>
      <c r="S111" s="154">
        <v>0</v>
      </c>
      <c r="T111" s="155">
        <f>$S$111*$H$111</f>
        <v>0</v>
      </c>
      <c r="AR111" s="89" t="s">
        <v>158</v>
      </c>
      <c r="AT111" s="89" t="s">
        <v>154</v>
      </c>
      <c r="AU111" s="89" t="s">
        <v>80</v>
      </c>
      <c r="AY111" s="6" t="s">
        <v>149</v>
      </c>
      <c r="BE111" s="156">
        <f>IF($N$111="základní",$J$111,0)</f>
        <v>0</v>
      </c>
      <c r="BF111" s="156">
        <f>IF($N$111="snížená",$J$111,0)</f>
        <v>0</v>
      </c>
      <c r="BG111" s="156">
        <f>IF($N$111="zákl. přenesená",$J$111,0)</f>
        <v>0</v>
      </c>
      <c r="BH111" s="156">
        <f>IF($N$111="sníž. přenesená",$J$111,0)</f>
        <v>0</v>
      </c>
      <c r="BI111" s="156">
        <f>IF($N$111="nulová",$J$111,0)</f>
        <v>0</v>
      </c>
      <c r="BJ111" s="89" t="s">
        <v>21</v>
      </c>
      <c r="BK111" s="156">
        <f>ROUND($I$111*$H$111,2)</f>
        <v>0</v>
      </c>
      <c r="BL111" s="89" t="s">
        <v>158</v>
      </c>
      <c r="BM111" s="89" t="s">
        <v>174</v>
      </c>
    </row>
    <row r="112" spans="2:65" s="6" customFormat="1" ht="16.5" customHeight="1" x14ac:dyDescent="0.3">
      <c r="B112" s="23"/>
      <c r="C112" s="24"/>
      <c r="D112" s="157" t="s">
        <v>159</v>
      </c>
      <c r="E112" s="24"/>
      <c r="F112" s="158" t="s">
        <v>1556</v>
      </c>
      <c r="G112" s="24"/>
      <c r="H112" s="24"/>
      <c r="J112" s="24"/>
      <c r="K112" s="24"/>
      <c r="L112" s="43"/>
      <c r="M112" s="56"/>
      <c r="N112" s="24"/>
      <c r="O112" s="24"/>
      <c r="P112" s="24"/>
      <c r="Q112" s="24"/>
      <c r="R112" s="24"/>
      <c r="S112" s="24"/>
      <c r="T112" s="57"/>
      <c r="AT112" s="6" t="s">
        <v>159</v>
      </c>
      <c r="AU112" s="6" t="s">
        <v>80</v>
      </c>
    </row>
    <row r="113" spans="2:65" s="6" customFormat="1" ht="15.75" customHeight="1" x14ac:dyDescent="0.3">
      <c r="B113" s="23"/>
      <c r="C113" s="145" t="s">
        <v>162</v>
      </c>
      <c r="D113" s="145" t="s">
        <v>154</v>
      </c>
      <c r="E113" s="146" t="s">
        <v>1557</v>
      </c>
      <c r="F113" s="147" t="s">
        <v>1558</v>
      </c>
      <c r="G113" s="148" t="s">
        <v>157</v>
      </c>
      <c r="H113" s="149">
        <v>4</v>
      </c>
      <c r="I113" s="150"/>
      <c r="J113" s="151">
        <f>ROUND($I$113*$H$113,2)</f>
        <v>0</v>
      </c>
      <c r="K113" s="147"/>
      <c r="L113" s="43"/>
      <c r="M113" s="152"/>
      <c r="N113" s="153" t="s">
        <v>43</v>
      </c>
      <c r="O113" s="24"/>
      <c r="P113" s="154">
        <f>$O$113*$H$113</f>
        <v>0</v>
      </c>
      <c r="Q113" s="154">
        <v>0</v>
      </c>
      <c r="R113" s="154">
        <f>$Q$113*$H$113</f>
        <v>0</v>
      </c>
      <c r="S113" s="154">
        <v>0</v>
      </c>
      <c r="T113" s="155">
        <f>$S$113*$H$113</f>
        <v>0</v>
      </c>
      <c r="AR113" s="89" t="s">
        <v>158</v>
      </c>
      <c r="AT113" s="89" t="s">
        <v>154</v>
      </c>
      <c r="AU113" s="89" t="s">
        <v>80</v>
      </c>
      <c r="AY113" s="6" t="s">
        <v>149</v>
      </c>
      <c r="BE113" s="156">
        <f>IF($N$113="základní",$J$113,0)</f>
        <v>0</v>
      </c>
      <c r="BF113" s="156">
        <f>IF($N$113="snížená",$J$113,0)</f>
        <v>0</v>
      </c>
      <c r="BG113" s="156">
        <f>IF($N$113="zákl. přenesená",$J$113,0)</f>
        <v>0</v>
      </c>
      <c r="BH113" s="156">
        <f>IF($N$113="sníž. přenesená",$J$113,0)</f>
        <v>0</v>
      </c>
      <c r="BI113" s="156">
        <f>IF($N$113="nulová",$J$113,0)</f>
        <v>0</v>
      </c>
      <c r="BJ113" s="89" t="s">
        <v>21</v>
      </c>
      <c r="BK113" s="156">
        <f>ROUND($I$113*$H$113,2)</f>
        <v>0</v>
      </c>
      <c r="BL113" s="89" t="s">
        <v>158</v>
      </c>
      <c r="BM113" s="89" t="s">
        <v>177</v>
      </c>
    </row>
    <row r="114" spans="2:65" s="6" customFormat="1" ht="16.5" customHeight="1" x14ac:dyDescent="0.3">
      <c r="B114" s="23"/>
      <c r="C114" s="24"/>
      <c r="D114" s="157" t="s">
        <v>159</v>
      </c>
      <c r="E114" s="24"/>
      <c r="F114" s="158" t="s">
        <v>1558</v>
      </c>
      <c r="G114" s="24"/>
      <c r="H114" s="24"/>
      <c r="J114" s="24"/>
      <c r="K114" s="24"/>
      <c r="L114" s="43"/>
      <c r="M114" s="56"/>
      <c r="N114" s="24"/>
      <c r="O114" s="24"/>
      <c r="P114" s="24"/>
      <c r="Q114" s="24"/>
      <c r="R114" s="24"/>
      <c r="S114" s="24"/>
      <c r="T114" s="57"/>
      <c r="AT114" s="6" t="s">
        <v>159</v>
      </c>
      <c r="AU114" s="6" t="s">
        <v>80</v>
      </c>
    </row>
    <row r="115" spans="2:65" s="6" customFormat="1" ht="15.75" customHeight="1" x14ac:dyDescent="0.3">
      <c r="B115" s="23"/>
      <c r="C115" s="145" t="s">
        <v>158</v>
      </c>
      <c r="D115" s="145" t="s">
        <v>154</v>
      </c>
      <c r="E115" s="146" t="s">
        <v>1559</v>
      </c>
      <c r="F115" s="147" t="s">
        <v>1560</v>
      </c>
      <c r="G115" s="148" t="s">
        <v>157</v>
      </c>
      <c r="H115" s="149">
        <v>4</v>
      </c>
      <c r="I115" s="150"/>
      <c r="J115" s="151">
        <f>ROUND($I$115*$H$115,2)</f>
        <v>0</v>
      </c>
      <c r="K115" s="147"/>
      <c r="L115" s="43"/>
      <c r="M115" s="152"/>
      <c r="N115" s="153" t="s">
        <v>43</v>
      </c>
      <c r="O115" s="24"/>
      <c r="P115" s="154">
        <f>$O$115*$H$115</f>
        <v>0</v>
      </c>
      <c r="Q115" s="154">
        <v>0</v>
      </c>
      <c r="R115" s="154">
        <f>$Q$115*$H$115</f>
        <v>0</v>
      </c>
      <c r="S115" s="154">
        <v>0</v>
      </c>
      <c r="T115" s="155">
        <f>$S$115*$H$115</f>
        <v>0</v>
      </c>
      <c r="AR115" s="89" t="s">
        <v>158</v>
      </c>
      <c r="AT115" s="89" t="s">
        <v>154</v>
      </c>
      <c r="AU115" s="89" t="s">
        <v>80</v>
      </c>
      <c r="AY115" s="6" t="s">
        <v>149</v>
      </c>
      <c r="BE115" s="156">
        <f>IF($N$115="základní",$J$115,0)</f>
        <v>0</v>
      </c>
      <c r="BF115" s="156">
        <f>IF($N$115="snížená",$J$115,0)</f>
        <v>0</v>
      </c>
      <c r="BG115" s="156">
        <f>IF($N$115="zákl. přenesená",$J$115,0)</f>
        <v>0</v>
      </c>
      <c r="BH115" s="156">
        <f>IF($N$115="sníž. přenesená",$J$115,0)</f>
        <v>0</v>
      </c>
      <c r="BI115" s="156">
        <f>IF($N$115="nulová",$J$115,0)</f>
        <v>0</v>
      </c>
      <c r="BJ115" s="89" t="s">
        <v>21</v>
      </c>
      <c r="BK115" s="156">
        <f>ROUND($I$115*$H$115,2)</f>
        <v>0</v>
      </c>
      <c r="BL115" s="89" t="s">
        <v>158</v>
      </c>
      <c r="BM115" s="89" t="s">
        <v>180</v>
      </c>
    </row>
    <row r="116" spans="2:65" s="6" customFormat="1" ht="16.5" customHeight="1" x14ac:dyDescent="0.3">
      <c r="B116" s="23"/>
      <c r="C116" s="24"/>
      <c r="D116" s="157" t="s">
        <v>159</v>
      </c>
      <c r="E116" s="24"/>
      <c r="F116" s="158" t="s">
        <v>1560</v>
      </c>
      <c r="G116" s="24"/>
      <c r="H116" s="24"/>
      <c r="J116" s="24"/>
      <c r="K116" s="24"/>
      <c r="L116" s="43"/>
      <c r="M116" s="56"/>
      <c r="N116" s="24"/>
      <c r="O116" s="24"/>
      <c r="P116" s="24"/>
      <c r="Q116" s="24"/>
      <c r="R116" s="24"/>
      <c r="S116" s="24"/>
      <c r="T116" s="57"/>
      <c r="AT116" s="6" t="s">
        <v>159</v>
      </c>
      <c r="AU116" s="6" t="s">
        <v>80</v>
      </c>
    </row>
    <row r="117" spans="2:65" s="6" customFormat="1" ht="15.75" customHeight="1" x14ac:dyDescent="0.3">
      <c r="B117" s="23"/>
      <c r="C117" s="145" t="s">
        <v>168</v>
      </c>
      <c r="D117" s="145" t="s">
        <v>154</v>
      </c>
      <c r="E117" s="146" t="s">
        <v>1561</v>
      </c>
      <c r="F117" s="147" t="s">
        <v>1562</v>
      </c>
      <c r="G117" s="148" t="s">
        <v>157</v>
      </c>
      <c r="H117" s="149">
        <v>12</v>
      </c>
      <c r="I117" s="150"/>
      <c r="J117" s="151">
        <f>ROUND($I$117*$H$117,2)</f>
        <v>0</v>
      </c>
      <c r="K117" s="147"/>
      <c r="L117" s="43"/>
      <c r="M117" s="152"/>
      <c r="N117" s="153" t="s">
        <v>43</v>
      </c>
      <c r="O117" s="24"/>
      <c r="P117" s="154">
        <f>$O$117*$H$117</f>
        <v>0</v>
      </c>
      <c r="Q117" s="154">
        <v>0</v>
      </c>
      <c r="R117" s="154">
        <f>$Q$117*$H$117</f>
        <v>0</v>
      </c>
      <c r="S117" s="154">
        <v>0</v>
      </c>
      <c r="T117" s="155">
        <f>$S$117*$H$117</f>
        <v>0</v>
      </c>
      <c r="AR117" s="89" t="s">
        <v>158</v>
      </c>
      <c r="AT117" s="89" t="s">
        <v>154</v>
      </c>
      <c r="AU117" s="89" t="s">
        <v>80</v>
      </c>
      <c r="AY117" s="6" t="s">
        <v>149</v>
      </c>
      <c r="BE117" s="156">
        <f>IF($N$117="základní",$J$117,0)</f>
        <v>0</v>
      </c>
      <c r="BF117" s="156">
        <f>IF($N$117="snížená",$J$117,0)</f>
        <v>0</v>
      </c>
      <c r="BG117" s="156">
        <f>IF($N$117="zákl. přenesená",$J$117,0)</f>
        <v>0</v>
      </c>
      <c r="BH117" s="156">
        <f>IF($N$117="sníž. přenesená",$J$117,0)</f>
        <v>0</v>
      </c>
      <c r="BI117" s="156">
        <f>IF($N$117="nulová",$J$117,0)</f>
        <v>0</v>
      </c>
      <c r="BJ117" s="89" t="s">
        <v>21</v>
      </c>
      <c r="BK117" s="156">
        <f>ROUND($I$117*$H$117,2)</f>
        <v>0</v>
      </c>
      <c r="BL117" s="89" t="s">
        <v>158</v>
      </c>
      <c r="BM117" s="89" t="s">
        <v>26</v>
      </c>
    </row>
    <row r="118" spans="2:65" s="6" customFormat="1" ht="16.5" customHeight="1" x14ac:dyDescent="0.3">
      <c r="B118" s="23"/>
      <c r="C118" s="24"/>
      <c r="D118" s="157" t="s">
        <v>159</v>
      </c>
      <c r="E118" s="24"/>
      <c r="F118" s="158" t="s">
        <v>1562</v>
      </c>
      <c r="G118" s="24"/>
      <c r="H118" s="24"/>
      <c r="J118" s="24"/>
      <c r="K118" s="24"/>
      <c r="L118" s="43"/>
      <c r="M118" s="56"/>
      <c r="N118" s="24"/>
      <c r="O118" s="24"/>
      <c r="P118" s="24"/>
      <c r="Q118" s="24"/>
      <c r="R118" s="24"/>
      <c r="S118" s="24"/>
      <c r="T118" s="57"/>
      <c r="AT118" s="6" t="s">
        <v>159</v>
      </c>
      <c r="AU118" s="6" t="s">
        <v>80</v>
      </c>
    </row>
    <row r="119" spans="2:65" s="6" customFormat="1" ht="15.75" customHeight="1" x14ac:dyDescent="0.3">
      <c r="B119" s="23"/>
      <c r="C119" s="145" t="s">
        <v>171</v>
      </c>
      <c r="D119" s="145" t="s">
        <v>154</v>
      </c>
      <c r="E119" s="146" t="s">
        <v>1563</v>
      </c>
      <c r="F119" s="147" t="s">
        <v>1564</v>
      </c>
      <c r="G119" s="148" t="s">
        <v>410</v>
      </c>
      <c r="H119" s="149">
        <v>1</v>
      </c>
      <c r="I119" s="150"/>
      <c r="J119" s="151">
        <f>ROUND($I$119*$H$119,2)</f>
        <v>0</v>
      </c>
      <c r="K119" s="147"/>
      <c r="L119" s="43"/>
      <c r="M119" s="152"/>
      <c r="N119" s="153" t="s">
        <v>43</v>
      </c>
      <c r="O119" s="24"/>
      <c r="P119" s="154">
        <f>$O$119*$H$119</f>
        <v>0</v>
      </c>
      <c r="Q119" s="154">
        <v>0</v>
      </c>
      <c r="R119" s="154">
        <f>$Q$119*$H$119</f>
        <v>0</v>
      </c>
      <c r="S119" s="154">
        <v>0</v>
      </c>
      <c r="T119" s="155">
        <f>$S$119*$H$119</f>
        <v>0</v>
      </c>
      <c r="AR119" s="89" t="s">
        <v>158</v>
      </c>
      <c r="AT119" s="89" t="s">
        <v>154</v>
      </c>
      <c r="AU119" s="89" t="s">
        <v>80</v>
      </c>
      <c r="AY119" s="6" t="s">
        <v>149</v>
      </c>
      <c r="BE119" s="156">
        <f>IF($N$119="základní",$J$119,0)</f>
        <v>0</v>
      </c>
      <c r="BF119" s="156">
        <f>IF($N$119="snížená",$J$119,0)</f>
        <v>0</v>
      </c>
      <c r="BG119" s="156">
        <f>IF($N$119="zákl. přenesená",$J$119,0)</f>
        <v>0</v>
      </c>
      <c r="BH119" s="156">
        <f>IF($N$119="sníž. přenesená",$J$119,0)</f>
        <v>0</v>
      </c>
      <c r="BI119" s="156">
        <f>IF($N$119="nulová",$J$119,0)</f>
        <v>0</v>
      </c>
      <c r="BJ119" s="89" t="s">
        <v>21</v>
      </c>
      <c r="BK119" s="156">
        <f>ROUND($I$119*$H$119,2)</f>
        <v>0</v>
      </c>
      <c r="BL119" s="89" t="s">
        <v>158</v>
      </c>
      <c r="BM119" s="89" t="s">
        <v>185</v>
      </c>
    </row>
    <row r="120" spans="2:65" s="6" customFormat="1" ht="16.5" customHeight="1" x14ac:dyDescent="0.3">
      <c r="B120" s="23"/>
      <c r="C120" s="24"/>
      <c r="D120" s="157" t="s">
        <v>159</v>
      </c>
      <c r="E120" s="24"/>
      <c r="F120" s="158" t="s">
        <v>1564</v>
      </c>
      <c r="G120" s="24"/>
      <c r="H120" s="24"/>
      <c r="J120" s="24"/>
      <c r="K120" s="24"/>
      <c r="L120" s="43"/>
      <c r="M120" s="56"/>
      <c r="N120" s="24"/>
      <c r="O120" s="24"/>
      <c r="P120" s="24"/>
      <c r="Q120" s="24"/>
      <c r="R120" s="24"/>
      <c r="S120" s="24"/>
      <c r="T120" s="57"/>
      <c r="AT120" s="6" t="s">
        <v>159</v>
      </c>
      <c r="AU120" s="6" t="s">
        <v>80</v>
      </c>
    </row>
    <row r="121" spans="2:65" s="6" customFormat="1" ht="15.75" customHeight="1" x14ac:dyDescent="0.3">
      <c r="B121" s="23"/>
      <c r="C121" s="145" t="s">
        <v>174</v>
      </c>
      <c r="D121" s="145" t="s">
        <v>154</v>
      </c>
      <c r="E121" s="146" t="s">
        <v>1565</v>
      </c>
      <c r="F121" s="147" t="s">
        <v>1566</v>
      </c>
      <c r="G121" s="148" t="s">
        <v>272</v>
      </c>
      <c r="H121" s="149">
        <v>25</v>
      </c>
      <c r="I121" s="150"/>
      <c r="J121" s="151">
        <f>ROUND($I$121*$H$121,2)</f>
        <v>0</v>
      </c>
      <c r="K121" s="147"/>
      <c r="L121" s="43"/>
      <c r="M121" s="152"/>
      <c r="N121" s="153" t="s">
        <v>43</v>
      </c>
      <c r="O121" s="24"/>
      <c r="P121" s="154">
        <f>$O$121*$H$121</f>
        <v>0</v>
      </c>
      <c r="Q121" s="154">
        <v>0</v>
      </c>
      <c r="R121" s="154">
        <f>$Q$121*$H$121</f>
        <v>0</v>
      </c>
      <c r="S121" s="154">
        <v>0</v>
      </c>
      <c r="T121" s="155">
        <f>$S$121*$H$121</f>
        <v>0</v>
      </c>
      <c r="AR121" s="89" t="s">
        <v>158</v>
      </c>
      <c r="AT121" s="89" t="s">
        <v>154</v>
      </c>
      <c r="AU121" s="89" t="s">
        <v>80</v>
      </c>
      <c r="AY121" s="6" t="s">
        <v>149</v>
      </c>
      <c r="BE121" s="156">
        <f>IF($N$121="základní",$J$121,0)</f>
        <v>0</v>
      </c>
      <c r="BF121" s="156">
        <f>IF($N$121="snížená",$J$121,0)</f>
        <v>0</v>
      </c>
      <c r="BG121" s="156">
        <f>IF($N$121="zákl. přenesená",$J$121,0)</f>
        <v>0</v>
      </c>
      <c r="BH121" s="156">
        <f>IF($N$121="sníž. přenesená",$J$121,0)</f>
        <v>0</v>
      </c>
      <c r="BI121" s="156">
        <f>IF($N$121="nulová",$J$121,0)</f>
        <v>0</v>
      </c>
      <c r="BJ121" s="89" t="s">
        <v>21</v>
      </c>
      <c r="BK121" s="156">
        <f>ROUND($I$121*$H$121,2)</f>
        <v>0</v>
      </c>
      <c r="BL121" s="89" t="s">
        <v>158</v>
      </c>
      <c r="BM121" s="89" t="s">
        <v>188</v>
      </c>
    </row>
    <row r="122" spans="2:65" s="6" customFormat="1" ht="16.5" customHeight="1" x14ac:dyDescent="0.3">
      <c r="B122" s="23"/>
      <c r="C122" s="24"/>
      <c r="D122" s="157" t="s">
        <v>159</v>
      </c>
      <c r="E122" s="24"/>
      <c r="F122" s="158" t="s">
        <v>1566</v>
      </c>
      <c r="G122" s="24"/>
      <c r="H122" s="24"/>
      <c r="J122" s="24"/>
      <c r="K122" s="24"/>
      <c r="L122" s="43"/>
      <c r="M122" s="56"/>
      <c r="N122" s="24"/>
      <c r="O122" s="24"/>
      <c r="P122" s="24"/>
      <c r="Q122" s="24"/>
      <c r="R122" s="24"/>
      <c r="S122" s="24"/>
      <c r="T122" s="57"/>
      <c r="AT122" s="6" t="s">
        <v>159</v>
      </c>
      <c r="AU122" s="6" t="s">
        <v>80</v>
      </c>
    </row>
    <row r="123" spans="2:65" s="6" customFormat="1" ht="15.75" customHeight="1" x14ac:dyDescent="0.3">
      <c r="B123" s="23"/>
      <c r="C123" s="145" t="s">
        <v>177</v>
      </c>
      <c r="D123" s="145" t="s">
        <v>154</v>
      </c>
      <c r="E123" s="146" t="s">
        <v>1567</v>
      </c>
      <c r="F123" s="147" t="s">
        <v>1568</v>
      </c>
      <c r="G123" s="148" t="s">
        <v>272</v>
      </c>
      <c r="H123" s="149">
        <v>25</v>
      </c>
      <c r="I123" s="150"/>
      <c r="J123" s="151">
        <f>ROUND($I$123*$H$123,2)</f>
        <v>0</v>
      </c>
      <c r="K123" s="147"/>
      <c r="L123" s="43"/>
      <c r="M123" s="152"/>
      <c r="N123" s="153" t="s">
        <v>43</v>
      </c>
      <c r="O123" s="24"/>
      <c r="P123" s="154">
        <f>$O$123*$H$123</f>
        <v>0</v>
      </c>
      <c r="Q123" s="154">
        <v>0</v>
      </c>
      <c r="R123" s="154">
        <f>$Q$123*$H$123</f>
        <v>0</v>
      </c>
      <c r="S123" s="154">
        <v>0</v>
      </c>
      <c r="T123" s="155">
        <f>$S$123*$H$123</f>
        <v>0</v>
      </c>
      <c r="AR123" s="89" t="s">
        <v>158</v>
      </c>
      <c r="AT123" s="89" t="s">
        <v>154</v>
      </c>
      <c r="AU123" s="89" t="s">
        <v>80</v>
      </c>
      <c r="AY123" s="6" t="s">
        <v>149</v>
      </c>
      <c r="BE123" s="156">
        <f>IF($N$123="základní",$J$123,0)</f>
        <v>0</v>
      </c>
      <c r="BF123" s="156">
        <f>IF($N$123="snížená",$J$123,0)</f>
        <v>0</v>
      </c>
      <c r="BG123" s="156">
        <f>IF($N$123="zákl. přenesená",$J$123,0)</f>
        <v>0</v>
      </c>
      <c r="BH123" s="156">
        <f>IF($N$123="sníž. přenesená",$J$123,0)</f>
        <v>0</v>
      </c>
      <c r="BI123" s="156">
        <f>IF($N$123="nulová",$J$123,0)</f>
        <v>0</v>
      </c>
      <c r="BJ123" s="89" t="s">
        <v>21</v>
      </c>
      <c r="BK123" s="156">
        <f>ROUND($I$123*$H$123,2)</f>
        <v>0</v>
      </c>
      <c r="BL123" s="89" t="s">
        <v>158</v>
      </c>
      <c r="BM123" s="89" t="s">
        <v>191</v>
      </c>
    </row>
    <row r="124" spans="2:65" s="6" customFormat="1" ht="16.5" customHeight="1" x14ac:dyDescent="0.3">
      <c r="B124" s="23"/>
      <c r="C124" s="24"/>
      <c r="D124" s="157" t="s">
        <v>159</v>
      </c>
      <c r="E124" s="24"/>
      <c r="F124" s="158" t="s">
        <v>1568</v>
      </c>
      <c r="G124" s="24"/>
      <c r="H124" s="24"/>
      <c r="J124" s="24"/>
      <c r="K124" s="24"/>
      <c r="L124" s="43"/>
      <c r="M124" s="56"/>
      <c r="N124" s="24"/>
      <c r="O124" s="24"/>
      <c r="P124" s="24"/>
      <c r="Q124" s="24"/>
      <c r="R124" s="24"/>
      <c r="S124" s="24"/>
      <c r="T124" s="57"/>
      <c r="AT124" s="6" t="s">
        <v>159</v>
      </c>
      <c r="AU124" s="6" t="s">
        <v>80</v>
      </c>
    </row>
    <row r="125" spans="2:65" s="6" customFormat="1" ht="15.75" customHeight="1" x14ac:dyDescent="0.3">
      <c r="B125" s="23"/>
      <c r="C125" s="145" t="s">
        <v>180</v>
      </c>
      <c r="D125" s="145" t="s">
        <v>154</v>
      </c>
      <c r="E125" s="146" t="s">
        <v>1569</v>
      </c>
      <c r="F125" s="147" t="s">
        <v>1570</v>
      </c>
      <c r="G125" s="148" t="s">
        <v>157</v>
      </c>
      <c r="H125" s="149">
        <v>2</v>
      </c>
      <c r="I125" s="150"/>
      <c r="J125" s="151">
        <f>ROUND($I$125*$H$125,2)</f>
        <v>0</v>
      </c>
      <c r="K125" s="147"/>
      <c r="L125" s="43"/>
      <c r="M125" s="152"/>
      <c r="N125" s="153" t="s">
        <v>43</v>
      </c>
      <c r="O125" s="24"/>
      <c r="P125" s="154">
        <f>$O$125*$H$125</f>
        <v>0</v>
      </c>
      <c r="Q125" s="154">
        <v>0</v>
      </c>
      <c r="R125" s="154">
        <f>$Q$125*$H$125</f>
        <v>0</v>
      </c>
      <c r="S125" s="154">
        <v>0</v>
      </c>
      <c r="T125" s="155">
        <f>$S$125*$H$125</f>
        <v>0</v>
      </c>
      <c r="AR125" s="89" t="s">
        <v>158</v>
      </c>
      <c r="AT125" s="89" t="s">
        <v>154</v>
      </c>
      <c r="AU125" s="89" t="s">
        <v>80</v>
      </c>
      <c r="AY125" s="6" t="s">
        <v>149</v>
      </c>
      <c r="BE125" s="156">
        <f>IF($N$125="základní",$J$125,0)</f>
        <v>0</v>
      </c>
      <c r="BF125" s="156">
        <f>IF($N$125="snížená",$J$125,0)</f>
        <v>0</v>
      </c>
      <c r="BG125" s="156">
        <f>IF($N$125="zákl. přenesená",$J$125,0)</f>
        <v>0</v>
      </c>
      <c r="BH125" s="156">
        <f>IF($N$125="sníž. přenesená",$J$125,0)</f>
        <v>0</v>
      </c>
      <c r="BI125" s="156">
        <f>IF($N$125="nulová",$J$125,0)</f>
        <v>0</v>
      </c>
      <c r="BJ125" s="89" t="s">
        <v>21</v>
      </c>
      <c r="BK125" s="156">
        <f>ROUND($I$125*$H$125,2)</f>
        <v>0</v>
      </c>
      <c r="BL125" s="89" t="s">
        <v>158</v>
      </c>
      <c r="BM125" s="89" t="s">
        <v>194</v>
      </c>
    </row>
    <row r="126" spans="2:65" s="6" customFormat="1" ht="16.5" customHeight="1" x14ac:dyDescent="0.3">
      <c r="B126" s="23"/>
      <c r="C126" s="24"/>
      <c r="D126" s="157" t="s">
        <v>159</v>
      </c>
      <c r="E126" s="24"/>
      <c r="F126" s="158" t="s">
        <v>1570</v>
      </c>
      <c r="G126" s="24"/>
      <c r="H126" s="24"/>
      <c r="J126" s="24"/>
      <c r="K126" s="24"/>
      <c r="L126" s="43"/>
      <c r="M126" s="56"/>
      <c r="N126" s="24"/>
      <c r="O126" s="24"/>
      <c r="P126" s="24"/>
      <c r="Q126" s="24"/>
      <c r="R126" s="24"/>
      <c r="S126" s="24"/>
      <c r="T126" s="57"/>
      <c r="AT126" s="6" t="s">
        <v>159</v>
      </c>
      <c r="AU126" s="6" t="s">
        <v>80</v>
      </c>
    </row>
    <row r="127" spans="2:65" s="6" customFormat="1" ht="15.75" customHeight="1" x14ac:dyDescent="0.3">
      <c r="B127" s="23"/>
      <c r="C127" s="145" t="s">
        <v>26</v>
      </c>
      <c r="D127" s="145" t="s">
        <v>154</v>
      </c>
      <c r="E127" s="146" t="s">
        <v>1571</v>
      </c>
      <c r="F127" s="147" t="s">
        <v>1572</v>
      </c>
      <c r="G127" s="148" t="s">
        <v>157</v>
      </c>
      <c r="H127" s="149">
        <v>2</v>
      </c>
      <c r="I127" s="150"/>
      <c r="J127" s="151">
        <f>ROUND($I$127*$H$127,2)</f>
        <v>0</v>
      </c>
      <c r="K127" s="147"/>
      <c r="L127" s="43"/>
      <c r="M127" s="152"/>
      <c r="N127" s="153" t="s">
        <v>43</v>
      </c>
      <c r="O127" s="24"/>
      <c r="P127" s="154">
        <f>$O$127*$H$127</f>
        <v>0</v>
      </c>
      <c r="Q127" s="154">
        <v>0</v>
      </c>
      <c r="R127" s="154">
        <f>$Q$127*$H$127</f>
        <v>0</v>
      </c>
      <c r="S127" s="154">
        <v>0</v>
      </c>
      <c r="T127" s="155">
        <f>$S$127*$H$127</f>
        <v>0</v>
      </c>
      <c r="AR127" s="89" t="s">
        <v>158</v>
      </c>
      <c r="AT127" s="89" t="s">
        <v>154</v>
      </c>
      <c r="AU127" s="89" t="s">
        <v>80</v>
      </c>
      <c r="AY127" s="6" t="s">
        <v>149</v>
      </c>
      <c r="BE127" s="156">
        <f>IF($N$127="základní",$J$127,0)</f>
        <v>0</v>
      </c>
      <c r="BF127" s="156">
        <f>IF($N$127="snížená",$J$127,0)</f>
        <v>0</v>
      </c>
      <c r="BG127" s="156">
        <f>IF($N$127="zákl. přenesená",$J$127,0)</f>
        <v>0</v>
      </c>
      <c r="BH127" s="156">
        <f>IF($N$127="sníž. přenesená",$J$127,0)</f>
        <v>0</v>
      </c>
      <c r="BI127" s="156">
        <f>IF($N$127="nulová",$J$127,0)</f>
        <v>0</v>
      </c>
      <c r="BJ127" s="89" t="s">
        <v>21</v>
      </c>
      <c r="BK127" s="156">
        <f>ROUND($I$127*$H$127,2)</f>
        <v>0</v>
      </c>
      <c r="BL127" s="89" t="s">
        <v>158</v>
      </c>
      <c r="BM127" s="89" t="s">
        <v>8</v>
      </c>
    </row>
    <row r="128" spans="2:65" s="6" customFormat="1" ht="16.5" customHeight="1" x14ac:dyDescent="0.3">
      <c r="B128" s="23"/>
      <c r="C128" s="24"/>
      <c r="D128" s="157" t="s">
        <v>159</v>
      </c>
      <c r="E128" s="24"/>
      <c r="F128" s="158" t="s">
        <v>1572</v>
      </c>
      <c r="G128" s="24"/>
      <c r="H128" s="24"/>
      <c r="J128" s="24"/>
      <c r="K128" s="24"/>
      <c r="L128" s="43"/>
      <c r="M128" s="56"/>
      <c r="N128" s="24"/>
      <c r="O128" s="24"/>
      <c r="P128" s="24"/>
      <c r="Q128" s="24"/>
      <c r="R128" s="24"/>
      <c r="S128" s="24"/>
      <c r="T128" s="57"/>
      <c r="AT128" s="6" t="s">
        <v>159</v>
      </c>
      <c r="AU128" s="6" t="s">
        <v>80</v>
      </c>
    </row>
    <row r="129" spans="2:65" s="6" customFormat="1" ht="15.75" customHeight="1" x14ac:dyDescent="0.3">
      <c r="B129" s="23"/>
      <c r="C129" s="145" t="s">
        <v>185</v>
      </c>
      <c r="D129" s="145" t="s">
        <v>154</v>
      </c>
      <c r="E129" s="146" t="s">
        <v>1573</v>
      </c>
      <c r="F129" s="147" t="s">
        <v>1574</v>
      </c>
      <c r="G129" s="148" t="s">
        <v>157</v>
      </c>
      <c r="H129" s="149">
        <v>2</v>
      </c>
      <c r="I129" s="150"/>
      <c r="J129" s="151">
        <f>ROUND($I$129*$H$129,2)</f>
        <v>0</v>
      </c>
      <c r="K129" s="147"/>
      <c r="L129" s="43"/>
      <c r="M129" s="152"/>
      <c r="N129" s="153" t="s">
        <v>43</v>
      </c>
      <c r="O129" s="24"/>
      <c r="P129" s="154">
        <f>$O$129*$H$129</f>
        <v>0</v>
      </c>
      <c r="Q129" s="154">
        <v>0</v>
      </c>
      <c r="R129" s="154">
        <f>$Q$129*$H$129</f>
        <v>0</v>
      </c>
      <c r="S129" s="154">
        <v>0</v>
      </c>
      <c r="T129" s="155">
        <f>$S$129*$H$129</f>
        <v>0</v>
      </c>
      <c r="AR129" s="89" t="s">
        <v>158</v>
      </c>
      <c r="AT129" s="89" t="s">
        <v>154</v>
      </c>
      <c r="AU129" s="89" t="s">
        <v>80</v>
      </c>
      <c r="AY129" s="6" t="s">
        <v>149</v>
      </c>
      <c r="BE129" s="156">
        <f>IF($N$129="základní",$J$129,0)</f>
        <v>0</v>
      </c>
      <c r="BF129" s="156">
        <f>IF($N$129="snížená",$J$129,0)</f>
        <v>0</v>
      </c>
      <c r="BG129" s="156">
        <f>IF($N$129="zákl. přenesená",$J$129,0)</f>
        <v>0</v>
      </c>
      <c r="BH129" s="156">
        <f>IF($N$129="sníž. přenesená",$J$129,0)</f>
        <v>0</v>
      </c>
      <c r="BI129" s="156">
        <f>IF($N$129="nulová",$J$129,0)</f>
        <v>0</v>
      </c>
      <c r="BJ129" s="89" t="s">
        <v>21</v>
      </c>
      <c r="BK129" s="156">
        <f>ROUND($I$129*$H$129,2)</f>
        <v>0</v>
      </c>
      <c r="BL129" s="89" t="s">
        <v>158</v>
      </c>
      <c r="BM129" s="89" t="s">
        <v>201</v>
      </c>
    </row>
    <row r="130" spans="2:65" s="6" customFormat="1" ht="16.5" customHeight="1" x14ac:dyDescent="0.3">
      <c r="B130" s="23"/>
      <c r="C130" s="24"/>
      <c r="D130" s="157" t="s">
        <v>159</v>
      </c>
      <c r="E130" s="24"/>
      <c r="F130" s="158" t="s">
        <v>1574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159</v>
      </c>
      <c r="AU130" s="6" t="s">
        <v>80</v>
      </c>
    </row>
    <row r="131" spans="2:65" s="6" customFormat="1" ht="15.75" customHeight="1" x14ac:dyDescent="0.3">
      <c r="B131" s="23"/>
      <c r="C131" s="145" t="s">
        <v>188</v>
      </c>
      <c r="D131" s="145" t="s">
        <v>154</v>
      </c>
      <c r="E131" s="146" t="s">
        <v>1575</v>
      </c>
      <c r="F131" s="147" t="s">
        <v>1576</v>
      </c>
      <c r="G131" s="148" t="s">
        <v>157</v>
      </c>
      <c r="H131" s="149">
        <v>2</v>
      </c>
      <c r="I131" s="150"/>
      <c r="J131" s="151">
        <f>ROUND($I$131*$H$131,2)</f>
        <v>0</v>
      </c>
      <c r="K131" s="147"/>
      <c r="L131" s="43"/>
      <c r="M131" s="152"/>
      <c r="N131" s="153" t="s">
        <v>43</v>
      </c>
      <c r="O131" s="24"/>
      <c r="P131" s="154">
        <f>$O$131*$H$131</f>
        <v>0</v>
      </c>
      <c r="Q131" s="154">
        <v>0</v>
      </c>
      <c r="R131" s="154">
        <f>$Q$131*$H$131</f>
        <v>0</v>
      </c>
      <c r="S131" s="154">
        <v>0</v>
      </c>
      <c r="T131" s="155">
        <f>$S$131*$H$131</f>
        <v>0</v>
      </c>
      <c r="AR131" s="89" t="s">
        <v>158</v>
      </c>
      <c r="AT131" s="89" t="s">
        <v>154</v>
      </c>
      <c r="AU131" s="89" t="s">
        <v>80</v>
      </c>
      <c r="AY131" s="6" t="s">
        <v>149</v>
      </c>
      <c r="BE131" s="156">
        <f>IF($N$131="základní",$J$131,0)</f>
        <v>0</v>
      </c>
      <c r="BF131" s="156">
        <f>IF($N$131="snížená",$J$131,0)</f>
        <v>0</v>
      </c>
      <c r="BG131" s="156">
        <f>IF($N$131="zákl. přenesená",$J$131,0)</f>
        <v>0</v>
      </c>
      <c r="BH131" s="156">
        <f>IF($N$131="sníž. přenesená",$J$131,0)</f>
        <v>0</v>
      </c>
      <c r="BI131" s="156">
        <f>IF($N$131="nulová",$J$131,0)</f>
        <v>0</v>
      </c>
      <c r="BJ131" s="89" t="s">
        <v>21</v>
      </c>
      <c r="BK131" s="156">
        <f>ROUND($I$131*$H$131,2)</f>
        <v>0</v>
      </c>
      <c r="BL131" s="89" t="s">
        <v>158</v>
      </c>
      <c r="BM131" s="89" t="s">
        <v>204</v>
      </c>
    </row>
    <row r="132" spans="2:65" s="6" customFormat="1" ht="16.5" customHeight="1" x14ac:dyDescent="0.3">
      <c r="B132" s="23"/>
      <c r="C132" s="24"/>
      <c r="D132" s="157" t="s">
        <v>159</v>
      </c>
      <c r="E132" s="24"/>
      <c r="F132" s="158" t="s">
        <v>1576</v>
      </c>
      <c r="G132" s="24"/>
      <c r="H132" s="24"/>
      <c r="J132" s="24"/>
      <c r="K132" s="24"/>
      <c r="L132" s="43"/>
      <c r="M132" s="56"/>
      <c r="N132" s="24"/>
      <c r="O132" s="24"/>
      <c r="P132" s="24"/>
      <c r="Q132" s="24"/>
      <c r="R132" s="24"/>
      <c r="S132" s="24"/>
      <c r="T132" s="57"/>
      <c r="AT132" s="6" t="s">
        <v>159</v>
      </c>
      <c r="AU132" s="6" t="s">
        <v>80</v>
      </c>
    </row>
    <row r="133" spans="2:65" s="6" customFormat="1" ht="15.75" customHeight="1" x14ac:dyDescent="0.3">
      <c r="B133" s="23"/>
      <c r="C133" s="145" t="s">
        <v>191</v>
      </c>
      <c r="D133" s="145" t="s">
        <v>154</v>
      </c>
      <c r="E133" s="146" t="s">
        <v>1577</v>
      </c>
      <c r="F133" s="147" t="s">
        <v>1578</v>
      </c>
      <c r="G133" s="148" t="s">
        <v>410</v>
      </c>
      <c r="H133" s="149">
        <v>1</v>
      </c>
      <c r="I133" s="150"/>
      <c r="J133" s="151">
        <f>ROUND($I$133*$H$133,2)</f>
        <v>0</v>
      </c>
      <c r="K133" s="147"/>
      <c r="L133" s="43"/>
      <c r="M133" s="152"/>
      <c r="N133" s="153" t="s">
        <v>43</v>
      </c>
      <c r="O133" s="24"/>
      <c r="P133" s="154">
        <f>$O$133*$H$133</f>
        <v>0</v>
      </c>
      <c r="Q133" s="154">
        <v>0</v>
      </c>
      <c r="R133" s="154">
        <f>$Q$133*$H$133</f>
        <v>0</v>
      </c>
      <c r="S133" s="154">
        <v>0</v>
      </c>
      <c r="T133" s="155">
        <f>$S$133*$H$133</f>
        <v>0</v>
      </c>
      <c r="AR133" s="89" t="s">
        <v>158</v>
      </c>
      <c r="AT133" s="89" t="s">
        <v>154</v>
      </c>
      <c r="AU133" s="89" t="s">
        <v>80</v>
      </c>
      <c r="AY133" s="6" t="s">
        <v>149</v>
      </c>
      <c r="BE133" s="156">
        <f>IF($N$133="základní",$J$133,0)</f>
        <v>0</v>
      </c>
      <c r="BF133" s="156">
        <f>IF($N$133="snížená",$J$133,0)</f>
        <v>0</v>
      </c>
      <c r="BG133" s="156">
        <f>IF($N$133="zákl. přenesená",$J$133,0)</f>
        <v>0</v>
      </c>
      <c r="BH133" s="156">
        <f>IF($N$133="sníž. přenesená",$J$133,0)</f>
        <v>0</v>
      </c>
      <c r="BI133" s="156">
        <f>IF($N$133="nulová",$J$133,0)</f>
        <v>0</v>
      </c>
      <c r="BJ133" s="89" t="s">
        <v>21</v>
      </c>
      <c r="BK133" s="156">
        <f>ROUND($I$133*$H$133,2)</f>
        <v>0</v>
      </c>
      <c r="BL133" s="89" t="s">
        <v>158</v>
      </c>
      <c r="BM133" s="89" t="s">
        <v>207</v>
      </c>
    </row>
    <row r="134" spans="2:65" s="6" customFormat="1" ht="16.5" customHeight="1" x14ac:dyDescent="0.3">
      <c r="B134" s="23"/>
      <c r="C134" s="24"/>
      <c r="D134" s="157" t="s">
        <v>159</v>
      </c>
      <c r="E134" s="24"/>
      <c r="F134" s="158" t="s">
        <v>1578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159</v>
      </c>
      <c r="AU134" s="6" t="s">
        <v>80</v>
      </c>
    </row>
    <row r="135" spans="2:65" s="6" customFormat="1" ht="15.75" customHeight="1" x14ac:dyDescent="0.3">
      <c r="B135" s="23"/>
      <c r="C135" s="145" t="s">
        <v>194</v>
      </c>
      <c r="D135" s="145" t="s">
        <v>154</v>
      </c>
      <c r="E135" s="146" t="s">
        <v>1579</v>
      </c>
      <c r="F135" s="147" t="s">
        <v>1580</v>
      </c>
      <c r="G135" s="148" t="s">
        <v>410</v>
      </c>
      <c r="H135" s="149">
        <v>1</v>
      </c>
      <c r="I135" s="150"/>
      <c r="J135" s="151">
        <f>ROUND($I$135*$H$135,2)</f>
        <v>0</v>
      </c>
      <c r="K135" s="147"/>
      <c r="L135" s="43"/>
      <c r="M135" s="152"/>
      <c r="N135" s="153" t="s">
        <v>43</v>
      </c>
      <c r="O135" s="24"/>
      <c r="P135" s="154">
        <f>$O$135*$H$135</f>
        <v>0</v>
      </c>
      <c r="Q135" s="154">
        <v>0</v>
      </c>
      <c r="R135" s="154">
        <f>$Q$135*$H$135</f>
        <v>0</v>
      </c>
      <c r="S135" s="154">
        <v>0</v>
      </c>
      <c r="T135" s="155">
        <f>$S$135*$H$135</f>
        <v>0</v>
      </c>
      <c r="AR135" s="89" t="s">
        <v>158</v>
      </c>
      <c r="AT135" s="89" t="s">
        <v>154</v>
      </c>
      <c r="AU135" s="89" t="s">
        <v>80</v>
      </c>
      <c r="AY135" s="6" t="s">
        <v>149</v>
      </c>
      <c r="BE135" s="156">
        <f>IF($N$135="základní",$J$135,0)</f>
        <v>0</v>
      </c>
      <c r="BF135" s="156">
        <f>IF($N$135="snížená",$J$135,0)</f>
        <v>0</v>
      </c>
      <c r="BG135" s="156">
        <f>IF($N$135="zákl. přenesená",$J$135,0)</f>
        <v>0</v>
      </c>
      <c r="BH135" s="156">
        <f>IF($N$135="sníž. přenesená",$J$135,0)</f>
        <v>0</v>
      </c>
      <c r="BI135" s="156">
        <f>IF($N$135="nulová",$J$135,0)</f>
        <v>0</v>
      </c>
      <c r="BJ135" s="89" t="s">
        <v>21</v>
      </c>
      <c r="BK135" s="156">
        <f>ROUND($I$135*$H$135,2)</f>
        <v>0</v>
      </c>
      <c r="BL135" s="89" t="s">
        <v>158</v>
      </c>
      <c r="BM135" s="89" t="s">
        <v>210</v>
      </c>
    </row>
    <row r="136" spans="2:65" s="6" customFormat="1" ht="16.5" customHeight="1" x14ac:dyDescent="0.3">
      <c r="B136" s="23"/>
      <c r="C136" s="24"/>
      <c r="D136" s="157" t="s">
        <v>159</v>
      </c>
      <c r="E136" s="24"/>
      <c r="F136" s="158" t="s">
        <v>1580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159</v>
      </c>
      <c r="AU136" s="6" t="s">
        <v>80</v>
      </c>
    </row>
    <row r="137" spans="2:65" s="6" customFormat="1" ht="15.75" customHeight="1" x14ac:dyDescent="0.3">
      <c r="B137" s="23"/>
      <c r="C137" s="145" t="s">
        <v>8</v>
      </c>
      <c r="D137" s="145" t="s">
        <v>154</v>
      </c>
      <c r="E137" s="146" t="s">
        <v>1581</v>
      </c>
      <c r="F137" s="147" t="s">
        <v>1582</v>
      </c>
      <c r="G137" s="148" t="s">
        <v>410</v>
      </c>
      <c r="H137" s="149">
        <v>3</v>
      </c>
      <c r="I137" s="150"/>
      <c r="J137" s="151">
        <f>ROUND($I$137*$H$137,2)</f>
        <v>0</v>
      </c>
      <c r="K137" s="147"/>
      <c r="L137" s="43"/>
      <c r="M137" s="152"/>
      <c r="N137" s="153" t="s">
        <v>43</v>
      </c>
      <c r="O137" s="24"/>
      <c r="P137" s="154">
        <f>$O$137*$H$137</f>
        <v>0</v>
      </c>
      <c r="Q137" s="154">
        <v>0</v>
      </c>
      <c r="R137" s="154">
        <f>$Q$137*$H$137</f>
        <v>0</v>
      </c>
      <c r="S137" s="154">
        <v>0</v>
      </c>
      <c r="T137" s="155">
        <f>$S$137*$H$137</f>
        <v>0</v>
      </c>
      <c r="AR137" s="89" t="s">
        <v>158</v>
      </c>
      <c r="AT137" s="89" t="s">
        <v>154</v>
      </c>
      <c r="AU137" s="89" t="s">
        <v>80</v>
      </c>
      <c r="AY137" s="6" t="s">
        <v>149</v>
      </c>
      <c r="BE137" s="156">
        <f>IF($N$137="základní",$J$137,0)</f>
        <v>0</v>
      </c>
      <c r="BF137" s="156">
        <f>IF($N$137="snížená",$J$137,0)</f>
        <v>0</v>
      </c>
      <c r="BG137" s="156">
        <f>IF($N$137="zákl. přenesená",$J$137,0)</f>
        <v>0</v>
      </c>
      <c r="BH137" s="156">
        <f>IF($N$137="sníž. přenesená",$J$137,0)</f>
        <v>0</v>
      </c>
      <c r="BI137" s="156">
        <f>IF($N$137="nulová",$J$137,0)</f>
        <v>0</v>
      </c>
      <c r="BJ137" s="89" t="s">
        <v>21</v>
      </c>
      <c r="BK137" s="156">
        <f>ROUND($I$137*$H$137,2)</f>
        <v>0</v>
      </c>
      <c r="BL137" s="89" t="s">
        <v>158</v>
      </c>
      <c r="BM137" s="89" t="s">
        <v>213</v>
      </c>
    </row>
    <row r="138" spans="2:65" s="6" customFormat="1" ht="16.5" customHeight="1" x14ac:dyDescent="0.3">
      <c r="B138" s="23"/>
      <c r="C138" s="24"/>
      <c r="D138" s="157" t="s">
        <v>159</v>
      </c>
      <c r="E138" s="24"/>
      <c r="F138" s="158" t="s">
        <v>1582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159</v>
      </c>
      <c r="AU138" s="6" t="s">
        <v>80</v>
      </c>
    </row>
    <row r="139" spans="2:65" s="6" customFormat="1" ht="15.75" customHeight="1" x14ac:dyDescent="0.3">
      <c r="B139" s="23"/>
      <c r="C139" s="145" t="s">
        <v>201</v>
      </c>
      <c r="D139" s="145" t="s">
        <v>154</v>
      </c>
      <c r="E139" s="146" t="s">
        <v>1583</v>
      </c>
      <c r="F139" s="147" t="s">
        <v>1584</v>
      </c>
      <c r="G139" s="148" t="s">
        <v>272</v>
      </c>
      <c r="H139" s="149">
        <v>25</v>
      </c>
      <c r="I139" s="150"/>
      <c r="J139" s="151">
        <f>ROUND($I$139*$H$139,2)</f>
        <v>0</v>
      </c>
      <c r="K139" s="147"/>
      <c r="L139" s="43"/>
      <c r="M139" s="152"/>
      <c r="N139" s="153" t="s">
        <v>43</v>
      </c>
      <c r="O139" s="24"/>
      <c r="P139" s="154">
        <f>$O$139*$H$139</f>
        <v>0</v>
      </c>
      <c r="Q139" s="154">
        <v>0</v>
      </c>
      <c r="R139" s="154">
        <f>$Q$139*$H$139</f>
        <v>0</v>
      </c>
      <c r="S139" s="154">
        <v>0</v>
      </c>
      <c r="T139" s="155">
        <f>$S$139*$H$139</f>
        <v>0</v>
      </c>
      <c r="AR139" s="89" t="s">
        <v>158</v>
      </c>
      <c r="AT139" s="89" t="s">
        <v>154</v>
      </c>
      <c r="AU139" s="89" t="s">
        <v>80</v>
      </c>
      <c r="AY139" s="6" t="s">
        <v>149</v>
      </c>
      <c r="BE139" s="156">
        <f>IF($N$139="základní",$J$139,0)</f>
        <v>0</v>
      </c>
      <c r="BF139" s="156">
        <f>IF($N$139="snížená",$J$139,0)</f>
        <v>0</v>
      </c>
      <c r="BG139" s="156">
        <f>IF($N$139="zákl. přenesená",$J$139,0)</f>
        <v>0</v>
      </c>
      <c r="BH139" s="156">
        <f>IF($N$139="sníž. přenesená",$J$139,0)</f>
        <v>0</v>
      </c>
      <c r="BI139" s="156">
        <f>IF($N$139="nulová",$J$139,0)</f>
        <v>0</v>
      </c>
      <c r="BJ139" s="89" t="s">
        <v>21</v>
      </c>
      <c r="BK139" s="156">
        <f>ROUND($I$139*$H$139,2)</f>
        <v>0</v>
      </c>
      <c r="BL139" s="89" t="s">
        <v>158</v>
      </c>
      <c r="BM139" s="89" t="s">
        <v>7</v>
      </c>
    </row>
    <row r="140" spans="2:65" s="6" customFormat="1" ht="16.5" customHeight="1" x14ac:dyDescent="0.3">
      <c r="B140" s="23"/>
      <c r="C140" s="24"/>
      <c r="D140" s="157" t="s">
        <v>159</v>
      </c>
      <c r="E140" s="24"/>
      <c r="F140" s="158" t="s">
        <v>1584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159</v>
      </c>
      <c r="AU140" s="6" t="s">
        <v>80</v>
      </c>
    </row>
    <row r="141" spans="2:65" s="6" customFormat="1" ht="15.75" customHeight="1" x14ac:dyDescent="0.3">
      <c r="B141" s="23"/>
      <c r="C141" s="145" t="s">
        <v>204</v>
      </c>
      <c r="D141" s="145" t="s">
        <v>154</v>
      </c>
      <c r="E141" s="146" t="s">
        <v>1585</v>
      </c>
      <c r="F141" s="147" t="s">
        <v>1586</v>
      </c>
      <c r="G141" s="148" t="s">
        <v>272</v>
      </c>
      <c r="H141" s="149">
        <v>75</v>
      </c>
      <c r="I141" s="150"/>
      <c r="J141" s="151">
        <f>ROUND($I$141*$H$141,2)</f>
        <v>0</v>
      </c>
      <c r="K141" s="147"/>
      <c r="L141" s="43"/>
      <c r="M141" s="152"/>
      <c r="N141" s="153" t="s">
        <v>43</v>
      </c>
      <c r="O141" s="24"/>
      <c r="P141" s="154">
        <f>$O$141*$H$141</f>
        <v>0</v>
      </c>
      <c r="Q141" s="154">
        <v>0</v>
      </c>
      <c r="R141" s="154">
        <f>$Q$141*$H$141</f>
        <v>0</v>
      </c>
      <c r="S141" s="154">
        <v>0</v>
      </c>
      <c r="T141" s="155">
        <f>$S$141*$H$141</f>
        <v>0</v>
      </c>
      <c r="AR141" s="89" t="s">
        <v>158</v>
      </c>
      <c r="AT141" s="89" t="s">
        <v>154</v>
      </c>
      <c r="AU141" s="89" t="s">
        <v>80</v>
      </c>
      <c r="AY141" s="6" t="s">
        <v>149</v>
      </c>
      <c r="BE141" s="156">
        <f>IF($N$141="základní",$J$141,0)</f>
        <v>0</v>
      </c>
      <c r="BF141" s="156">
        <f>IF($N$141="snížená",$J$141,0)</f>
        <v>0</v>
      </c>
      <c r="BG141" s="156">
        <f>IF($N$141="zákl. přenesená",$J$141,0)</f>
        <v>0</v>
      </c>
      <c r="BH141" s="156">
        <f>IF($N$141="sníž. přenesená",$J$141,0)</f>
        <v>0</v>
      </c>
      <c r="BI141" s="156">
        <f>IF($N$141="nulová",$J$141,0)</f>
        <v>0</v>
      </c>
      <c r="BJ141" s="89" t="s">
        <v>21</v>
      </c>
      <c r="BK141" s="156">
        <f>ROUND($I$141*$H$141,2)</f>
        <v>0</v>
      </c>
      <c r="BL141" s="89" t="s">
        <v>158</v>
      </c>
      <c r="BM141" s="89" t="s">
        <v>218</v>
      </c>
    </row>
    <row r="142" spans="2:65" s="6" customFormat="1" ht="16.5" customHeight="1" x14ac:dyDescent="0.3">
      <c r="B142" s="23"/>
      <c r="C142" s="24"/>
      <c r="D142" s="157" t="s">
        <v>159</v>
      </c>
      <c r="E142" s="24"/>
      <c r="F142" s="158" t="s">
        <v>1586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159</v>
      </c>
      <c r="AU142" s="6" t="s">
        <v>80</v>
      </c>
    </row>
    <row r="143" spans="2:65" s="6" customFormat="1" ht="15.75" customHeight="1" x14ac:dyDescent="0.3">
      <c r="B143" s="23"/>
      <c r="C143" s="145" t="s">
        <v>207</v>
      </c>
      <c r="D143" s="145" t="s">
        <v>154</v>
      </c>
      <c r="E143" s="146" t="s">
        <v>1587</v>
      </c>
      <c r="F143" s="147" t="s">
        <v>1588</v>
      </c>
      <c r="G143" s="148" t="s">
        <v>272</v>
      </c>
      <c r="H143" s="149">
        <v>92</v>
      </c>
      <c r="I143" s="150"/>
      <c r="J143" s="151">
        <f>ROUND($I$143*$H$143,2)</f>
        <v>0</v>
      </c>
      <c r="K143" s="147"/>
      <c r="L143" s="43"/>
      <c r="M143" s="152"/>
      <c r="N143" s="153" t="s">
        <v>43</v>
      </c>
      <c r="O143" s="24"/>
      <c r="P143" s="154">
        <f>$O$143*$H$143</f>
        <v>0</v>
      </c>
      <c r="Q143" s="154">
        <v>0</v>
      </c>
      <c r="R143" s="154">
        <f>$Q$143*$H$143</f>
        <v>0</v>
      </c>
      <c r="S143" s="154">
        <v>0</v>
      </c>
      <c r="T143" s="155">
        <f>$S$143*$H$143</f>
        <v>0</v>
      </c>
      <c r="AR143" s="89" t="s">
        <v>158</v>
      </c>
      <c r="AT143" s="89" t="s">
        <v>154</v>
      </c>
      <c r="AU143" s="89" t="s">
        <v>80</v>
      </c>
      <c r="AY143" s="6" t="s">
        <v>149</v>
      </c>
      <c r="BE143" s="156">
        <f>IF($N$143="základní",$J$143,0)</f>
        <v>0</v>
      </c>
      <c r="BF143" s="156">
        <f>IF($N$143="snížená",$J$143,0)</f>
        <v>0</v>
      </c>
      <c r="BG143" s="156">
        <f>IF($N$143="zákl. přenesená",$J$143,0)</f>
        <v>0</v>
      </c>
      <c r="BH143" s="156">
        <f>IF($N$143="sníž. přenesená",$J$143,0)</f>
        <v>0</v>
      </c>
      <c r="BI143" s="156">
        <f>IF($N$143="nulová",$J$143,0)</f>
        <v>0</v>
      </c>
      <c r="BJ143" s="89" t="s">
        <v>21</v>
      </c>
      <c r="BK143" s="156">
        <f>ROUND($I$143*$H$143,2)</f>
        <v>0</v>
      </c>
      <c r="BL143" s="89" t="s">
        <v>158</v>
      </c>
      <c r="BM143" s="89" t="s">
        <v>223</v>
      </c>
    </row>
    <row r="144" spans="2:65" s="6" customFormat="1" ht="16.5" customHeight="1" x14ac:dyDescent="0.3">
      <c r="B144" s="23"/>
      <c r="C144" s="24"/>
      <c r="D144" s="157" t="s">
        <v>159</v>
      </c>
      <c r="E144" s="24"/>
      <c r="F144" s="158" t="s">
        <v>1588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159</v>
      </c>
      <c r="AU144" s="6" t="s">
        <v>80</v>
      </c>
    </row>
    <row r="145" spans="2:65" s="6" customFormat="1" ht="15.75" customHeight="1" x14ac:dyDescent="0.3">
      <c r="B145" s="23"/>
      <c r="C145" s="145" t="s">
        <v>210</v>
      </c>
      <c r="D145" s="145" t="s">
        <v>154</v>
      </c>
      <c r="E145" s="146" t="s">
        <v>1589</v>
      </c>
      <c r="F145" s="147" t="s">
        <v>1590</v>
      </c>
      <c r="G145" s="148" t="s">
        <v>157</v>
      </c>
      <c r="H145" s="149">
        <v>1</v>
      </c>
      <c r="I145" s="150"/>
      <c r="J145" s="151">
        <f>ROUND($I$145*$H$145,2)</f>
        <v>0</v>
      </c>
      <c r="K145" s="147"/>
      <c r="L145" s="43"/>
      <c r="M145" s="152"/>
      <c r="N145" s="153" t="s">
        <v>43</v>
      </c>
      <c r="O145" s="24"/>
      <c r="P145" s="154">
        <f>$O$145*$H$145</f>
        <v>0</v>
      </c>
      <c r="Q145" s="154">
        <v>0</v>
      </c>
      <c r="R145" s="154">
        <f>$Q$145*$H$145</f>
        <v>0</v>
      </c>
      <c r="S145" s="154">
        <v>0</v>
      </c>
      <c r="T145" s="155">
        <f>$S$145*$H$145</f>
        <v>0</v>
      </c>
      <c r="AR145" s="89" t="s">
        <v>158</v>
      </c>
      <c r="AT145" s="89" t="s">
        <v>154</v>
      </c>
      <c r="AU145" s="89" t="s">
        <v>80</v>
      </c>
      <c r="AY145" s="6" t="s">
        <v>149</v>
      </c>
      <c r="BE145" s="156">
        <f>IF($N$145="základní",$J$145,0)</f>
        <v>0</v>
      </c>
      <c r="BF145" s="156">
        <f>IF($N$145="snížená",$J$145,0)</f>
        <v>0</v>
      </c>
      <c r="BG145" s="156">
        <f>IF($N$145="zákl. přenesená",$J$145,0)</f>
        <v>0</v>
      </c>
      <c r="BH145" s="156">
        <f>IF($N$145="sníž. přenesená",$J$145,0)</f>
        <v>0</v>
      </c>
      <c r="BI145" s="156">
        <f>IF($N$145="nulová",$J$145,0)</f>
        <v>0</v>
      </c>
      <c r="BJ145" s="89" t="s">
        <v>21</v>
      </c>
      <c r="BK145" s="156">
        <f>ROUND($I$145*$H$145,2)</f>
        <v>0</v>
      </c>
      <c r="BL145" s="89" t="s">
        <v>158</v>
      </c>
      <c r="BM145" s="89" t="s">
        <v>227</v>
      </c>
    </row>
    <row r="146" spans="2:65" s="6" customFormat="1" ht="16.5" customHeight="1" x14ac:dyDescent="0.3">
      <c r="B146" s="23"/>
      <c r="C146" s="24"/>
      <c r="D146" s="157" t="s">
        <v>159</v>
      </c>
      <c r="E146" s="24"/>
      <c r="F146" s="158" t="s">
        <v>1590</v>
      </c>
      <c r="G146" s="24"/>
      <c r="H146" s="24"/>
      <c r="J146" s="24"/>
      <c r="K146" s="24"/>
      <c r="L146" s="43"/>
      <c r="M146" s="56"/>
      <c r="N146" s="24"/>
      <c r="O146" s="24"/>
      <c r="P146" s="24"/>
      <c r="Q146" s="24"/>
      <c r="R146" s="24"/>
      <c r="S146" s="24"/>
      <c r="T146" s="57"/>
      <c r="AT146" s="6" t="s">
        <v>159</v>
      </c>
      <c r="AU146" s="6" t="s">
        <v>80</v>
      </c>
    </row>
    <row r="147" spans="2:65" s="132" customFormat="1" ht="30.75" customHeight="1" x14ac:dyDescent="0.3">
      <c r="B147" s="133"/>
      <c r="C147" s="134"/>
      <c r="D147" s="134" t="s">
        <v>71</v>
      </c>
      <c r="E147" s="143" t="s">
        <v>219</v>
      </c>
      <c r="F147" s="143" t="s">
        <v>1208</v>
      </c>
      <c r="G147" s="134"/>
      <c r="H147" s="134"/>
      <c r="J147" s="144">
        <f>$BK$147</f>
        <v>0</v>
      </c>
      <c r="K147" s="134"/>
      <c r="L147" s="137"/>
      <c r="M147" s="138"/>
      <c r="N147" s="134"/>
      <c r="O147" s="134"/>
      <c r="P147" s="139">
        <f>SUM($P$148:$P$159)</f>
        <v>0</v>
      </c>
      <c r="Q147" s="134"/>
      <c r="R147" s="139">
        <f>SUM($R$148:$R$159)</f>
        <v>0</v>
      </c>
      <c r="S147" s="134"/>
      <c r="T147" s="140">
        <f>SUM($T$148:$T$159)</f>
        <v>0</v>
      </c>
      <c r="AR147" s="141" t="s">
        <v>21</v>
      </c>
      <c r="AT147" s="141" t="s">
        <v>71</v>
      </c>
      <c r="AU147" s="141" t="s">
        <v>21</v>
      </c>
      <c r="AY147" s="141" t="s">
        <v>149</v>
      </c>
      <c r="BK147" s="142">
        <f>SUM($BK$148:$BK$159)</f>
        <v>0</v>
      </c>
    </row>
    <row r="148" spans="2:65" s="6" customFormat="1" ht="15.75" customHeight="1" x14ac:dyDescent="0.3">
      <c r="B148" s="23"/>
      <c r="C148" s="145" t="s">
        <v>21</v>
      </c>
      <c r="D148" s="145" t="s">
        <v>154</v>
      </c>
      <c r="E148" s="146" t="s">
        <v>1209</v>
      </c>
      <c r="F148" s="147" t="s">
        <v>1210</v>
      </c>
      <c r="G148" s="148" t="s">
        <v>649</v>
      </c>
      <c r="H148" s="149">
        <v>0.84599999999999997</v>
      </c>
      <c r="I148" s="150"/>
      <c r="J148" s="151">
        <f>ROUND($I$148*$H$148,2)</f>
        <v>0</v>
      </c>
      <c r="K148" s="147"/>
      <c r="L148" s="43"/>
      <c r="M148" s="152"/>
      <c r="N148" s="153" t="s">
        <v>43</v>
      </c>
      <c r="O148" s="24"/>
      <c r="P148" s="154">
        <f>$O$148*$H$148</f>
        <v>0</v>
      </c>
      <c r="Q148" s="154">
        <v>0</v>
      </c>
      <c r="R148" s="154">
        <f>$Q$148*$H$148</f>
        <v>0</v>
      </c>
      <c r="S148" s="154">
        <v>0</v>
      </c>
      <c r="T148" s="155">
        <f>$S$148*$H$148</f>
        <v>0</v>
      </c>
      <c r="AR148" s="89" t="s">
        <v>158</v>
      </c>
      <c r="AT148" s="89" t="s">
        <v>154</v>
      </c>
      <c r="AU148" s="89" t="s">
        <v>80</v>
      </c>
      <c r="AY148" s="6" t="s">
        <v>149</v>
      </c>
      <c r="BE148" s="156">
        <f>IF($N$148="základní",$J$148,0)</f>
        <v>0</v>
      </c>
      <c r="BF148" s="156">
        <f>IF($N$148="snížená",$J$148,0)</f>
        <v>0</v>
      </c>
      <c r="BG148" s="156">
        <f>IF($N$148="zákl. přenesená",$J$148,0)</f>
        <v>0</v>
      </c>
      <c r="BH148" s="156">
        <f>IF($N$148="sníž. přenesená",$J$148,0)</f>
        <v>0</v>
      </c>
      <c r="BI148" s="156">
        <f>IF($N$148="nulová",$J$148,0)</f>
        <v>0</v>
      </c>
      <c r="BJ148" s="89" t="s">
        <v>21</v>
      </c>
      <c r="BK148" s="156">
        <f>ROUND($I$148*$H$148,2)</f>
        <v>0</v>
      </c>
      <c r="BL148" s="89" t="s">
        <v>158</v>
      </c>
      <c r="BM148" s="89" t="s">
        <v>230</v>
      </c>
    </row>
    <row r="149" spans="2:65" s="6" customFormat="1" ht="16.5" customHeight="1" x14ac:dyDescent="0.3">
      <c r="B149" s="23"/>
      <c r="C149" s="24"/>
      <c r="D149" s="157" t="s">
        <v>159</v>
      </c>
      <c r="E149" s="24"/>
      <c r="F149" s="158" t="s">
        <v>1210</v>
      </c>
      <c r="G149" s="24"/>
      <c r="H149" s="24"/>
      <c r="J149" s="24"/>
      <c r="K149" s="24"/>
      <c r="L149" s="43"/>
      <c r="M149" s="56"/>
      <c r="N149" s="24"/>
      <c r="O149" s="24"/>
      <c r="P149" s="24"/>
      <c r="Q149" s="24"/>
      <c r="R149" s="24"/>
      <c r="S149" s="24"/>
      <c r="T149" s="57"/>
      <c r="AT149" s="6" t="s">
        <v>159</v>
      </c>
      <c r="AU149" s="6" t="s">
        <v>80</v>
      </c>
    </row>
    <row r="150" spans="2:65" s="6" customFormat="1" ht="15.75" customHeight="1" x14ac:dyDescent="0.3">
      <c r="B150" s="23"/>
      <c r="C150" s="145" t="s">
        <v>80</v>
      </c>
      <c r="D150" s="145" t="s">
        <v>154</v>
      </c>
      <c r="E150" s="146" t="s">
        <v>1211</v>
      </c>
      <c r="F150" s="147" t="s">
        <v>1212</v>
      </c>
      <c r="G150" s="148" t="s">
        <v>649</v>
      </c>
      <c r="H150" s="149">
        <v>42.3</v>
      </c>
      <c r="I150" s="150"/>
      <c r="J150" s="151">
        <f>ROUND($I$150*$H$150,2)</f>
        <v>0</v>
      </c>
      <c r="K150" s="147"/>
      <c r="L150" s="43"/>
      <c r="M150" s="152"/>
      <c r="N150" s="153" t="s">
        <v>43</v>
      </c>
      <c r="O150" s="24"/>
      <c r="P150" s="154">
        <f>$O$150*$H$150</f>
        <v>0</v>
      </c>
      <c r="Q150" s="154">
        <v>0</v>
      </c>
      <c r="R150" s="154">
        <f>$Q$150*$H$150</f>
        <v>0</v>
      </c>
      <c r="S150" s="154">
        <v>0</v>
      </c>
      <c r="T150" s="155">
        <f>$S$150*$H$150</f>
        <v>0</v>
      </c>
      <c r="AR150" s="89" t="s">
        <v>158</v>
      </c>
      <c r="AT150" s="89" t="s">
        <v>154</v>
      </c>
      <c r="AU150" s="89" t="s">
        <v>80</v>
      </c>
      <c r="AY150" s="6" t="s">
        <v>149</v>
      </c>
      <c r="BE150" s="156">
        <f>IF($N$150="základní",$J$150,0)</f>
        <v>0</v>
      </c>
      <c r="BF150" s="156">
        <f>IF($N$150="snížená",$J$150,0)</f>
        <v>0</v>
      </c>
      <c r="BG150" s="156">
        <f>IF($N$150="zákl. přenesená",$J$150,0)</f>
        <v>0</v>
      </c>
      <c r="BH150" s="156">
        <f>IF($N$150="sníž. přenesená",$J$150,0)</f>
        <v>0</v>
      </c>
      <c r="BI150" s="156">
        <f>IF($N$150="nulová",$J$150,0)</f>
        <v>0</v>
      </c>
      <c r="BJ150" s="89" t="s">
        <v>21</v>
      </c>
      <c r="BK150" s="156">
        <f>ROUND($I$150*$H$150,2)</f>
        <v>0</v>
      </c>
      <c r="BL150" s="89" t="s">
        <v>158</v>
      </c>
      <c r="BM150" s="89" t="s">
        <v>235</v>
      </c>
    </row>
    <row r="151" spans="2:65" s="6" customFormat="1" ht="16.5" customHeight="1" x14ac:dyDescent="0.3">
      <c r="B151" s="23"/>
      <c r="C151" s="24"/>
      <c r="D151" s="157" t="s">
        <v>159</v>
      </c>
      <c r="E151" s="24"/>
      <c r="F151" s="158" t="s">
        <v>1212</v>
      </c>
      <c r="G151" s="24"/>
      <c r="H151" s="24"/>
      <c r="J151" s="24"/>
      <c r="K151" s="24"/>
      <c r="L151" s="43"/>
      <c r="M151" s="56"/>
      <c r="N151" s="24"/>
      <c r="O151" s="24"/>
      <c r="P151" s="24"/>
      <c r="Q151" s="24"/>
      <c r="R151" s="24"/>
      <c r="S151" s="24"/>
      <c r="T151" s="57"/>
      <c r="AT151" s="6" t="s">
        <v>159</v>
      </c>
      <c r="AU151" s="6" t="s">
        <v>80</v>
      </c>
    </row>
    <row r="152" spans="2:65" s="6" customFormat="1" ht="15.75" customHeight="1" x14ac:dyDescent="0.3">
      <c r="B152" s="23"/>
      <c r="C152" s="145" t="s">
        <v>162</v>
      </c>
      <c r="D152" s="145" t="s">
        <v>154</v>
      </c>
      <c r="E152" s="146" t="s">
        <v>1213</v>
      </c>
      <c r="F152" s="147" t="s">
        <v>1214</v>
      </c>
      <c r="G152" s="148" t="s">
        <v>649</v>
      </c>
      <c r="H152" s="149">
        <v>0.84799999999999998</v>
      </c>
      <c r="I152" s="150"/>
      <c r="J152" s="151">
        <f>ROUND($I$152*$H$152,2)</f>
        <v>0</v>
      </c>
      <c r="K152" s="147"/>
      <c r="L152" s="43"/>
      <c r="M152" s="152"/>
      <c r="N152" s="153" t="s">
        <v>43</v>
      </c>
      <c r="O152" s="24"/>
      <c r="P152" s="154">
        <f>$O$152*$H$152</f>
        <v>0</v>
      </c>
      <c r="Q152" s="154">
        <v>0</v>
      </c>
      <c r="R152" s="154">
        <f>$Q$152*$H$152</f>
        <v>0</v>
      </c>
      <c r="S152" s="154">
        <v>0</v>
      </c>
      <c r="T152" s="155">
        <f>$S$152*$H$152</f>
        <v>0</v>
      </c>
      <c r="AR152" s="89" t="s">
        <v>158</v>
      </c>
      <c r="AT152" s="89" t="s">
        <v>154</v>
      </c>
      <c r="AU152" s="89" t="s">
        <v>80</v>
      </c>
      <c r="AY152" s="6" t="s">
        <v>149</v>
      </c>
      <c r="BE152" s="156">
        <f>IF($N$152="základní",$J$152,0)</f>
        <v>0</v>
      </c>
      <c r="BF152" s="156">
        <f>IF($N$152="snížená",$J$152,0)</f>
        <v>0</v>
      </c>
      <c r="BG152" s="156">
        <f>IF($N$152="zákl. přenesená",$J$152,0)</f>
        <v>0</v>
      </c>
      <c r="BH152" s="156">
        <f>IF($N$152="sníž. přenesená",$J$152,0)</f>
        <v>0</v>
      </c>
      <c r="BI152" s="156">
        <f>IF($N$152="nulová",$J$152,0)</f>
        <v>0</v>
      </c>
      <c r="BJ152" s="89" t="s">
        <v>21</v>
      </c>
      <c r="BK152" s="156">
        <f>ROUND($I$152*$H$152,2)</f>
        <v>0</v>
      </c>
      <c r="BL152" s="89" t="s">
        <v>158</v>
      </c>
      <c r="BM152" s="89" t="s">
        <v>238</v>
      </c>
    </row>
    <row r="153" spans="2:65" s="6" customFormat="1" ht="16.5" customHeight="1" x14ac:dyDescent="0.3">
      <c r="B153" s="23"/>
      <c r="C153" s="24"/>
      <c r="D153" s="157" t="s">
        <v>159</v>
      </c>
      <c r="E153" s="24"/>
      <c r="F153" s="158" t="s">
        <v>1214</v>
      </c>
      <c r="G153" s="24"/>
      <c r="H153" s="24"/>
      <c r="J153" s="24"/>
      <c r="K153" s="24"/>
      <c r="L153" s="43"/>
      <c r="M153" s="56"/>
      <c r="N153" s="24"/>
      <c r="O153" s="24"/>
      <c r="P153" s="24"/>
      <c r="Q153" s="24"/>
      <c r="R153" s="24"/>
      <c r="S153" s="24"/>
      <c r="T153" s="57"/>
      <c r="AT153" s="6" t="s">
        <v>159</v>
      </c>
      <c r="AU153" s="6" t="s">
        <v>80</v>
      </c>
    </row>
    <row r="154" spans="2:65" s="6" customFormat="1" ht="15.75" customHeight="1" x14ac:dyDescent="0.3">
      <c r="B154" s="23"/>
      <c r="C154" s="145" t="s">
        <v>158</v>
      </c>
      <c r="D154" s="145" t="s">
        <v>154</v>
      </c>
      <c r="E154" s="146" t="s">
        <v>1215</v>
      </c>
      <c r="F154" s="147" t="s">
        <v>1216</v>
      </c>
      <c r="G154" s="148" t="s">
        <v>649</v>
      </c>
      <c r="H154" s="149">
        <v>0.187</v>
      </c>
      <c r="I154" s="150"/>
      <c r="J154" s="151">
        <f>ROUND($I$154*$H$154,2)</f>
        <v>0</v>
      </c>
      <c r="K154" s="147"/>
      <c r="L154" s="43"/>
      <c r="M154" s="152"/>
      <c r="N154" s="153" t="s">
        <v>43</v>
      </c>
      <c r="O154" s="24"/>
      <c r="P154" s="154">
        <f>$O$154*$H$154</f>
        <v>0</v>
      </c>
      <c r="Q154" s="154">
        <v>0</v>
      </c>
      <c r="R154" s="154">
        <f>$Q$154*$H$154</f>
        <v>0</v>
      </c>
      <c r="S154" s="154">
        <v>0</v>
      </c>
      <c r="T154" s="155">
        <f>$S$154*$H$154</f>
        <v>0</v>
      </c>
      <c r="AR154" s="89" t="s">
        <v>158</v>
      </c>
      <c r="AT154" s="89" t="s">
        <v>154</v>
      </c>
      <c r="AU154" s="89" t="s">
        <v>80</v>
      </c>
      <c r="AY154" s="6" t="s">
        <v>149</v>
      </c>
      <c r="BE154" s="156">
        <f>IF($N$154="základní",$J$154,0)</f>
        <v>0</v>
      </c>
      <c r="BF154" s="156">
        <f>IF($N$154="snížená",$J$154,0)</f>
        <v>0</v>
      </c>
      <c r="BG154" s="156">
        <f>IF($N$154="zákl. přenesená",$J$154,0)</f>
        <v>0</v>
      </c>
      <c r="BH154" s="156">
        <f>IF($N$154="sníž. přenesená",$J$154,0)</f>
        <v>0</v>
      </c>
      <c r="BI154" s="156">
        <f>IF($N$154="nulová",$J$154,0)</f>
        <v>0</v>
      </c>
      <c r="BJ154" s="89" t="s">
        <v>21</v>
      </c>
      <c r="BK154" s="156">
        <f>ROUND($I$154*$H$154,2)</f>
        <v>0</v>
      </c>
      <c r="BL154" s="89" t="s">
        <v>158</v>
      </c>
      <c r="BM154" s="89" t="s">
        <v>243</v>
      </c>
    </row>
    <row r="155" spans="2:65" s="6" customFormat="1" ht="16.5" customHeight="1" x14ac:dyDescent="0.3">
      <c r="B155" s="23"/>
      <c r="C155" s="24"/>
      <c r="D155" s="157" t="s">
        <v>159</v>
      </c>
      <c r="E155" s="24"/>
      <c r="F155" s="158" t="s">
        <v>1216</v>
      </c>
      <c r="G155" s="24"/>
      <c r="H155" s="24"/>
      <c r="J155" s="24"/>
      <c r="K155" s="24"/>
      <c r="L155" s="43"/>
      <c r="M155" s="56"/>
      <c r="N155" s="24"/>
      <c r="O155" s="24"/>
      <c r="P155" s="24"/>
      <c r="Q155" s="24"/>
      <c r="R155" s="24"/>
      <c r="S155" s="24"/>
      <c r="T155" s="57"/>
      <c r="AT155" s="6" t="s">
        <v>159</v>
      </c>
      <c r="AU155" s="6" t="s">
        <v>80</v>
      </c>
    </row>
    <row r="156" spans="2:65" s="6" customFormat="1" ht="15.75" customHeight="1" x14ac:dyDescent="0.3">
      <c r="B156" s="23"/>
      <c r="C156" s="145" t="s">
        <v>168</v>
      </c>
      <c r="D156" s="145" t="s">
        <v>154</v>
      </c>
      <c r="E156" s="146" t="s">
        <v>857</v>
      </c>
      <c r="F156" s="147" t="s">
        <v>858</v>
      </c>
      <c r="G156" s="148" t="s">
        <v>649</v>
      </c>
      <c r="H156" s="149">
        <v>8.9999999999999993E-3</v>
      </c>
      <c r="I156" s="150"/>
      <c r="J156" s="151">
        <f>ROUND($I$156*$H$156,2)</f>
        <v>0</v>
      </c>
      <c r="K156" s="147"/>
      <c r="L156" s="43"/>
      <c r="M156" s="152"/>
      <c r="N156" s="153" t="s">
        <v>43</v>
      </c>
      <c r="O156" s="24"/>
      <c r="P156" s="154">
        <f>$O$156*$H$156</f>
        <v>0</v>
      </c>
      <c r="Q156" s="154">
        <v>0</v>
      </c>
      <c r="R156" s="154">
        <f>$Q$156*$H$156</f>
        <v>0</v>
      </c>
      <c r="S156" s="154">
        <v>0</v>
      </c>
      <c r="T156" s="155">
        <f>$S$156*$H$156</f>
        <v>0</v>
      </c>
      <c r="AR156" s="89" t="s">
        <v>158</v>
      </c>
      <c r="AT156" s="89" t="s">
        <v>154</v>
      </c>
      <c r="AU156" s="89" t="s">
        <v>80</v>
      </c>
      <c r="AY156" s="6" t="s">
        <v>149</v>
      </c>
      <c r="BE156" s="156">
        <f>IF($N$156="základní",$J$156,0)</f>
        <v>0</v>
      </c>
      <c r="BF156" s="156">
        <f>IF($N$156="snížená",$J$156,0)</f>
        <v>0</v>
      </c>
      <c r="BG156" s="156">
        <f>IF($N$156="zákl. přenesená",$J$156,0)</f>
        <v>0</v>
      </c>
      <c r="BH156" s="156">
        <f>IF($N$156="sníž. přenesená",$J$156,0)</f>
        <v>0</v>
      </c>
      <c r="BI156" s="156">
        <f>IF($N$156="nulová",$J$156,0)</f>
        <v>0</v>
      </c>
      <c r="BJ156" s="89" t="s">
        <v>21</v>
      </c>
      <c r="BK156" s="156">
        <f>ROUND($I$156*$H$156,2)</f>
        <v>0</v>
      </c>
      <c r="BL156" s="89" t="s">
        <v>158</v>
      </c>
      <c r="BM156" s="89" t="s">
        <v>246</v>
      </c>
    </row>
    <row r="157" spans="2:65" s="6" customFormat="1" ht="16.5" customHeight="1" x14ac:dyDescent="0.3">
      <c r="B157" s="23"/>
      <c r="C157" s="24"/>
      <c r="D157" s="157" t="s">
        <v>159</v>
      </c>
      <c r="E157" s="24"/>
      <c r="F157" s="158" t="s">
        <v>858</v>
      </c>
      <c r="G157" s="24"/>
      <c r="H157" s="24"/>
      <c r="J157" s="24"/>
      <c r="K157" s="24"/>
      <c r="L157" s="43"/>
      <c r="M157" s="56"/>
      <c r="N157" s="24"/>
      <c r="O157" s="24"/>
      <c r="P157" s="24"/>
      <c r="Q157" s="24"/>
      <c r="R157" s="24"/>
      <c r="S157" s="24"/>
      <c r="T157" s="57"/>
      <c r="AT157" s="6" t="s">
        <v>159</v>
      </c>
      <c r="AU157" s="6" t="s">
        <v>80</v>
      </c>
    </row>
    <row r="158" spans="2:65" s="6" customFormat="1" ht="15.75" customHeight="1" x14ac:dyDescent="0.3">
      <c r="B158" s="23"/>
      <c r="C158" s="145" t="s">
        <v>171</v>
      </c>
      <c r="D158" s="145" t="s">
        <v>154</v>
      </c>
      <c r="E158" s="146" t="s">
        <v>1217</v>
      </c>
      <c r="F158" s="147" t="s">
        <v>1218</v>
      </c>
      <c r="G158" s="148" t="s">
        <v>649</v>
      </c>
      <c r="H158" s="149">
        <v>0.65</v>
      </c>
      <c r="I158" s="150"/>
      <c r="J158" s="151">
        <f>ROUND($I$158*$H$158,2)</f>
        <v>0</v>
      </c>
      <c r="K158" s="147"/>
      <c r="L158" s="43"/>
      <c r="M158" s="152"/>
      <c r="N158" s="153" t="s">
        <v>43</v>
      </c>
      <c r="O158" s="24"/>
      <c r="P158" s="154">
        <f>$O$158*$H$158</f>
        <v>0</v>
      </c>
      <c r="Q158" s="154">
        <v>0</v>
      </c>
      <c r="R158" s="154">
        <f>$Q$158*$H$158</f>
        <v>0</v>
      </c>
      <c r="S158" s="154">
        <v>0</v>
      </c>
      <c r="T158" s="155">
        <f>$S$158*$H$158</f>
        <v>0</v>
      </c>
      <c r="AR158" s="89" t="s">
        <v>158</v>
      </c>
      <c r="AT158" s="89" t="s">
        <v>154</v>
      </c>
      <c r="AU158" s="89" t="s">
        <v>80</v>
      </c>
      <c r="AY158" s="6" t="s">
        <v>149</v>
      </c>
      <c r="BE158" s="156">
        <f>IF($N$158="základní",$J$158,0)</f>
        <v>0</v>
      </c>
      <c r="BF158" s="156">
        <f>IF($N$158="snížená",$J$158,0)</f>
        <v>0</v>
      </c>
      <c r="BG158" s="156">
        <f>IF($N$158="zákl. přenesená",$J$158,0)</f>
        <v>0</v>
      </c>
      <c r="BH158" s="156">
        <f>IF($N$158="sníž. přenesená",$J$158,0)</f>
        <v>0</v>
      </c>
      <c r="BI158" s="156">
        <f>IF($N$158="nulová",$J$158,0)</f>
        <v>0</v>
      </c>
      <c r="BJ158" s="89" t="s">
        <v>21</v>
      </c>
      <c r="BK158" s="156">
        <f>ROUND($I$158*$H$158,2)</f>
        <v>0</v>
      </c>
      <c r="BL158" s="89" t="s">
        <v>158</v>
      </c>
      <c r="BM158" s="89" t="s">
        <v>249</v>
      </c>
    </row>
    <row r="159" spans="2:65" s="6" customFormat="1" ht="16.5" customHeight="1" x14ac:dyDescent="0.3">
      <c r="B159" s="23"/>
      <c r="C159" s="24"/>
      <c r="D159" s="157" t="s">
        <v>159</v>
      </c>
      <c r="E159" s="24"/>
      <c r="F159" s="158" t="s">
        <v>1218</v>
      </c>
      <c r="G159" s="24"/>
      <c r="H159" s="24"/>
      <c r="J159" s="24"/>
      <c r="K159" s="24"/>
      <c r="L159" s="43"/>
      <c r="M159" s="56"/>
      <c r="N159" s="24"/>
      <c r="O159" s="24"/>
      <c r="P159" s="24"/>
      <c r="Q159" s="24"/>
      <c r="R159" s="24"/>
      <c r="S159" s="24"/>
      <c r="T159" s="57"/>
      <c r="AT159" s="6" t="s">
        <v>159</v>
      </c>
      <c r="AU159" s="6" t="s">
        <v>80</v>
      </c>
    </row>
    <row r="160" spans="2:65" s="132" customFormat="1" ht="30.75" customHeight="1" x14ac:dyDescent="0.3">
      <c r="B160" s="133"/>
      <c r="C160" s="134"/>
      <c r="D160" s="134" t="s">
        <v>71</v>
      </c>
      <c r="E160" s="143" t="s">
        <v>231</v>
      </c>
      <c r="F160" s="143" t="s">
        <v>1219</v>
      </c>
      <c r="G160" s="134"/>
      <c r="H160" s="134"/>
      <c r="J160" s="144">
        <f>$BK$160</f>
        <v>0</v>
      </c>
      <c r="K160" s="134"/>
      <c r="L160" s="137"/>
      <c r="M160" s="138"/>
      <c r="N160" s="134"/>
      <c r="O160" s="134"/>
      <c r="P160" s="139">
        <f>SUM($P$161:$P$210)</f>
        <v>0</v>
      </c>
      <c r="Q160" s="134"/>
      <c r="R160" s="139">
        <f>SUM($R$161:$R$210)</f>
        <v>0</v>
      </c>
      <c r="S160" s="134"/>
      <c r="T160" s="140">
        <f>SUM($T$161:$T$210)</f>
        <v>0</v>
      </c>
      <c r="AR160" s="141" t="s">
        <v>21</v>
      </c>
      <c r="AT160" s="141" t="s">
        <v>71</v>
      </c>
      <c r="AU160" s="141" t="s">
        <v>21</v>
      </c>
      <c r="AY160" s="141" t="s">
        <v>149</v>
      </c>
      <c r="BK160" s="142">
        <f>SUM($BK$161:$BK$210)</f>
        <v>0</v>
      </c>
    </row>
    <row r="161" spans="2:65" s="6" customFormat="1" ht="15.75" customHeight="1" x14ac:dyDescent="0.3">
      <c r="B161" s="23"/>
      <c r="C161" s="145" t="s">
        <v>21</v>
      </c>
      <c r="D161" s="145" t="s">
        <v>154</v>
      </c>
      <c r="E161" s="146" t="s">
        <v>1220</v>
      </c>
      <c r="F161" s="147" t="s">
        <v>1221</v>
      </c>
      <c r="G161" s="148" t="s">
        <v>272</v>
      </c>
      <c r="H161" s="149">
        <v>60.6</v>
      </c>
      <c r="I161" s="150"/>
      <c r="J161" s="151">
        <f>ROUND($I$161*$H$161,2)</f>
        <v>0</v>
      </c>
      <c r="K161" s="147"/>
      <c r="L161" s="43"/>
      <c r="M161" s="152"/>
      <c r="N161" s="153" t="s">
        <v>43</v>
      </c>
      <c r="O161" s="24"/>
      <c r="P161" s="154">
        <f>$O$161*$H$161</f>
        <v>0</v>
      </c>
      <c r="Q161" s="154">
        <v>0</v>
      </c>
      <c r="R161" s="154">
        <f>$Q$161*$H$161</f>
        <v>0</v>
      </c>
      <c r="S161" s="154">
        <v>0</v>
      </c>
      <c r="T161" s="155">
        <f>$S$161*$H$161</f>
        <v>0</v>
      </c>
      <c r="AR161" s="89" t="s">
        <v>158</v>
      </c>
      <c r="AT161" s="89" t="s">
        <v>154</v>
      </c>
      <c r="AU161" s="89" t="s">
        <v>80</v>
      </c>
      <c r="AY161" s="6" t="s">
        <v>149</v>
      </c>
      <c r="BE161" s="156">
        <f>IF($N$161="základní",$J$161,0)</f>
        <v>0</v>
      </c>
      <c r="BF161" s="156">
        <f>IF($N$161="snížená",$J$161,0)</f>
        <v>0</v>
      </c>
      <c r="BG161" s="156">
        <f>IF($N$161="zákl. přenesená",$J$161,0)</f>
        <v>0</v>
      </c>
      <c r="BH161" s="156">
        <f>IF($N$161="sníž. přenesená",$J$161,0)</f>
        <v>0</v>
      </c>
      <c r="BI161" s="156">
        <f>IF($N$161="nulová",$J$161,0)</f>
        <v>0</v>
      </c>
      <c r="BJ161" s="89" t="s">
        <v>21</v>
      </c>
      <c r="BK161" s="156">
        <f>ROUND($I$161*$H$161,2)</f>
        <v>0</v>
      </c>
      <c r="BL161" s="89" t="s">
        <v>158</v>
      </c>
      <c r="BM161" s="89" t="s">
        <v>252</v>
      </c>
    </row>
    <row r="162" spans="2:65" s="6" customFormat="1" ht="16.5" customHeight="1" x14ac:dyDescent="0.3">
      <c r="B162" s="23"/>
      <c r="C162" s="24"/>
      <c r="D162" s="157" t="s">
        <v>159</v>
      </c>
      <c r="E162" s="24"/>
      <c r="F162" s="158" t="s">
        <v>1221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159</v>
      </c>
      <c r="AU162" s="6" t="s">
        <v>80</v>
      </c>
    </row>
    <row r="163" spans="2:65" s="6" customFormat="1" ht="15.75" customHeight="1" x14ac:dyDescent="0.3">
      <c r="B163" s="23"/>
      <c r="C163" s="145" t="s">
        <v>80</v>
      </c>
      <c r="D163" s="145" t="s">
        <v>154</v>
      </c>
      <c r="E163" s="146" t="s">
        <v>1222</v>
      </c>
      <c r="F163" s="147" t="s">
        <v>1223</v>
      </c>
      <c r="G163" s="148" t="s">
        <v>272</v>
      </c>
      <c r="H163" s="149">
        <v>70.400000000000006</v>
      </c>
      <c r="I163" s="150"/>
      <c r="J163" s="151">
        <f>ROUND($I$163*$H$163,2)</f>
        <v>0</v>
      </c>
      <c r="K163" s="147"/>
      <c r="L163" s="43"/>
      <c r="M163" s="152"/>
      <c r="N163" s="153" t="s">
        <v>43</v>
      </c>
      <c r="O163" s="24"/>
      <c r="P163" s="154">
        <f>$O$163*$H$163</f>
        <v>0</v>
      </c>
      <c r="Q163" s="154">
        <v>0</v>
      </c>
      <c r="R163" s="154">
        <f>$Q$163*$H$163</f>
        <v>0</v>
      </c>
      <c r="S163" s="154">
        <v>0</v>
      </c>
      <c r="T163" s="155">
        <f>$S$163*$H$163</f>
        <v>0</v>
      </c>
      <c r="AR163" s="89" t="s">
        <v>158</v>
      </c>
      <c r="AT163" s="89" t="s">
        <v>154</v>
      </c>
      <c r="AU163" s="89" t="s">
        <v>80</v>
      </c>
      <c r="AY163" s="6" t="s">
        <v>149</v>
      </c>
      <c r="BE163" s="156">
        <f>IF($N$163="základní",$J$163,0)</f>
        <v>0</v>
      </c>
      <c r="BF163" s="156">
        <f>IF($N$163="snížená",$J$163,0)</f>
        <v>0</v>
      </c>
      <c r="BG163" s="156">
        <f>IF($N$163="zákl. přenesená",$J$163,0)</f>
        <v>0</v>
      </c>
      <c r="BH163" s="156">
        <f>IF($N$163="sníž. přenesená",$J$163,0)</f>
        <v>0</v>
      </c>
      <c r="BI163" s="156">
        <f>IF($N$163="nulová",$J$163,0)</f>
        <v>0</v>
      </c>
      <c r="BJ163" s="89" t="s">
        <v>21</v>
      </c>
      <c r="BK163" s="156">
        <f>ROUND($I$163*$H$163,2)</f>
        <v>0</v>
      </c>
      <c r="BL163" s="89" t="s">
        <v>158</v>
      </c>
      <c r="BM163" s="89" t="s">
        <v>255</v>
      </c>
    </row>
    <row r="164" spans="2:65" s="6" customFormat="1" ht="16.5" customHeight="1" x14ac:dyDescent="0.3">
      <c r="B164" s="23"/>
      <c r="C164" s="24"/>
      <c r="D164" s="157" t="s">
        <v>159</v>
      </c>
      <c r="E164" s="24"/>
      <c r="F164" s="158" t="s">
        <v>1223</v>
      </c>
      <c r="G164" s="24"/>
      <c r="H164" s="24"/>
      <c r="J164" s="24"/>
      <c r="K164" s="24"/>
      <c r="L164" s="43"/>
      <c r="M164" s="56"/>
      <c r="N164" s="24"/>
      <c r="O164" s="24"/>
      <c r="P164" s="24"/>
      <c r="Q164" s="24"/>
      <c r="R164" s="24"/>
      <c r="S164" s="24"/>
      <c r="T164" s="57"/>
      <c r="AT164" s="6" t="s">
        <v>159</v>
      </c>
      <c r="AU164" s="6" t="s">
        <v>80</v>
      </c>
    </row>
    <row r="165" spans="2:65" s="6" customFormat="1" ht="15.75" customHeight="1" x14ac:dyDescent="0.3">
      <c r="B165" s="23"/>
      <c r="C165" s="145" t="s">
        <v>162</v>
      </c>
      <c r="D165" s="145" t="s">
        <v>154</v>
      </c>
      <c r="E165" s="146" t="s">
        <v>1591</v>
      </c>
      <c r="F165" s="147" t="s">
        <v>1592</v>
      </c>
      <c r="G165" s="148" t="s">
        <v>272</v>
      </c>
      <c r="H165" s="149">
        <v>3.4</v>
      </c>
      <c r="I165" s="150"/>
      <c r="J165" s="151">
        <f>ROUND($I$165*$H$165,2)</f>
        <v>0</v>
      </c>
      <c r="K165" s="147"/>
      <c r="L165" s="43"/>
      <c r="M165" s="152"/>
      <c r="N165" s="153" t="s">
        <v>43</v>
      </c>
      <c r="O165" s="24"/>
      <c r="P165" s="154">
        <f>$O$165*$H$165</f>
        <v>0</v>
      </c>
      <c r="Q165" s="154">
        <v>0</v>
      </c>
      <c r="R165" s="154">
        <f>$Q$165*$H$165</f>
        <v>0</v>
      </c>
      <c r="S165" s="154">
        <v>0</v>
      </c>
      <c r="T165" s="155">
        <f>$S$165*$H$165</f>
        <v>0</v>
      </c>
      <c r="AR165" s="89" t="s">
        <v>158</v>
      </c>
      <c r="AT165" s="89" t="s">
        <v>154</v>
      </c>
      <c r="AU165" s="89" t="s">
        <v>80</v>
      </c>
      <c r="AY165" s="6" t="s">
        <v>149</v>
      </c>
      <c r="BE165" s="156">
        <f>IF($N$165="základní",$J$165,0)</f>
        <v>0</v>
      </c>
      <c r="BF165" s="156">
        <f>IF($N$165="snížená",$J$165,0)</f>
        <v>0</v>
      </c>
      <c r="BG165" s="156">
        <f>IF($N$165="zákl. přenesená",$J$165,0)</f>
        <v>0</v>
      </c>
      <c r="BH165" s="156">
        <f>IF($N$165="sníž. přenesená",$J$165,0)</f>
        <v>0</v>
      </c>
      <c r="BI165" s="156">
        <f>IF($N$165="nulová",$J$165,0)</f>
        <v>0</v>
      </c>
      <c r="BJ165" s="89" t="s">
        <v>21</v>
      </c>
      <c r="BK165" s="156">
        <f>ROUND($I$165*$H$165,2)</f>
        <v>0</v>
      </c>
      <c r="BL165" s="89" t="s">
        <v>158</v>
      </c>
      <c r="BM165" s="89" t="s">
        <v>258</v>
      </c>
    </row>
    <row r="166" spans="2:65" s="6" customFormat="1" ht="16.5" customHeight="1" x14ac:dyDescent="0.3">
      <c r="B166" s="23"/>
      <c r="C166" s="24"/>
      <c r="D166" s="157" t="s">
        <v>159</v>
      </c>
      <c r="E166" s="24"/>
      <c r="F166" s="158" t="s">
        <v>1592</v>
      </c>
      <c r="G166" s="24"/>
      <c r="H166" s="24"/>
      <c r="J166" s="24"/>
      <c r="K166" s="24"/>
      <c r="L166" s="43"/>
      <c r="M166" s="56"/>
      <c r="N166" s="24"/>
      <c r="O166" s="24"/>
      <c r="P166" s="24"/>
      <c r="Q166" s="24"/>
      <c r="R166" s="24"/>
      <c r="S166" s="24"/>
      <c r="T166" s="57"/>
      <c r="AT166" s="6" t="s">
        <v>159</v>
      </c>
      <c r="AU166" s="6" t="s">
        <v>80</v>
      </c>
    </row>
    <row r="167" spans="2:65" s="6" customFormat="1" ht="15.75" customHeight="1" x14ac:dyDescent="0.3">
      <c r="B167" s="23"/>
      <c r="C167" s="145" t="s">
        <v>158</v>
      </c>
      <c r="D167" s="145" t="s">
        <v>154</v>
      </c>
      <c r="E167" s="146" t="s">
        <v>1224</v>
      </c>
      <c r="F167" s="147" t="s">
        <v>1225</v>
      </c>
      <c r="G167" s="148" t="s">
        <v>559</v>
      </c>
      <c r="H167" s="149">
        <v>50.198</v>
      </c>
      <c r="I167" s="150"/>
      <c r="J167" s="151">
        <f>ROUND($I$167*$H$167,2)</f>
        <v>0</v>
      </c>
      <c r="K167" s="147"/>
      <c r="L167" s="43"/>
      <c r="M167" s="152"/>
      <c r="N167" s="153" t="s">
        <v>43</v>
      </c>
      <c r="O167" s="24"/>
      <c r="P167" s="154">
        <f>$O$167*$H$167</f>
        <v>0</v>
      </c>
      <c r="Q167" s="154">
        <v>0</v>
      </c>
      <c r="R167" s="154">
        <f>$Q$167*$H$167</f>
        <v>0</v>
      </c>
      <c r="S167" s="154">
        <v>0</v>
      </c>
      <c r="T167" s="155">
        <f>$S$167*$H$167</f>
        <v>0</v>
      </c>
      <c r="AR167" s="89" t="s">
        <v>158</v>
      </c>
      <c r="AT167" s="89" t="s">
        <v>154</v>
      </c>
      <c r="AU167" s="89" t="s">
        <v>80</v>
      </c>
      <c r="AY167" s="6" t="s">
        <v>149</v>
      </c>
      <c r="BE167" s="156">
        <f>IF($N$167="základní",$J$167,0)</f>
        <v>0</v>
      </c>
      <c r="BF167" s="156">
        <f>IF($N$167="snížená",$J$167,0)</f>
        <v>0</v>
      </c>
      <c r="BG167" s="156">
        <f>IF($N$167="zákl. přenesená",$J$167,0)</f>
        <v>0</v>
      </c>
      <c r="BH167" s="156">
        <f>IF($N$167="sníž. přenesená",$J$167,0)</f>
        <v>0</v>
      </c>
      <c r="BI167" s="156">
        <f>IF($N$167="nulová",$J$167,0)</f>
        <v>0</v>
      </c>
      <c r="BJ167" s="89" t="s">
        <v>21</v>
      </c>
      <c r="BK167" s="156">
        <f>ROUND($I$167*$H$167,2)</f>
        <v>0</v>
      </c>
      <c r="BL167" s="89" t="s">
        <v>158</v>
      </c>
      <c r="BM167" s="89" t="s">
        <v>260</v>
      </c>
    </row>
    <row r="168" spans="2:65" s="6" customFormat="1" ht="16.5" customHeight="1" x14ac:dyDescent="0.3">
      <c r="B168" s="23"/>
      <c r="C168" s="24"/>
      <c r="D168" s="157" t="s">
        <v>159</v>
      </c>
      <c r="E168" s="24"/>
      <c r="F168" s="158" t="s">
        <v>1225</v>
      </c>
      <c r="G168" s="24"/>
      <c r="H168" s="24"/>
      <c r="J168" s="24"/>
      <c r="K168" s="24"/>
      <c r="L168" s="43"/>
      <c r="M168" s="56"/>
      <c r="N168" s="24"/>
      <c r="O168" s="24"/>
      <c r="P168" s="24"/>
      <c r="Q168" s="24"/>
      <c r="R168" s="24"/>
      <c r="S168" s="24"/>
      <c r="T168" s="57"/>
      <c r="AT168" s="6" t="s">
        <v>159</v>
      </c>
      <c r="AU168" s="6" t="s">
        <v>80</v>
      </c>
    </row>
    <row r="169" spans="2:65" s="6" customFormat="1" ht="15.75" customHeight="1" x14ac:dyDescent="0.3">
      <c r="B169" s="23"/>
      <c r="C169" s="145" t="s">
        <v>168</v>
      </c>
      <c r="D169" s="145" t="s">
        <v>154</v>
      </c>
      <c r="E169" s="146" t="s">
        <v>1226</v>
      </c>
      <c r="F169" s="147" t="s">
        <v>1227</v>
      </c>
      <c r="G169" s="148" t="s">
        <v>649</v>
      </c>
      <c r="H169" s="149">
        <v>0.19600000000000001</v>
      </c>
      <c r="I169" s="150"/>
      <c r="J169" s="151">
        <f>ROUND($I$169*$H$169,2)</f>
        <v>0</v>
      </c>
      <c r="K169" s="147"/>
      <c r="L169" s="43"/>
      <c r="M169" s="152"/>
      <c r="N169" s="153" t="s">
        <v>43</v>
      </c>
      <c r="O169" s="24"/>
      <c r="P169" s="154">
        <f>$O$169*$H$169</f>
        <v>0</v>
      </c>
      <c r="Q169" s="154">
        <v>0</v>
      </c>
      <c r="R169" s="154">
        <f>$Q$169*$H$169</f>
        <v>0</v>
      </c>
      <c r="S169" s="154">
        <v>0</v>
      </c>
      <c r="T169" s="155">
        <f>$S$169*$H$169</f>
        <v>0</v>
      </c>
      <c r="AR169" s="89" t="s">
        <v>158</v>
      </c>
      <c r="AT169" s="89" t="s">
        <v>154</v>
      </c>
      <c r="AU169" s="89" t="s">
        <v>80</v>
      </c>
      <c r="AY169" s="6" t="s">
        <v>149</v>
      </c>
      <c r="BE169" s="156">
        <f>IF($N$169="základní",$J$169,0)</f>
        <v>0</v>
      </c>
      <c r="BF169" s="156">
        <f>IF($N$169="snížená",$J$169,0)</f>
        <v>0</v>
      </c>
      <c r="BG169" s="156">
        <f>IF($N$169="zákl. přenesená",$J$169,0)</f>
        <v>0</v>
      </c>
      <c r="BH169" s="156">
        <f>IF($N$169="sníž. přenesená",$J$169,0)</f>
        <v>0</v>
      </c>
      <c r="BI169" s="156">
        <f>IF($N$169="nulová",$J$169,0)</f>
        <v>0</v>
      </c>
      <c r="BJ169" s="89" t="s">
        <v>21</v>
      </c>
      <c r="BK169" s="156">
        <f>ROUND($I$169*$H$169,2)</f>
        <v>0</v>
      </c>
      <c r="BL169" s="89" t="s">
        <v>158</v>
      </c>
      <c r="BM169" s="89" t="s">
        <v>263</v>
      </c>
    </row>
    <row r="170" spans="2:65" s="6" customFormat="1" ht="16.5" customHeight="1" x14ac:dyDescent="0.3">
      <c r="B170" s="23"/>
      <c r="C170" s="24"/>
      <c r="D170" s="157" t="s">
        <v>159</v>
      </c>
      <c r="E170" s="24"/>
      <c r="F170" s="158" t="s">
        <v>1227</v>
      </c>
      <c r="G170" s="24"/>
      <c r="H170" s="24"/>
      <c r="J170" s="24"/>
      <c r="K170" s="24"/>
      <c r="L170" s="43"/>
      <c r="M170" s="56"/>
      <c r="N170" s="24"/>
      <c r="O170" s="24"/>
      <c r="P170" s="24"/>
      <c r="Q170" s="24"/>
      <c r="R170" s="24"/>
      <c r="S170" s="24"/>
      <c r="T170" s="57"/>
      <c r="AT170" s="6" t="s">
        <v>159</v>
      </c>
      <c r="AU170" s="6" t="s">
        <v>80</v>
      </c>
    </row>
    <row r="171" spans="2:65" s="6" customFormat="1" ht="15.75" customHeight="1" x14ac:dyDescent="0.3">
      <c r="B171" s="23"/>
      <c r="C171" s="145" t="s">
        <v>171</v>
      </c>
      <c r="D171" s="145" t="s">
        <v>154</v>
      </c>
      <c r="E171" s="146" t="s">
        <v>1228</v>
      </c>
      <c r="F171" s="147" t="s">
        <v>1229</v>
      </c>
      <c r="G171" s="148" t="s">
        <v>272</v>
      </c>
      <c r="H171" s="149">
        <v>159.19999999999999</v>
      </c>
      <c r="I171" s="150"/>
      <c r="J171" s="151">
        <f>ROUND($I$171*$H$171,2)</f>
        <v>0</v>
      </c>
      <c r="K171" s="147"/>
      <c r="L171" s="43"/>
      <c r="M171" s="152"/>
      <c r="N171" s="153" t="s">
        <v>43</v>
      </c>
      <c r="O171" s="24"/>
      <c r="P171" s="154">
        <f>$O$171*$H$171</f>
        <v>0</v>
      </c>
      <c r="Q171" s="154">
        <v>0</v>
      </c>
      <c r="R171" s="154">
        <f>$Q$171*$H$171</f>
        <v>0</v>
      </c>
      <c r="S171" s="154">
        <v>0</v>
      </c>
      <c r="T171" s="155">
        <f>$S$171*$H$171</f>
        <v>0</v>
      </c>
      <c r="AR171" s="89" t="s">
        <v>158</v>
      </c>
      <c r="AT171" s="89" t="s">
        <v>154</v>
      </c>
      <c r="AU171" s="89" t="s">
        <v>80</v>
      </c>
      <c r="AY171" s="6" t="s">
        <v>149</v>
      </c>
      <c r="BE171" s="156">
        <f>IF($N$171="základní",$J$171,0)</f>
        <v>0</v>
      </c>
      <c r="BF171" s="156">
        <f>IF($N$171="snížená",$J$171,0)</f>
        <v>0</v>
      </c>
      <c r="BG171" s="156">
        <f>IF($N$171="zákl. přenesená",$J$171,0)</f>
        <v>0</v>
      </c>
      <c r="BH171" s="156">
        <f>IF($N$171="sníž. přenesená",$J$171,0)</f>
        <v>0</v>
      </c>
      <c r="BI171" s="156">
        <f>IF($N$171="nulová",$J$171,0)</f>
        <v>0</v>
      </c>
      <c r="BJ171" s="89" t="s">
        <v>21</v>
      </c>
      <c r="BK171" s="156">
        <f>ROUND($I$171*$H$171,2)</f>
        <v>0</v>
      </c>
      <c r="BL171" s="89" t="s">
        <v>158</v>
      </c>
      <c r="BM171" s="89" t="s">
        <v>267</v>
      </c>
    </row>
    <row r="172" spans="2:65" s="6" customFormat="1" ht="16.5" customHeight="1" x14ac:dyDescent="0.3">
      <c r="B172" s="23"/>
      <c r="C172" s="24"/>
      <c r="D172" s="157" t="s">
        <v>159</v>
      </c>
      <c r="E172" s="24"/>
      <c r="F172" s="158" t="s">
        <v>1229</v>
      </c>
      <c r="G172" s="24"/>
      <c r="H172" s="24"/>
      <c r="J172" s="24"/>
      <c r="K172" s="24"/>
      <c r="L172" s="43"/>
      <c r="M172" s="56"/>
      <c r="N172" s="24"/>
      <c r="O172" s="24"/>
      <c r="P172" s="24"/>
      <c r="Q172" s="24"/>
      <c r="R172" s="24"/>
      <c r="S172" s="24"/>
      <c r="T172" s="57"/>
      <c r="AT172" s="6" t="s">
        <v>159</v>
      </c>
      <c r="AU172" s="6" t="s">
        <v>80</v>
      </c>
    </row>
    <row r="173" spans="2:65" s="6" customFormat="1" ht="15.75" customHeight="1" x14ac:dyDescent="0.3">
      <c r="B173" s="23"/>
      <c r="C173" s="145" t="s">
        <v>174</v>
      </c>
      <c r="D173" s="145" t="s">
        <v>154</v>
      </c>
      <c r="E173" s="146" t="s">
        <v>1230</v>
      </c>
      <c r="F173" s="147" t="s">
        <v>1231</v>
      </c>
      <c r="G173" s="148" t="s">
        <v>272</v>
      </c>
      <c r="H173" s="149">
        <v>39.799999999999997</v>
      </c>
      <c r="I173" s="150"/>
      <c r="J173" s="151">
        <f>ROUND($I$173*$H$173,2)</f>
        <v>0</v>
      </c>
      <c r="K173" s="147"/>
      <c r="L173" s="43"/>
      <c r="M173" s="152"/>
      <c r="N173" s="153" t="s">
        <v>43</v>
      </c>
      <c r="O173" s="24"/>
      <c r="P173" s="154">
        <f>$O$173*$H$173</f>
        <v>0</v>
      </c>
      <c r="Q173" s="154">
        <v>0</v>
      </c>
      <c r="R173" s="154">
        <f>$Q$173*$H$173</f>
        <v>0</v>
      </c>
      <c r="S173" s="154">
        <v>0</v>
      </c>
      <c r="T173" s="155">
        <f>$S$173*$H$173</f>
        <v>0</v>
      </c>
      <c r="AR173" s="89" t="s">
        <v>158</v>
      </c>
      <c r="AT173" s="89" t="s">
        <v>154</v>
      </c>
      <c r="AU173" s="89" t="s">
        <v>80</v>
      </c>
      <c r="AY173" s="6" t="s">
        <v>149</v>
      </c>
      <c r="BE173" s="156">
        <f>IF($N$173="základní",$J$173,0)</f>
        <v>0</v>
      </c>
      <c r="BF173" s="156">
        <f>IF($N$173="snížená",$J$173,0)</f>
        <v>0</v>
      </c>
      <c r="BG173" s="156">
        <f>IF($N$173="zákl. přenesená",$J$173,0)</f>
        <v>0</v>
      </c>
      <c r="BH173" s="156">
        <f>IF($N$173="sníž. přenesená",$J$173,0)</f>
        <v>0</v>
      </c>
      <c r="BI173" s="156">
        <f>IF($N$173="nulová",$J$173,0)</f>
        <v>0</v>
      </c>
      <c r="BJ173" s="89" t="s">
        <v>21</v>
      </c>
      <c r="BK173" s="156">
        <f>ROUND($I$173*$H$173,2)</f>
        <v>0</v>
      </c>
      <c r="BL173" s="89" t="s">
        <v>158</v>
      </c>
      <c r="BM173" s="89" t="s">
        <v>273</v>
      </c>
    </row>
    <row r="174" spans="2:65" s="6" customFormat="1" ht="16.5" customHeight="1" x14ac:dyDescent="0.3">
      <c r="B174" s="23"/>
      <c r="C174" s="24"/>
      <c r="D174" s="157" t="s">
        <v>159</v>
      </c>
      <c r="E174" s="24"/>
      <c r="F174" s="158" t="s">
        <v>1231</v>
      </c>
      <c r="G174" s="24"/>
      <c r="H174" s="24"/>
      <c r="J174" s="24"/>
      <c r="K174" s="24"/>
      <c r="L174" s="43"/>
      <c r="M174" s="56"/>
      <c r="N174" s="24"/>
      <c r="O174" s="24"/>
      <c r="P174" s="24"/>
      <c r="Q174" s="24"/>
      <c r="R174" s="24"/>
      <c r="S174" s="24"/>
      <c r="T174" s="57"/>
      <c r="AT174" s="6" t="s">
        <v>159</v>
      </c>
      <c r="AU174" s="6" t="s">
        <v>80</v>
      </c>
    </row>
    <row r="175" spans="2:65" s="6" customFormat="1" ht="15.75" customHeight="1" x14ac:dyDescent="0.3">
      <c r="B175" s="23"/>
      <c r="C175" s="145" t="s">
        <v>177</v>
      </c>
      <c r="D175" s="145" t="s">
        <v>154</v>
      </c>
      <c r="E175" s="146" t="s">
        <v>1232</v>
      </c>
      <c r="F175" s="147" t="s">
        <v>1233</v>
      </c>
      <c r="G175" s="148" t="s">
        <v>272</v>
      </c>
      <c r="H175" s="149">
        <v>36.4</v>
      </c>
      <c r="I175" s="150"/>
      <c r="J175" s="151">
        <f>ROUND($I$175*$H$175,2)</f>
        <v>0</v>
      </c>
      <c r="K175" s="147"/>
      <c r="L175" s="43"/>
      <c r="M175" s="152"/>
      <c r="N175" s="153" t="s">
        <v>43</v>
      </c>
      <c r="O175" s="24"/>
      <c r="P175" s="154">
        <f>$O$175*$H$175</f>
        <v>0</v>
      </c>
      <c r="Q175" s="154">
        <v>0</v>
      </c>
      <c r="R175" s="154">
        <f>$Q$175*$H$175</f>
        <v>0</v>
      </c>
      <c r="S175" s="154">
        <v>0</v>
      </c>
      <c r="T175" s="155">
        <f>$S$175*$H$175</f>
        <v>0</v>
      </c>
      <c r="AR175" s="89" t="s">
        <v>158</v>
      </c>
      <c r="AT175" s="89" t="s">
        <v>154</v>
      </c>
      <c r="AU175" s="89" t="s">
        <v>80</v>
      </c>
      <c r="AY175" s="6" t="s">
        <v>149</v>
      </c>
      <c r="BE175" s="156">
        <f>IF($N$175="základní",$J$175,0)</f>
        <v>0</v>
      </c>
      <c r="BF175" s="156">
        <f>IF($N$175="snížená",$J$175,0)</f>
        <v>0</v>
      </c>
      <c r="BG175" s="156">
        <f>IF($N$175="zákl. přenesená",$J$175,0)</f>
        <v>0</v>
      </c>
      <c r="BH175" s="156">
        <f>IF($N$175="sníž. přenesená",$J$175,0)</f>
        <v>0</v>
      </c>
      <c r="BI175" s="156">
        <f>IF($N$175="nulová",$J$175,0)</f>
        <v>0</v>
      </c>
      <c r="BJ175" s="89" t="s">
        <v>21</v>
      </c>
      <c r="BK175" s="156">
        <f>ROUND($I$175*$H$175,2)</f>
        <v>0</v>
      </c>
      <c r="BL175" s="89" t="s">
        <v>158</v>
      </c>
      <c r="BM175" s="89" t="s">
        <v>279</v>
      </c>
    </row>
    <row r="176" spans="2:65" s="6" customFormat="1" ht="16.5" customHeight="1" x14ac:dyDescent="0.3">
      <c r="B176" s="23"/>
      <c r="C176" s="24"/>
      <c r="D176" s="157" t="s">
        <v>159</v>
      </c>
      <c r="E176" s="24"/>
      <c r="F176" s="158" t="s">
        <v>1233</v>
      </c>
      <c r="G176" s="24"/>
      <c r="H176" s="24"/>
      <c r="J176" s="24"/>
      <c r="K176" s="24"/>
      <c r="L176" s="43"/>
      <c r="M176" s="56"/>
      <c r="N176" s="24"/>
      <c r="O176" s="24"/>
      <c r="P176" s="24"/>
      <c r="Q176" s="24"/>
      <c r="R176" s="24"/>
      <c r="S176" s="24"/>
      <c r="T176" s="57"/>
      <c r="AT176" s="6" t="s">
        <v>159</v>
      </c>
      <c r="AU176" s="6" t="s">
        <v>80</v>
      </c>
    </row>
    <row r="177" spans="2:65" s="6" customFormat="1" ht="15.75" customHeight="1" x14ac:dyDescent="0.3">
      <c r="B177" s="23"/>
      <c r="C177" s="145" t="s">
        <v>180</v>
      </c>
      <c r="D177" s="145" t="s">
        <v>154</v>
      </c>
      <c r="E177" s="146" t="s">
        <v>1593</v>
      </c>
      <c r="F177" s="147" t="s">
        <v>1594</v>
      </c>
      <c r="G177" s="148" t="s">
        <v>272</v>
      </c>
      <c r="H177" s="149">
        <v>28.6</v>
      </c>
      <c r="I177" s="150"/>
      <c r="J177" s="151">
        <f>ROUND($I$177*$H$177,2)</f>
        <v>0</v>
      </c>
      <c r="K177" s="147"/>
      <c r="L177" s="43"/>
      <c r="M177" s="152"/>
      <c r="N177" s="153" t="s">
        <v>43</v>
      </c>
      <c r="O177" s="24"/>
      <c r="P177" s="154">
        <f>$O$177*$H$177</f>
        <v>0</v>
      </c>
      <c r="Q177" s="154">
        <v>0</v>
      </c>
      <c r="R177" s="154">
        <f>$Q$177*$H$177</f>
        <v>0</v>
      </c>
      <c r="S177" s="154">
        <v>0</v>
      </c>
      <c r="T177" s="155">
        <f>$S$177*$H$177</f>
        <v>0</v>
      </c>
      <c r="AR177" s="89" t="s">
        <v>158</v>
      </c>
      <c r="AT177" s="89" t="s">
        <v>154</v>
      </c>
      <c r="AU177" s="89" t="s">
        <v>80</v>
      </c>
      <c r="AY177" s="6" t="s">
        <v>149</v>
      </c>
      <c r="BE177" s="156">
        <f>IF($N$177="základní",$J$177,0)</f>
        <v>0</v>
      </c>
      <c r="BF177" s="156">
        <f>IF($N$177="snížená",$J$177,0)</f>
        <v>0</v>
      </c>
      <c r="BG177" s="156">
        <f>IF($N$177="zákl. přenesená",$J$177,0)</f>
        <v>0</v>
      </c>
      <c r="BH177" s="156">
        <f>IF($N$177="sníž. přenesená",$J$177,0)</f>
        <v>0</v>
      </c>
      <c r="BI177" s="156">
        <f>IF($N$177="nulová",$J$177,0)</f>
        <v>0</v>
      </c>
      <c r="BJ177" s="89" t="s">
        <v>21</v>
      </c>
      <c r="BK177" s="156">
        <f>ROUND($I$177*$H$177,2)</f>
        <v>0</v>
      </c>
      <c r="BL177" s="89" t="s">
        <v>158</v>
      </c>
      <c r="BM177" s="89" t="s">
        <v>283</v>
      </c>
    </row>
    <row r="178" spans="2:65" s="6" customFormat="1" ht="16.5" customHeight="1" x14ac:dyDescent="0.3">
      <c r="B178" s="23"/>
      <c r="C178" s="24"/>
      <c r="D178" s="157" t="s">
        <v>159</v>
      </c>
      <c r="E178" s="24"/>
      <c r="F178" s="158" t="s">
        <v>1594</v>
      </c>
      <c r="G178" s="24"/>
      <c r="H178" s="24"/>
      <c r="J178" s="24"/>
      <c r="K178" s="24"/>
      <c r="L178" s="43"/>
      <c r="M178" s="56"/>
      <c r="N178" s="24"/>
      <c r="O178" s="24"/>
      <c r="P178" s="24"/>
      <c r="Q178" s="24"/>
      <c r="R178" s="24"/>
      <c r="S178" s="24"/>
      <c r="T178" s="57"/>
      <c r="AT178" s="6" t="s">
        <v>159</v>
      </c>
      <c r="AU178" s="6" t="s">
        <v>80</v>
      </c>
    </row>
    <row r="179" spans="2:65" s="6" customFormat="1" ht="15.75" customHeight="1" x14ac:dyDescent="0.3">
      <c r="B179" s="23"/>
      <c r="C179" s="145" t="s">
        <v>26</v>
      </c>
      <c r="D179" s="145" t="s">
        <v>154</v>
      </c>
      <c r="E179" s="146" t="s">
        <v>1236</v>
      </c>
      <c r="F179" s="147" t="s">
        <v>1237</v>
      </c>
      <c r="G179" s="148" t="s">
        <v>272</v>
      </c>
      <c r="H179" s="149">
        <v>178.8</v>
      </c>
      <c r="I179" s="150"/>
      <c r="J179" s="151">
        <f>ROUND($I$179*$H$179,2)</f>
        <v>0</v>
      </c>
      <c r="K179" s="147"/>
      <c r="L179" s="43"/>
      <c r="M179" s="152"/>
      <c r="N179" s="153" t="s">
        <v>43</v>
      </c>
      <c r="O179" s="24"/>
      <c r="P179" s="154">
        <f>$O$179*$H$179</f>
        <v>0</v>
      </c>
      <c r="Q179" s="154">
        <v>0</v>
      </c>
      <c r="R179" s="154">
        <f>$Q$179*$H$179</f>
        <v>0</v>
      </c>
      <c r="S179" s="154">
        <v>0</v>
      </c>
      <c r="T179" s="155">
        <f>$S$179*$H$179</f>
        <v>0</v>
      </c>
      <c r="AR179" s="89" t="s">
        <v>158</v>
      </c>
      <c r="AT179" s="89" t="s">
        <v>154</v>
      </c>
      <c r="AU179" s="89" t="s">
        <v>80</v>
      </c>
      <c r="AY179" s="6" t="s">
        <v>149</v>
      </c>
      <c r="BE179" s="156">
        <f>IF($N$179="základní",$J$179,0)</f>
        <v>0</v>
      </c>
      <c r="BF179" s="156">
        <f>IF($N$179="snížená",$J$179,0)</f>
        <v>0</v>
      </c>
      <c r="BG179" s="156">
        <f>IF($N$179="zákl. přenesená",$J$179,0)</f>
        <v>0</v>
      </c>
      <c r="BH179" s="156">
        <f>IF($N$179="sníž. přenesená",$J$179,0)</f>
        <v>0</v>
      </c>
      <c r="BI179" s="156">
        <f>IF($N$179="nulová",$J$179,0)</f>
        <v>0</v>
      </c>
      <c r="BJ179" s="89" t="s">
        <v>21</v>
      </c>
      <c r="BK179" s="156">
        <f>ROUND($I$179*$H$179,2)</f>
        <v>0</v>
      </c>
      <c r="BL179" s="89" t="s">
        <v>158</v>
      </c>
      <c r="BM179" s="89" t="s">
        <v>287</v>
      </c>
    </row>
    <row r="180" spans="2:65" s="6" customFormat="1" ht="16.5" customHeight="1" x14ac:dyDescent="0.3">
      <c r="B180" s="23"/>
      <c r="C180" s="24"/>
      <c r="D180" s="157" t="s">
        <v>159</v>
      </c>
      <c r="E180" s="24"/>
      <c r="F180" s="158" t="s">
        <v>1237</v>
      </c>
      <c r="G180" s="24"/>
      <c r="H180" s="24"/>
      <c r="J180" s="24"/>
      <c r="K180" s="24"/>
      <c r="L180" s="43"/>
      <c r="M180" s="56"/>
      <c r="N180" s="24"/>
      <c r="O180" s="24"/>
      <c r="P180" s="24"/>
      <c r="Q180" s="24"/>
      <c r="R180" s="24"/>
      <c r="S180" s="24"/>
      <c r="T180" s="57"/>
      <c r="AT180" s="6" t="s">
        <v>159</v>
      </c>
      <c r="AU180" s="6" t="s">
        <v>80</v>
      </c>
    </row>
    <row r="181" spans="2:65" s="6" customFormat="1" ht="15.75" customHeight="1" x14ac:dyDescent="0.3">
      <c r="B181" s="23"/>
      <c r="C181" s="145" t="s">
        <v>185</v>
      </c>
      <c r="D181" s="145" t="s">
        <v>154</v>
      </c>
      <c r="E181" s="146" t="s">
        <v>1595</v>
      </c>
      <c r="F181" s="147" t="s">
        <v>1596</v>
      </c>
      <c r="G181" s="148" t="s">
        <v>272</v>
      </c>
      <c r="H181" s="149">
        <v>117.2</v>
      </c>
      <c r="I181" s="150"/>
      <c r="J181" s="151">
        <f>ROUND($I$181*$H$181,2)</f>
        <v>0</v>
      </c>
      <c r="K181" s="147"/>
      <c r="L181" s="43"/>
      <c r="M181" s="152"/>
      <c r="N181" s="153" t="s">
        <v>43</v>
      </c>
      <c r="O181" s="24"/>
      <c r="P181" s="154">
        <f>$O$181*$H$181</f>
        <v>0</v>
      </c>
      <c r="Q181" s="154">
        <v>0</v>
      </c>
      <c r="R181" s="154">
        <f>$Q$181*$H$181</f>
        <v>0</v>
      </c>
      <c r="S181" s="154">
        <v>0</v>
      </c>
      <c r="T181" s="155">
        <f>$S$181*$H$181</f>
        <v>0</v>
      </c>
      <c r="AR181" s="89" t="s">
        <v>158</v>
      </c>
      <c r="AT181" s="89" t="s">
        <v>154</v>
      </c>
      <c r="AU181" s="89" t="s">
        <v>80</v>
      </c>
      <c r="AY181" s="6" t="s">
        <v>149</v>
      </c>
      <c r="BE181" s="156">
        <f>IF($N$181="základní",$J$181,0)</f>
        <v>0</v>
      </c>
      <c r="BF181" s="156">
        <f>IF($N$181="snížená",$J$181,0)</f>
        <v>0</v>
      </c>
      <c r="BG181" s="156">
        <f>IF($N$181="zákl. přenesená",$J$181,0)</f>
        <v>0</v>
      </c>
      <c r="BH181" s="156">
        <f>IF($N$181="sníž. přenesená",$J$181,0)</f>
        <v>0</v>
      </c>
      <c r="BI181" s="156">
        <f>IF($N$181="nulová",$J$181,0)</f>
        <v>0</v>
      </c>
      <c r="BJ181" s="89" t="s">
        <v>21</v>
      </c>
      <c r="BK181" s="156">
        <f>ROUND($I$181*$H$181,2)</f>
        <v>0</v>
      </c>
      <c r="BL181" s="89" t="s">
        <v>158</v>
      </c>
      <c r="BM181" s="89" t="s">
        <v>290</v>
      </c>
    </row>
    <row r="182" spans="2:65" s="6" customFormat="1" ht="16.5" customHeight="1" x14ac:dyDescent="0.3">
      <c r="B182" s="23"/>
      <c r="C182" s="24"/>
      <c r="D182" s="157" t="s">
        <v>159</v>
      </c>
      <c r="E182" s="24"/>
      <c r="F182" s="158" t="s">
        <v>1596</v>
      </c>
      <c r="G182" s="24"/>
      <c r="H182" s="24"/>
      <c r="J182" s="24"/>
      <c r="K182" s="24"/>
      <c r="L182" s="43"/>
      <c r="M182" s="56"/>
      <c r="N182" s="24"/>
      <c r="O182" s="24"/>
      <c r="P182" s="24"/>
      <c r="Q182" s="24"/>
      <c r="R182" s="24"/>
      <c r="S182" s="24"/>
      <c r="T182" s="57"/>
      <c r="AT182" s="6" t="s">
        <v>159</v>
      </c>
      <c r="AU182" s="6" t="s">
        <v>80</v>
      </c>
    </row>
    <row r="183" spans="2:65" s="6" customFormat="1" ht="15.75" customHeight="1" x14ac:dyDescent="0.3">
      <c r="B183" s="23"/>
      <c r="C183" s="145" t="s">
        <v>188</v>
      </c>
      <c r="D183" s="145" t="s">
        <v>154</v>
      </c>
      <c r="E183" s="146" t="s">
        <v>1597</v>
      </c>
      <c r="F183" s="147" t="s">
        <v>1598</v>
      </c>
      <c r="G183" s="148" t="s">
        <v>272</v>
      </c>
      <c r="H183" s="149">
        <v>29.3</v>
      </c>
      <c r="I183" s="150"/>
      <c r="J183" s="151">
        <f>ROUND($I$183*$H$183,2)</f>
        <v>0</v>
      </c>
      <c r="K183" s="147"/>
      <c r="L183" s="43"/>
      <c r="M183" s="152"/>
      <c r="N183" s="153" t="s">
        <v>43</v>
      </c>
      <c r="O183" s="24"/>
      <c r="P183" s="154">
        <f>$O$183*$H$183</f>
        <v>0</v>
      </c>
      <c r="Q183" s="154">
        <v>0</v>
      </c>
      <c r="R183" s="154">
        <f>$Q$183*$H$183</f>
        <v>0</v>
      </c>
      <c r="S183" s="154">
        <v>0</v>
      </c>
      <c r="T183" s="155">
        <f>$S$183*$H$183</f>
        <v>0</v>
      </c>
      <c r="AR183" s="89" t="s">
        <v>158</v>
      </c>
      <c r="AT183" s="89" t="s">
        <v>154</v>
      </c>
      <c r="AU183" s="89" t="s">
        <v>80</v>
      </c>
      <c r="AY183" s="6" t="s">
        <v>149</v>
      </c>
      <c r="BE183" s="156">
        <f>IF($N$183="základní",$J$183,0)</f>
        <v>0</v>
      </c>
      <c r="BF183" s="156">
        <f>IF($N$183="snížená",$J$183,0)</f>
        <v>0</v>
      </c>
      <c r="BG183" s="156">
        <f>IF($N$183="zákl. přenesená",$J$183,0)</f>
        <v>0</v>
      </c>
      <c r="BH183" s="156">
        <f>IF($N$183="sníž. přenesená",$J$183,0)</f>
        <v>0</v>
      </c>
      <c r="BI183" s="156">
        <f>IF($N$183="nulová",$J$183,0)</f>
        <v>0</v>
      </c>
      <c r="BJ183" s="89" t="s">
        <v>21</v>
      </c>
      <c r="BK183" s="156">
        <f>ROUND($I$183*$H$183,2)</f>
        <v>0</v>
      </c>
      <c r="BL183" s="89" t="s">
        <v>158</v>
      </c>
      <c r="BM183" s="89" t="s">
        <v>293</v>
      </c>
    </row>
    <row r="184" spans="2:65" s="6" customFormat="1" ht="16.5" customHeight="1" x14ac:dyDescent="0.3">
      <c r="B184" s="23"/>
      <c r="C184" s="24"/>
      <c r="D184" s="157" t="s">
        <v>159</v>
      </c>
      <c r="E184" s="24"/>
      <c r="F184" s="158" t="s">
        <v>1598</v>
      </c>
      <c r="G184" s="24"/>
      <c r="H184" s="24"/>
      <c r="J184" s="24"/>
      <c r="K184" s="24"/>
      <c r="L184" s="43"/>
      <c r="M184" s="56"/>
      <c r="N184" s="24"/>
      <c r="O184" s="24"/>
      <c r="P184" s="24"/>
      <c r="Q184" s="24"/>
      <c r="R184" s="24"/>
      <c r="S184" s="24"/>
      <c r="T184" s="57"/>
      <c r="AT184" s="6" t="s">
        <v>159</v>
      </c>
      <c r="AU184" s="6" t="s">
        <v>80</v>
      </c>
    </row>
    <row r="185" spans="2:65" s="6" customFormat="1" ht="15.75" customHeight="1" x14ac:dyDescent="0.3">
      <c r="B185" s="23"/>
      <c r="C185" s="145" t="s">
        <v>191</v>
      </c>
      <c r="D185" s="145" t="s">
        <v>154</v>
      </c>
      <c r="E185" s="146" t="s">
        <v>1599</v>
      </c>
      <c r="F185" s="147" t="s">
        <v>1600</v>
      </c>
      <c r="G185" s="148" t="s">
        <v>272</v>
      </c>
      <c r="H185" s="149">
        <v>158.6</v>
      </c>
      <c r="I185" s="150"/>
      <c r="J185" s="151">
        <f>ROUND($I$185*$H$185,2)</f>
        <v>0</v>
      </c>
      <c r="K185" s="147"/>
      <c r="L185" s="43"/>
      <c r="M185" s="152"/>
      <c r="N185" s="153" t="s">
        <v>43</v>
      </c>
      <c r="O185" s="24"/>
      <c r="P185" s="154">
        <f>$O$185*$H$185</f>
        <v>0</v>
      </c>
      <c r="Q185" s="154">
        <v>0</v>
      </c>
      <c r="R185" s="154">
        <f>$Q$185*$H$185</f>
        <v>0</v>
      </c>
      <c r="S185" s="154">
        <v>0</v>
      </c>
      <c r="T185" s="155">
        <f>$S$185*$H$185</f>
        <v>0</v>
      </c>
      <c r="AR185" s="89" t="s">
        <v>158</v>
      </c>
      <c r="AT185" s="89" t="s">
        <v>154</v>
      </c>
      <c r="AU185" s="89" t="s">
        <v>80</v>
      </c>
      <c r="AY185" s="6" t="s">
        <v>149</v>
      </c>
      <c r="BE185" s="156">
        <f>IF($N$185="základní",$J$185,0)</f>
        <v>0</v>
      </c>
      <c r="BF185" s="156">
        <f>IF($N$185="snížená",$J$185,0)</f>
        <v>0</v>
      </c>
      <c r="BG185" s="156">
        <f>IF($N$185="zákl. přenesená",$J$185,0)</f>
        <v>0</v>
      </c>
      <c r="BH185" s="156">
        <f>IF($N$185="sníž. přenesená",$J$185,0)</f>
        <v>0</v>
      </c>
      <c r="BI185" s="156">
        <f>IF($N$185="nulová",$J$185,0)</f>
        <v>0</v>
      </c>
      <c r="BJ185" s="89" t="s">
        <v>21</v>
      </c>
      <c r="BK185" s="156">
        <f>ROUND($I$185*$H$185,2)</f>
        <v>0</v>
      </c>
      <c r="BL185" s="89" t="s">
        <v>158</v>
      </c>
      <c r="BM185" s="89" t="s">
        <v>297</v>
      </c>
    </row>
    <row r="186" spans="2:65" s="6" customFormat="1" ht="16.5" customHeight="1" x14ac:dyDescent="0.3">
      <c r="B186" s="23"/>
      <c r="C186" s="24"/>
      <c r="D186" s="157" t="s">
        <v>159</v>
      </c>
      <c r="E186" s="24"/>
      <c r="F186" s="158" t="s">
        <v>1600</v>
      </c>
      <c r="G186" s="24"/>
      <c r="H186" s="24"/>
      <c r="J186" s="24"/>
      <c r="K186" s="24"/>
      <c r="L186" s="43"/>
      <c r="M186" s="56"/>
      <c r="N186" s="24"/>
      <c r="O186" s="24"/>
      <c r="P186" s="24"/>
      <c r="Q186" s="24"/>
      <c r="R186" s="24"/>
      <c r="S186" s="24"/>
      <c r="T186" s="57"/>
      <c r="AT186" s="6" t="s">
        <v>159</v>
      </c>
      <c r="AU186" s="6" t="s">
        <v>80</v>
      </c>
    </row>
    <row r="187" spans="2:65" s="6" customFormat="1" ht="15.75" customHeight="1" x14ac:dyDescent="0.3">
      <c r="B187" s="23"/>
      <c r="C187" s="145" t="s">
        <v>194</v>
      </c>
      <c r="D187" s="145" t="s">
        <v>154</v>
      </c>
      <c r="E187" s="146" t="s">
        <v>1601</v>
      </c>
      <c r="F187" s="147" t="s">
        <v>1602</v>
      </c>
      <c r="G187" s="148" t="s">
        <v>272</v>
      </c>
      <c r="H187" s="149">
        <v>31.85</v>
      </c>
      <c r="I187" s="150"/>
      <c r="J187" s="151">
        <f>ROUND($I$187*$H$187,2)</f>
        <v>0</v>
      </c>
      <c r="K187" s="147"/>
      <c r="L187" s="43"/>
      <c r="M187" s="152"/>
      <c r="N187" s="153" t="s">
        <v>43</v>
      </c>
      <c r="O187" s="24"/>
      <c r="P187" s="154">
        <f>$O$187*$H$187</f>
        <v>0</v>
      </c>
      <c r="Q187" s="154">
        <v>0</v>
      </c>
      <c r="R187" s="154">
        <f>$Q$187*$H$187</f>
        <v>0</v>
      </c>
      <c r="S187" s="154">
        <v>0</v>
      </c>
      <c r="T187" s="155">
        <f>$S$187*$H$187</f>
        <v>0</v>
      </c>
      <c r="AR187" s="89" t="s">
        <v>158</v>
      </c>
      <c r="AT187" s="89" t="s">
        <v>154</v>
      </c>
      <c r="AU187" s="89" t="s">
        <v>80</v>
      </c>
      <c r="AY187" s="6" t="s">
        <v>149</v>
      </c>
      <c r="BE187" s="156">
        <f>IF($N$187="základní",$J$187,0)</f>
        <v>0</v>
      </c>
      <c r="BF187" s="156">
        <f>IF($N$187="snížená",$J$187,0)</f>
        <v>0</v>
      </c>
      <c r="BG187" s="156">
        <f>IF($N$187="zákl. přenesená",$J$187,0)</f>
        <v>0</v>
      </c>
      <c r="BH187" s="156">
        <f>IF($N$187="sníž. přenesená",$J$187,0)</f>
        <v>0</v>
      </c>
      <c r="BI187" s="156">
        <f>IF($N$187="nulová",$J$187,0)</f>
        <v>0</v>
      </c>
      <c r="BJ187" s="89" t="s">
        <v>21</v>
      </c>
      <c r="BK187" s="156">
        <f>ROUND($I$187*$H$187,2)</f>
        <v>0</v>
      </c>
      <c r="BL187" s="89" t="s">
        <v>158</v>
      </c>
      <c r="BM187" s="89" t="s">
        <v>301</v>
      </c>
    </row>
    <row r="188" spans="2:65" s="6" customFormat="1" ht="16.5" customHeight="1" x14ac:dyDescent="0.3">
      <c r="B188" s="23"/>
      <c r="C188" s="24"/>
      <c r="D188" s="157" t="s">
        <v>159</v>
      </c>
      <c r="E188" s="24"/>
      <c r="F188" s="158" t="s">
        <v>1602</v>
      </c>
      <c r="G188" s="24"/>
      <c r="H188" s="24"/>
      <c r="J188" s="24"/>
      <c r="K188" s="24"/>
      <c r="L188" s="43"/>
      <c r="M188" s="56"/>
      <c r="N188" s="24"/>
      <c r="O188" s="24"/>
      <c r="P188" s="24"/>
      <c r="Q188" s="24"/>
      <c r="R188" s="24"/>
      <c r="S188" s="24"/>
      <c r="T188" s="57"/>
      <c r="AT188" s="6" t="s">
        <v>159</v>
      </c>
      <c r="AU188" s="6" t="s">
        <v>80</v>
      </c>
    </row>
    <row r="189" spans="2:65" s="6" customFormat="1" ht="15.75" customHeight="1" x14ac:dyDescent="0.3">
      <c r="B189" s="23"/>
      <c r="C189" s="145" t="s">
        <v>8</v>
      </c>
      <c r="D189" s="145" t="s">
        <v>154</v>
      </c>
      <c r="E189" s="146" t="s">
        <v>1238</v>
      </c>
      <c r="F189" s="147" t="s">
        <v>1239</v>
      </c>
      <c r="G189" s="148" t="s">
        <v>559</v>
      </c>
      <c r="H189" s="149">
        <v>7.1</v>
      </c>
      <c r="I189" s="150"/>
      <c r="J189" s="151">
        <f>ROUND($I$189*$H$189,2)</f>
        <v>0</v>
      </c>
      <c r="K189" s="147"/>
      <c r="L189" s="43"/>
      <c r="M189" s="152"/>
      <c r="N189" s="153" t="s">
        <v>43</v>
      </c>
      <c r="O189" s="24"/>
      <c r="P189" s="154">
        <f>$O$189*$H$189</f>
        <v>0</v>
      </c>
      <c r="Q189" s="154">
        <v>0</v>
      </c>
      <c r="R189" s="154">
        <f>$Q$189*$H$189</f>
        <v>0</v>
      </c>
      <c r="S189" s="154">
        <v>0</v>
      </c>
      <c r="T189" s="155">
        <f>$S$189*$H$189</f>
        <v>0</v>
      </c>
      <c r="AR189" s="89" t="s">
        <v>158</v>
      </c>
      <c r="AT189" s="89" t="s">
        <v>154</v>
      </c>
      <c r="AU189" s="89" t="s">
        <v>80</v>
      </c>
      <c r="AY189" s="6" t="s">
        <v>149</v>
      </c>
      <c r="BE189" s="156">
        <f>IF($N$189="základní",$J$189,0)</f>
        <v>0</v>
      </c>
      <c r="BF189" s="156">
        <f>IF($N$189="snížená",$J$189,0)</f>
        <v>0</v>
      </c>
      <c r="BG189" s="156">
        <f>IF($N$189="zákl. přenesená",$J$189,0)</f>
        <v>0</v>
      </c>
      <c r="BH189" s="156">
        <f>IF($N$189="sníž. přenesená",$J$189,0)</f>
        <v>0</v>
      </c>
      <c r="BI189" s="156">
        <f>IF($N$189="nulová",$J$189,0)</f>
        <v>0</v>
      </c>
      <c r="BJ189" s="89" t="s">
        <v>21</v>
      </c>
      <c r="BK189" s="156">
        <f>ROUND($I$189*$H$189,2)</f>
        <v>0</v>
      </c>
      <c r="BL189" s="89" t="s">
        <v>158</v>
      </c>
      <c r="BM189" s="89" t="s">
        <v>304</v>
      </c>
    </row>
    <row r="190" spans="2:65" s="6" customFormat="1" ht="16.5" customHeight="1" x14ac:dyDescent="0.3">
      <c r="B190" s="23"/>
      <c r="C190" s="24"/>
      <c r="D190" s="157" t="s">
        <v>159</v>
      </c>
      <c r="E190" s="24"/>
      <c r="F190" s="158" t="s">
        <v>1239</v>
      </c>
      <c r="G190" s="24"/>
      <c r="H190" s="24"/>
      <c r="J190" s="24"/>
      <c r="K190" s="24"/>
      <c r="L190" s="43"/>
      <c r="M190" s="56"/>
      <c r="N190" s="24"/>
      <c r="O190" s="24"/>
      <c r="P190" s="24"/>
      <c r="Q190" s="24"/>
      <c r="R190" s="24"/>
      <c r="S190" s="24"/>
      <c r="T190" s="57"/>
      <c r="AT190" s="6" t="s">
        <v>159</v>
      </c>
      <c r="AU190" s="6" t="s">
        <v>80</v>
      </c>
    </row>
    <row r="191" spans="2:65" s="6" customFormat="1" ht="15.75" customHeight="1" x14ac:dyDescent="0.3">
      <c r="B191" s="23"/>
      <c r="C191" s="145" t="s">
        <v>201</v>
      </c>
      <c r="D191" s="145" t="s">
        <v>154</v>
      </c>
      <c r="E191" s="146" t="s">
        <v>1240</v>
      </c>
      <c r="F191" s="147" t="s">
        <v>1241</v>
      </c>
      <c r="G191" s="148" t="s">
        <v>559</v>
      </c>
      <c r="H191" s="149">
        <v>9.1229999999999993</v>
      </c>
      <c r="I191" s="150"/>
      <c r="J191" s="151">
        <f>ROUND($I$191*$H$191,2)</f>
        <v>0</v>
      </c>
      <c r="K191" s="147"/>
      <c r="L191" s="43"/>
      <c r="M191" s="152"/>
      <c r="N191" s="153" t="s">
        <v>43</v>
      </c>
      <c r="O191" s="24"/>
      <c r="P191" s="154">
        <f>$O$191*$H$191</f>
        <v>0</v>
      </c>
      <c r="Q191" s="154">
        <v>0</v>
      </c>
      <c r="R191" s="154">
        <f>$Q$191*$H$191</f>
        <v>0</v>
      </c>
      <c r="S191" s="154">
        <v>0</v>
      </c>
      <c r="T191" s="155">
        <f>$S$191*$H$191</f>
        <v>0</v>
      </c>
      <c r="AR191" s="89" t="s">
        <v>158</v>
      </c>
      <c r="AT191" s="89" t="s">
        <v>154</v>
      </c>
      <c r="AU191" s="89" t="s">
        <v>80</v>
      </c>
      <c r="AY191" s="6" t="s">
        <v>149</v>
      </c>
      <c r="BE191" s="156">
        <f>IF($N$191="základní",$J$191,0)</f>
        <v>0</v>
      </c>
      <c r="BF191" s="156">
        <f>IF($N$191="snížená",$J$191,0)</f>
        <v>0</v>
      </c>
      <c r="BG191" s="156">
        <f>IF($N$191="zákl. přenesená",$J$191,0)</f>
        <v>0</v>
      </c>
      <c r="BH191" s="156">
        <f>IF($N$191="sníž. přenesená",$J$191,0)</f>
        <v>0</v>
      </c>
      <c r="BI191" s="156">
        <f>IF($N$191="nulová",$J$191,0)</f>
        <v>0</v>
      </c>
      <c r="BJ191" s="89" t="s">
        <v>21</v>
      </c>
      <c r="BK191" s="156">
        <f>ROUND($I$191*$H$191,2)</f>
        <v>0</v>
      </c>
      <c r="BL191" s="89" t="s">
        <v>158</v>
      </c>
      <c r="BM191" s="89" t="s">
        <v>307</v>
      </c>
    </row>
    <row r="192" spans="2:65" s="6" customFormat="1" ht="16.5" customHeight="1" x14ac:dyDescent="0.3">
      <c r="B192" s="23"/>
      <c r="C192" s="24"/>
      <c r="D192" s="157" t="s">
        <v>159</v>
      </c>
      <c r="E192" s="24"/>
      <c r="F192" s="158" t="s">
        <v>1241</v>
      </c>
      <c r="G192" s="24"/>
      <c r="H192" s="24"/>
      <c r="J192" s="24"/>
      <c r="K192" s="24"/>
      <c r="L192" s="43"/>
      <c r="M192" s="56"/>
      <c r="N192" s="24"/>
      <c r="O192" s="24"/>
      <c r="P192" s="24"/>
      <c r="Q192" s="24"/>
      <c r="R192" s="24"/>
      <c r="S192" s="24"/>
      <c r="T192" s="57"/>
      <c r="AT192" s="6" t="s">
        <v>159</v>
      </c>
      <c r="AU192" s="6" t="s">
        <v>80</v>
      </c>
    </row>
    <row r="193" spans="2:65" s="6" customFormat="1" ht="15.75" customHeight="1" x14ac:dyDescent="0.3">
      <c r="B193" s="23"/>
      <c r="C193" s="145" t="s">
        <v>204</v>
      </c>
      <c r="D193" s="145" t="s">
        <v>154</v>
      </c>
      <c r="E193" s="146" t="s">
        <v>1242</v>
      </c>
      <c r="F193" s="147" t="s">
        <v>1243</v>
      </c>
      <c r="G193" s="148" t="s">
        <v>272</v>
      </c>
      <c r="H193" s="149">
        <v>140.80000000000001</v>
      </c>
      <c r="I193" s="150"/>
      <c r="J193" s="151">
        <f>ROUND($I$193*$H$193,2)</f>
        <v>0</v>
      </c>
      <c r="K193" s="147"/>
      <c r="L193" s="43"/>
      <c r="M193" s="152"/>
      <c r="N193" s="153" t="s">
        <v>43</v>
      </c>
      <c r="O193" s="24"/>
      <c r="P193" s="154">
        <f>$O$193*$H$193</f>
        <v>0</v>
      </c>
      <c r="Q193" s="154">
        <v>0</v>
      </c>
      <c r="R193" s="154">
        <f>$Q$193*$H$193</f>
        <v>0</v>
      </c>
      <c r="S193" s="154">
        <v>0</v>
      </c>
      <c r="T193" s="155">
        <f>$S$193*$H$193</f>
        <v>0</v>
      </c>
      <c r="AR193" s="89" t="s">
        <v>158</v>
      </c>
      <c r="AT193" s="89" t="s">
        <v>154</v>
      </c>
      <c r="AU193" s="89" t="s">
        <v>80</v>
      </c>
      <c r="AY193" s="6" t="s">
        <v>149</v>
      </c>
      <c r="BE193" s="156">
        <f>IF($N$193="základní",$J$193,0)</f>
        <v>0</v>
      </c>
      <c r="BF193" s="156">
        <f>IF($N$193="snížená",$J$193,0)</f>
        <v>0</v>
      </c>
      <c r="BG193" s="156">
        <f>IF($N$193="zákl. přenesená",$J$193,0)</f>
        <v>0</v>
      </c>
      <c r="BH193" s="156">
        <f>IF($N$193="sníž. přenesená",$J$193,0)</f>
        <v>0</v>
      </c>
      <c r="BI193" s="156">
        <f>IF($N$193="nulová",$J$193,0)</f>
        <v>0</v>
      </c>
      <c r="BJ193" s="89" t="s">
        <v>21</v>
      </c>
      <c r="BK193" s="156">
        <f>ROUND($I$193*$H$193,2)</f>
        <v>0</v>
      </c>
      <c r="BL193" s="89" t="s">
        <v>158</v>
      </c>
      <c r="BM193" s="89" t="s">
        <v>310</v>
      </c>
    </row>
    <row r="194" spans="2:65" s="6" customFormat="1" ht="16.5" customHeight="1" x14ac:dyDescent="0.3">
      <c r="B194" s="23"/>
      <c r="C194" s="24"/>
      <c r="D194" s="157" t="s">
        <v>159</v>
      </c>
      <c r="E194" s="24"/>
      <c r="F194" s="158" t="s">
        <v>1243</v>
      </c>
      <c r="G194" s="24"/>
      <c r="H194" s="24"/>
      <c r="J194" s="24"/>
      <c r="K194" s="24"/>
      <c r="L194" s="43"/>
      <c r="M194" s="56"/>
      <c r="N194" s="24"/>
      <c r="O194" s="24"/>
      <c r="P194" s="24"/>
      <c r="Q194" s="24"/>
      <c r="R194" s="24"/>
      <c r="S194" s="24"/>
      <c r="T194" s="57"/>
      <c r="AT194" s="6" t="s">
        <v>159</v>
      </c>
      <c r="AU194" s="6" t="s">
        <v>80</v>
      </c>
    </row>
    <row r="195" spans="2:65" s="6" customFormat="1" ht="15.75" customHeight="1" x14ac:dyDescent="0.3">
      <c r="B195" s="23"/>
      <c r="C195" s="145" t="s">
        <v>207</v>
      </c>
      <c r="D195" s="145" t="s">
        <v>154</v>
      </c>
      <c r="E195" s="146" t="s">
        <v>1248</v>
      </c>
      <c r="F195" s="147" t="s">
        <v>1249</v>
      </c>
      <c r="G195" s="148" t="s">
        <v>272</v>
      </c>
      <c r="H195" s="149">
        <v>17.68</v>
      </c>
      <c r="I195" s="150"/>
      <c r="J195" s="151">
        <f>ROUND($I$195*$H$195,2)</f>
        <v>0</v>
      </c>
      <c r="K195" s="147"/>
      <c r="L195" s="43"/>
      <c r="M195" s="152"/>
      <c r="N195" s="153" t="s">
        <v>43</v>
      </c>
      <c r="O195" s="24"/>
      <c r="P195" s="154">
        <f>$O$195*$H$195</f>
        <v>0</v>
      </c>
      <c r="Q195" s="154">
        <v>0</v>
      </c>
      <c r="R195" s="154">
        <f>$Q$195*$H$195</f>
        <v>0</v>
      </c>
      <c r="S195" s="154">
        <v>0</v>
      </c>
      <c r="T195" s="155">
        <f>$S$195*$H$195</f>
        <v>0</v>
      </c>
      <c r="AR195" s="89" t="s">
        <v>158</v>
      </c>
      <c r="AT195" s="89" t="s">
        <v>154</v>
      </c>
      <c r="AU195" s="89" t="s">
        <v>80</v>
      </c>
      <c r="AY195" s="6" t="s">
        <v>149</v>
      </c>
      <c r="BE195" s="156">
        <f>IF($N$195="základní",$J$195,0)</f>
        <v>0</v>
      </c>
      <c r="BF195" s="156">
        <f>IF($N$195="snížená",$J$195,0)</f>
        <v>0</v>
      </c>
      <c r="BG195" s="156">
        <f>IF($N$195="zákl. přenesená",$J$195,0)</f>
        <v>0</v>
      </c>
      <c r="BH195" s="156">
        <f>IF($N$195="sníž. přenesená",$J$195,0)</f>
        <v>0</v>
      </c>
      <c r="BI195" s="156">
        <f>IF($N$195="nulová",$J$195,0)</f>
        <v>0</v>
      </c>
      <c r="BJ195" s="89" t="s">
        <v>21</v>
      </c>
      <c r="BK195" s="156">
        <f>ROUND($I$195*$H$195,2)</f>
        <v>0</v>
      </c>
      <c r="BL195" s="89" t="s">
        <v>158</v>
      </c>
      <c r="BM195" s="89" t="s">
        <v>315</v>
      </c>
    </row>
    <row r="196" spans="2:65" s="6" customFormat="1" ht="16.5" customHeight="1" x14ac:dyDescent="0.3">
      <c r="B196" s="23"/>
      <c r="C196" s="24"/>
      <c r="D196" s="157" t="s">
        <v>159</v>
      </c>
      <c r="E196" s="24"/>
      <c r="F196" s="158" t="s">
        <v>1249</v>
      </c>
      <c r="G196" s="24"/>
      <c r="H196" s="24"/>
      <c r="J196" s="24"/>
      <c r="K196" s="24"/>
      <c r="L196" s="43"/>
      <c r="M196" s="56"/>
      <c r="N196" s="24"/>
      <c r="O196" s="24"/>
      <c r="P196" s="24"/>
      <c r="Q196" s="24"/>
      <c r="R196" s="24"/>
      <c r="S196" s="24"/>
      <c r="T196" s="57"/>
      <c r="AT196" s="6" t="s">
        <v>159</v>
      </c>
      <c r="AU196" s="6" t="s">
        <v>80</v>
      </c>
    </row>
    <row r="197" spans="2:65" s="6" customFormat="1" ht="15.75" customHeight="1" x14ac:dyDescent="0.3">
      <c r="B197" s="23"/>
      <c r="C197" s="145" t="s">
        <v>210</v>
      </c>
      <c r="D197" s="145" t="s">
        <v>154</v>
      </c>
      <c r="E197" s="146" t="s">
        <v>1603</v>
      </c>
      <c r="F197" s="147" t="s">
        <v>1604</v>
      </c>
      <c r="G197" s="148" t="s">
        <v>272</v>
      </c>
      <c r="H197" s="149">
        <v>65</v>
      </c>
      <c r="I197" s="150"/>
      <c r="J197" s="151">
        <f>ROUND($I$197*$H$197,2)</f>
        <v>0</v>
      </c>
      <c r="K197" s="147"/>
      <c r="L197" s="43"/>
      <c r="M197" s="152"/>
      <c r="N197" s="153" t="s">
        <v>43</v>
      </c>
      <c r="O197" s="24"/>
      <c r="P197" s="154">
        <f>$O$197*$H$197</f>
        <v>0</v>
      </c>
      <c r="Q197" s="154">
        <v>0</v>
      </c>
      <c r="R197" s="154">
        <f>$Q$197*$H$197</f>
        <v>0</v>
      </c>
      <c r="S197" s="154">
        <v>0</v>
      </c>
      <c r="T197" s="155">
        <f>$S$197*$H$197</f>
        <v>0</v>
      </c>
      <c r="AR197" s="89" t="s">
        <v>158</v>
      </c>
      <c r="AT197" s="89" t="s">
        <v>154</v>
      </c>
      <c r="AU197" s="89" t="s">
        <v>80</v>
      </c>
      <c r="AY197" s="6" t="s">
        <v>149</v>
      </c>
      <c r="BE197" s="156">
        <f>IF($N$197="základní",$J$197,0)</f>
        <v>0</v>
      </c>
      <c r="BF197" s="156">
        <f>IF($N$197="snížená",$J$197,0)</f>
        <v>0</v>
      </c>
      <c r="BG197" s="156">
        <f>IF($N$197="zákl. přenesená",$J$197,0)</f>
        <v>0</v>
      </c>
      <c r="BH197" s="156">
        <f>IF($N$197="sníž. přenesená",$J$197,0)</f>
        <v>0</v>
      </c>
      <c r="BI197" s="156">
        <f>IF($N$197="nulová",$J$197,0)</f>
        <v>0</v>
      </c>
      <c r="BJ197" s="89" t="s">
        <v>21</v>
      </c>
      <c r="BK197" s="156">
        <f>ROUND($I$197*$H$197,2)</f>
        <v>0</v>
      </c>
      <c r="BL197" s="89" t="s">
        <v>158</v>
      </c>
      <c r="BM197" s="89" t="s">
        <v>319</v>
      </c>
    </row>
    <row r="198" spans="2:65" s="6" customFormat="1" ht="16.5" customHeight="1" x14ac:dyDescent="0.3">
      <c r="B198" s="23"/>
      <c r="C198" s="24"/>
      <c r="D198" s="157" t="s">
        <v>159</v>
      </c>
      <c r="E198" s="24"/>
      <c r="F198" s="158" t="s">
        <v>1604</v>
      </c>
      <c r="G198" s="24"/>
      <c r="H198" s="24"/>
      <c r="J198" s="24"/>
      <c r="K198" s="24"/>
      <c r="L198" s="43"/>
      <c r="M198" s="56"/>
      <c r="N198" s="24"/>
      <c r="O198" s="24"/>
      <c r="P198" s="24"/>
      <c r="Q198" s="24"/>
      <c r="R198" s="24"/>
      <c r="S198" s="24"/>
      <c r="T198" s="57"/>
      <c r="AT198" s="6" t="s">
        <v>159</v>
      </c>
      <c r="AU198" s="6" t="s">
        <v>80</v>
      </c>
    </row>
    <row r="199" spans="2:65" s="6" customFormat="1" ht="15.75" customHeight="1" x14ac:dyDescent="0.3">
      <c r="B199" s="23"/>
      <c r="C199" s="145" t="s">
        <v>213</v>
      </c>
      <c r="D199" s="145" t="s">
        <v>154</v>
      </c>
      <c r="E199" s="146" t="s">
        <v>1605</v>
      </c>
      <c r="F199" s="147" t="s">
        <v>1606</v>
      </c>
      <c r="G199" s="148" t="s">
        <v>272</v>
      </c>
      <c r="H199" s="149">
        <v>100.36</v>
      </c>
      <c r="I199" s="150"/>
      <c r="J199" s="151">
        <f>ROUND($I$199*$H$199,2)</f>
        <v>0</v>
      </c>
      <c r="K199" s="147"/>
      <c r="L199" s="43"/>
      <c r="M199" s="152"/>
      <c r="N199" s="153" t="s">
        <v>43</v>
      </c>
      <c r="O199" s="24"/>
      <c r="P199" s="154">
        <f>$O$199*$H$199</f>
        <v>0</v>
      </c>
      <c r="Q199" s="154">
        <v>0</v>
      </c>
      <c r="R199" s="154">
        <f>$Q$199*$H$199</f>
        <v>0</v>
      </c>
      <c r="S199" s="154">
        <v>0</v>
      </c>
      <c r="T199" s="155">
        <f>$S$199*$H$199</f>
        <v>0</v>
      </c>
      <c r="AR199" s="89" t="s">
        <v>158</v>
      </c>
      <c r="AT199" s="89" t="s">
        <v>154</v>
      </c>
      <c r="AU199" s="89" t="s">
        <v>80</v>
      </c>
      <c r="AY199" s="6" t="s">
        <v>149</v>
      </c>
      <c r="BE199" s="156">
        <f>IF($N$199="základní",$J$199,0)</f>
        <v>0</v>
      </c>
      <c r="BF199" s="156">
        <f>IF($N$199="snížená",$J$199,0)</f>
        <v>0</v>
      </c>
      <c r="BG199" s="156">
        <f>IF($N$199="zákl. přenesená",$J$199,0)</f>
        <v>0</v>
      </c>
      <c r="BH199" s="156">
        <f>IF($N$199="sníž. přenesená",$J$199,0)</f>
        <v>0</v>
      </c>
      <c r="BI199" s="156">
        <f>IF($N$199="nulová",$J$199,0)</f>
        <v>0</v>
      </c>
      <c r="BJ199" s="89" t="s">
        <v>21</v>
      </c>
      <c r="BK199" s="156">
        <f>ROUND($I$199*$H$199,2)</f>
        <v>0</v>
      </c>
      <c r="BL199" s="89" t="s">
        <v>158</v>
      </c>
      <c r="BM199" s="89" t="s">
        <v>323</v>
      </c>
    </row>
    <row r="200" spans="2:65" s="6" customFormat="1" ht="16.5" customHeight="1" x14ac:dyDescent="0.3">
      <c r="B200" s="23"/>
      <c r="C200" s="24"/>
      <c r="D200" s="157" t="s">
        <v>159</v>
      </c>
      <c r="E200" s="24"/>
      <c r="F200" s="158" t="s">
        <v>1606</v>
      </c>
      <c r="G200" s="24"/>
      <c r="H200" s="24"/>
      <c r="J200" s="24"/>
      <c r="K200" s="24"/>
      <c r="L200" s="43"/>
      <c r="M200" s="56"/>
      <c r="N200" s="24"/>
      <c r="O200" s="24"/>
      <c r="P200" s="24"/>
      <c r="Q200" s="24"/>
      <c r="R200" s="24"/>
      <c r="S200" s="24"/>
      <c r="T200" s="57"/>
      <c r="AT200" s="6" t="s">
        <v>159</v>
      </c>
      <c r="AU200" s="6" t="s">
        <v>80</v>
      </c>
    </row>
    <row r="201" spans="2:65" s="6" customFormat="1" ht="15.75" customHeight="1" x14ac:dyDescent="0.3">
      <c r="B201" s="23"/>
      <c r="C201" s="145" t="s">
        <v>7</v>
      </c>
      <c r="D201" s="145" t="s">
        <v>154</v>
      </c>
      <c r="E201" s="146" t="s">
        <v>1246</v>
      </c>
      <c r="F201" s="147" t="s">
        <v>1247</v>
      </c>
      <c r="G201" s="148" t="s">
        <v>272</v>
      </c>
      <c r="H201" s="149">
        <v>35.200000000000003</v>
      </c>
      <c r="I201" s="150"/>
      <c r="J201" s="151">
        <f>ROUND($I$201*$H$201,2)</f>
        <v>0</v>
      </c>
      <c r="K201" s="147"/>
      <c r="L201" s="43"/>
      <c r="M201" s="152"/>
      <c r="N201" s="153" t="s">
        <v>43</v>
      </c>
      <c r="O201" s="24"/>
      <c r="P201" s="154">
        <f>$O$201*$H$201</f>
        <v>0</v>
      </c>
      <c r="Q201" s="154">
        <v>0</v>
      </c>
      <c r="R201" s="154">
        <f>$Q$201*$H$201</f>
        <v>0</v>
      </c>
      <c r="S201" s="154">
        <v>0</v>
      </c>
      <c r="T201" s="155">
        <f>$S$201*$H$201</f>
        <v>0</v>
      </c>
      <c r="AR201" s="89" t="s">
        <v>158</v>
      </c>
      <c r="AT201" s="89" t="s">
        <v>154</v>
      </c>
      <c r="AU201" s="89" t="s">
        <v>80</v>
      </c>
      <c r="AY201" s="6" t="s">
        <v>149</v>
      </c>
      <c r="BE201" s="156">
        <f>IF($N$201="základní",$J$201,0)</f>
        <v>0</v>
      </c>
      <c r="BF201" s="156">
        <f>IF($N$201="snížená",$J$201,0)</f>
        <v>0</v>
      </c>
      <c r="BG201" s="156">
        <f>IF($N$201="zákl. přenesená",$J$201,0)</f>
        <v>0</v>
      </c>
      <c r="BH201" s="156">
        <f>IF($N$201="sníž. přenesená",$J$201,0)</f>
        <v>0</v>
      </c>
      <c r="BI201" s="156">
        <f>IF($N$201="nulová",$J$201,0)</f>
        <v>0</v>
      </c>
      <c r="BJ201" s="89" t="s">
        <v>21</v>
      </c>
      <c r="BK201" s="156">
        <f>ROUND($I$201*$H$201,2)</f>
        <v>0</v>
      </c>
      <c r="BL201" s="89" t="s">
        <v>158</v>
      </c>
      <c r="BM201" s="89" t="s">
        <v>326</v>
      </c>
    </row>
    <row r="202" spans="2:65" s="6" customFormat="1" ht="16.5" customHeight="1" x14ac:dyDescent="0.3">
      <c r="B202" s="23"/>
      <c r="C202" s="24"/>
      <c r="D202" s="157" t="s">
        <v>159</v>
      </c>
      <c r="E202" s="24"/>
      <c r="F202" s="158" t="s">
        <v>1247</v>
      </c>
      <c r="G202" s="24"/>
      <c r="H202" s="24"/>
      <c r="J202" s="24"/>
      <c r="K202" s="24"/>
      <c r="L202" s="43"/>
      <c r="M202" s="56"/>
      <c r="N202" s="24"/>
      <c r="O202" s="24"/>
      <c r="P202" s="24"/>
      <c r="Q202" s="24"/>
      <c r="R202" s="24"/>
      <c r="S202" s="24"/>
      <c r="T202" s="57"/>
      <c r="AT202" s="6" t="s">
        <v>159</v>
      </c>
      <c r="AU202" s="6" t="s">
        <v>80</v>
      </c>
    </row>
    <row r="203" spans="2:65" s="6" customFormat="1" ht="15.75" customHeight="1" x14ac:dyDescent="0.3">
      <c r="B203" s="23"/>
      <c r="C203" s="145" t="s">
        <v>218</v>
      </c>
      <c r="D203" s="145" t="s">
        <v>154</v>
      </c>
      <c r="E203" s="146" t="s">
        <v>1607</v>
      </c>
      <c r="F203" s="147" t="s">
        <v>1608</v>
      </c>
      <c r="G203" s="148" t="s">
        <v>272</v>
      </c>
      <c r="H203" s="149">
        <v>4.42</v>
      </c>
      <c r="I203" s="150"/>
      <c r="J203" s="151">
        <f>ROUND($I$203*$H$203,2)</f>
        <v>0</v>
      </c>
      <c r="K203" s="147"/>
      <c r="L203" s="43"/>
      <c r="M203" s="152"/>
      <c r="N203" s="153" t="s">
        <v>43</v>
      </c>
      <c r="O203" s="24"/>
      <c r="P203" s="154">
        <f>$O$203*$H$203</f>
        <v>0</v>
      </c>
      <c r="Q203" s="154">
        <v>0</v>
      </c>
      <c r="R203" s="154">
        <f>$Q$203*$H$203</f>
        <v>0</v>
      </c>
      <c r="S203" s="154">
        <v>0</v>
      </c>
      <c r="T203" s="155">
        <f>$S$203*$H$203</f>
        <v>0</v>
      </c>
      <c r="AR203" s="89" t="s">
        <v>158</v>
      </c>
      <c r="AT203" s="89" t="s">
        <v>154</v>
      </c>
      <c r="AU203" s="89" t="s">
        <v>80</v>
      </c>
      <c r="AY203" s="6" t="s">
        <v>149</v>
      </c>
      <c r="BE203" s="156">
        <f>IF($N$203="základní",$J$203,0)</f>
        <v>0</v>
      </c>
      <c r="BF203" s="156">
        <f>IF($N$203="snížená",$J$203,0)</f>
        <v>0</v>
      </c>
      <c r="BG203" s="156">
        <f>IF($N$203="zákl. přenesená",$J$203,0)</f>
        <v>0</v>
      </c>
      <c r="BH203" s="156">
        <f>IF($N$203="sníž. přenesená",$J$203,0)</f>
        <v>0</v>
      </c>
      <c r="BI203" s="156">
        <f>IF($N$203="nulová",$J$203,0)</f>
        <v>0</v>
      </c>
      <c r="BJ203" s="89" t="s">
        <v>21</v>
      </c>
      <c r="BK203" s="156">
        <f>ROUND($I$203*$H$203,2)</f>
        <v>0</v>
      </c>
      <c r="BL203" s="89" t="s">
        <v>158</v>
      </c>
      <c r="BM203" s="89" t="s">
        <v>330</v>
      </c>
    </row>
    <row r="204" spans="2:65" s="6" customFormat="1" ht="16.5" customHeight="1" x14ac:dyDescent="0.3">
      <c r="B204" s="23"/>
      <c r="C204" s="24"/>
      <c r="D204" s="157" t="s">
        <v>159</v>
      </c>
      <c r="E204" s="24"/>
      <c r="F204" s="158" t="s">
        <v>1608</v>
      </c>
      <c r="G204" s="24"/>
      <c r="H204" s="24"/>
      <c r="J204" s="24"/>
      <c r="K204" s="24"/>
      <c r="L204" s="43"/>
      <c r="M204" s="56"/>
      <c r="N204" s="24"/>
      <c r="O204" s="24"/>
      <c r="P204" s="24"/>
      <c r="Q204" s="24"/>
      <c r="R204" s="24"/>
      <c r="S204" s="24"/>
      <c r="T204" s="57"/>
      <c r="AT204" s="6" t="s">
        <v>159</v>
      </c>
      <c r="AU204" s="6" t="s">
        <v>80</v>
      </c>
    </row>
    <row r="205" spans="2:65" s="6" customFormat="1" ht="15.75" customHeight="1" x14ac:dyDescent="0.3">
      <c r="B205" s="23"/>
      <c r="C205" s="145" t="s">
        <v>223</v>
      </c>
      <c r="D205" s="145" t="s">
        <v>154</v>
      </c>
      <c r="E205" s="146" t="s">
        <v>1609</v>
      </c>
      <c r="F205" s="147" t="s">
        <v>1610</v>
      </c>
      <c r="G205" s="148" t="s">
        <v>272</v>
      </c>
      <c r="H205" s="149">
        <v>16.25</v>
      </c>
      <c r="I205" s="150"/>
      <c r="J205" s="151">
        <f>ROUND($I$205*$H$205,2)</f>
        <v>0</v>
      </c>
      <c r="K205" s="147"/>
      <c r="L205" s="43"/>
      <c r="M205" s="152"/>
      <c r="N205" s="153" t="s">
        <v>43</v>
      </c>
      <c r="O205" s="24"/>
      <c r="P205" s="154">
        <f>$O$205*$H$205</f>
        <v>0</v>
      </c>
      <c r="Q205" s="154">
        <v>0</v>
      </c>
      <c r="R205" s="154">
        <f>$Q$205*$H$205</f>
        <v>0</v>
      </c>
      <c r="S205" s="154">
        <v>0</v>
      </c>
      <c r="T205" s="155">
        <f>$S$205*$H$205</f>
        <v>0</v>
      </c>
      <c r="AR205" s="89" t="s">
        <v>158</v>
      </c>
      <c r="AT205" s="89" t="s">
        <v>154</v>
      </c>
      <c r="AU205" s="89" t="s">
        <v>80</v>
      </c>
      <c r="AY205" s="6" t="s">
        <v>149</v>
      </c>
      <c r="BE205" s="156">
        <f>IF($N$205="základní",$J$205,0)</f>
        <v>0</v>
      </c>
      <c r="BF205" s="156">
        <f>IF($N$205="snížená",$J$205,0)</f>
        <v>0</v>
      </c>
      <c r="BG205" s="156">
        <f>IF($N$205="zákl. přenesená",$J$205,0)</f>
        <v>0</v>
      </c>
      <c r="BH205" s="156">
        <f>IF($N$205="sníž. přenesená",$J$205,0)</f>
        <v>0</v>
      </c>
      <c r="BI205" s="156">
        <f>IF($N$205="nulová",$J$205,0)</f>
        <v>0</v>
      </c>
      <c r="BJ205" s="89" t="s">
        <v>21</v>
      </c>
      <c r="BK205" s="156">
        <f>ROUND($I$205*$H$205,2)</f>
        <v>0</v>
      </c>
      <c r="BL205" s="89" t="s">
        <v>158</v>
      </c>
      <c r="BM205" s="89" t="s">
        <v>335</v>
      </c>
    </row>
    <row r="206" spans="2:65" s="6" customFormat="1" ht="16.5" customHeight="1" x14ac:dyDescent="0.3">
      <c r="B206" s="23"/>
      <c r="C206" s="24"/>
      <c r="D206" s="157" t="s">
        <v>159</v>
      </c>
      <c r="E206" s="24"/>
      <c r="F206" s="158" t="s">
        <v>1610</v>
      </c>
      <c r="G206" s="24"/>
      <c r="H206" s="24"/>
      <c r="J206" s="24"/>
      <c r="K206" s="24"/>
      <c r="L206" s="43"/>
      <c r="M206" s="56"/>
      <c r="N206" s="24"/>
      <c r="O206" s="24"/>
      <c r="P206" s="24"/>
      <c r="Q206" s="24"/>
      <c r="R206" s="24"/>
      <c r="S206" s="24"/>
      <c r="T206" s="57"/>
      <c r="AT206" s="6" t="s">
        <v>159</v>
      </c>
      <c r="AU206" s="6" t="s">
        <v>80</v>
      </c>
    </row>
    <row r="207" spans="2:65" s="6" customFormat="1" ht="15.75" customHeight="1" x14ac:dyDescent="0.3">
      <c r="B207" s="23"/>
      <c r="C207" s="145" t="s">
        <v>227</v>
      </c>
      <c r="D207" s="145" t="s">
        <v>154</v>
      </c>
      <c r="E207" s="146" t="s">
        <v>1611</v>
      </c>
      <c r="F207" s="147" t="s">
        <v>1612</v>
      </c>
      <c r="G207" s="148" t="s">
        <v>272</v>
      </c>
      <c r="H207" s="149">
        <v>25.09</v>
      </c>
      <c r="I207" s="150"/>
      <c r="J207" s="151">
        <f>ROUND($I$207*$H$207,2)</f>
        <v>0</v>
      </c>
      <c r="K207" s="147"/>
      <c r="L207" s="43"/>
      <c r="M207" s="152"/>
      <c r="N207" s="153" t="s">
        <v>43</v>
      </c>
      <c r="O207" s="24"/>
      <c r="P207" s="154">
        <f>$O$207*$H$207</f>
        <v>0</v>
      </c>
      <c r="Q207" s="154">
        <v>0</v>
      </c>
      <c r="R207" s="154">
        <f>$Q$207*$H$207</f>
        <v>0</v>
      </c>
      <c r="S207" s="154">
        <v>0</v>
      </c>
      <c r="T207" s="155">
        <f>$S$207*$H$207</f>
        <v>0</v>
      </c>
      <c r="AR207" s="89" t="s">
        <v>158</v>
      </c>
      <c r="AT207" s="89" t="s">
        <v>154</v>
      </c>
      <c r="AU207" s="89" t="s">
        <v>80</v>
      </c>
      <c r="AY207" s="6" t="s">
        <v>149</v>
      </c>
      <c r="BE207" s="156">
        <f>IF($N$207="základní",$J$207,0)</f>
        <v>0</v>
      </c>
      <c r="BF207" s="156">
        <f>IF($N$207="snížená",$J$207,0)</f>
        <v>0</v>
      </c>
      <c r="BG207" s="156">
        <f>IF($N$207="zákl. přenesená",$J$207,0)</f>
        <v>0</v>
      </c>
      <c r="BH207" s="156">
        <f>IF($N$207="sníž. přenesená",$J$207,0)</f>
        <v>0</v>
      </c>
      <c r="BI207" s="156">
        <f>IF($N$207="nulová",$J$207,0)</f>
        <v>0</v>
      </c>
      <c r="BJ207" s="89" t="s">
        <v>21</v>
      </c>
      <c r="BK207" s="156">
        <f>ROUND($I$207*$H$207,2)</f>
        <v>0</v>
      </c>
      <c r="BL207" s="89" t="s">
        <v>158</v>
      </c>
      <c r="BM207" s="89" t="s">
        <v>338</v>
      </c>
    </row>
    <row r="208" spans="2:65" s="6" customFormat="1" ht="16.5" customHeight="1" x14ac:dyDescent="0.3">
      <c r="B208" s="23"/>
      <c r="C208" s="24"/>
      <c r="D208" s="157" t="s">
        <v>159</v>
      </c>
      <c r="E208" s="24"/>
      <c r="F208" s="158" t="s">
        <v>1612</v>
      </c>
      <c r="G208" s="24"/>
      <c r="H208" s="24"/>
      <c r="J208" s="24"/>
      <c r="K208" s="24"/>
      <c r="L208" s="43"/>
      <c r="M208" s="56"/>
      <c r="N208" s="24"/>
      <c r="O208" s="24"/>
      <c r="P208" s="24"/>
      <c r="Q208" s="24"/>
      <c r="R208" s="24"/>
      <c r="S208" s="24"/>
      <c r="T208" s="57"/>
      <c r="AT208" s="6" t="s">
        <v>159</v>
      </c>
      <c r="AU208" s="6" t="s">
        <v>80</v>
      </c>
    </row>
    <row r="209" spans="2:65" s="6" customFormat="1" ht="15.75" customHeight="1" x14ac:dyDescent="0.3">
      <c r="B209" s="23"/>
      <c r="C209" s="145" t="s">
        <v>230</v>
      </c>
      <c r="D209" s="145" t="s">
        <v>154</v>
      </c>
      <c r="E209" s="146" t="s">
        <v>1250</v>
      </c>
      <c r="F209" s="147" t="s">
        <v>1251</v>
      </c>
      <c r="G209" s="148" t="s">
        <v>510</v>
      </c>
      <c r="H209" s="179"/>
      <c r="I209" s="150"/>
      <c r="J209" s="151">
        <f>ROUND($I$209*$H$209,2)</f>
        <v>0</v>
      </c>
      <c r="K209" s="147"/>
      <c r="L209" s="43"/>
      <c r="M209" s="152"/>
      <c r="N209" s="153" t="s">
        <v>43</v>
      </c>
      <c r="O209" s="24"/>
      <c r="P209" s="154">
        <f>$O$209*$H$209</f>
        <v>0</v>
      </c>
      <c r="Q209" s="154">
        <v>0</v>
      </c>
      <c r="R209" s="154">
        <f>$Q$209*$H$209</f>
        <v>0</v>
      </c>
      <c r="S209" s="154">
        <v>0</v>
      </c>
      <c r="T209" s="155">
        <f>$S$209*$H$209</f>
        <v>0</v>
      </c>
      <c r="AR209" s="89" t="s">
        <v>158</v>
      </c>
      <c r="AT209" s="89" t="s">
        <v>154</v>
      </c>
      <c r="AU209" s="89" t="s">
        <v>80</v>
      </c>
      <c r="AY209" s="6" t="s">
        <v>149</v>
      </c>
      <c r="BE209" s="156">
        <f>IF($N$209="základní",$J$209,0)</f>
        <v>0</v>
      </c>
      <c r="BF209" s="156">
        <f>IF($N$209="snížená",$J$209,0)</f>
        <v>0</v>
      </c>
      <c r="BG209" s="156">
        <f>IF($N$209="zákl. přenesená",$J$209,0)</f>
        <v>0</v>
      </c>
      <c r="BH209" s="156">
        <f>IF($N$209="sníž. přenesená",$J$209,0)</f>
        <v>0</v>
      </c>
      <c r="BI209" s="156">
        <f>IF($N$209="nulová",$J$209,0)</f>
        <v>0</v>
      </c>
      <c r="BJ209" s="89" t="s">
        <v>21</v>
      </c>
      <c r="BK209" s="156">
        <f>ROUND($I$209*$H$209,2)</f>
        <v>0</v>
      </c>
      <c r="BL209" s="89" t="s">
        <v>158</v>
      </c>
      <c r="BM209" s="89" t="s">
        <v>341</v>
      </c>
    </row>
    <row r="210" spans="2:65" s="6" customFormat="1" ht="16.5" customHeight="1" x14ac:dyDescent="0.3">
      <c r="B210" s="23"/>
      <c r="C210" s="24"/>
      <c r="D210" s="157" t="s">
        <v>159</v>
      </c>
      <c r="E210" s="24"/>
      <c r="F210" s="158" t="s">
        <v>1251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159</v>
      </c>
      <c r="AU210" s="6" t="s">
        <v>80</v>
      </c>
    </row>
    <row r="211" spans="2:65" s="132" customFormat="1" ht="30.75" customHeight="1" x14ac:dyDescent="0.3">
      <c r="B211" s="133"/>
      <c r="C211" s="134"/>
      <c r="D211" s="134" t="s">
        <v>71</v>
      </c>
      <c r="E211" s="143" t="s">
        <v>239</v>
      </c>
      <c r="F211" s="143" t="s">
        <v>1252</v>
      </c>
      <c r="G211" s="134"/>
      <c r="H211" s="134"/>
      <c r="J211" s="144">
        <f>$BK$211</f>
        <v>0</v>
      </c>
      <c r="K211" s="134"/>
      <c r="L211" s="137"/>
      <c r="M211" s="138"/>
      <c r="N211" s="134"/>
      <c r="O211" s="134"/>
      <c r="P211" s="139">
        <f>SUM($P$212:$P$215)</f>
        <v>0</v>
      </c>
      <c r="Q211" s="134"/>
      <c r="R211" s="139">
        <f>SUM($R$212:$R$215)</f>
        <v>0</v>
      </c>
      <c r="S211" s="134"/>
      <c r="T211" s="140">
        <f>SUM($T$212:$T$215)</f>
        <v>0</v>
      </c>
      <c r="AR211" s="141" t="s">
        <v>21</v>
      </c>
      <c r="AT211" s="141" t="s">
        <v>71</v>
      </c>
      <c r="AU211" s="141" t="s">
        <v>21</v>
      </c>
      <c r="AY211" s="141" t="s">
        <v>149</v>
      </c>
      <c r="BK211" s="142">
        <f>SUM($BK$212:$BK$215)</f>
        <v>0</v>
      </c>
    </row>
    <row r="212" spans="2:65" s="6" customFormat="1" ht="15.75" customHeight="1" x14ac:dyDescent="0.3">
      <c r="B212" s="23"/>
      <c r="C212" s="145" t="s">
        <v>21</v>
      </c>
      <c r="D212" s="145" t="s">
        <v>154</v>
      </c>
      <c r="E212" s="146" t="s">
        <v>1613</v>
      </c>
      <c r="F212" s="147" t="s">
        <v>1614</v>
      </c>
      <c r="G212" s="148" t="s">
        <v>272</v>
      </c>
      <c r="H212" s="149">
        <v>12.5</v>
      </c>
      <c r="I212" s="150"/>
      <c r="J212" s="151">
        <f>ROUND($I$212*$H$212,2)</f>
        <v>0</v>
      </c>
      <c r="K212" s="147"/>
      <c r="L212" s="43"/>
      <c r="M212" s="152"/>
      <c r="N212" s="153" t="s">
        <v>43</v>
      </c>
      <c r="O212" s="24"/>
      <c r="P212" s="154">
        <f>$O$212*$H$212</f>
        <v>0</v>
      </c>
      <c r="Q212" s="154">
        <v>0</v>
      </c>
      <c r="R212" s="154">
        <f>$Q$212*$H$212</f>
        <v>0</v>
      </c>
      <c r="S212" s="154">
        <v>0</v>
      </c>
      <c r="T212" s="155">
        <f>$S$212*$H$212</f>
        <v>0</v>
      </c>
      <c r="AR212" s="89" t="s">
        <v>158</v>
      </c>
      <c r="AT212" s="89" t="s">
        <v>154</v>
      </c>
      <c r="AU212" s="89" t="s">
        <v>80</v>
      </c>
      <c r="AY212" s="6" t="s">
        <v>149</v>
      </c>
      <c r="BE212" s="156">
        <f>IF($N$212="základní",$J$212,0)</f>
        <v>0</v>
      </c>
      <c r="BF212" s="156">
        <f>IF($N$212="snížená",$J$212,0)</f>
        <v>0</v>
      </c>
      <c r="BG212" s="156">
        <f>IF($N$212="zákl. přenesená",$J$212,0)</f>
        <v>0</v>
      </c>
      <c r="BH212" s="156">
        <f>IF($N$212="sníž. přenesená",$J$212,0)</f>
        <v>0</v>
      </c>
      <c r="BI212" s="156">
        <f>IF($N$212="nulová",$J$212,0)</f>
        <v>0</v>
      </c>
      <c r="BJ212" s="89" t="s">
        <v>21</v>
      </c>
      <c r="BK212" s="156">
        <f>ROUND($I$212*$H$212,2)</f>
        <v>0</v>
      </c>
      <c r="BL212" s="89" t="s">
        <v>158</v>
      </c>
      <c r="BM212" s="89" t="s">
        <v>344</v>
      </c>
    </row>
    <row r="213" spans="2:65" s="6" customFormat="1" ht="16.5" customHeight="1" x14ac:dyDescent="0.3">
      <c r="B213" s="23"/>
      <c r="C213" s="24"/>
      <c r="D213" s="157" t="s">
        <v>159</v>
      </c>
      <c r="E213" s="24"/>
      <c r="F213" s="158" t="s">
        <v>1614</v>
      </c>
      <c r="G213" s="24"/>
      <c r="H213" s="24"/>
      <c r="J213" s="24"/>
      <c r="K213" s="24"/>
      <c r="L213" s="43"/>
      <c r="M213" s="56"/>
      <c r="N213" s="24"/>
      <c r="O213" s="24"/>
      <c r="P213" s="24"/>
      <c r="Q213" s="24"/>
      <c r="R213" s="24"/>
      <c r="S213" s="24"/>
      <c r="T213" s="57"/>
      <c r="AT213" s="6" t="s">
        <v>159</v>
      </c>
      <c r="AU213" s="6" t="s">
        <v>80</v>
      </c>
    </row>
    <row r="214" spans="2:65" s="6" customFormat="1" ht="15.75" customHeight="1" x14ac:dyDescent="0.3">
      <c r="B214" s="23"/>
      <c r="C214" s="145" t="s">
        <v>80</v>
      </c>
      <c r="D214" s="145" t="s">
        <v>154</v>
      </c>
      <c r="E214" s="146" t="s">
        <v>1259</v>
      </c>
      <c r="F214" s="147" t="s">
        <v>1260</v>
      </c>
      <c r="G214" s="148" t="s">
        <v>510</v>
      </c>
      <c r="H214" s="179"/>
      <c r="I214" s="150"/>
      <c r="J214" s="151">
        <f>ROUND($I$214*$H$214,2)</f>
        <v>0</v>
      </c>
      <c r="K214" s="147"/>
      <c r="L214" s="43"/>
      <c r="M214" s="152"/>
      <c r="N214" s="153" t="s">
        <v>43</v>
      </c>
      <c r="O214" s="24"/>
      <c r="P214" s="154">
        <f>$O$214*$H$214</f>
        <v>0</v>
      </c>
      <c r="Q214" s="154">
        <v>0</v>
      </c>
      <c r="R214" s="154">
        <f>$Q$214*$H$214</f>
        <v>0</v>
      </c>
      <c r="S214" s="154">
        <v>0</v>
      </c>
      <c r="T214" s="155">
        <f>$S$214*$H$214</f>
        <v>0</v>
      </c>
      <c r="AR214" s="89" t="s">
        <v>158</v>
      </c>
      <c r="AT214" s="89" t="s">
        <v>154</v>
      </c>
      <c r="AU214" s="89" t="s">
        <v>80</v>
      </c>
      <c r="AY214" s="6" t="s">
        <v>149</v>
      </c>
      <c r="BE214" s="156">
        <f>IF($N$214="základní",$J$214,0)</f>
        <v>0</v>
      </c>
      <c r="BF214" s="156">
        <f>IF($N$214="snížená",$J$214,0)</f>
        <v>0</v>
      </c>
      <c r="BG214" s="156">
        <f>IF($N$214="zákl. přenesená",$J$214,0)</f>
        <v>0</v>
      </c>
      <c r="BH214" s="156">
        <f>IF($N$214="sníž. přenesená",$J$214,0)</f>
        <v>0</v>
      </c>
      <c r="BI214" s="156">
        <f>IF($N$214="nulová",$J$214,0)</f>
        <v>0</v>
      </c>
      <c r="BJ214" s="89" t="s">
        <v>21</v>
      </c>
      <c r="BK214" s="156">
        <f>ROUND($I$214*$H$214,2)</f>
        <v>0</v>
      </c>
      <c r="BL214" s="89" t="s">
        <v>158</v>
      </c>
      <c r="BM214" s="89" t="s">
        <v>347</v>
      </c>
    </row>
    <row r="215" spans="2:65" s="6" customFormat="1" ht="16.5" customHeight="1" x14ac:dyDescent="0.3">
      <c r="B215" s="23"/>
      <c r="C215" s="24"/>
      <c r="D215" s="157" t="s">
        <v>159</v>
      </c>
      <c r="E215" s="24"/>
      <c r="F215" s="158" t="s">
        <v>1260</v>
      </c>
      <c r="G215" s="24"/>
      <c r="H215" s="24"/>
      <c r="J215" s="24"/>
      <c r="K215" s="24"/>
      <c r="L215" s="43"/>
      <c r="M215" s="56"/>
      <c r="N215" s="24"/>
      <c r="O215" s="24"/>
      <c r="P215" s="24"/>
      <c r="Q215" s="24"/>
      <c r="R215" s="24"/>
      <c r="S215" s="24"/>
      <c r="T215" s="57"/>
      <c r="AT215" s="6" t="s">
        <v>159</v>
      </c>
      <c r="AU215" s="6" t="s">
        <v>80</v>
      </c>
    </row>
    <row r="216" spans="2:65" s="132" customFormat="1" ht="30.75" customHeight="1" x14ac:dyDescent="0.3">
      <c r="B216" s="133"/>
      <c r="C216" s="134"/>
      <c r="D216" s="134" t="s">
        <v>71</v>
      </c>
      <c r="E216" s="143" t="s">
        <v>268</v>
      </c>
      <c r="F216" s="143" t="s">
        <v>1261</v>
      </c>
      <c r="G216" s="134"/>
      <c r="H216" s="134"/>
      <c r="J216" s="144">
        <f>$BK$216</f>
        <v>0</v>
      </c>
      <c r="K216" s="134"/>
      <c r="L216" s="137"/>
      <c r="M216" s="138"/>
      <c r="N216" s="134"/>
      <c r="O216" s="134"/>
      <c r="P216" s="139">
        <f>SUM($P$217:$P$238)</f>
        <v>0</v>
      </c>
      <c r="Q216" s="134"/>
      <c r="R216" s="139">
        <f>SUM($R$217:$R$238)</f>
        <v>0</v>
      </c>
      <c r="S216" s="134"/>
      <c r="T216" s="140">
        <f>SUM($T$217:$T$238)</f>
        <v>0</v>
      </c>
      <c r="AR216" s="141" t="s">
        <v>21</v>
      </c>
      <c r="AT216" s="141" t="s">
        <v>71</v>
      </c>
      <c r="AU216" s="141" t="s">
        <v>21</v>
      </c>
      <c r="AY216" s="141" t="s">
        <v>149</v>
      </c>
      <c r="BK216" s="142">
        <f>SUM($BK$217:$BK$238)</f>
        <v>0</v>
      </c>
    </row>
    <row r="217" spans="2:65" s="6" customFormat="1" ht="15.75" customHeight="1" x14ac:dyDescent="0.3">
      <c r="B217" s="23"/>
      <c r="C217" s="145" t="s">
        <v>21</v>
      </c>
      <c r="D217" s="145" t="s">
        <v>154</v>
      </c>
      <c r="E217" s="146" t="s">
        <v>1615</v>
      </c>
      <c r="F217" s="147" t="s">
        <v>1616</v>
      </c>
      <c r="G217" s="148" t="s">
        <v>157</v>
      </c>
      <c r="H217" s="149">
        <v>1</v>
      </c>
      <c r="I217" s="150"/>
      <c r="J217" s="151">
        <f>ROUND($I$217*$H$217,2)</f>
        <v>0</v>
      </c>
      <c r="K217" s="147"/>
      <c r="L217" s="43"/>
      <c r="M217" s="152"/>
      <c r="N217" s="153" t="s">
        <v>43</v>
      </c>
      <c r="O217" s="24"/>
      <c r="P217" s="154">
        <f>$O$217*$H$217</f>
        <v>0</v>
      </c>
      <c r="Q217" s="154">
        <v>0</v>
      </c>
      <c r="R217" s="154">
        <f>$Q$217*$H$217</f>
        <v>0</v>
      </c>
      <c r="S217" s="154">
        <v>0</v>
      </c>
      <c r="T217" s="155">
        <f>$S$217*$H$217</f>
        <v>0</v>
      </c>
      <c r="AR217" s="89" t="s">
        <v>158</v>
      </c>
      <c r="AT217" s="89" t="s">
        <v>154</v>
      </c>
      <c r="AU217" s="89" t="s">
        <v>80</v>
      </c>
      <c r="AY217" s="6" t="s">
        <v>149</v>
      </c>
      <c r="BE217" s="156">
        <f>IF($N$217="základní",$J$217,0)</f>
        <v>0</v>
      </c>
      <c r="BF217" s="156">
        <f>IF($N$217="snížená",$J$217,0)</f>
        <v>0</v>
      </c>
      <c r="BG217" s="156">
        <f>IF($N$217="zákl. přenesená",$J$217,0)</f>
        <v>0</v>
      </c>
      <c r="BH217" s="156">
        <f>IF($N$217="sníž. přenesená",$J$217,0)</f>
        <v>0</v>
      </c>
      <c r="BI217" s="156">
        <f>IF($N$217="nulová",$J$217,0)</f>
        <v>0</v>
      </c>
      <c r="BJ217" s="89" t="s">
        <v>21</v>
      </c>
      <c r="BK217" s="156">
        <f>ROUND($I$217*$H$217,2)</f>
        <v>0</v>
      </c>
      <c r="BL217" s="89" t="s">
        <v>158</v>
      </c>
      <c r="BM217" s="89" t="s">
        <v>350</v>
      </c>
    </row>
    <row r="218" spans="2:65" s="6" customFormat="1" ht="16.5" customHeight="1" x14ac:dyDescent="0.3">
      <c r="B218" s="23"/>
      <c r="C218" s="24"/>
      <c r="D218" s="157" t="s">
        <v>159</v>
      </c>
      <c r="E218" s="24"/>
      <c r="F218" s="158" t="s">
        <v>1616</v>
      </c>
      <c r="G218" s="24"/>
      <c r="H218" s="24"/>
      <c r="J218" s="24"/>
      <c r="K218" s="24"/>
      <c r="L218" s="43"/>
      <c r="M218" s="56"/>
      <c r="N218" s="24"/>
      <c r="O218" s="24"/>
      <c r="P218" s="24"/>
      <c r="Q218" s="24"/>
      <c r="R218" s="24"/>
      <c r="S218" s="24"/>
      <c r="T218" s="57"/>
      <c r="AT218" s="6" t="s">
        <v>159</v>
      </c>
      <c r="AU218" s="6" t="s">
        <v>80</v>
      </c>
    </row>
    <row r="219" spans="2:65" s="6" customFormat="1" ht="15.75" customHeight="1" x14ac:dyDescent="0.3">
      <c r="B219" s="23"/>
      <c r="C219" s="145" t="s">
        <v>80</v>
      </c>
      <c r="D219" s="145" t="s">
        <v>154</v>
      </c>
      <c r="E219" s="146" t="s">
        <v>1617</v>
      </c>
      <c r="F219" s="147" t="s">
        <v>1618</v>
      </c>
      <c r="G219" s="148" t="s">
        <v>157</v>
      </c>
      <c r="H219" s="149">
        <v>1</v>
      </c>
      <c r="I219" s="150"/>
      <c r="J219" s="151">
        <f>ROUND($I$219*$H$219,2)</f>
        <v>0</v>
      </c>
      <c r="K219" s="147"/>
      <c r="L219" s="43"/>
      <c r="M219" s="152"/>
      <c r="N219" s="153" t="s">
        <v>43</v>
      </c>
      <c r="O219" s="24"/>
      <c r="P219" s="154">
        <f>$O$219*$H$219</f>
        <v>0</v>
      </c>
      <c r="Q219" s="154">
        <v>0</v>
      </c>
      <c r="R219" s="154">
        <f>$Q$219*$H$219</f>
        <v>0</v>
      </c>
      <c r="S219" s="154">
        <v>0</v>
      </c>
      <c r="T219" s="155">
        <f>$S$219*$H$219</f>
        <v>0</v>
      </c>
      <c r="AR219" s="89" t="s">
        <v>158</v>
      </c>
      <c r="AT219" s="89" t="s">
        <v>154</v>
      </c>
      <c r="AU219" s="89" t="s">
        <v>80</v>
      </c>
      <c r="AY219" s="6" t="s">
        <v>149</v>
      </c>
      <c r="BE219" s="156">
        <f>IF($N$219="základní",$J$219,0)</f>
        <v>0</v>
      </c>
      <c r="BF219" s="156">
        <f>IF($N$219="snížená",$J$219,0)</f>
        <v>0</v>
      </c>
      <c r="BG219" s="156">
        <f>IF($N$219="zákl. přenesená",$J$219,0)</f>
        <v>0</v>
      </c>
      <c r="BH219" s="156">
        <f>IF($N$219="sníž. přenesená",$J$219,0)</f>
        <v>0</v>
      </c>
      <c r="BI219" s="156">
        <f>IF($N$219="nulová",$J$219,0)</f>
        <v>0</v>
      </c>
      <c r="BJ219" s="89" t="s">
        <v>21</v>
      </c>
      <c r="BK219" s="156">
        <f>ROUND($I$219*$H$219,2)</f>
        <v>0</v>
      </c>
      <c r="BL219" s="89" t="s">
        <v>158</v>
      </c>
      <c r="BM219" s="89" t="s">
        <v>353</v>
      </c>
    </row>
    <row r="220" spans="2:65" s="6" customFormat="1" ht="16.5" customHeight="1" x14ac:dyDescent="0.3">
      <c r="B220" s="23"/>
      <c r="C220" s="24"/>
      <c r="D220" s="157" t="s">
        <v>159</v>
      </c>
      <c r="E220" s="24"/>
      <c r="F220" s="158" t="s">
        <v>1618</v>
      </c>
      <c r="G220" s="24"/>
      <c r="H220" s="24"/>
      <c r="J220" s="24"/>
      <c r="K220" s="24"/>
      <c r="L220" s="43"/>
      <c r="M220" s="56"/>
      <c r="N220" s="24"/>
      <c r="O220" s="24"/>
      <c r="P220" s="24"/>
      <c r="Q220" s="24"/>
      <c r="R220" s="24"/>
      <c r="S220" s="24"/>
      <c r="T220" s="57"/>
      <c r="AT220" s="6" t="s">
        <v>159</v>
      </c>
      <c r="AU220" s="6" t="s">
        <v>80</v>
      </c>
    </row>
    <row r="221" spans="2:65" s="6" customFormat="1" ht="15.75" customHeight="1" x14ac:dyDescent="0.3">
      <c r="B221" s="23"/>
      <c r="C221" s="145" t="s">
        <v>162</v>
      </c>
      <c r="D221" s="145" t="s">
        <v>154</v>
      </c>
      <c r="E221" s="146" t="s">
        <v>1619</v>
      </c>
      <c r="F221" s="147" t="s">
        <v>1620</v>
      </c>
      <c r="G221" s="148" t="s">
        <v>272</v>
      </c>
      <c r="H221" s="149">
        <v>19.55</v>
      </c>
      <c r="I221" s="150"/>
      <c r="J221" s="151">
        <f>ROUND($I$221*$H$221,2)</f>
        <v>0</v>
      </c>
      <c r="K221" s="147"/>
      <c r="L221" s="43"/>
      <c r="M221" s="152"/>
      <c r="N221" s="153" t="s">
        <v>43</v>
      </c>
      <c r="O221" s="24"/>
      <c r="P221" s="154">
        <f>$O$221*$H$221</f>
        <v>0</v>
      </c>
      <c r="Q221" s="154">
        <v>0</v>
      </c>
      <c r="R221" s="154">
        <f>$Q$221*$H$221</f>
        <v>0</v>
      </c>
      <c r="S221" s="154">
        <v>0</v>
      </c>
      <c r="T221" s="155">
        <f>$S$221*$H$221</f>
        <v>0</v>
      </c>
      <c r="AR221" s="89" t="s">
        <v>158</v>
      </c>
      <c r="AT221" s="89" t="s">
        <v>154</v>
      </c>
      <c r="AU221" s="89" t="s">
        <v>80</v>
      </c>
      <c r="AY221" s="6" t="s">
        <v>149</v>
      </c>
      <c r="BE221" s="156">
        <f>IF($N$221="základní",$J$221,0)</f>
        <v>0</v>
      </c>
      <c r="BF221" s="156">
        <f>IF($N$221="snížená",$J$221,0)</f>
        <v>0</v>
      </c>
      <c r="BG221" s="156">
        <f>IF($N$221="zákl. přenesená",$J$221,0)</f>
        <v>0</v>
      </c>
      <c r="BH221" s="156">
        <f>IF($N$221="sníž. přenesená",$J$221,0)</f>
        <v>0</v>
      </c>
      <c r="BI221" s="156">
        <f>IF($N$221="nulová",$J$221,0)</f>
        <v>0</v>
      </c>
      <c r="BJ221" s="89" t="s">
        <v>21</v>
      </c>
      <c r="BK221" s="156">
        <f>ROUND($I$221*$H$221,2)</f>
        <v>0</v>
      </c>
      <c r="BL221" s="89" t="s">
        <v>158</v>
      </c>
      <c r="BM221" s="89" t="s">
        <v>356</v>
      </c>
    </row>
    <row r="222" spans="2:65" s="6" customFormat="1" ht="16.5" customHeight="1" x14ac:dyDescent="0.3">
      <c r="B222" s="23"/>
      <c r="C222" s="24"/>
      <c r="D222" s="157" t="s">
        <v>159</v>
      </c>
      <c r="E222" s="24"/>
      <c r="F222" s="158" t="s">
        <v>1620</v>
      </c>
      <c r="G222" s="24"/>
      <c r="H222" s="24"/>
      <c r="J222" s="24"/>
      <c r="K222" s="24"/>
      <c r="L222" s="43"/>
      <c r="M222" s="56"/>
      <c r="N222" s="24"/>
      <c r="O222" s="24"/>
      <c r="P222" s="24"/>
      <c r="Q222" s="24"/>
      <c r="R222" s="24"/>
      <c r="S222" s="24"/>
      <c r="T222" s="57"/>
      <c r="AT222" s="6" t="s">
        <v>159</v>
      </c>
      <c r="AU222" s="6" t="s">
        <v>80</v>
      </c>
    </row>
    <row r="223" spans="2:65" s="6" customFormat="1" ht="15.75" customHeight="1" x14ac:dyDescent="0.3">
      <c r="B223" s="23"/>
      <c r="C223" s="145" t="s">
        <v>158</v>
      </c>
      <c r="D223" s="145" t="s">
        <v>154</v>
      </c>
      <c r="E223" s="146" t="s">
        <v>1621</v>
      </c>
      <c r="F223" s="147" t="s">
        <v>1622</v>
      </c>
      <c r="G223" s="148" t="s">
        <v>272</v>
      </c>
      <c r="H223" s="149">
        <v>71.875</v>
      </c>
      <c r="I223" s="150"/>
      <c r="J223" s="151">
        <f>ROUND($I$223*$H$223,2)</f>
        <v>0</v>
      </c>
      <c r="K223" s="147"/>
      <c r="L223" s="43"/>
      <c r="M223" s="152"/>
      <c r="N223" s="153" t="s">
        <v>43</v>
      </c>
      <c r="O223" s="24"/>
      <c r="P223" s="154">
        <f>$O$223*$H$223</f>
        <v>0</v>
      </c>
      <c r="Q223" s="154">
        <v>0</v>
      </c>
      <c r="R223" s="154">
        <f>$Q$223*$H$223</f>
        <v>0</v>
      </c>
      <c r="S223" s="154">
        <v>0</v>
      </c>
      <c r="T223" s="155">
        <f>$S$223*$H$223</f>
        <v>0</v>
      </c>
      <c r="AR223" s="89" t="s">
        <v>158</v>
      </c>
      <c r="AT223" s="89" t="s">
        <v>154</v>
      </c>
      <c r="AU223" s="89" t="s">
        <v>80</v>
      </c>
      <c r="AY223" s="6" t="s">
        <v>149</v>
      </c>
      <c r="BE223" s="156">
        <f>IF($N$223="základní",$J$223,0)</f>
        <v>0</v>
      </c>
      <c r="BF223" s="156">
        <f>IF($N$223="snížená",$J$223,0)</f>
        <v>0</v>
      </c>
      <c r="BG223" s="156">
        <f>IF($N$223="zákl. přenesená",$J$223,0)</f>
        <v>0</v>
      </c>
      <c r="BH223" s="156">
        <f>IF($N$223="sníž. přenesená",$J$223,0)</f>
        <v>0</v>
      </c>
      <c r="BI223" s="156">
        <f>IF($N$223="nulová",$J$223,0)</f>
        <v>0</v>
      </c>
      <c r="BJ223" s="89" t="s">
        <v>21</v>
      </c>
      <c r="BK223" s="156">
        <f>ROUND($I$223*$H$223,2)</f>
        <v>0</v>
      </c>
      <c r="BL223" s="89" t="s">
        <v>158</v>
      </c>
      <c r="BM223" s="89" t="s">
        <v>359</v>
      </c>
    </row>
    <row r="224" spans="2:65" s="6" customFormat="1" ht="16.5" customHeight="1" x14ac:dyDescent="0.3">
      <c r="B224" s="23"/>
      <c r="C224" s="24"/>
      <c r="D224" s="157" t="s">
        <v>159</v>
      </c>
      <c r="E224" s="24"/>
      <c r="F224" s="158" t="s">
        <v>1622</v>
      </c>
      <c r="G224" s="24"/>
      <c r="H224" s="24"/>
      <c r="J224" s="24"/>
      <c r="K224" s="24"/>
      <c r="L224" s="43"/>
      <c r="M224" s="56"/>
      <c r="N224" s="24"/>
      <c r="O224" s="24"/>
      <c r="P224" s="24"/>
      <c r="Q224" s="24"/>
      <c r="R224" s="24"/>
      <c r="S224" s="24"/>
      <c r="T224" s="57"/>
      <c r="AT224" s="6" t="s">
        <v>159</v>
      </c>
      <c r="AU224" s="6" t="s">
        <v>80</v>
      </c>
    </row>
    <row r="225" spans="2:65" s="6" customFormat="1" ht="15.75" customHeight="1" x14ac:dyDescent="0.3">
      <c r="B225" s="23"/>
      <c r="C225" s="145" t="s">
        <v>168</v>
      </c>
      <c r="D225" s="145" t="s">
        <v>154</v>
      </c>
      <c r="E225" s="146" t="s">
        <v>1623</v>
      </c>
      <c r="F225" s="147" t="s">
        <v>1624</v>
      </c>
      <c r="G225" s="148" t="s">
        <v>272</v>
      </c>
      <c r="H225" s="149">
        <v>110.97499999999999</v>
      </c>
      <c r="I225" s="150"/>
      <c r="J225" s="151">
        <f>ROUND($I$225*$H$225,2)</f>
        <v>0</v>
      </c>
      <c r="K225" s="147"/>
      <c r="L225" s="43"/>
      <c r="M225" s="152"/>
      <c r="N225" s="153" t="s">
        <v>43</v>
      </c>
      <c r="O225" s="24"/>
      <c r="P225" s="154">
        <f>$O$225*$H$225</f>
        <v>0</v>
      </c>
      <c r="Q225" s="154">
        <v>0</v>
      </c>
      <c r="R225" s="154">
        <f>$Q$225*$H$225</f>
        <v>0</v>
      </c>
      <c r="S225" s="154">
        <v>0</v>
      </c>
      <c r="T225" s="155">
        <f>$S$225*$H$225</f>
        <v>0</v>
      </c>
      <c r="AR225" s="89" t="s">
        <v>158</v>
      </c>
      <c r="AT225" s="89" t="s">
        <v>154</v>
      </c>
      <c r="AU225" s="89" t="s">
        <v>80</v>
      </c>
      <c r="AY225" s="6" t="s">
        <v>149</v>
      </c>
      <c r="BE225" s="156">
        <f>IF($N$225="základní",$J$225,0)</f>
        <v>0</v>
      </c>
      <c r="BF225" s="156">
        <f>IF($N$225="snížená",$J$225,0)</f>
        <v>0</v>
      </c>
      <c r="BG225" s="156">
        <f>IF($N$225="zákl. přenesená",$J$225,0)</f>
        <v>0</v>
      </c>
      <c r="BH225" s="156">
        <f>IF($N$225="sníž. přenesená",$J$225,0)</f>
        <v>0</v>
      </c>
      <c r="BI225" s="156">
        <f>IF($N$225="nulová",$J$225,0)</f>
        <v>0</v>
      </c>
      <c r="BJ225" s="89" t="s">
        <v>21</v>
      </c>
      <c r="BK225" s="156">
        <f>ROUND($I$225*$H$225,2)</f>
        <v>0</v>
      </c>
      <c r="BL225" s="89" t="s">
        <v>158</v>
      </c>
      <c r="BM225" s="89" t="s">
        <v>362</v>
      </c>
    </row>
    <row r="226" spans="2:65" s="6" customFormat="1" ht="16.5" customHeight="1" x14ac:dyDescent="0.3">
      <c r="B226" s="23"/>
      <c r="C226" s="24"/>
      <c r="D226" s="157" t="s">
        <v>159</v>
      </c>
      <c r="E226" s="24"/>
      <c r="F226" s="158" t="s">
        <v>1624</v>
      </c>
      <c r="G226" s="24"/>
      <c r="H226" s="24"/>
      <c r="J226" s="24"/>
      <c r="K226" s="24"/>
      <c r="L226" s="43"/>
      <c r="M226" s="56"/>
      <c r="N226" s="24"/>
      <c r="O226" s="24"/>
      <c r="P226" s="24"/>
      <c r="Q226" s="24"/>
      <c r="R226" s="24"/>
      <c r="S226" s="24"/>
      <c r="T226" s="57"/>
      <c r="AT226" s="6" t="s">
        <v>159</v>
      </c>
      <c r="AU226" s="6" t="s">
        <v>80</v>
      </c>
    </row>
    <row r="227" spans="2:65" s="6" customFormat="1" ht="15.75" customHeight="1" x14ac:dyDescent="0.3">
      <c r="B227" s="23"/>
      <c r="C227" s="145" t="s">
        <v>171</v>
      </c>
      <c r="D227" s="145" t="s">
        <v>154</v>
      </c>
      <c r="E227" s="146" t="s">
        <v>1266</v>
      </c>
      <c r="F227" s="147" t="s">
        <v>1267</v>
      </c>
      <c r="G227" s="148" t="s">
        <v>272</v>
      </c>
      <c r="H227" s="149">
        <v>176</v>
      </c>
      <c r="I227" s="150"/>
      <c r="J227" s="151">
        <f>ROUND($I$227*$H$227,2)</f>
        <v>0</v>
      </c>
      <c r="K227" s="147"/>
      <c r="L227" s="43"/>
      <c r="M227" s="152"/>
      <c r="N227" s="153" t="s">
        <v>43</v>
      </c>
      <c r="O227" s="24"/>
      <c r="P227" s="154">
        <f>$O$227*$H$227</f>
        <v>0</v>
      </c>
      <c r="Q227" s="154">
        <v>0</v>
      </c>
      <c r="R227" s="154">
        <f>$Q$227*$H$227</f>
        <v>0</v>
      </c>
      <c r="S227" s="154">
        <v>0</v>
      </c>
      <c r="T227" s="155">
        <f>$S$227*$H$227</f>
        <v>0</v>
      </c>
      <c r="AR227" s="89" t="s">
        <v>158</v>
      </c>
      <c r="AT227" s="89" t="s">
        <v>154</v>
      </c>
      <c r="AU227" s="89" t="s">
        <v>80</v>
      </c>
      <c r="AY227" s="6" t="s">
        <v>149</v>
      </c>
      <c r="BE227" s="156">
        <f>IF($N$227="základní",$J$227,0)</f>
        <v>0</v>
      </c>
      <c r="BF227" s="156">
        <f>IF($N$227="snížená",$J$227,0)</f>
        <v>0</v>
      </c>
      <c r="BG227" s="156">
        <f>IF($N$227="zákl. přenesená",$J$227,0)</f>
        <v>0</v>
      </c>
      <c r="BH227" s="156">
        <f>IF($N$227="sníž. přenesená",$J$227,0)</f>
        <v>0</v>
      </c>
      <c r="BI227" s="156">
        <f>IF($N$227="nulová",$J$227,0)</f>
        <v>0</v>
      </c>
      <c r="BJ227" s="89" t="s">
        <v>21</v>
      </c>
      <c r="BK227" s="156">
        <f>ROUND($I$227*$H$227,2)</f>
        <v>0</v>
      </c>
      <c r="BL227" s="89" t="s">
        <v>158</v>
      </c>
      <c r="BM227" s="89" t="s">
        <v>365</v>
      </c>
    </row>
    <row r="228" spans="2:65" s="6" customFormat="1" ht="16.5" customHeight="1" x14ac:dyDescent="0.3">
      <c r="B228" s="23"/>
      <c r="C228" s="24"/>
      <c r="D228" s="157" t="s">
        <v>159</v>
      </c>
      <c r="E228" s="24"/>
      <c r="F228" s="158" t="s">
        <v>1267</v>
      </c>
      <c r="G228" s="24"/>
      <c r="H228" s="24"/>
      <c r="J228" s="24"/>
      <c r="K228" s="24"/>
      <c r="L228" s="43"/>
      <c r="M228" s="56"/>
      <c r="N228" s="24"/>
      <c r="O228" s="24"/>
      <c r="P228" s="24"/>
      <c r="Q228" s="24"/>
      <c r="R228" s="24"/>
      <c r="S228" s="24"/>
      <c r="T228" s="57"/>
      <c r="AT228" s="6" t="s">
        <v>159</v>
      </c>
      <c r="AU228" s="6" t="s">
        <v>80</v>
      </c>
    </row>
    <row r="229" spans="2:65" s="6" customFormat="1" ht="15.75" customHeight="1" x14ac:dyDescent="0.3">
      <c r="B229" s="23"/>
      <c r="C229" s="145" t="s">
        <v>174</v>
      </c>
      <c r="D229" s="145" t="s">
        <v>154</v>
      </c>
      <c r="E229" s="146" t="s">
        <v>1625</v>
      </c>
      <c r="F229" s="147" t="s">
        <v>1626</v>
      </c>
      <c r="G229" s="148" t="s">
        <v>272</v>
      </c>
      <c r="H229" s="149">
        <v>176</v>
      </c>
      <c r="I229" s="150"/>
      <c r="J229" s="151">
        <f>ROUND($I$229*$H$229,2)</f>
        <v>0</v>
      </c>
      <c r="K229" s="147"/>
      <c r="L229" s="43"/>
      <c r="M229" s="152"/>
      <c r="N229" s="153" t="s">
        <v>43</v>
      </c>
      <c r="O229" s="24"/>
      <c r="P229" s="154">
        <f>$O$229*$H$229</f>
        <v>0</v>
      </c>
      <c r="Q229" s="154">
        <v>0</v>
      </c>
      <c r="R229" s="154">
        <f>$Q$229*$H$229</f>
        <v>0</v>
      </c>
      <c r="S229" s="154">
        <v>0</v>
      </c>
      <c r="T229" s="155">
        <f>$S$229*$H$229</f>
        <v>0</v>
      </c>
      <c r="AR229" s="89" t="s">
        <v>158</v>
      </c>
      <c r="AT229" s="89" t="s">
        <v>154</v>
      </c>
      <c r="AU229" s="89" t="s">
        <v>80</v>
      </c>
      <c r="AY229" s="6" t="s">
        <v>149</v>
      </c>
      <c r="BE229" s="156">
        <f>IF($N$229="základní",$J$229,0)</f>
        <v>0</v>
      </c>
      <c r="BF229" s="156">
        <f>IF($N$229="snížená",$J$229,0)</f>
        <v>0</v>
      </c>
      <c r="BG229" s="156">
        <f>IF($N$229="zákl. přenesená",$J$229,0)</f>
        <v>0</v>
      </c>
      <c r="BH229" s="156">
        <f>IF($N$229="sníž. přenesená",$J$229,0)</f>
        <v>0</v>
      </c>
      <c r="BI229" s="156">
        <f>IF($N$229="nulová",$J$229,0)</f>
        <v>0</v>
      </c>
      <c r="BJ229" s="89" t="s">
        <v>21</v>
      </c>
      <c r="BK229" s="156">
        <f>ROUND($I$229*$H$229,2)</f>
        <v>0</v>
      </c>
      <c r="BL229" s="89" t="s">
        <v>158</v>
      </c>
      <c r="BM229" s="89" t="s">
        <v>368</v>
      </c>
    </row>
    <row r="230" spans="2:65" s="6" customFormat="1" ht="16.5" customHeight="1" x14ac:dyDescent="0.3">
      <c r="B230" s="23"/>
      <c r="C230" s="24"/>
      <c r="D230" s="157" t="s">
        <v>159</v>
      </c>
      <c r="E230" s="24"/>
      <c r="F230" s="158" t="s">
        <v>1626</v>
      </c>
      <c r="G230" s="24"/>
      <c r="H230" s="24"/>
      <c r="J230" s="24"/>
      <c r="K230" s="24"/>
      <c r="L230" s="43"/>
      <c r="M230" s="56"/>
      <c r="N230" s="24"/>
      <c r="O230" s="24"/>
      <c r="P230" s="24"/>
      <c r="Q230" s="24"/>
      <c r="R230" s="24"/>
      <c r="S230" s="24"/>
      <c r="T230" s="57"/>
      <c r="AT230" s="6" t="s">
        <v>159</v>
      </c>
      <c r="AU230" s="6" t="s">
        <v>80</v>
      </c>
    </row>
    <row r="231" spans="2:65" s="6" customFormat="1" ht="15.75" customHeight="1" x14ac:dyDescent="0.3">
      <c r="B231" s="23"/>
      <c r="C231" s="145" t="s">
        <v>177</v>
      </c>
      <c r="D231" s="145" t="s">
        <v>154</v>
      </c>
      <c r="E231" s="146" t="s">
        <v>1627</v>
      </c>
      <c r="F231" s="147" t="s">
        <v>1628</v>
      </c>
      <c r="G231" s="148" t="s">
        <v>272</v>
      </c>
      <c r="H231" s="149">
        <v>12</v>
      </c>
      <c r="I231" s="150"/>
      <c r="J231" s="151">
        <f>ROUND($I$231*$H$231,2)</f>
        <v>0</v>
      </c>
      <c r="K231" s="147"/>
      <c r="L231" s="43"/>
      <c r="M231" s="152"/>
      <c r="N231" s="153" t="s">
        <v>43</v>
      </c>
      <c r="O231" s="24"/>
      <c r="P231" s="154">
        <f>$O$231*$H$231</f>
        <v>0</v>
      </c>
      <c r="Q231" s="154">
        <v>0</v>
      </c>
      <c r="R231" s="154">
        <f>$Q$231*$H$231</f>
        <v>0</v>
      </c>
      <c r="S231" s="154">
        <v>0</v>
      </c>
      <c r="T231" s="155">
        <f>$S$231*$H$231</f>
        <v>0</v>
      </c>
      <c r="AR231" s="89" t="s">
        <v>158</v>
      </c>
      <c r="AT231" s="89" t="s">
        <v>154</v>
      </c>
      <c r="AU231" s="89" t="s">
        <v>80</v>
      </c>
      <c r="AY231" s="6" t="s">
        <v>149</v>
      </c>
      <c r="BE231" s="156">
        <f>IF($N$231="základní",$J$231,0)</f>
        <v>0</v>
      </c>
      <c r="BF231" s="156">
        <f>IF($N$231="snížená",$J$231,0)</f>
        <v>0</v>
      </c>
      <c r="BG231" s="156">
        <f>IF($N$231="zákl. přenesená",$J$231,0)</f>
        <v>0</v>
      </c>
      <c r="BH231" s="156">
        <f>IF($N$231="sníž. přenesená",$J$231,0)</f>
        <v>0</v>
      </c>
      <c r="BI231" s="156">
        <f>IF($N$231="nulová",$J$231,0)</f>
        <v>0</v>
      </c>
      <c r="BJ231" s="89" t="s">
        <v>21</v>
      </c>
      <c r="BK231" s="156">
        <f>ROUND($I$231*$H$231,2)</f>
        <v>0</v>
      </c>
      <c r="BL231" s="89" t="s">
        <v>158</v>
      </c>
      <c r="BM231" s="89" t="s">
        <v>371</v>
      </c>
    </row>
    <row r="232" spans="2:65" s="6" customFormat="1" ht="16.5" customHeight="1" x14ac:dyDescent="0.3">
      <c r="B232" s="23"/>
      <c r="C232" s="24"/>
      <c r="D232" s="157" t="s">
        <v>159</v>
      </c>
      <c r="E232" s="24"/>
      <c r="F232" s="158" t="s">
        <v>1628</v>
      </c>
      <c r="G232" s="24"/>
      <c r="H232" s="24"/>
      <c r="J232" s="24"/>
      <c r="K232" s="24"/>
      <c r="L232" s="43"/>
      <c r="M232" s="56"/>
      <c r="N232" s="24"/>
      <c r="O232" s="24"/>
      <c r="P232" s="24"/>
      <c r="Q232" s="24"/>
      <c r="R232" s="24"/>
      <c r="S232" s="24"/>
      <c r="T232" s="57"/>
      <c r="AT232" s="6" t="s">
        <v>159</v>
      </c>
      <c r="AU232" s="6" t="s">
        <v>80</v>
      </c>
    </row>
    <row r="233" spans="2:65" s="6" customFormat="1" ht="15.75" customHeight="1" x14ac:dyDescent="0.3">
      <c r="B233" s="23"/>
      <c r="C233" s="145" t="s">
        <v>180</v>
      </c>
      <c r="D233" s="145" t="s">
        <v>154</v>
      </c>
      <c r="E233" s="146" t="s">
        <v>1629</v>
      </c>
      <c r="F233" s="147" t="s">
        <v>1630</v>
      </c>
      <c r="G233" s="148" t="s">
        <v>272</v>
      </c>
      <c r="H233" s="149">
        <v>55</v>
      </c>
      <c r="I233" s="150"/>
      <c r="J233" s="151">
        <f>ROUND($I$233*$H$233,2)</f>
        <v>0</v>
      </c>
      <c r="K233" s="147"/>
      <c r="L233" s="43"/>
      <c r="M233" s="152"/>
      <c r="N233" s="153" t="s">
        <v>43</v>
      </c>
      <c r="O233" s="24"/>
      <c r="P233" s="154">
        <f>$O$233*$H$233</f>
        <v>0</v>
      </c>
      <c r="Q233" s="154">
        <v>0</v>
      </c>
      <c r="R233" s="154">
        <f>$Q$233*$H$233</f>
        <v>0</v>
      </c>
      <c r="S233" s="154">
        <v>0</v>
      </c>
      <c r="T233" s="155">
        <f>$S$233*$H$233</f>
        <v>0</v>
      </c>
      <c r="AR233" s="89" t="s">
        <v>158</v>
      </c>
      <c r="AT233" s="89" t="s">
        <v>154</v>
      </c>
      <c r="AU233" s="89" t="s">
        <v>80</v>
      </c>
      <c r="AY233" s="6" t="s">
        <v>149</v>
      </c>
      <c r="BE233" s="156">
        <f>IF($N$233="základní",$J$233,0)</f>
        <v>0</v>
      </c>
      <c r="BF233" s="156">
        <f>IF($N$233="snížená",$J$233,0)</f>
        <v>0</v>
      </c>
      <c r="BG233" s="156">
        <f>IF($N$233="zákl. přenesená",$J$233,0)</f>
        <v>0</v>
      </c>
      <c r="BH233" s="156">
        <f>IF($N$233="sníž. přenesená",$J$233,0)</f>
        <v>0</v>
      </c>
      <c r="BI233" s="156">
        <f>IF($N$233="nulová",$J$233,0)</f>
        <v>0</v>
      </c>
      <c r="BJ233" s="89" t="s">
        <v>21</v>
      </c>
      <c r="BK233" s="156">
        <f>ROUND($I$233*$H$233,2)</f>
        <v>0</v>
      </c>
      <c r="BL233" s="89" t="s">
        <v>158</v>
      </c>
      <c r="BM233" s="89" t="s">
        <v>374</v>
      </c>
    </row>
    <row r="234" spans="2:65" s="6" customFormat="1" ht="16.5" customHeight="1" x14ac:dyDescent="0.3">
      <c r="B234" s="23"/>
      <c r="C234" s="24"/>
      <c r="D234" s="157" t="s">
        <v>159</v>
      </c>
      <c r="E234" s="24"/>
      <c r="F234" s="158" t="s">
        <v>1630</v>
      </c>
      <c r="G234" s="24"/>
      <c r="H234" s="24"/>
      <c r="J234" s="24"/>
      <c r="K234" s="24"/>
      <c r="L234" s="43"/>
      <c r="M234" s="56"/>
      <c r="N234" s="24"/>
      <c r="O234" s="24"/>
      <c r="P234" s="24"/>
      <c r="Q234" s="24"/>
      <c r="R234" s="24"/>
      <c r="S234" s="24"/>
      <c r="T234" s="57"/>
      <c r="AT234" s="6" t="s">
        <v>159</v>
      </c>
      <c r="AU234" s="6" t="s">
        <v>80</v>
      </c>
    </row>
    <row r="235" spans="2:65" s="6" customFormat="1" ht="15.75" customHeight="1" x14ac:dyDescent="0.3">
      <c r="B235" s="23"/>
      <c r="C235" s="145" t="s">
        <v>26</v>
      </c>
      <c r="D235" s="145" t="s">
        <v>154</v>
      </c>
      <c r="E235" s="146" t="s">
        <v>1631</v>
      </c>
      <c r="F235" s="147" t="s">
        <v>1632</v>
      </c>
      <c r="G235" s="148" t="s">
        <v>272</v>
      </c>
      <c r="H235" s="149">
        <v>85</v>
      </c>
      <c r="I235" s="150"/>
      <c r="J235" s="151">
        <f>ROUND($I$235*$H$235,2)</f>
        <v>0</v>
      </c>
      <c r="K235" s="147"/>
      <c r="L235" s="43"/>
      <c r="M235" s="152"/>
      <c r="N235" s="153" t="s">
        <v>43</v>
      </c>
      <c r="O235" s="24"/>
      <c r="P235" s="154">
        <f>$O$235*$H$235</f>
        <v>0</v>
      </c>
      <c r="Q235" s="154">
        <v>0</v>
      </c>
      <c r="R235" s="154">
        <f>$Q$235*$H$235</f>
        <v>0</v>
      </c>
      <c r="S235" s="154">
        <v>0</v>
      </c>
      <c r="T235" s="155">
        <f>$S$235*$H$235</f>
        <v>0</v>
      </c>
      <c r="AR235" s="89" t="s">
        <v>158</v>
      </c>
      <c r="AT235" s="89" t="s">
        <v>154</v>
      </c>
      <c r="AU235" s="89" t="s">
        <v>80</v>
      </c>
      <c r="AY235" s="6" t="s">
        <v>149</v>
      </c>
      <c r="BE235" s="156">
        <f>IF($N$235="základní",$J$235,0)</f>
        <v>0</v>
      </c>
      <c r="BF235" s="156">
        <f>IF($N$235="snížená",$J$235,0)</f>
        <v>0</v>
      </c>
      <c r="BG235" s="156">
        <f>IF($N$235="zákl. přenesená",$J$235,0)</f>
        <v>0</v>
      </c>
      <c r="BH235" s="156">
        <f>IF($N$235="sníž. přenesená",$J$235,0)</f>
        <v>0</v>
      </c>
      <c r="BI235" s="156">
        <f>IF($N$235="nulová",$J$235,0)</f>
        <v>0</v>
      </c>
      <c r="BJ235" s="89" t="s">
        <v>21</v>
      </c>
      <c r="BK235" s="156">
        <f>ROUND($I$235*$H$235,2)</f>
        <v>0</v>
      </c>
      <c r="BL235" s="89" t="s">
        <v>158</v>
      </c>
      <c r="BM235" s="89" t="s">
        <v>377</v>
      </c>
    </row>
    <row r="236" spans="2:65" s="6" customFormat="1" ht="16.5" customHeight="1" x14ac:dyDescent="0.3">
      <c r="B236" s="23"/>
      <c r="C236" s="24"/>
      <c r="D236" s="157" t="s">
        <v>159</v>
      </c>
      <c r="E236" s="24"/>
      <c r="F236" s="158" t="s">
        <v>1632</v>
      </c>
      <c r="G236" s="24"/>
      <c r="H236" s="24"/>
      <c r="J236" s="24"/>
      <c r="K236" s="24"/>
      <c r="L236" s="43"/>
      <c r="M236" s="56"/>
      <c r="N236" s="24"/>
      <c r="O236" s="24"/>
      <c r="P236" s="24"/>
      <c r="Q236" s="24"/>
      <c r="R236" s="24"/>
      <c r="S236" s="24"/>
      <c r="T236" s="57"/>
      <c r="AT236" s="6" t="s">
        <v>159</v>
      </c>
      <c r="AU236" s="6" t="s">
        <v>80</v>
      </c>
    </row>
    <row r="237" spans="2:65" s="6" customFormat="1" ht="15.75" customHeight="1" x14ac:dyDescent="0.3">
      <c r="B237" s="23"/>
      <c r="C237" s="145" t="s">
        <v>185</v>
      </c>
      <c r="D237" s="145" t="s">
        <v>154</v>
      </c>
      <c r="E237" s="146" t="s">
        <v>1268</v>
      </c>
      <c r="F237" s="147" t="s">
        <v>1269</v>
      </c>
      <c r="G237" s="148" t="s">
        <v>510</v>
      </c>
      <c r="H237" s="179"/>
      <c r="I237" s="150"/>
      <c r="J237" s="151">
        <f>ROUND($I$237*$H$237,2)</f>
        <v>0</v>
      </c>
      <c r="K237" s="147"/>
      <c r="L237" s="43"/>
      <c r="M237" s="152"/>
      <c r="N237" s="153" t="s">
        <v>43</v>
      </c>
      <c r="O237" s="24"/>
      <c r="P237" s="154">
        <f>$O$237*$H$237</f>
        <v>0</v>
      </c>
      <c r="Q237" s="154">
        <v>0</v>
      </c>
      <c r="R237" s="154">
        <f>$Q$237*$H$237</f>
        <v>0</v>
      </c>
      <c r="S237" s="154">
        <v>0</v>
      </c>
      <c r="T237" s="155">
        <f>$S$237*$H$237</f>
        <v>0</v>
      </c>
      <c r="AR237" s="89" t="s">
        <v>158</v>
      </c>
      <c r="AT237" s="89" t="s">
        <v>154</v>
      </c>
      <c r="AU237" s="89" t="s">
        <v>80</v>
      </c>
      <c r="AY237" s="6" t="s">
        <v>149</v>
      </c>
      <c r="BE237" s="156">
        <f>IF($N$237="základní",$J$237,0)</f>
        <v>0</v>
      </c>
      <c r="BF237" s="156">
        <f>IF($N$237="snížená",$J$237,0)</f>
        <v>0</v>
      </c>
      <c r="BG237" s="156">
        <f>IF($N$237="zákl. přenesená",$J$237,0)</f>
        <v>0</v>
      </c>
      <c r="BH237" s="156">
        <f>IF($N$237="sníž. přenesená",$J$237,0)</f>
        <v>0</v>
      </c>
      <c r="BI237" s="156">
        <f>IF($N$237="nulová",$J$237,0)</f>
        <v>0</v>
      </c>
      <c r="BJ237" s="89" t="s">
        <v>21</v>
      </c>
      <c r="BK237" s="156">
        <f>ROUND($I$237*$H$237,2)</f>
        <v>0</v>
      </c>
      <c r="BL237" s="89" t="s">
        <v>158</v>
      </c>
      <c r="BM237" s="89" t="s">
        <v>380</v>
      </c>
    </row>
    <row r="238" spans="2:65" s="6" customFormat="1" ht="16.5" customHeight="1" x14ac:dyDescent="0.3">
      <c r="B238" s="23"/>
      <c r="C238" s="24"/>
      <c r="D238" s="157" t="s">
        <v>159</v>
      </c>
      <c r="E238" s="24"/>
      <c r="F238" s="158" t="s">
        <v>1269</v>
      </c>
      <c r="G238" s="24"/>
      <c r="H238" s="24"/>
      <c r="J238" s="24"/>
      <c r="K238" s="24"/>
      <c r="L238" s="43"/>
      <c r="M238" s="56"/>
      <c r="N238" s="24"/>
      <c r="O238" s="24"/>
      <c r="P238" s="24"/>
      <c r="Q238" s="24"/>
      <c r="R238" s="24"/>
      <c r="S238" s="24"/>
      <c r="T238" s="57"/>
      <c r="AT238" s="6" t="s">
        <v>159</v>
      </c>
      <c r="AU238" s="6" t="s">
        <v>80</v>
      </c>
    </row>
    <row r="239" spans="2:65" s="132" customFormat="1" ht="30.75" customHeight="1" x14ac:dyDescent="0.3">
      <c r="B239" s="133"/>
      <c r="C239" s="134"/>
      <c r="D239" s="134" t="s">
        <v>71</v>
      </c>
      <c r="E239" s="143" t="s">
        <v>311</v>
      </c>
      <c r="F239" s="143" t="s">
        <v>1270</v>
      </c>
      <c r="G239" s="134"/>
      <c r="H239" s="134"/>
      <c r="J239" s="144">
        <f>$BK$239</f>
        <v>0</v>
      </c>
      <c r="K239" s="134"/>
      <c r="L239" s="137"/>
      <c r="M239" s="138"/>
      <c r="N239" s="134"/>
      <c r="O239" s="134"/>
      <c r="P239" s="139">
        <f>SUM($P$240:$P$263)</f>
        <v>0</v>
      </c>
      <c r="Q239" s="134"/>
      <c r="R239" s="139">
        <f>SUM($R$240:$R$263)</f>
        <v>0</v>
      </c>
      <c r="S239" s="134"/>
      <c r="T239" s="140">
        <f>SUM($T$240:$T$263)</f>
        <v>0</v>
      </c>
      <c r="AR239" s="141" t="s">
        <v>21</v>
      </c>
      <c r="AT239" s="141" t="s">
        <v>71</v>
      </c>
      <c r="AU239" s="141" t="s">
        <v>21</v>
      </c>
      <c r="AY239" s="141" t="s">
        <v>149</v>
      </c>
      <c r="BK239" s="142">
        <f>SUM($BK$240:$BK$263)</f>
        <v>0</v>
      </c>
    </row>
    <row r="240" spans="2:65" s="6" customFormat="1" ht="15.75" customHeight="1" x14ac:dyDescent="0.3">
      <c r="B240" s="23"/>
      <c r="C240" s="145" t="s">
        <v>21</v>
      </c>
      <c r="D240" s="145" t="s">
        <v>154</v>
      </c>
      <c r="E240" s="146" t="s">
        <v>1633</v>
      </c>
      <c r="F240" s="147" t="s">
        <v>1634</v>
      </c>
      <c r="G240" s="148" t="s">
        <v>157</v>
      </c>
      <c r="H240" s="149">
        <v>2</v>
      </c>
      <c r="I240" s="150"/>
      <c r="J240" s="151">
        <f>ROUND($I$240*$H$240,2)</f>
        <v>0</v>
      </c>
      <c r="K240" s="147"/>
      <c r="L240" s="43"/>
      <c r="M240" s="152"/>
      <c r="N240" s="153" t="s">
        <v>43</v>
      </c>
      <c r="O240" s="24"/>
      <c r="P240" s="154">
        <f>$O$240*$H$240</f>
        <v>0</v>
      </c>
      <c r="Q240" s="154">
        <v>0</v>
      </c>
      <c r="R240" s="154">
        <f>$Q$240*$H$240</f>
        <v>0</v>
      </c>
      <c r="S240" s="154">
        <v>0</v>
      </c>
      <c r="T240" s="155">
        <f>$S$240*$H$240</f>
        <v>0</v>
      </c>
      <c r="AR240" s="89" t="s">
        <v>158</v>
      </c>
      <c r="AT240" s="89" t="s">
        <v>154</v>
      </c>
      <c r="AU240" s="89" t="s">
        <v>80</v>
      </c>
      <c r="AY240" s="6" t="s">
        <v>149</v>
      </c>
      <c r="BE240" s="156">
        <f>IF($N$240="základní",$J$240,0)</f>
        <v>0</v>
      </c>
      <c r="BF240" s="156">
        <f>IF($N$240="snížená",$J$240,0)</f>
        <v>0</v>
      </c>
      <c r="BG240" s="156">
        <f>IF($N$240="zákl. přenesená",$J$240,0)</f>
        <v>0</v>
      </c>
      <c r="BH240" s="156">
        <f>IF($N$240="sníž. přenesená",$J$240,0)</f>
        <v>0</v>
      </c>
      <c r="BI240" s="156">
        <f>IF($N$240="nulová",$J$240,0)</f>
        <v>0</v>
      </c>
      <c r="BJ240" s="89" t="s">
        <v>21</v>
      </c>
      <c r="BK240" s="156">
        <f>ROUND($I$240*$H$240,2)</f>
        <v>0</v>
      </c>
      <c r="BL240" s="89" t="s">
        <v>158</v>
      </c>
      <c r="BM240" s="89" t="s">
        <v>383</v>
      </c>
    </row>
    <row r="241" spans="2:65" s="6" customFormat="1" ht="16.5" customHeight="1" x14ac:dyDescent="0.3">
      <c r="B241" s="23"/>
      <c r="C241" s="24"/>
      <c r="D241" s="157" t="s">
        <v>159</v>
      </c>
      <c r="E241" s="24"/>
      <c r="F241" s="158" t="s">
        <v>1634</v>
      </c>
      <c r="G241" s="24"/>
      <c r="H241" s="24"/>
      <c r="J241" s="24"/>
      <c r="K241" s="24"/>
      <c r="L241" s="43"/>
      <c r="M241" s="56"/>
      <c r="N241" s="24"/>
      <c r="O241" s="24"/>
      <c r="P241" s="24"/>
      <c r="Q241" s="24"/>
      <c r="R241" s="24"/>
      <c r="S241" s="24"/>
      <c r="T241" s="57"/>
      <c r="AT241" s="6" t="s">
        <v>159</v>
      </c>
      <c r="AU241" s="6" t="s">
        <v>80</v>
      </c>
    </row>
    <row r="242" spans="2:65" s="6" customFormat="1" ht="15.75" customHeight="1" x14ac:dyDescent="0.3">
      <c r="B242" s="23"/>
      <c r="C242" s="145" t="s">
        <v>80</v>
      </c>
      <c r="D242" s="145" t="s">
        <v>154</v>
      </c>
      <c r="E242" s="146" t="s">
        <v>1635</v>
      </c>
      <c r="F242" s="147" t="s">
        <v>1636</v>
      </c>
      <c r="G242" s="148" t="s">
        <v>157</v>
      </c>
      <c r="H242" s="149">
        <v>2</v>
      </c>
      <c r="I242" s="150"/>
      <c r="J242" s="151">
        <f>ROUND($I$242*$H$242,2)</f>
        <v>0</v>
      </c>
      <c r="K242" s="147"/>
      <c r="L242" s="43"/>
      <c r="M242" s="152"/>
      <c r="N242" s="153" t="s">
        <v>43</v>
      </c>
      <c r="O242" s="24"/>
      <c r="P242" s="154">
        <f>$O$242*$H$242</f>
        <v>0</v>
      </c>
      <c r="Q242" s="154">
        <v>0</v>
      </c>
      <c r="R242" s="154">
        <f>$Q$242*$H$242</f>
        <v>0</v>
      </c>
      <c r="S242" s="154">
        <v>0</v>
      </c>
      <c r="T242" s="155">
        <f>$S$242*$H$242</f>
        <v>0</v>
      </c>
      <c r="AR242" s="89" t="s">
        <v>158</v>
      </c>
      <c r="AT242" s="89" t="s">
        <v>154</v>
      </c>
      <c r="AU242" s="89" t="s">
        <v>80</v>
      </c>
      <c r="AY242" s="6" t="s">
        <v>149</v>
      </c>
      <c r="BE242" s="156">
        <f>IF($N$242="základní",$J$242,0)</f>
        <v>0</v>
      </c>
      <c r="BF242" s="156">
        <f>IF($N$242="snížená",$J$242,0)</f>
        <v>0</v>
      </c>
      <c r="BG242" s="156">
        <f>IF($N$242="zákl. přenesená",$J$242,0)</f>
        <v>0</v>
      </c>
      <c r="BH242" s="156">
        <f>IF($N$242="sníž. přenesená",$J$242,0)</f>
        <v>0</v>
      </c>
      <c r="BI242" s="156">
        <f>IF($N$242="nulová",$J$242,0)</f>
        <v>0</v>
      </c>
      <c r="BJ242" s="89" t="s">
        <v>21</v>
      </c>
      <c r="BK242" s="156">
        <f>ROUND($I$242*$H$242,2)</f>
        <v>0</v>
      </c>
      <c r="BL242" s="89" t="s">
        <v>158</v>
      </c>
      <c r="BM242" s="89" t="s">
        <v>386</v>
      </c>
    </row>
    <row r="243" spans="2:65" s="6" customFormat="1" ht="16.5" customHeight="1" x14ac:dyDescent="0.3">
      <c r="B243" s="23"/>
      <c r="C243" s="24"/>
      <c r="D243" s="157" t="s">
        <v>159</v>
      </c>
      <c r="E243" s="24"/>
      <c r="F243" s="158" t="s">
        <v>1636</v>
      </c>
      <c r="G243" s="24"/>
      <c r="H243" s="24"/>
      <c r="J243" s="24"/>
      <c r="K243" s="24"/>
      <c r="L243" s="43"/>
      <c r="M243" s="56"/>
      <c r="N243" s="24"/>
      <c r="O243" s="24"/>
      <c r="P243" s="24"/>
      <c r="Q243" s="24"/>
      <c r="R243" s="24"/>
      <c r="S243" s="24"/>
      <c r="T243" s="57"/>
      <c r="AT243" s="6" t="s">
        <v>159</v>
      </c>
      <c r="AU243" s="6" t="s">
        <v>80</v>
      </c>
    </row>
    <row r="244" spans="2:65" s="6" customFormat="1" ht="15.75" customHeight="1" x14ac:dyDescent="0.3">
      <c r="B244" s="23"/>
      <c r="C244" s="145" t="s">
        <v>162</v>
      </c>
      <c r="D244" s="145" t="s">
        <v>154</v>
      </c>
      <c r="E244" s="146" t="s">
        <v>1637</v>
      </c>
      <c r="F244" s="147" t="s">
        <v>1638</v>
      </c>
      <c r="G244" s="148" t="s">
        <v>157</v>
      </c>
      <c r="H244" s="149">
        <v>2</v>
      </c>
      <c r="I244" s="150"/>
      <c r="J244" s="151">
        <f>ROUND($I$244*$H$244,2)</f>
        <v>0</v>
      </c>
      <c r="K244" s="147"/>
      <c r="L244" s="43"/>
      <c r="M244" s="152"/>
      <c r="N244" s="153" t="s">
        <v>43</v>
      </c>
      <c r="O244" s="24"/>
      <c r="P244" s="154">
        <f>$O$244*$H$244</f>
        <v>0</v>
      </c>
      <c r="Q244" s="154">
        <v>0</v>
      </c>
      <c r="R244" s="154">
        <f>$Q$244*$H$244</f>
        <v>0</v>
      </c>
      <c r="S244" s="154">
        <v>0</v>
      </c>
      <c r="T244" s="155">
        <f>$S$244*$H$244</f>
        <v>0</v>
      </c>
      <c r="AR244" s="89" t="s">
        <v>158</v>
      </c>
      <c r="AT244" s="89" t="s">
        <v>154</v>
      </c>
      <c r="AU244" s="89" t="s">
        <v>80</v>
      </c>
      <c r="AY244" s="6" t="s">
        <v>149</v>
      </c>
      <c r="BE244" s="156">
        <f>IF($N$244="základní",$J$244,0)</f>
        <v>0</v>
      </c>
      <c r="BF244" s="156">
        <f>IF($N$244="snížená",$J$244,0)</f>
        <v>0</v>
      </c>
      <c r="BG244" s="156">
        <f>IF($N$244="zákl. přenesená",$J$244,0)</f>
        <v>0</v>
      </c>
      <c r="BH244" s="156">
        <f>IF($N$244="sníž. přenesená",$J$244,0)</f>
        <v>0</v>
      </c>
      <c r="BI244" s="156">
        <f>IF($N$244="nulová",$J$244,0)</f>
        <v>0</v>
      </c>
      <c r="BJ244" s="89" t="s">
        <v>21</v>
      </c>
      <c r="BK244" s="156">
        <f>ROUND($I$244*$H$244,2)</f>
        <v>0</v>
      </c>
      <c r="BL244" s="89" t="s">
        <v>158</v>
      </c>
      <c r="BM244" s="89" t="s">
        <v>389</v>
      </c>
    </row>
    <row r="245" spans="2:65" s="6" customFormat="1" ht="16.5" customHeight="1" x14ac:dyDescent="0.3">
      <c r="B245" s="23"/>
      <c r="C245" s="24"/>
      <c r="D245" s="157" t="s">
        <v>159</v>
      </c>
      <c r="E245" s="24"/>
      <c r="F245" s="158" t="s">
        <v>1638</v>
      </c>
      <c r="G245" s="24"/>
      <c r="H245" s="24"/>
      <c r="J245" s="24"/>
      <c r="K245" s="24"/>
      <c r="L245" s="43"/>
      <c r="M245" s="56"/>
      <c r="N245" s="24"/>
      <c r="O245" s="24"/>
      <c r="P245" s="24"/>
      <c r="Q245" s="24"/>
      <c r="R245" s="24"/>
      <c r="S245" s="24"/>
      <c r="T245" s="57"/>
      <c r="AT245" s="6" t="s">
        <v>159</v>
      </c>
      <c r="AU245" s="6" t="s">
        <v>80</v>
      </c>
    </row>
    <row r="246" spans="2:65" s="6" customFormat="1" ht="15.75" customHeight="1" x14ac:dyDescent="0.3">
      <c r="B246" s="23"/>
      <c r="C246" s="145" t="s">
        <v>158</v>
      </c>
      <c r="D246" s="145" t="s">
        <v>154</v>
      </c>
      <c r="E246" s="146" t="s">
        <v>1275</v>
      </c>
      <c r="F246" s="147" t="s">
        <v>1276</v>
      </c>
      <c r="G246" s="148" t="s">
        <v>649</v>
      </c>
      <c r="H246" s="149">
        <v>8.6129999999999995</v>
      </c>
      <c r="I246" s="150"/>
      <c r="J246" s="151">
        <f>ROUND($I$246*$H$246,2)</f>
        <v>0</v>
      </c>
      <c r="K246" s="147"/>
      <c r="L246" s="43"/>
      <c r="M246" s="152"/>
      <c r="N246" s="153" t="s">
        <v>43</v>
      </c>
      <c r="O246" s="24"/>
      <c r="P246" s="154">
        <f>$O$246*$H$246</f>
        <v>0</v>
      </c>
      <c r="Q246" s="154">
        <v>0</v>
      </c>
      <c r="R246" s="154">
        <f>$Q$246*$H$246</f>
        <v>0</v>
      </c>
      <c r="S246" s="154">
        <v>0</v>
      </c>
      <c r="T246" s="155">
        <f>$S$246*$H$246</f>
        <v>0</v>
      </c>
      <c r="AR246" s="89" t="s">
        <v>158</v>
      </c>
      <c r="AT246" s="89" t="s">
        <v>154</v>
      </c>
      <c r="AU246" s="89" t="s">
        <v>80</v>
      </c>
      <c r="AY246" s="6" t="s">
        <v>149</v>
      </c>
      <c r="BE246" s="156">
        <f>IF($N$246="základní",$J$246,0)</f>
        <v>0</v>
      </c>
      <c r="BF246" s="156">
        <f>IF($N$246="snížená",$J$246,0)</f>
        <v>0</v>
      </c>
      <c r="BG246" s="156">
        <f>IF($N$246="zákl. přenesená",$J$246,0)</f>
        <v>0</v>
      </c>
      <c r="BH246" s="156">
        <f>IF($N$246="sníž. přenesená",$J$246,0)</f>
        <v>0</v>
      </c>
      <c r="BI246" s="156">
        <f>IF($N$246="nulová",$J$246,0)</f>
        <v>0</v>
      </c>
      <c r="BJ246" s="89" t="s">
        <v>21</v>
      </c>
      <c r="BK246" s="156">
        <f>ROUND($I$246*$H$246,2)</f>
        <v>0</v>
      </c>
      <c r="BL246" s="89" t="s">
        <v>158</v>
      </c>
      <c r="BM246" s="89" t="s">
        <v>392</v>
      </c>
    </row>
    <row r="247" spans="2:65" s="6" customFormat="1" ht="16.5" customHeight="1" x14ac:dyDescent="0.3">
      <c r="B247" s="23"/>
      <c r="C247" s="24"/>
      <c r="D247" s="157" t="s">
        <v>159</v>
      </c>
      <c r="E247" s="24"/>
      <c r="F247" s="158" t="s">
        <v>1276</v>
      </c>
      <c r="G247" s="24"/>
      <c r="H247" s="24"/>
      <c r="J247" s="24"/>
      <c r="K247" s="24"/>
      <c r="L247" s="43"/>
      <c r="M247" s="56"/>
      <c r="N247" s="24"/>
      <c r="O247" s="24"/>
      <c r="P247" s="24"/>
      <c r="Q247" s="24"/>
      <c r="R247" s="24"/>
      <c r="S247" s="24"/>
      <c r="T247" s="57"/>
      <c r="AT247" s="6" t="s">
        <v>159</v>
      </c>
      <c r="AU247" s="6" t="s">
        <v>80</v>
      </c>
    </row>
    <row r="248" spans="2:65" s="6" customFormat="1" ht="39" customHeight="1" x14ac:dyDescent="0.3">
      <c r="B248" s="23"/>
      <c r="C248" s="145" t="s">
        <v>168</v>
      </c>
      <c r="D248" s="145" t="s">
        <v>154</v>
      </c>
      <c r="E248" s="146" t="s">
        <v>1639</v>
      </c>
      <c r="F248" s="147" t="s">
        <v>1640</v>
      </c>
      <c r="G248" s="148" t="s">
        <v>157</v>
      </c>
      <c r="H248" s="149">
        <v>1</v>
      </c>
      <c r="I248" s="150"/>
      <c r="J248" s="151">
        <f>ROUND($I$248*$H$248,2)</f>
        <v>0</v>
      </c>
      <c r="K248" s="147"/>
      <c r="L248" s="43"/>
      <c r="M248" s="152"/>
      <c r="N248" s="153" t="s">
        <v>43</v>
      </c>
      <c r="O248" s="24"/>
      <c r="P248" s="154">
        <f>$O$248*$H$248</f>
        <v>0</v>
      </c>
      <c r="Q248" s="154">
        <v>0</v>
      </c>
      <c r="R248" s="154">
        <f>$Q$248*$H$248</f>
        <v>0</v>
      </c>
      <c r="S248" s="154">
        <v>0</v>
      </c>
      <c r="T248" s="155">
        <f>$S$248*$H$248</f>
        <v>0</v>
      </c>
      <c r="AR248" s="89" t="s">
        <v>158</v>
      </c>
      <c r="AT248" s="89" t="s">
        <v>154</v>
      </c>
      <c r="AU248" s="89" t="s">
        <v>80</v>
      </c>
      <c r="AY248" s="6" t="s">
        <v>149</v>
      </c>
      <c r="BE248" s="156">
        <f>IF($N$248="základní",$J$248,0)</f>
        <v>0</v>
      </c>
      <c r="BF248" s="156">
        <f>IF($N$248="snížená",$J$248,0)</f>
        <v>0</v>
      </c>
      <c r="BG248" s="156">
        <f>IF($N$248="zákl. přenesená",$J$248,0)</f>
        <v>0</v>
      </c>
      <c r="BH248" s="156">
        <f>IF($N$248="sníž. přenesená",$J$248,0)</f>
        <v>0</v>
      </c>
      <c r="BI248" s="156">
        <f>IF($N$248="nulová",$J$248,0)</f>
        <v>0</v>
      </c>
      <c r="BJ248" s="89" t="s">
        <v>21</v>
      </c>
      <c r="BK248" s="156">
        <f>ROUND($I$248*$H$248,2)</f>
        <v>0</v>
      </c>
      <c r="BL248" s="89" t="s">
        <v>158</v>
      </c>
      <c r="BM248" s="89" t="s">
        <v>395</v>
      </c>
    </row>
    <row r="249" spans="2:65" s="6" customFormat="1" ht="27" customHeight="1" x14ac:dyDescent="0.3">
      <c r="B249" s="23"/>
      <c r="C249" s="24"/>
      <c r="D249" s="157" t="s">
        <v>159</v>
      </c>
      <c r="E249" s="24"/>
      <c r="F249" s="158" t="s">
        <v>1640</v>
      </c>
      <c r="G249" s="24"/>
      <c r="H249" s="24"/>
      <c r="J249" s="24"/>
      <c r="K249" s="24"/>
      <c r="L249" s="43"/>
      <c r="M249" s="56"/>
      <c r="N249" s="24"/>
      <c r="O249" s="24"/>
      <c r="P249" s="24"/>
      <c r="Q249" s="24"/>
      <c r="R249" s="24"/>
      <c r="S249" s="24"/>
      <c r="T249" s="57"/>
      <c r="AT249" s="6" t="s">
        <v>159</v>
      </c>
      <c r="AU249" s="6" t="s">
        <v>80</v>
      </c>
    </row>
    <row r="250" spans="2:65" s="6" customFormat="1" ht="15.75" customHeight="1" x14ac:dyDescent="0.3">
      <c r="B250" s="23"/>
      <c r="C250" s="145" t="s">
        <v>171</v>
      </c>
      <c r="D250" s="145" t="s">
        <v>154</v>
      </c>
      <c r="E250" s="146" t="s">
        <v>1641</v>
      </c>
      <c r="F250" s="147" t="s">
        <v>1642</v>
      </c>
      <c r="G250" s="148" t="s">
        <v>157</v>
      </c>
      <c r="H250" s="149">
        <v>2</v>
      </c>
      <c r="I250" s="150"/>
      <c r="J250" s="151">
        <f>ROUND($I$250*$H$250,2)</f>
        <v>0</v>
      </c>
      <c r="K250" s="147"/>
      <c r="L250" s="43"/>
      <c r="M250" s="152"/>
      <c r="N250" s="153" t="s">
        <v>43</v>
      </c>
      <c r="O250" s="24"/>
      <c r="P250" s="154">
        <f>$O$250*$H$250</f>
        <v>0</v>
      </c>
      <c r="Q250" s="154">
        <v>0</v>
      </c>
      <c r="R250" s="154">
        <f>$Q$250*$H$250</f>
        <v>0</v>
      </c>
      <c r="S250" s="154">
        <v>0</v>
      </c>
      <c r="T250" s="155">
        <f>$S$250*$H$250</f>
        <v>0</v>
      </c>
      <c r="AR250" s="89" t="s">
        <v>158</v>
      </c>
      <c r="AT250" s="89" t="s">
        <v>154</v>
      </c>
      <c r="AU250" s="89" t="s">
        <v>80</v>
      </c>
      <c r="AY250" s="6" t="s">
        <v>149</v>
      </c>
      <c r="BE250" s="156">
        <f>IF($N$250="základní",$J$250,0)</f>
        <v>0</v>
      </c>
      <c r="BF250" s="156">
        <f>IF($N$250="snížená",$J$250,0)</f>
        <v>0</v>
      </c>
      <c r="BG250" s="156">
        <f>IF($N$250="zákl. přenesená",$J$250,0)</f>
        <v>0</v>
      </c>
      <c r="BH250" s="156">
        <f>IF($N$250="sníž. přenesená",$J$250,0)</f>
        <v>0</v>
      </c>
      <c r="BI250" s="156">
        <f>IF($N$250="nulová",$J$250,0)</f>
        <v>0</v>
      </c>
      <c r="BJ250" s="89" t="s">
        <v>21</v>
      </c>
      <c r="BK250" s="156">
        <f>ROUND($I$250*$H$250,2)</f>
        <v>0</v>
      </c>
      <c r="BL250" s="89" t="s">
        <v>158</v>
      </c>
      <c r="BM250" s="89" t="s">
        <v>398</v>
      </c>
    </row>
    <row r="251" spans="2:65" s="6" customFormat="1" ht="16.5" customHeight="1" x14ac:dyDescent="0.3">
      <c r="B251" s="23"/>
      <c r="C251" s="24"/>
      <c r="D251" s="157" t="s">
        <v>159</v>
      </c>
      <c r="E251" s="24"/>
      <c r="F251" s="158" t="s">
        <v>1642</v>
      </c>
      <c r="G251" s="24"/>
      <c r="H251" s="24"/>
      <c r="J251" s="24"/>
      <c r="K251" s="24"/>
      <c r="L251" s="43"/>
      <c r="M251" s="56"/>
      <c r="N251" s="24"/>
      <c r="O251" s="24"/>
      <c r="P251" s="24"/>
      <c r="Q251" s="24"/>
      <c r="R251" s="24"/>
      <c r="S251" s="24"/>
      <c r="T251" s="57"/>
      <c r="AT251" s="6" t="s">
        <v>159</v>
      </c>
      <c r="AU251" s="6" t="s">
        <v>80</v>
      </c>
    </row>
    <row r="252" spans="2:65" s="6" customFormat="1" ht="15.75" customHeight="1" x14ac:dyDescent="0.3">
      <c r="B252" s="23"/>
      <c r="C252" s="145" t="s">
        <v>174</v>
      </c>
      <c r="D252" s="145" t="s">
        <v>154</v>
      </c>
      <c r="E252" s="146" t="s">
        <v>1643</v>
      </c>
      <c r="F252" s="147" t="s">
        <v>1644</v>
      </c>
      <c r="G252" s="148" t="s">
        <v>157</v>
      </c>
      <c r="H252" s="149">
        <v>2</v>
      </c>
      <c r="I252" s="150"/>
      <c r="J252" s="151">
        <f>ROUND($I$252*$H$252,2)</f>
        <v>0</v>
      </c>
      <c r="K252" s="147"/>
      <c r="L252" s="43"/>
      <c r="M252" s="152"/>
      <c r="N252" s="153" t="s">
        <v>43</v>
      </c>
      <c r="O252" s="24"/>
      <c r="P252" s="154">
        <f>$O$252*$H$252</f>
        <v>0</v>
      </c>
      <c r="Q252" s="154">
        <v>0</v>
      </c>
      <c r="R252" s="154">
        <f>$Q$252*$H$252</f>
        <v>0</v>
      </c>
      <c r="S252" s="154">
        <v>0</v>
      </c>
      <c r="T252" s="155">
        <f>$S$252*$H$252</f>
        <v>0</v>
      </c>
      <c r="AR252" s="89" t="s">
        <v>158</v>
      </c>
      <c r="AT252" s="89" t="s">
        <v>154</v>
      </c>
      <c r="AU252" s="89" t="s">
        <v>80</v>
      </c>
      <c r="AY252" s="6" t="s">
        <v>149</v>
      </c>
      <c r="BE252" s="156">
        <f>IF($N$252="základní",$J$252,0)</f>
        <v>0</v>
      </c>
      <c r="BF252" s="156">
        <f>IF($N$252="snížená",$J$252,0)</f>
        <v>0</v>
      </c>
      <c r="BG252" s="156">
        <f>IF($N$252="zákl. přenesená",$J$252,0)</f>
        <v>0</v>
      </c>
      <c r="BH252" s="156">
        <f>IF($N$252="sníž. přenesená",$J$252,0)</f>
        <v>0</v>
      </c>
      <c r="BI252" s="156">
        <f>IF($N$252="nulová",$J$252,0)</f>
        <v>0</v>
      </c>
      <c r="BJ252" s="89" t="s">
        <v>21</v>
      </c>
      <c r="BK252" s="156">
        <f>ROUND($I$252*$H$252,2)</f>
        <v>0</v>
      </c>
      <c r="BL252" s="89" t="s">
        <v>158</v>
      </c>
      <c r="BM252" s="89" t="s">
        <v>401</v>
      </c>
    </row>
    <row r="253" spans="2:65" s="6" customFormat="1" ht="16.5" customHeight="1" x14ac:dyDescent="0.3">
      <c r="B253" s="23"/>
      <c r="C253" s="24"/>
      <c r="D253" s="157" t="s">
        <v>159</v>
      </c>
      <c r="E253" s="24"/>
      <c r="F253" s="158" t="s">
        <v>1644</v>
      </c>
      <c r="G253" s="24"/>
      <c r="H253" s="24"/>
      <c r="J253" s="24"/>
      <c r="K253" s="24"/>
      <c r="L253" s="43"/>
      <c r="M253" s="56"/>
      <c r="N253" s="24"/>
      <c r="O253" s="24"/>
      <c r="P253" s="24"/>
      <c r="Q253" s="24"/>
      <c r="R253" s="24"/>
      <c r="S253" s="24"/>
      <c r="T253" s="57"/>
      <c r="AT253" s="6" t="s">
        <v>159</v>
      </c>
      <c r="AU253" s="6" t="s">
        <v>80</v>
      </c>
    </row>
    <row r="254" spans="2:65" s="6" customFormat="1" ht="15.75" customHeight="1" x14ac:dyDescent="0.3">
      <c r="B254" s="23"/>
      <c r="C254" s="145" t="s">
        <v>177</v>
      </c>
      <c r="D254" s="145" t="s">
        <v>154</v>
      </c>
      <c r="E254" s="146" t="s">
        <v>1645</v>
      </c>
      <c r="F254" s="147" t="s">
        <v>1646</v>
      </c>
      <c r="G254" s="148" t="s">
        <v>157</v>
      </c>
      <c r="H254" s="149">
        <v>1</v>
      </c>
      <c r="I254" s="150"/>
      <c r="J254" s="151">
        <f>ROUND($I$254*$H$254,2)</f>
        <v>0</v>
      </c>
      <c r="K254" s="147"/>
      <c r="L254" s="43"/>
      <c r="M254" s="152"/>
      <c r="N254" s="153" t="s">
        <v>43</v>
      </c>
      <c r="O254" s="24"/>
      <c r="P254" s="154">
        <f>$O$254*$H$254</f>
        <v>0</v>
      </c>
      <c r="Q254" s="154">
        <v>0</v>
      </c>
      <c r="R254" s="154">
        <f>$Q$254*$H$254</f>
        <v>0</v>
      </c>
      <c r="S254" s="154">
        <v>0</v>
      </c>
      <c r="T254" s="155">
        <f>$S$254*$H$254</f>
        <v>0</v>
      </c>
      <c r="AR254" s="89" t="s">
        <v>158</v>
      </c>
      <c r="AT254" s="89" t="s">
        <v>154</v>
      </c>
      <c r="AU254" s="89" t="s">
        <v>80</v>
      </c>
      <c r="AY254" s="6" t="s">
        <v>149</v>
      </c>
      <c r="BE254" s="156">
        <f>IF($N$254="základní",$J$254,0)</f>
        <v>0</v>
      </c>
      <c r="BF254" s="156">
        <f>IF($N$254="snížená",$J$254,0)</f>
        <v>0</v>
      </c>
      <c r="BG254" s="156">
        <f>IF($N$254="zákl. přenesená",$J$254,0)</f>
        <v>0</v>
      </c>
      <c r="BH254" s="156">
        <f>IF($N$254="sníž. přenesená",$J$254,0)</f>
        <v>0</v>
      </c>
      <c r="BI254" s="156">
        <f>IF($N$254="nulová",$J$254,0)</f>
        <v>0</v>
      </c>
      <c r="BJ254" s="89" t="s">
        <v>21</v>
      </c>
      <c r="BK254" s="156">
        <f>ROUND($I$254*$H$254,2)</f>
        <v>0</v>
      </c>
      <c r="BL254" s="89" t="s">
        <v>158</v>
      </c>
      <c r="BM254" s="89" t="s">
        <v>404</v>
      </c>
    </row>
    <row r="255" spans="2:65" s="6" customFormat="1" ht="16.5" customHeight="1" x14ac:dyDescent="0.3">
      <c r="B255" s="23"/>
      <c r="C255" s="24"/>
      <c r="D255" s="157" t="s">
        <v>159</v>
      </c>
      <c r="E255" s="24"/>
      <c r="F255" s="158" t="s">
        <v>1646</v>
      </c>
      <c r="G255" s="24"/>
      <c r="H255" s="24"/>
      <c r="J255" s="24"/>
      <c r="K255" s="24"/>
      <c r="L255" s="43"/>
      <c r="M255" s="56"/>
      <c r="N255" s="24"/>
      <c r="O255" s="24"/>
      <c r="P255" s="24"/>
      <c r="Q255" s="24"/>
      <c r="R255" s="24"/>
      <c r="S255" s="24"/>
      <c r="T255" s="57"/>
      <c r="AT255" s="6" t="s">
        <v>159</v>
      </c>
      <c r="AU255" s="6" t="s">
        <v>80</v>
      </c>
    </row>
    <row r="256" spans="2:65" s="6" customFormat="1" ht="15.75" customHeight="1" x14ac:dyDescent="0.3">
      <c r="B256" s="23"/>
      <c r="C256" s="145" t="s">
        <v>180</v>
      </c>
      <c r="D256" s="145" t="s">
        <v>154</v>
      </c>
      <c r="E256" s="146" t="s">
        <v>1647</v>
      </c>
      <c r="F256" s="147" t="s">
        <v>1648</v>
      </c>
      <c r="G256" s="148" t="s">
        <v>157</v>
      </c>
      <c r="H256" s="149">
        <v>1</v>
      </c>
      <c r="I256" s="150"/>
      <c r="J256" s="151">
        <f>ROUND($I$256*$H$256,2)</f>
        <v>0</v>
      </c>
      <c r="K256" s="147"/>
      <c r="L256" s="43"/>
      <c r="M256" s="152"/>
      <c r="N256" s="153" t="s">
        <v>43</v>
      </c>
      <c r="O256" s="24"/>
      <c r="P256" s="154">
        <f>$O$256*$H$256</f>
        <v>0</v>
      </c>
      <c r="Q256" s="154">
        <v>0</v>
      </c>
      <c r="R256" s="154">
        <f>$Q$256*$H$256</f>
        <v>0</v>
      </c>
      <c r="S256" s="154">
        <v>0</v>
      </c>
      <c r="T256" s="155">
        <f>$S$256*$H$256</f>
        <v>0</v>
      </c>
      <c r="AR256" s="89" t="s">
        <v>158</v>
      </c>
      <c r="AT256" s="89" t="s">
        <v>154</v>
      </c>
      <c r="AU256" s="89" t="s">
        <v>80</v>
      </c>
      <c r="AY256" s="6" t="s">
        <v>149</v>
      </c>
      <c r="BE256" s="156">
        <f>IF($N$256="základní",$J$256,0)</f>
        <v>0</v>
      </c>
      <c r="BF256" s="156">
        <f>IF($N$256="snížená",$J$256,0)</f>
        <v>0</v>
      </c>
      <c r="BG256" s="156">
        <f>IF($N$256="zákl. přenesená",$J$256,0)</f>
        <v>0</v>
      </c>
      <c r="BH256" s="156">
        <f>IF($N$256="sníž. přenesená",$J$256,0)</f>
        <v>0</v>
      </c>
      <c r="BI256" s="156">
        <f>IF($N$256="nulová",$J$256,0)</f>
        <v>0</v>
      </c>
      <c r="BJ256" s="89" t="s">
        <v>21</v>
      </c>
      <c r="BK256" s="156">
        <f>ROUND($I$256*$H$256,2)</f>
        <v>0</v>
      </c>
      <c r="BL256" s="89" t="s">
        <v>158</v>
      </c>
      <c r="BM256" s="89" t="s">
        <v>407</v>
      </c>
    </row>
    <row r="257" spans="2:65" s="6" customFormat="1" ht="16.5" customHeight="1" x14ac:dyDescent="0.3">
      <c r="B257" s="23"/>
      <c r="C257" s="24"/>
      <c r="D257" s="157" t="s">
        <v>159</v>
      </c>
      <c r="E257" s="24"/>
      <c r="F257" s="158" t="s">
        <v>1648</v>
      </c>
      <c r="G257" s="24"/>
      <c r="H257" s="24"/>
      <c r="J257" s="24"/>
      <c r="K257" s="24"/>
      <c r="L257" s="43"/>
      <c r="M257" s="56"/>
      <c r="N257" s="24"/>
      <c r="O257" s="24"/>
      <c r="P257" s="24"/>
      <c r="Q257" s="24"/>
      <c r="R257" s="24"/>
      <c r="S257" s="24"/>
      <c r="T257" s="57"/>
      <c r="AT257" s="6" t="s">
        <v>159</v>
      </c>
      <c r="AU257" s="6" t="s">
        <v>80</v>
      </c>
    </row>
    <row r="258" spans="2:65" s="6" customFormat="1" ht="27" customHeight="1" x14ac:dyDescent="0.3">
      <c r="B258" s="23"/>
      <c r="C258" s="145" t="s">
        <v>26</v>
      </c>
      <c r="D258" s="145" t="s">
        <v>154</v>
      </c>
      <c r="E258" s="146" t="s">
        <v>1649</v>
      </c>
      <c r="F258" s="147" t="s">
        <v>1650</v>
      </c>
      <c r="G258" s="148" t="s">
        <v>157</v>
      </c>
      <c r="H258" s="149">
        <v>1</v>
      </c>
      <c r="I258" s="150"/>
      <c r="J258" s="151">
        <f>ROUND($I$258*$H$258,2)</f>
        <v>0</v>
      </c>
      <c r="K258" s="147"/>
      <c r="L258" s="43"/>
      <c r="M258" s="152"/>
      <c r="N258" s="153" t="s">
        <v>43</v>
      </c>
      <c r="O258" s="24"/>
      <c r="P258" s="154">
        <f>$O$258*$H$258</f>
        <v>0</v>
      </c>
      <c r="Q258" s="154">
        <v>0</v>
      </c>
      <c r="R258" s="154">
        <f>$Q$258*$H$258</f>
        <v>0</v>
      </c>
      <c r="S258" s="154">
        <v>0</v>
      </c>
      <c r="T258" s="155">
        <f>$S$258*$H$258</f>
        <v>0</v>
      </c>
      <c r="AR258" s="89" t="s">
        <v>158</v>
      </c>
      <c r="AT258" s="89" t="s">
        <v>154</v>
      </c>
      <c r="AU258" s="89" t="s">
        <v>80</v>
      </c>
      <c r="AY258" s="6" t="s">
        <v>149</v>
      </c>
      <c r="BE258" s="156">
        <f>IF($N$258="základní",$J$258,0)</f>
        <v>0</v>
      </c>
      <c r="BF258" s="156">
        <f>IF($N$258="snížená",$J$258,0)</f>
        <v>0</v>
      </c>
      <c r="BG258" s="156">
        <f>IF($N$258="zákl. přenesená",$J$258,0)</f>
        <v>0</v>
      </c>
      <c r="BH258" s="156">
        <f>IF($N$258="sníž. přenesená",$J$258,0)</f>
        <v>0</v>
      </c>
      <c r="BI258" s="156">
        <f>IF($N$258="nulová",$J$258,0)</f>
        <v>0</v>
      </c>
      <c r="BJ258" s="89" t="s">
        <v>21</v>
      </c>
      <c r="BK258" s="156">
        <f>ROUND($I$258*$H$258,2)</f>
        <v>0</v>
      </c>
      <c r="BL258" s="89" t="s">
        <v>158</v>
      </c>
      <c r="BM258" s="89" t="s">
        <v>411</v>
      </c>
    </row>
    <row r="259" spans="2:65" s="6" customFormat="1" ht="27" customHeight="1" x14ac:dyDescent="0.3">
      <c r="B259" s="23"/>
      <c r="C259" s="24"/>
      <c r="D259" s="157" t="s">
        <v>159</v>
      </c>
      <c r="E259" s="24"/>
      <c r="F259" s="158" t="s">
        <v>1650</v>
      </c>
      <c r="G259" s="24"/>
      <c r="H259" s="24"/>
      <c r="J259" s="24"/>
      <c r="K259" s="24"/>
      <c r="L259" s="43"/>
      <c r="M259" s="56"/>
      <c r="N259" s="24"/>
      <c r="O259" s="24"/>
      <c r="P259" s="24"/>
      <c r="Q259" s="24"/>
      <c r="R259" s="24"/>
      <c r="S259" s="24"/>
      <c r="T259" s="57"/>
      <c r="AT259" s="6" t="s">
        <v>159</v>
      </c>
      <c r="AU259" s="6" t="s">
        <v>80</v>
      </c>
    </row>
    <row r="260" spans="2:65" s="6" customFormat="1" ht="27" customHeight="1" x14ac:dyDescent="0.3">
      <c r="B260" s="23"/>
      <c r="C260" s="145" t="s">
        <v>185</v>
      </c>
      <c r="D260" s="145" t="s">
        <v>154</v>
      </c>
      <c r="E260" s="146" t="s">
        <v>1651</v>
      </c>
      <c r="F260" s="147" t="s">
        <v>1652</v>
      </c>
      <c r="G260" s="148" t="s">
        <v>157</v>
      </c>
      <c r="H260" s="149">
        <v>2</v>
      </c>
      <c r="I260" s="150"/>
      <c r="J260" s="151">
        <f>ROUND($I$260*$H$260,2)</f>
        <v>0</v>
      </c>
      <c r="K260" s="147"/>
      <c r="L260" s="43"/>
      <c r="M260" s="152"/>
      <c r="N260" s="153" t="s">
        <v>43</v>
      </c>
      <c r="O260" s="24"/>
      <c r="P260" s="154">
        <f>$O$260*$H$260</f>
        <v>0</v>
      </c>
      <c r="Q260" s="154">
        <v>0</v>
      </c>
      <c r="R260" s="154">
        <f>$Q$260*$H$260</f>
        <v>0</v>
      </c>
      <c r="S260" s="154">
        <v>0</v>
      </c>
      <c r="T260" s="155">
        <f>$S$260*$H$260</f>
        <v>0</v>
      </c>
      <c r="AR260" s="89" t="s">
        <v>158</v>
      </c>
      <c r="AT260" s="89" t="s">
        <v>154</v>
      </c>
      <c r="AU260" s="89" t="s">
        <v>80</v>
      </c>
      <c r="AY260" s="6" t="s">
        <v>149</v>
      </c>
      <c r="BE260" s="156">
        <f>IF($N$260="základní",$J$260,0)</f>
        <v>0</v>
      </c>
      <c r="BF260" s="156">
        <f>IF($N$260="snížená",$J$260,0)</f>
        <v>0</v>
      </c>
      <c r="BG260" s="156">
        <f>IF($N$260="zákl. přenesená",$J$260,0)</f>
        <v>0</v>
      </c>
      <c r="BH260" s="156">
        <f>IF($N$260="sníž. přenesená",$J$260,0)</f>
        <v>0</v>
      </c>
      <c r="BI260" s="156">
        <f>IF($N$260="nulová",$J$260,0)</f>
        <v>0</v>
      </c>
      <c r="BJ260" s="89" t="s">
        <v>21</v>
      </c>
      <c r="BK260" s="156">
        <f>ROUND($I$260*$H$260,2)</f>
        <v>0</v>
      </c>
      <c r="BL260" s="89" t="s">
        <v>158</v>
      </c>
      <c r="BM260" s="89" t="s">
        <v>414</v>
      </c>
    </row>
    <row r="261" spans="2:65" s="6" customFormat="1" ht="16.5" customHeight="1" x14ac:dyDescent="0.3">
      <c r="B261" s="23"/>
      <c r="C261" s="24"/>
      <c r="D261" s="157" t="s">
        <v>159</v>
      </c>
      <c r="E261" s="24"/>
      <c r="F261" s="158" t="s">
        <v>1652</v>
      </c>
      <c r="G261" s="24"/>
      <c r="H261" s="24"/>
      <c r="J261" s="24"/>
      <c r="K261" s="24"/>
      <c r="L261" s="43"/>
      <c r="M261" s="56"/>
      <c r="N261" s="24"/>
      <c r="O261" s="24"/>
      <c r="P261" s="24"/>
      <c r="Q261" s="24"/>
      <c r="R261" s="24"/>
      <c r="S261" s="24"/>
      <c r="T261" s="57"/>
      <c r="AT261" s="6" t="s">
        <v>159</v>
      </c>
      <c r="AU261" s="6" t="s">
        <v>80</v>
      </c>
    </row>
    <row r="262" spans="2:65" s="6" customFormat="1" ht="15.75" customHeight="1" x14ac:dyDescent="0.3">
      <c r="B262" s="23"/>
      <c r="C262" s="145" t="s">
        <v>188</v>
      </c>
      <c r="D262" s="145" t="s">
        <v>154</v>
      </c>
      <c r="E262" s="146" t="s">
        <v>1291</v>
      </c>
      <c r="F262" s="147" t="s">
        <v>1292</v>
      </c>
      <c r="G262" s="148" t="s">
        <v>510</v>
      </c>
      <c r="H262" s="179"/>
      <c r="I262" s="150"/>
      <c r="J262" s="151">
        <f>ROUND($I$262*$H$262,2)</f>
        <v>0</v>
      </c>
      <c r="K262" s="147"/>
      <c r="L262" s="43"/>
      <c r="M262" s="152"/>
      <c r="N262" s="153" t="s">
        <v>43</v>
      </c>
      <c r="O262" s="24"/>
      <c r="P262" s="154">
        <f>$O$262*$H$262</f>
        <v>0</v>
      </c>
      <c r="Q262" s="154">
        <v>0</v>
      </c>
      <c r="R262" s="154">
        <f>$Q$262*$H$262</f>
        <v>0</v>
      </c>
      <c r="S262" s="154">
        <v>0</v>
      </c>
      <c r="T262" s="155">
        <f>$S$262*$H$262</f>
        <v>0</v>
      </c>
      <c r="AR262" s="89" t="s">
        <v>158</v>
      </c>
      <c r="AT262" s="89" t="s">
        <v>154</v>
      </c>
      <c r="AU262" s="89" t="s">
        <v>80</v>
      </c>
      <c r="AY262" s="6" t="s">
        <v>149</v>
      </c>
      <c r="BE262" s="156">
        <f>IF($N$262="základní",$J$262,0)</f>
        <v>0</v>
      </c>
      <c r="BF262" s="156">
        <f>IF($N$262="snížená",$J$262,0)</f>
        <v>0</v>
      </c>
      <c r="BG262" s="156">
        <f>IF($N$262="zákl. přenesená",$J$262,0)</f>
        <v>0</v>
      </c>
      <c r="BH262" s="156">
        <f>IF($N$262="sníž. přenesená",$J$262,0)</f>
        <v>0</v>
      </c>
      <c r="BI262" s="156">
        <f>IF($N$262="nulová",$J$262,0)</f>
        <v>0</v>
      </c>
      <c r="BJ262" s="89" t="s">
        <v>21</v>
      </c>
      <c r="BK262" s="156">
        <f>ROUND($I$262*$H$262,2)</f>
        <v>0</v>
      </c>
      <c r="BL262" s="89" t="s">
        <v>158</v>
      </c>
      <c r="BM262" s="89" t="s">
        <v>419</v>
      </c>
    </row>
    <row r="263" spans="2:65" s="6" customFormat="1" ht="16.5" customHeight="1" x14ac:dyDescent="0.3">
      <c r="B263" s="23"/>
      <c r="C263" s="24"/>
      <c r="D263" s="157" t="s">
        <v>159</v>
      </c>
      <c r="E263" s="24"/>
      <c r="F263" s="158" t="s">
        <v>1292</v>
      </c>
      <c r="G263" s="24"/>
      <c r="H263" s="24"/>
      <c r="J263" s="24"/>
      <c r="K263" s="24"/>
      <c r="L263" s="43"/>
      <c r="M263" s="56"/>
      <c r="N263" s="24"/>
      <c r="O263" s="24"/>
      <c r="P263" s="24"/>
      <c r="Q263" s="24"/>
      <c r="R263" s="24"/>
      <c r="S263" s="24"/>
      <c r="T263" s="57"/>
      <c r="AT263" s="6" t="s">
        <v>159</v>
      </c>
      <c r="AU263" s="6" t="s">
        <v>80</v>
      </c>
    </row>
    <row r="264" spans="2:65" s="132" customFormat="1" ht="30.75" customHeight="1" x14ac:dyDescent="0.3">
      <c r="B264" s="133"/>
      <c r="C264" s="134"/>
      <c r="D264" s="134" t="s">
        <v>71</v>
      </c>
      <c r="E264" s="143" t="s">
        <v>331</v>
      </c>
      <c r="F264" s="143" t="s">
        <v>1293</v>
      </c>
      <c r="G264" s="134"/>
      <c r="H264" s="134"/>
      <c r="J264" s="144">
        <f>$BK$264</f>
        <v>0</v>
      </c>
      <c r="K264" s="134"/>
      <c r="L264" s="137"/>
      <c r="M264" s="138"/>
      <c r="N264" s="134"/>
      <c r="O264" s="134"/>
      <c r="P264" s="139">
        <f>SUM($P$265:$P$338)</f>
        <v>0</v>
      </c>
      <c r="Q264" s="134"/>
      <c r="R264" s="139">
        <f>SUM($R$265:$R$338)</f>
        <v>0</v>
      </c>
      <c r="S264" s="134"/>
      <c r="T264" s="140">
        <f>SUM($T$265:$T$338)</f>
        <v>0</v>
      </c>
      <c r="AR264" s="141" t="s">
        <v>21</v>
      </c>
      <c r="AT264" s="141" t="s">
        <v>71</v>
      </c>
      <c r="AU264" s="141" t="s">
        <v>21</v>
      </c>
      <c r="AY264" s="141" t="s">
        <v>149</v>
      </c>
      <c r="BK264" s="142">
        <f>SUM($BK$265:$BK$338)</f>
        <v>0</v>
      </c>
    </row>
    <row r="265" spans="2:65" s="6" customFormat="1" ht="15.75" customHeight="1" x14ac:dyDescent="0.3">
      <c r="B265" s="23"/>
      <c r="C265" s="145" t="s">
        <v>21</v>
      </c>
      <c r="D265" s="145" t="s">
        <v>154</v>
      </c>
      <c r="E265" s="146" t="s">
        <v>1653</v>
      </c>
      <c r="F265" s="147" t="s">
        <v>1654</v>
      </c>
      <c r="G265" s="148" t="s">
        <v>272</v>
      </c>
      <c r="H265" s="149">
        <v>3.4</v>
      </c>
      <c r="I265" s="150"/>
      <c r="J265" s="151">
        <f>ROUND($I$265*$H$265,2)</f>
        <v>0</v>
      </c>
      <c r="K265" s="147"/>
      <c r="L265" s="43"/>
      <c r="M265" s="152"/>
      <c r="N265" s="153" t="s">
        <v>43</v>
      </c>
      <c r="O265" s="24"/>
      <c r="P265" s="154">
        <f>$O$265*$H$265</f>
        <v>0</v>
      </c>
      <c r="Q265" s="154">
        <v>0</v>
      </c>
      <c r="R265" s="154">
        <f>$Q$265*$H$265</f>
        <v>0</v>
      </c>
      <c r="S265" s="154">
        <v>0</v>
      </c>
      <c r="T265" s="155">
        <f>$S$265*$H$265</f>
        <v>0</v>
      </c>
      <c r="AR265" s="89" t="s">
        <v>158</v>
      </c>
      <c r="AT265" s="89" t="s">
        <v>154</v>
      </c>
      <c r="AU265" s="89" t="s">
        <v>80</v>
      </c>
      <c r="AY265" s="6" t="s">
        <v>149</v>
      </c>
      <c r="BE265" s="156">
        <f>IF($N$265="základní",$J$265,0)</f>
        <v>0</v>
      </c>
      <c r="BF265" s="156">
        <f>IF($N$265="snížená",$J$265,0)</f>
        <v>0</v>
      </c>
      <c r="BG265" s="156">
        <f>IF($N$265="zákl. přenesená",$J$265,0)</f>
        <v>0</v>
      </c>
      <c r="BH265" s="156">
        <f>IF($N$265="sníž. přenesená",$J$265,0)</f>
        <v>0</v>
      </c>
      <c r="BI265" s="156">
        <f>IF($N$265="nulová",$J$265,0)</f>
        <v>0</v>
      </c>
      <c r="BJ265" s="89" t="s">
        <v>21</v>
      </c>
      <c r="BK265" s="156">
        <f>ROUND($I$265*$H$265,2)</f>
        <v>0</v>
      </c>
      <c r="BL265" s="89" t="s">
        <v>158</v>
      </c>
      <c r="BM265" s="89" t="s">
        <v>422</v>
      </c>
    </row>
    <row r="266" spans="2:65" s="6" customFormat="1" ht="16.5" customHeight="1" x14ac:dyDescent="0.3">
      <c r="B266" s="23"/>
      <c r="C266" s="24"/>
      <c r="D266" s="157" t="s">
        <v>159</v>
      </c>
      <c r="E266" s="24"/>
      <c r="F266" s="158" t="s">
        <v>1654</v>
      </c>
      <c r="G266" s="24"/>
      <c r="H266" s="24"/>
      <c r="J266" s="24"/>
      <c r="K266" s="24"/>
      <c r="L266" s="43"/>
      <c r="M266" s="56"/>
      <c r="N266" s="24"/>
      <c r="O266" s="24"/>
      <c r="P266" s="24"/>
      <c r="Q266" s="24"/>
      <c r="R266" s="24"/>
      <c r="S266" s="24"/>
      <c r="T266" s="57"/>
      <c r="AT266" s="6" t="s">
        <v>159</v>
      </c>
      <c r="AU266" s="6" t="s">
        <v>80</v>
      </c>
    </row>
    <row r="267" spans="2:65" s="6" customFormat="1" ht="15.75" customHeight="1" x14ac:dyDescent="0.3">
      <c r="B267" s="23"/>
      <c r="C267" s="145" t="s">
        <v>80</v>
      </c>
      <c r="D267" s="145" t="s">
        <v>154</v>
      </c>
      <c r="E267" s="146" t="s">
        <v>1655</v>
      </c>
      <c r="F267" s="147" t="s">
        <v>1656</v>
      </c>
      <c r="G267" s="148" t="s">
        <v>157</v>
      </c>
      <c r="H267" s="149">
        <v>1</v>
      </c>
      <c r="I267" s="150"/>
      <c r="J267" s="151">
        <f>ROUND($I$267*$H$267,2)</f>
        <v>0</v>
      </c>
      <c r="K267" s="147"/>
      <c r="L267" s="43"/>
      <c r="M267" s="152"/>
      <c r="N267" s="153" t="s">
        <v>43</v>
      </c>
      <c r="O267" s="24"/>
      <c r="P267" s="154">
        <f>$O$267*$H$267</f>
        <v>0</v>
      </c>
      <c r="Q267" s="154">
        <v>0</v>
      </c>
      <c r="R267" s="154">
        <f>$Q$267*$H$267</f>
        <v>0</v>
      </c>
      <c r="S267" s="154">
        <v>0</v>
      </c>
      <c r="T267" s="155">
        <f>$S$267*$H$267</f>
        <v>0</v>
      </c>
      <c r="AR267" s="89" t="s">
        <v>158</v>
      </c>
      <c r="AT267" s="89" t="s">
        <v>154</v>
      </c>
      <c r="AU267" s="89" t="s">
        <v>80</v>
      </c>
      <c r="AY267" s="6" t="s">
        <v>149</v>
      </c>
      <c r="BE267" s="156">
        <f>IF($N$267="základní",$J$267,0)</f>
        <v>0</v>
      </c>
      <c r="BF267" s="156">
        <f>IF($N$267="snížená",$J$267,0)</f>
        <v>0</v>
      </c>
      <c r="BG267" s="156">
        <f>IF($N$267="zákl. přenesená",$J$267,0)</f>
        <v>0</v>
      </c>
      <c r="BH267" s="156">
        <f>IF($N$267="sníž. přenesená",$J$267,0)</f>
        <v>0</v>
      </c>
      <c r="BI267" s="156">
        <f>IF($N$267="nulová",$J$267,0)</f>
        <v>0</v>
      </c>
      <c r="BJ267" s="89" t="s">
        <v>21</v>
      </c>
      <c r="BK267" s="156">
        <f>ROUND($I$267*$H$267,2)</f>
        <v>0</v>
      </c>
      <c r="BL267" s="89" t="s">
        <v>158</v>
      </c>
      <c r="BM267" s="89" t="s">
        <v>425</v>
      </c>
    </row>
    <row r="268" spans="2:65" s="6" customFormat="1" ht="16.5" customHeight="1" x14ac:dyDescent="0.3">
      <c r="B268" s="23"/>
      <c r="C268" s="24"/>
      <c r="D268" s="157" t="s">
        <v>159</v>
      </c>
      <c r="E268" s="24"/>
      <c r="F268" s="158" t="s">
        <v>1656</v>
      </c>
      <c r="G268" s="24"/>
      <c r="H268" s="24"/>
      <c r="J268" s="24"/>
      <c r="K268" s="24"/>
      <c r="L268" s="43"/>
      <c r="M268" s="56"/>
      <c r="N268" s="24"/>
      <c r="O268" s="24"/>
      <c r="P268" s="24"/>
      <c r="Q268" s="24"/>
      <c r="R268" s="24"/>
      <c r="S268" s="24"/>
      <c r="T268" s="57"/>
      <c r="AT268" s="6" t="s">
        <v>159</v>
      </c>
      <c r="AU268" s="6" t="s">
        <v>80</v>
      </c>
    </row>
    <row r="269" spans="2:65" s="6" customFormat="1" ht="15.75" customHeight="1" x14ac:dyDescent="0.3">
      <c r="B269" s="23"/>
      <c r="C269" s="145" t="s">
        <v>162</v>
      </c>
      <c r="D269" s="145" t="s">
        <v>154</v>
      </c>
      <c r="E269" s="146" t="s">
        <v>1657</v>
      </c>
      <c r="F269" s="147" t="s">
        <v>1658</v>
      </c>
      <c r="G269" s="148" t="s">
        <v>157</v>
      </c>
      <c r="H269" s="149">
        <v>1</v>
      </c>
      <c r="I269" s="150"/>
      <c r="J269" s="151">
        <f>ROUND($I$269*$H$269,2)</f>
        <v>0</v>
      </c>
      <c r="K269" s="147"/>
      <c r="L269" s="43"/>
      <c r="M269" s="152"/>
      <c r="N269" s="153" t="s">
        <v>43</v>
      </c>
      <c r="O269" s="24"/>
      <c r="P269" s="154">
        <f>$O$269*$H$269</f>
        <v>0</v>
      </c>
      <c r="Q269" s="154">
        <v>0</v>
      </c>
      <c r="R269" s="154">
        <f>$Q$269*$H$269</f>
        <v>0</v>
      </c>
      <c r="S269" s="154">
        <v>0</v>
      </c>
      <c r="T269" s="155">
        <f>$S$269*$H$269</f>
        <v>0</v>
      </c>
      <c r="AR269" s="89" t="s">
        <v>158</v>
      </c>
      <c r="AT269" s="89" t="s">
        <v>154</v>
      </c>
      <c r="AU269" s="89" t="s">
        <v>80</v>
      </c>
      <c r="AY269" s="6" t="s">
        <v>149</v>
      </c>
      <c r="BE269" s="156">
        <f>IF($N$269="základní",$J$269,0)</f>
        <v>0</v>
      </c>
      <c r="BF269" s="156">
        <f>IF($N$269="snížená",$J$269,0)</f>
        <v>0</v>
      </c>
      <c r="BG269" s="156">
        <f>IF($N$269="zákl. přenesená",$J$269,0)</f>
        <v>0</v>
      </c>
      <c r="BH269" s="156">
        <f>IF($N$269="sníž. přenesená",$J$269,0)</f>
        <v>0</v>
      </c>
      <c r="BI269" s="156">
        <f>IF($N$269="nulová",$J$269,0)</f>
        <v>0</v>
      </c>
      <c r="BJ269" s="89" t="s">
        <v>21</v>
      </c>
      <c r="BK269" s="156">
        <f>ROUND($I$269*$H$269,2)</f>
        <v>0</v>
      </c>
      <c r="BL269" s="89" t="s">
        <v>158</v>
      </c>
      <c r="BM269" s="89" t="s">
        <v>428</v>
      </c>
    </row>
    <row r="270" spans="2:65" s="6" customFormat="1" ht="16.5" customHeight="1" x14ac:dyDescent="0.3">
      <c r="B270" s="23"/>
      <c r="C270" s="24"/>
      <c r="D270" s="157" t="s">
        <v>159</v>
      </c>
      <c r="E270" s="24"/>
      <c r="F270" s="158" t="s">
        <v>1658</v>
      </c>
      <c r="G270" s="24"/>
      <c r="H270" s="24"/>
      <c r="J270" s="24"/>
      <c r="K270" s="24"/>
      <c r="L270" s="43"/>
      <c r="M270" s="56"/>
      <c r="N270" s="24"/>
      <c r="O270" s="24"/>
      <c r="P270" s="24"/>
      <c r="Q270" s="24"/>
      <c r="R270" s="24"/>
      <c r="S270" s="24"/>
      <c r="T270" s="57"/>
      <c r="AT270" s="6" t="s">
        <v>159</v>
      </c>
      <c r="AU270" s="6" t="s">
        <v>80</v>
      </c>
    </row>
    <row r="271" spans="2:65" s="6" customFormat="1" ht="15.75" customHeight="1" x14ac:dyDescent="0.3">
      <c r="B271" s="23"/>
      <c r="C271" s="145" t="s">
        <v>158</v>
      </c>
      <c r="D271" s="145" t="s">
        <v>154</v>
      </c>
      <c r="E271" s="146" t="s">
        <v>1659</v>
      </c>
      <c r="F271" s="147" t="s">
        <v>1660</v>
      </c>
      <c r="G271" s="148" t="s">
        <v>157</v>
      </c>
      <c r="H271" s="149">
        <v>1</v>
      </c>
      <c r="I271" s="150"/>
      <c r="J271" s="151">
        <f>ROUND($I$271*$H$271,2)</f>
        <v>0</v>
      </c>
      <c r="K271" s="147"/>
      <c r="L271" s="43"/>
      <c r="M271" s="152"/>
      <c r="N271" s="153" t="s">
        <v>43</v>
      </c>
      <c r="O271" s="24"/>
      <c r="P271" s="154">
        <f>$O$271*$H$271</f>
        <v>0</v>
      </c>
      <c r="Q271" s="154">
        <v>0</v>
      </c>
      <c r="R271" s="154">
        <f>$Q$271*$H$271</f>
        <v>0</v>
      </c>
      <c r="S271" s="154">
        <v>0</v>
      </c>
      <c r="T271" s="155">
        <f>$S$271*$H$271</f>
        <v>0</v>
      </c>
      <c r="AR271" s="89" t="s">
        <v>158</v>
      </c>
      <c r="AT271" s="89" t="s">
        <v>154</v>
      </c>
      <c r="AU271" s="89" t="s">
        <v>80</v>
      </c>
      <c r="AY271" s="6" t="s">
        <v>149</v>
      </c>
      <c r="BE271" s="156">
        <f>IF($N$271="základní",$J$271,0)</f>
        <v>0</v>
      </c>
      <c r="BF271" s="156">
        <f>IF($N$271="snížená",$J$271,0)</f>
        <v>0</v>
      </c>
      <c r="BG271" s="156">
        <f>IF($N$271="zákl. přenesená",$J$271,0)</f>
        <v>0</v>
      </c>
      <c r="BH271" s="156">
        <f>IF($N$271="sníž. přenesená",$J$271,0)</f>
        <v>0</v>
      </c>
      <c r="BI271" s="156">
        <f>IF($N$271="nulová",$J$271,0)</f>
        <v>0</v>
      </c>
      <c r="BJ271" s="89" t="s">
        <v>21</v>
      </c>
      <c r="BK271" s="156">
        <f>ROUND($I$271*$H$271,2)</f>
        <v>0</v>
      </c>
      <c r="BL271" s="89" t="s">
        <v>158</v>
      </c>
      <c r="BM271" s="89" t="s">
        <v>431</v>
      </c>
    </row>
    <row r="272" spans="2:65" s="6" customFormat="1" ht="16.5" customHeight="1" x14ac:dyDescent="0.3">
      <c r="B272" s="23"/>
      <c r="C272" s="24"/>
      <c r="D272" s="157" t="s">
        <v>159</v>
      </c>
      <c r="E272" s="24"/>
      <c r="F272" s="158" t="s">
        <v>1660</v>
      </c>
      <c r="G272" s="24"/>
      <c r="H272" s="24"/>
      <c r="J272" s="24"/>
      <c r="K272" s="24"/>
      <c r="L272" s="43"/>
      <c r="M272" s="56"/>
      <c r="N272" s="24"/>
      <c r="O272" s="24"/>
      <c r="P272" s="24"/>
      <c r="Q272" s="24"/>
      <c r="R272" s="24"/>
      <c r="S272" s="24"/>
      <c r="T272" s="57"/>
      <c r="AT272" s="6" t="s">
        <v>159</v>
      </c>
      <c r="AU272" s="6" t="s">
        <v>80</v>
      </c>
    </row>
    <row r="273" spans="2:65" s="6" customFormat="1" ht="15.75" customHeight="1" x14ac:dyDescent="0.3">
      <c r="B273" s="23"/>
      <c r="C273" s="145" t="s">
        <v>168</v>
      </c>
      <c r="D273" s="145" t="s">
        <v>154</v>
      </c>
      <c r="E273" s="146" t="s">
        <v>1661</v>
      </c>
      <c r="F273" s="147" t="s">
        <v>1662</v>
      </c>
      <c r="G273" s="148" t="s">
        <v>157</v>
      </c>
      <c r="H273" s="149">
        <v>1</v>
      </c>
      <c r="I273" s="150"/>
      <c r="J273" s="151">
        <f>ROUND($I$273*$H$273,2)</f>
        <v>0</v>
      </c>
      <c r="K273" s="147"/>
      <c r="L273" s="43"/>
      <c r="M273" s="152"/>
      <c r="N273" s="153" t="s">
        <v>43</v>
      </c>
      <c r="O273" s="24"/>
      <c r="P273" s="154">
        <f>$O$273*$H$273</f>
        <v>0</v>
      </c>
      <c r="Q273" s="154">
        <v>0</v>
      </c>
      <c r="R273" s="154">
        <f>$Q$273*$H$273</f>
        <v>0</v>
      </c>
      <c r="S273" s="154">
        <v>0</v>
      </c>
      <c r="T273" s="155">
        <f>$S$273*$H$273</f>
        <v>0</v>
      </c>
      <c r="AR273" s="89" t="s">
        <v>158</v>
      </c>
      <c r="AT273" s="89" t="s">
        <v>154</v>
      </c>
      <c r="AU273" s="89" t="s">
        <v>80</v>
      </c>
      <c r="AY273" s="6" t="s">
        <v>149</v>
      </c>
      <c r="BE273" s="156">
        <f>IF($N$273="základní",$J$273,0)</f>
        <v>0</v>
      </c>
      <c r="BF273" s="156">
        <f>IF($N$273="snížená",$J$273,0)</f>
        <v>0</v>
      </c>
      <c r="BG273" s="156">
        <f>IF($N$273="zákl. přenesená",$J$273,0)</f>
        <v>0</v>
      </c>
      <c r="BH273" s="156">
        <f>IF($N$273="sníž. přenesená",$J$273,0)</f>
        <v>0</v>
      </c>
      <c r="BI273" s="156">
        <f>IF($N$273="nulová",$J$273,0)</f>
        <v>0</v>
      </c>
      <c r="BJ273" s="89" t="s">
        <v>21</v>
      </c>
      <c r="BK273" s="156">
        <f>ROUND($I$273*$H$273,2)</f>
        <v>0</v>
      </c>
      <c r="BL273" s="89" t="s">
        <v>158</v>
      </c>
      <c r="BM273" s="89" t="s">
        <v>434</v>
      </c>
    </row>
    <row r="274" spans="2:65" s="6" customFormat="1" ht="16.5" customHeight="1" x14ac:dyDescent="0.3">
      <c r="B274" s="23"/>
      <c r="C274" s="24"/>
      <c r="D274" s="157" t="s">
        <v>159</v>
      </c>
      <c r="E274" s="24"/>
      <c r="F274" s="158" t="s">
        <v>1662</v>
      </c>
      <c r="G274" s="24"/>
      <c r="H274" s="24"/>
      <c r="J274" s="24"/>
      <c r="K274" s="24"/>
      <c r="L274" s="43"/>
      <c r="M274" s="56"/>
      <c r="N274" s="24"/>
      <c r="O274" s="24"/>
      <c r="P274" s="24"/>
      <c r="Q274" s="24"/>
      <c r="R274" s="24"/>
      <c r="S274" s="24"/>
      <c r="T274" s="57"/>
      <c r="AT274" s="6" t="s">
        <v>159</v>
      </c>
      <c r="AU274" s="6" t="s">
        <v>80</v>
      </c>
    </row>
    <row r="275" spans="2:65" s="6" customFormat="1" ht="15.75" customHeight="1" x14ac:dyDescent="0.3">
      <c r="B275" s="23"/>
      <c r="C275" s="145" t="s">
        <v>171</v>
      </c>
      <c r="D275" s="145" t="s">
        <v>154</v>
      </c>
      <c r="E275" s="146" t="s">
        <v>1663</v>
      </c>
      <c r="F275" s="147" t="s">
        <v>1664</v>
      </c>
      <c r="G275" s="148" t="s">
        <v>157</v>
      </c>
      <c r="H275" s="149">
        <v>1</v>
      </c>
      <c r="I275" s="150"/>
      <c r="J275" s="151">
        <f>ROUND($I$275*$H$275,2)</f>
        <v>0</v>
      </c>
      <c r="K275" s="147"/>
      <c r="L275" s="43"/>
      <c r="M275" s="152"/>
      <c r="N275" s="153" t="s">
        <v>43</v>
      </c>
      <c r="O275" s="24"/>
      <c r="P275" s="154">
        <f>$O$275*$H$275</f>
        <v>0</v>
      </c>
      <c r="Q275" s="154">
        <v>0</v>
      </c>
      <c r="R275" s="154">
        <f>$Q$275*$H$275</f>
        <v>0</v>
      </c>
      <c r="S275" s="154">
        <v>0</v>
      </c>
      <c r="T275" s="155">
        <f>$S$275*$H$275</f>
        <v>0</v>
      </c>
      <c r="AR275" s="89" t="s">
        <v>158</v>
      </c>
      <c r="AT275" s="89" t="s">
        <v>154</v>
      </c>
      <c r="AU275" s="89" t="s">
        <v>80</v>
      </c>
      <c r="AY275" s="6" t="s">
        <v>149</v>
      </c>
      <c r="BE275" s="156">
        <f>IF($N$275="základní",$J$275,0)</f>
        <v>0</v>
      </c>
      <c r="BF275" s="156">
        <f>IF($N$275="snížená",$J$275,0)</f>
        <v>0</v>
      </c>
      <c r="BG275" s="156">
        <f>IF($N$275="zákl. přenesená",$J$275,0)</f>
        <v>0</v>
      </c>
      <c r="BH275" s="156">
        <f>IF($N$275="sníž. přenesená",$J$275,0)</f>
        <v>0</v>
      </c>
      <c r="BI275" s="156">
        <f>IF($N$275="nulová",$J$275,0)</f>
        <v>0</v>
      </c>
      <c r="BJ275" s="89" t="s">
        <v>21</v>
      </c>
      <c r="BK275" s="156">
        <f>ROUND($I$275*$H$275,2)</f>
        <v>0</v>
      </c>
      <c r="BL275" s="89" t="s">
        <v>158</v>
      </c>
      <c r="BM275" s="89" t="s">
        <v>437</v>
      </c>
    </row>
    <row r="276" spans="2:65" s="6" customFormat="1" ht="16.5" customHeight="1" x14ac:dyDescent="0.3">
      <c r="B276" s="23"/>
      <c r="C276" s="24"/>
      <c r="D276" s="157" t="s">
        <v>159</v>
      </c>
      <c r="E276" s="24"/>
      <c r="F276" s="158" t="s">
        <v>1664</v>
      </c>
      <c r="G276" s="24"/>
      <c r="H276" s="24"/>
      <c r="J276" s="24"/>
      <c r="K276" s="24"/>
      <c r="L276" s="43"/>
      <c r="M276" s="56"/>
      <c r="N276" s="24"/>
      <c r="O276" s="24"/>
      <c r="P276" s="24"/>
      <c r="Q276" s="24"/>
      <c r="R276" s="24"/>
      <c r="S276" s="24"/>
      <c r="T276" s="57"/>
      <c r="AT276" s="6" t="s">
        <v>159</v>
      </c>
      <c r="AU276" s="6" t="s">
        <v>80</v>
      </c>
    </row>
    <row r="277" spans="2:65" s="6" customFormat="1" ht="15.75" customHeight="1" x14ac:dyDescent="0.3">
      <c r="B277" s="23"/>
      <c r="C277" s="145" t="s">
        <v>174</v>
      </c>
      <c r="D277" s="145" t="s">
        <v>154</v>
      </c>
      <c r="E277" s="146" t="s">
        <v>1665</v>
      </c>
      <c r="F277" s="147" t="s">
        <v>1666</v>
      </c>
      <c r="G277" s="148" t="s">
        <v>157</v>
      </c>
      <c r="H277" s="149">
        <v>1</v>
      </c>
      <c r="I277" s="150"/>
      <c r="J277" s="151">
        <f>ROUND($I$277*$H$277,2)</f>
        <v>0</v>
      </c>
      <c r="K277" s="147"/>
      <c r="L277" s="43"/>
      <c r="M277" s="152"/>
      <c r="N277" s="153" t="s">
        <v>43</v>
      </c>
      <c r="O277" s="24"/>
      <c r="P277" s="154">
        <f>$O$277*$H$277</f>
        <v>0</v>
      </c>
      <c r="Q277" s="154">
        <v>0</v>
      </c>
      <c r="R277" s="154">
        <f>$Q$277*$H$277</f>
        <v>0</v>
      </c>
      <c r="S277" s="154">
        <v>0</v>
      </c>
      <c r="T277" s="155">
        <f>$S$277*$H$277</f>
        <v>0</v>
      </c>
      <c r="AR277" s="89" t="s">
        <v>158</v>
      </c>
      <c r="AT277" s="89" t="s">
        <v>154</v>
      </c>
      <c r="AU277" s="89" t="s">
        <v>80</v>
      </c>
      <c r="AY277" s="6" t="s">
        <v>149</v>
      </c>
      <c r="BE277" s="156">
        <f>IF($N$277="základní",$J$277,0)</f>
        <v>0</v>
      </c>
      <c r="BF277" s="156">
        <f>IF($N$277="snížená",$J$277,0)</f>
        <v>0</v>
      </c>
      <c r="BG277" s="156">
        <f>IF($N$277="zákl. přenesená",$J$277,0)</f>
        <v>0</v>
      </c>
      <c r="BH277" s="156">
        <f>IF($N$277="sníž. přenesená",$J$277,0)</f>
        <v>0</v>
      </c>
      <c r="BI277" s="156">
        <f>IF($N$277="nulová",$J$277,0)</f>
        <v>0</v>
      </c>
      <c r="BJ277" s="89" t="s">
        <v>21</v>
      </c>
      <c r="BK277" s="156">
        <f>ROUND($I$277*$H$277,2)</f>
        <v>0</v>
      </c>
      <c r="BL277" s="89" t="s">
        <v>158</v>
      </c>
      <c r="BM277" s="89" t="s">
        <v>825</v>
      </c>
    </row>
    <row r="278" spans="2:65" s="6" customFormat="1" ht="16.5" customHeight="1" x14ac:dyDescent="0.3">
      <c r="B278" s="23"/>
      <c r="C278" s="24"/>
      <c r="D278" s="157" t="s">
        <v>159</v>
      </c>
      <c r="E278" s="24"/>
      <c r="F278" s="158" t="s">
        <v>1666</v>
      </c>
      <c r="G278" s="24"/>
      <c r="H278" s="24"/>
      <c r="J278" s="24"/>
      <c r="K278" s="24"/>
      <c r="L278" s="43"/>
      <c r="M278" s="56"/>
      <c r="N278" s="24"/>
      <c r="O278" s="24"/>
      <c r="P278" s="24"/>
      <c r="Q278" s="24"/>
      <c r="R278" s="24"/>
      <c r="S278" s="24"/>
      <c r="T278" s="57"/>
      <c r="AT278" s="6" t="s">
        <v>159</v>
      </c>
      <c r="AU278" s="6" t="s">
        <v>80</v>
      </c>
    </row>
    <row r="279" spans="2:65" s="6" customFormat="1" ht="15.75" customHeight="1" x14ac:dyDescent="0.3">
      <c r="B279" s="23"/>
      <c r="C279" s="145" t="s">
        <v>177</v>
      </c>
      <c r="D279" s="145" t="s">
        <v>154</v>
      </c>
      <c r="E279" s="146" t="s">
        <v>1667</v>
      </c>
      <c r="F279" s="147" t="s">
        <v>1668</v>
      </c>
      <c r="G279" s="148" t="s">
        <v>157</v>
      </c>
      <c r="H279" s="149">
        <v>8</v>
      </c>
      <c r="I279" s="150"/>
      <c r="J279" s="151">
        <f>ROUND($I$279*$H$279,2)</f>
        <v>0</v>
      </c>
      <c r="K279" s="147"/>
      <c r="L279" s="43"/>
      <c r="M279" s="152"/>
      <c r="N279" s="153" t="s">
        <v>43</v>
      </c>
      <c r="O279" s="24"/>
      <c r="P279" s="154">
        <f>$O$279*$H$279</f>
        <v>0</v>
      </c>
      <c r="Q279" s="154">
        <v>0</v>
      </c>
      <c r="R279" s="154">
        <f>$Q$279*$H$279</f>
        <v>0</v>
      </c>
      <c r="S279" s="154">
        <v>0</v>
      </c>
      <c r="T279" s="155">
        <f>$S$279*$H$279</f>
        <v>0</v>
      </c>
      <c r="AR279" s="89" t="s">
        <v>158</v>
      </c>
      <c r="AT279" s="89" t="s">
        <v>154</v>
      </c>
      <c r="AU279" s="89" t="s">
        <v>80</v>
      </c>
      <c r="AY279" s="6" t="s">
        <v>149</v>
      </c>
      <c r="BE279" s="156">
        <f>IF($N$279="základní",$J$279,0)</f>
        <v>0</v>
      </c>
      <c r="BF279" s="156">
        <f>IF($N$279="snížená",$J$279,0)</f>
        <v>0</v>
      </c>
      <c r="BG279" s="156">
        <f>IF($N$279="zákl. přenesená",$J$279,0)</f>
        <v>0</v>
      </c>
      <c r="BH279" s="156">
        <f>IF($N$279="sníž. přenesená",$J$279,0)</f>
        <v>0</v>
      </c>
      <c r="BI279" s="156">
        <f>IF($N$279="nulová",$J$279,0)</f>
        <v>0</v>
      </c>
      <c r="BJ279" s="89" t="s">
        <v>21</v>
      </c>
      <c r="BK279" s="156">
        <f>ROUND($I$279*$H$279,2)</f>
        <v>0</v>
      </c>
      <c r="BL279" s="89" t="s">
        <v>158</v>
      </c>
      <c r="BM279" s="89" t="s">
        <v>830</v>
      </c>
    </row>
    <row r="280" spans="2:65" s="6" customFormat="1" ht="16.5" customHeight="1" x14ac:dyDescent="0.3">
      <c r="B280" s="23"/>
      <c r="C280" s="24"/>
      <c r="D280" s="157" t="s">
        <v>159</v>
      </c>
      <c r="E280" s="24"/>
      <c r="F280" s="158" t="s">
        <v>1668</v>
      </c>
      <c r="G280" s="24"/>
      <c r="H280" s="24"/>
      <c r="J280" s="24"/>
      <c r="K280" s="24"/>
      <c r="L280" s="43"/>
      <c r="M280" s="56"/>
      <c r="N280" s="24"/>
      <c r="O280" s="24"/>
      <c r="P280" s="24"/>
      <c r="Q280" s="24"/>
      <c r="R280" s="24"/>
      <c r="S280" s="24"/>
      <c r="T280" s="57"/>
      <c r="AT280" s="6" t="s">
        <v>159</v>
      </c>
      <c r="AU280" s="6" t="s">
        <v>80</v>
      </c>
    </row>
    <row r="281" spans="2:65" s="6" customFormat="1" ht="15.75" customHeight="1" x14ac:dyDescent="0.3">
      <c r="B281" s="23"/>
      <c r="C281" s="145" t="s">
        <v>180</v>
      </c>
      <c r="D281" s="145" t="s">
        <v>154</v>
      </c>
      <c r="E281" s="146" t="s">
        <v>1298</v>
      </c>
      <c r="F281" s="147" t="s">
        <v>1299</v>
      </c>
      <c r="G281" s="148" t="s">
        <v>157</v>
      </c>
      <c r="H281" s="149">
        <v>2</v>
      </c>
      <c r="I281" s="150"/>
      <c r="J281" s="151">
        <f>ROUND($I$281*$H$281,2)</f>
        <v>0</v>
      </c>
      <c r="K281" s="147"/>
      <c r="L281" s="43"/>
      <c r="M281" s="152"/>
      <c r="N281" s="153" t="s">
        <v>43</v>
      </c>
      <c r="O281" s="24"/>
      <c r="P281" s="154">
        <f>$O$281*$H$281</f>
        <v>0</v>
      </c>
      <c r="Q281" s="154">
        <v>0</v>
      </c>
      <c r="R281" s="154">
        <f>$Q$281*$H$281</f>
        <v>0</v>
      </c>
      <c r="S281" s="154">
        <v>0</v>
      </c>
      <c r="T281" s="155">
        <f>$S$281*$H$281</f>
        <v>0</v>
      </c>
      <c r="AR281" s="89" t="s">
        <v>158</v>
      </c>
      <c r="AT281" s="89" t="s">
        <v>154</v>
      </c>
      <c r="AU281" s="89" t="s">
        <v>80</v>
      </c>
      <c r="AY281" s="6" t="s">
        <v>149</v>
      </c>
      <c r="BE281" s="156">
        <f>IF($N$281="základní",$J$281,0)</f>
        <v>0</v>
      </c>
      <c r="BF281" s="156">
        <f>IF($N$281="snížená",$J$281,0)</f>
        <v>0</v>
      </c>
      <c r="BG281" s="156">
        <f>IF($N$281="zákl. přenesená",$J$281,0)</f>
        <v>0</v>
      </c>
      <c r="BH281" s="156">
        <f>IF($N$281="sníž. přenesená",$J$281,0)</f>
        <v>0</v>
      </c>
      <c r="BI281" s="156">
        <f>IF($N$281="nulová",$J$281,0)</f>
        <v>0</v>
      </c>
      <c r="BJ281" s="89" t="s">
        <v>21</v>
      </c>
      <c r="BK281" s="156">
        <f>ROUND($I$281*$H$281,2)</f>
        <v>0</v>
      </c>
      <c r="BL281" s="89" t="s">
        <v>158</v>
      </c>
      <c r="BM281" s="89" t="s">
        <v>834</v>
      </c>
    </row>
    <row r="282" spans="2:65" s="6" customFormat="1" ht="16.5" customHeight="1" x14ac:dyDescent="0.3">
      <c r="B282" s="23"/>
      <c r="C282" s="24"/>
      <c r="D282" s="157" t="s">
        <v>159</v>
      </c>
      <c r="E282" s="24"/>
      <c r="F282" s="158" t="s">
        <v>1299</v>
      </c>
      <c r="G282" s="24"/>
      <c r="H282" s="24"/>
      <c r="J282" s="24"/>
      <c r="K282" s="24"/>
      <c r="L282" s="43"/>
      <c r="M282" s="56"/>
      <c r="N282" s="24"/>
      <c r="O282" s="24"/>
      <c r="P282" s="24"/>
      <c r="Q282" s="24"/>
      <c r="R282" s="24"/>
      <c r="S282" s="24"/>
      <c r="T282" s="57"/>
      <c r="AT282" s="6" t="s">
        <v>159</v>
      </c>
      <c r="AU282" s="6" t="s">
        <v>80</v>
      </c>
    </row>
    <row r="283" spans="2:65" s="6" customFormat="1" ht="15.75" customHeight="1" x14ac:dyDescent="0.3">
      <c r="B283" s="23"/>
      <c r="C283" s="145" t="s">
        <v>26</v>
      </c>
      <c r="D283" s="145" t="s">
        <v>154</v>
      </c>
      <c r="E283" s="146" t="s">
        <v>1669</v>
      </c>
      <c r="F283" s="147" t="s">
        <v>1670</v>
      </c>
      <c r="G283" s="148" t="s">
        <v>157</v>
      </c>
      <c r="H283" s="149">
        <v>2</v>
      </c>
      <c r="I283" s="150"/>
      <c r="J283" s="151">
        <f>ROUND($I$283*$H$283,2)</f>
        <v>0</v>
      </c>
      <c r="K283" s="147"/>
      <c r="L283" s="43"/>
      <c r="M283" s="152"/>
      <c r="N283" s="153" t="s">
        <v>43</v>
      </c>
      <c r="O283" s="24"/>
      <c r="P283" s="154">
        <f>$O$283*$H$283</f>
        <v>0</v>
      </c>
      <c r="Q283" s="154">
        <v>0</v>
      </c>
      <c r="R283" s="154">
        <f>$Q$283*$H$283</f>
        <v>0</v>
      </c>
      <c r="S283" s="154">
        <v>0</v>
      </c>
      <c r="T283" s="155">
        <f>$S$283*$H$283</f>
        <v>0</v>
      </c>
      <c r="AR283" s="89" t="s">
        <v>158</v>
      </c>
      <c r="AT283" s="89" t="s">
        <v>154</v>
      </c>
      <c r="AU283" s="89" t="s">
        <v>80</v>
      </c>
      <c r="AY283" s="6" t="s">
        <v>149</v>
      </c>
      <c r="BE283" s="156">
        <f>IF($N$283="základní",$J$283,0)</f>
        <v>0</v>
      </c>
      <c r="BF283" s="156">
        <f>IF($N$283="snížená",$J$283,0)</f>
        <v>0</v>
      </c>
      <c r="BG283" s="156">
        <f>IF($N$283="zákl. přenesená",$J$283,0)</f>
        <v>0</v>
      </c>
      <c r="BH283" s="156">
        <f>IF($N$283="sníž. přenesená",$J$283,0)</f>
        <v>0</v>
      </c>
      <c r="BI283" s="156">
        <f>IF($N$283="nulová",$J$283,0)</f>
        <v>0</v>
      </c>
      <c r="BJ283" s="89" t="s">
        <v>21</v>
      </c>
      <c r="BK283" s="156">
        <f>ROUND($I$283*$H$283,2)</f>
        <v>0</v>
      </c>
      <c r="BL283" s="89" t="s">
        <v>158</v>
      </c>
      <c r="BM283" s="89" t="s">
        <v>838</v>
      </c>
    </row>
    <row r="284" spans="2:65" s="6" customFormat="1" ht="16.5" customHeight="1" x14ac:dyDescent="0.3">
      <c r="B284" s="23"/>
      <c r="C284" s="24"/>
      <c r="D284" s="157" t="s">
        <v>159</v>
      </c>
      <c r="E284" s="24"/>
      <c r="F284" s="158" t="s">
        <v>1670</v>
      </c>
      <c r="G284" s="24"/>
      <c r="H284" s="24"/>
      <c r="J284" s="24"/>
      <c r="K284" s="24"/>
      <c r="L284" s="43"/>
      <c r="M284" s="56"/>
      <c r="N284" s="24"/>
      <c r="O284" s="24"/>
      <c r="P284" s="24"/>
      <c r="Q284" s="24"/>
      <c r="R284" s="24"/>
      <c r="S284" s="24"/>
      <c r="T284" s="57"/>
      <c r="AT284" s="6" t="s">
        <v>159</v>
      </c>
      <c r="AU284" s="6" t="s">
        <v>80</v>
      </c>
    </row>
    <row r="285" spans="2:65" s="6" customFormat="1" ht="15.75" customHeight="1" x14ac:dyDescent="0.3">
      <c r="B285" s="23"/>
      <c r="C285" s="145" t="s">
        <v>185</v>
      </c>
      <c r="D285" s="145" t="s">
        <v>154</v>
      </c>
      <c r="E285" s="146" t="s">
        <v>1671</v>
      </c>
      <c r="F285" s="147" t="s">
        <v>1672</v>
      </c>
      <c r="G285" s="148" t="s">
        <v>157</v>
      </c>
      <c r="H285" s="149">
        <v>1</v>
      </c>
      <c r="I285" s="150"/>
      <c r="J285" s="151">
        <f>ROUND($I$285*$H$285,2)</f>
        <v>0</v>
      </c>
      <c r="K285" s="147"/>
      <c r="L285" s="43"/>
      <c r="M285" s="152"/>
      <c r="N285" s="153" t="s">
        <v>43</v>
      </c>
      <c r="O285" s="24"/>
      <c r="P285" s="154">
        <f>$O$285*$H$285</f>
        <v>0</v>
      </c>
      <c r="Q285" s="154">
        <v>0</v>
      </c>
      <c r="R285" s="154">
        <f>$Q$285*$H$285</f>
        <v>0</v>
      </c>
      <c r="S285" s="154">
        <v>0</v>
      </c>
      <c r="T285" s="155">
        <f>$S$285*$H$285</f>
        <v>0</v>
      </c>
      <c r="AR285" s="89" t="s">
        <v>158</v>
      </c>
      <c r="AT285" s="89" t="s">
        <v>154</v>
      </c>
      <c r="AU285" s="89" t="s">
        <v>80</v>
      </c>
      <c r="AY285" s="6" t="s">
        <v>149</v>
      </c>
      <c r="BE285" s="156">
        <f>IF($N$285="základní",$J$285,0)</f>
        <v>0</v>
      </c>
      <c r="BF285" s="156">
        <f>IF($N$285="snížená",$J$285,0)</f>
        <v>0</v>
      </c>
      <c r="BG285" s="156">
        <f>IF($N$285="zákl. přenesená",$J$285,0)</f>
        <v>0</v>
      </c>
      <c r="BH285" s="156">
        <f>IF($N$285="sníž. přenesená",$J$285,0)</f>
        <v>0</v>
      </c>
      <c r="BI285" s="156">
        <f>IF($N$285="nulová",$J$285,0)</f>
        <v>0</v>
      </c>
      <c r="BJ285" s="89" t="s">
        <v>21</v>
      </c>
      <c r="BK285" s="156">
        <f>ROUND($I$285*$H$285,2)</f>
        <v>0</v>
      </c>
      <c r="BL285" s="89" t="s">
        <v>158</v>
      </c>
      <c r="BM285" s="89" t="s">
        <v>844</v>
      </c>
    </row>
    <row r="286" spans="2:65" s="6" customFormat="1" ht="16.5" customHeight="1" x14ac:dyDescent="0.3">
      <c r="B286" s="23"/>
      <c r="C286" s="24"/>
      <c r="D286" s="157" t="s">
        <v>159</v>
      </c>
      <c r="E286" s="24"/>
      <c r="F286" s="158" t="s">
        <v>1672</v>
      </c>
      <c r="G286" s="24"/>
      <c r="H286" s="24"/>
      <c r="J286" s="24"/>
      <c r="K286" s="24"/>
      <c r="L286" s="43"/>
      <c r="M286" s="56"/>
      <c r="N286" s="24"/>
      <c r="O286" s="24"/>
      <c r="P286" s="24"/>
      <c r="Q286" s="24"/>
      <c r="R286" s="24"/>
      <c r="S286" s="24"/>
      <c r="T286" s="57"/>
      <c r="AT286" s="6" t="s">
        <v>159</v>
      </c>
      <c r="AU286" s="6" t="s">
        <v>80</v>
      </c>
    </row>
    <row r="287" spans="2:65" s="6" customFormat="1" ht="15.75" customHeight="1" x14ac:dyDescent="0.3">
      <c r="B287" s="23"/>
      <c r="C287" s="145" t="s">
        <v>188</v>
      </c>
      <c r="D287" s="145" t="s">
        <v>154</v>
      </c>
      <c r="E287" s="146" t="s">
        <v>1300</v>
      </c>
      <c r="F287" s="147" t="s">
        <v>1301</v>
      </c>
      <c r="G287" s="148" t="s">
        <v>649</v>
      </c>
      <c r="H287" s="149">
        <v>2.17</v>
      </c>
      <c r="I287" s="150"/>
      <c r="J287" s="151">
        <f>ROUND($I$287*$H$287,2)</f>
        <v>0</v>
      </c>
      <c r="K287" s="147"/>
      <c r="L287" s="43"/>
      <c r="M287" s="152"/>
      <c r="N287" s="153" t="s">
        <v>43</v>
      </c>
      <c r="O287" s="24"/>
      <c r="P287" s="154">
        <f>$O$287*$H$287</f>
        <v>0</v>
      </c>
      <c r="Q287" s="154">
        <v>0</v>
      </c>
      <c r="R287" s="154">
        <f>$Q$287*$H$287</f>
        <v>0</v>
      </c>
      <c r="S287" s="154">
        <v>0</v>
      </c>
      <c r="T287" s="155">
        <f>$S$287*$H$287</f>
        <v>0</v>
      </c>
      <c r="AR287" s="89" t="s">
        <v>158</v>
      </c>
      <c r="AT287" s="89" t="s">
        <v>154</v>
      </c>
      <c r="AU287" s="89" t="s">
        <v>80</v>
      </c>
      <c r="AY287" s="6" t="s">
        <v>149</v>
      </c>
      <c r="BE287" s="156">
        <f>IF($N$287="základní",$J$287,0)</f>
        <v>0</v>
      </c>
      <c r="BF287" s="156">
        <f>IF($N$287="snížená",$J$287,0)</f>
        <v>0</v>
      </c>
      <c r="BG287" s="156">
        <f>IF($N$287="zákl. přenesená",$J$287,0)</f>
        <v>0</v>
      </c>
      <c r="BH287" s="156">
        <f>IF($N$287="sníž. přenesená",$J$287,0)</f>
        <v>0</v>
      </c>
      <c r="BI287" s="156">
        <f>IF($N$287="nulová",$J$287,0)</f>
        <v>0</v>
      </c>
      <c r="BJ287" s="89" t="s">
        <v>21</v>
      </c>
      <c r="BK287" s="156">
        <f>ROUND($I$287*$H$287,2)</f>
        <v>0</v>
      </c>
      <c r="BL287" s="89" t="s">
        <v>158</v>
      </c>
      <c r="BM287" s="89" t="s">
        <v>848</v>
      </c>
    </row>
    <row r="288" spans="2:65" s="6" customFormat="1" ht="16.5" customHeight="1" x14ac:dyDescent="0.3">
      <c r="B288" s="23"/>
      <c r="C288" s="24"/>
      <c r="D288" s="157" t="s">
        <v>159</v>
      </c>
      <c r="E288" s="24"/>
      <c r="F288" s="158" t="s">
        <v>1301</v>
      </c>
      <c r="G288" s="24"/>
      <c r="H288" s="24"/>
      <c r="J288" s="24"/>
      <c r="K288" s="24"/>
      <c r="L288" s="43"/>
      <c r="M288" s="56"/>
      <c r="N288" s="24"/>
      <c r="O288" s="24"/>
      <c r="P288" s="24"/>
      <c r="Q288" s="24"/>
      <c r="R288" s="24"/>
      <c r="S288" s="24"/>
      <c r="T288" s="57"/>
      <c r="AT288" s="6" t="s">
        <v>159</v>
      </c>
      <c r="AU288" s="6" t="s">
        <v>80</v>
      </c>
    </row>
    <row r="289" spans="2:65" s="6" customFormat="1" ht="15.75" customHeight="1" x14ac:dyDescent="0.3">
      <c r="B289" s="23"/>
      <c r="C289" s="145" t="s">
        <v>191</v>
      </c>
      <c r="D289" s="145" t="s">
        <v>154</v>
      </c>
      <c r="E289" s="146" t="s">
        <v>1673</v>
      </c>
      <c r="F289" s="147" t="s">
        <v>1674</v>
      </c>
      <c r="G289" s="148" t="s">
        <v>157</v>
      </c>
      <c r="H289" s="149">
        <v>2</v>
      </c>
      <c r="I289" s="150"/>
      <c r="J289" s="151">
        <f>ROUND($I$289*$H$289,2)</f>
        <v>0</v>
      </c>
      <c r="K289" s="147"/>
      <c r="L289" s="43"/>
      <c r="M289" s="152"/>
      <c r="N289" s="153" t="s">
        <v>43</v>
      </c>
      <c r="O289" s="24"/>
      <c r="P289" s="154">
        <f>$O$289*$H$289</f>
        <v>0</v>
      </c>
      <c r="Q289" s="154">
        <v>0</v>
      </c>
      <c r="R289" s="154">
        <f>$Q$289*$H$289</f>
        <v>0</v>
      </c>
      <c r="S289" s="154">
        <v>0</v>
      </c>
      <c r="T289" s="155">
        <f>$S$289*$H$289</f>
        <v>0</v>
      </c>
      <c r="AR289" s="89" t="s">
        <v>158</v>
      </c>
      <c r="AT289" s="89" t="s">
        <v>154</v>
      </c>
      <c r="AU289" s="89" t="s">
        <v>80</v>
      </c>
      <c r="AY289" s="6" t="s">
        <v>149</v>
      </c>
      <c r="BE289" s="156">
        <f>IF($N$289="základní",$J$289,0)</f>
        <v>0</v>
      </c>
      <c r="BF289" s="156">
        <f>IF($N$289="snížená",$J$289,0)</f>
        <v>0</v>
      </c>
      <c r="BG289" s="156">
        <f>IF($N$289="zákl. přenesená",$J$289,0)</f>
        <v>0</v>
      </c>
      <c r="BH289" s="156">
        <f>IF($N$289="sníž. přenesená",$J$289,0)</f>
        <v>0</v>
      </c>
      <c r="BI289" s="156">
        <f>IF($N$289="nulová",$J$289,0)</f>
        <v>0</v>
      </c>
      <c r="BJ289" s="89" t="s">
        <v>21</v>
      </c>
      <c r="BK289" s="156">
        <f>ROUND($I$289*$H$289,2)</f>
        <v>0</v>
      </c>
      <c r="BL289" s="89" t="s">
        <v>158</v>
      </c>
      <c r="BM289" s="89" t="s">
        <v>852</v>
      </c>
    </row>
    <row r="290" spans="2:65" s="6" customFormat="1" ht="16.5" customHeight="1" x14ac:dyDescent="0.3">
      <c r="B290" s="23"/>
      <c r="C290" s="24"/>
      <c r="D290" s="157" t="s">
        <v>159</v>
      </c>
      <c r="E290" s="24"/>
      <c r="F290" s="158" t="s">
        <v>1674</v>
      </c>
      <c r="G290" s="24"/>
      <c r="H290" s="24"/>
      <c r="J290" s="24"/>
      <c r="K290" s="24"/>
      <c r="L290" s="43"/>
      <c r="M290" s="56"/>
      <c r="N290" s="24"/>
      <c r="O290" s="24"/>
      <c r="P290" s="24"/>
      <c r="Q290" s="24"/>
      <c r="R290" s="24"/>
      <c r="S290" s="24"/>
      <c r="T290" s="57"/>
      <c r="AT290" s="6" t="s">
        <v>159</v>
      </c>
      <c r="AU290" s="6" t="s">
        <v>80</v>
      </c>
    </row>
    <row r="291" spans="2:65" s="6" customFormat="1" ht="15.75" customHeight="1" x14ac:dyDescent="0.3">
      <c r="B291" s="23"/>
      <c r="C291" s="145" t="s">
        <v>194</v>
      </c>
      <c r="D291" s="145" t="s">
        <v>154</v>
      </c>
      <c r="E291" s="146" t="s">
        <v>1675</v>
      </c>
      <c r="F291" s="147" t="s">
        <v>1676</v>
      </c>
      <c r="G291" s="148" t="s">
        <v>157</v>
      </c>
      <c r="H291" s="149">
        <v>4</v>
      </c>
      <c r="I291" s="150"/>
      <c r="J291" s="151">
        <f>ROUND($I$291*$H$291,2)</f>
        <v>0</v>
      </c>
      <c r="K291" s="147"/>
      <c r="L291" s="43"/>
      <c r="M291" s="152"/>
      <c r="N291" s="153" t="s">
        <v>43</v>
      </c>
      <c r="O291" s="24"/>
      <c r="P291" s="154">
        <f>$O$291*$H$291</f>
        <v>0</v>
      </c>
      <c r="Q291" s="154">
        <v>0</v>
      </c>
      <c r="R291" s="154">
        <f>$Q$291*$H$291</f>
        <v>0</v>
      </c>
      <c r="S291" s="154">
        <v>0</v>
      </c>
      <c r="T291" s="155">
        <f>$S$291*$H$291</f>
        <v>0</v>
      </c>
      <c r="AR291" s="89" t="s">
        <v>158</v>
      </c>
      <c r="AT291" s="89" t="s">
        <v>154</v>
      </c>
      <c r="AU291" s="89" t="s">
        <v>80</v>
      </c>
      <c r="AY291" s="6" t="s">
        <v>149</v>
      </c>
      <c r="BE291" s="156">
        <f>IF($N$291="základní",$J$291,0)</f>
        <v>0</v>
      </c>
      <c r="BF291" s="156">
        <f>IF($N$291="snížená",$J$291,0)</f>
        <v>0</v>
      </c>
      <c r="BG291" s="156">
        <f>IF($N$291="zákl. přenesená",$J$291,0)</f>
        <v>0</v>
      </c>
      <c r="BH291" s="156">
        <f>IF($N$291="sníž. přenesená",$J$291,0)</f>
        <v>0</v>
      </c>
      <c r="BI291" s="156">
        <f>IF($N$291="nulová",$J$291,0)</f>
        <v>0</v>
      </c>
      <c r="BJ291" s="89" t="s">
        <v>21</v>
      </c>
      <c r="BK291" s="156">
        <f>ROUND($I$291*$H$291,2)</f>
        <v>0</v>
      </c>
      <c r="BL291" s="89" t="s">
        <v>158</v>
      </c>
      <c r="BM291" s="89" t="s">
        <v>856</v>
      </c>
    </row>
    <row r="292" spans="2:65" s="6" customFormat="1" ht="16.5" customHeight="1" x14ac:dyDescent="0.3">
      <c r="B292" s="23"/>
      <c r="C292" s="24"/>
      <c r="D292" s="157" t="s">
        <v>159</v>
      </c>
      <c r="E292" s="24"/>
      <c r="F292" s="158" t="s">
        <v>1676</v>
      </c>
      <c r="G292" s="24"/>
      <c r="H292" s="24"/>
      <c r="J292" s="24"/>
      <c r="K292" s="24"/>
      <c r="L292" s="43"/>
      <c r="M292" s="56"/>
      <c r="N292" s="24"/>
      <c r="O292" s="24"/>
      <c r="P292" s="24"/>
      <c r="Q292" s="24"/>
      <c r="R292" s="24"/>
      <c r="S292" s="24"/>
      <c r="T292" s="57"/>
      <c r="AT292" s="6" t="s">
        <v>159</v>
      </c>
      <c r="AU292" s="6" t="s">
        <v>80</v>
      </c>
    </row>
    <row r="293" spans="2:65" s="6" customFormat="1" ht="15.75" customHeight="1" x14ac:dyDescent="0.3">
      <c r="B293" s="23"/>
      <c r="C293" s="145" t="s">
        <v>8</v>
      </c>
      <c r="D293" s="145" t="s">
        <v>154</v>
      </c>
      <c r="E293" s="146" t="s">
        <v>1677</v>
      </c>
      <c r="F293" s="147" t="s">
        <v>1678</v>
      </c>
      <c r="G293" s="148" t="s">
        <v>157</v>
      </c>
      <c r="H293" s="149">
        <v>4</v>
      </c>
      <c r="I293" s="150"/>
      <c r="J293" s="151">
        <f>ROUND($I$293*$H$293,2)</f>
        <v>0</v>
      </c>
      <c r="K293" s="147"/>
      <c r="L293" s="43"/>
      <c r="M293" s="152"/>
      <c r="N293" s="153" t="s">
        <v>43</v>
      </c>
      <c r="O293" s="24"/>
      <c r="P293" s="154">
        <f>$O$293*$H$293</f>
        <v>0</v>
      </c>
      <c r="Q293" s="154">
        <v>0</v>
      </c>
      <c r="R293" s="154">
        <f>$Q$293*$H$293</f>
        <v>0</v>
      </c>
      <c r="S293" s="154">
        <v>0</v>
      </c>
      <c r="T293" s="155">
        <f>$S$293*$H$293</f>
        <v>0</v>
      </c>
      <c r="AR293" s="89" t="s">
        <v>158</v>
      </c>
      <c r="AT293" s="89" t="s">
        <v>154</v>
      </c>
      <c r="AU293" s="89" t="s">
        <v>80</v>
      </c>
      <c r="AY293" s="6" t="s">
        <v>149</v>
      </c>
      <c r="BE293" s="156">
        <f>IF($N$293="základní",$J$293,0)</f>
        <v>0</v>
      </c>
      <c r="BF293" s="156">
        <f>IF($N$293="snížená",$J$293,0)</f>
        <v>0</v>
      </c>
      <c r="BG293" s="156">
        <f>IF($N$293="zákl. přenesená",$J$293,0)</f>
        <v>0</v>
      </c>
      <c r="BH293" s="156">
        <f>IF($N$293="sníž. přenesená",$J$293,0)</f>
        <v>0</v>
      </c>
      <c r="BI293" s="156">
        <f>IF($N$293="nulová",$J$293,0)</f>
        <v>0</v>
      </c>
      <c r="BJ293" s="89" t="s">
        <v>21</v>
      </c>
      <c r="BK293" s="156">
        <f>ROUND($I$293*$H$293,2)</f>
        <v>0</v>
      </c>
      <c r="BL293" s="89" t="s">
        <v>158</v>
      </c>
      <c r="BM293" s="89" t="s">
        <v>862</v>
      </c>
    </row>
    <row r="294" spans="2:65" s="6" customFormat="1" ht="16.5" customHeight="1" x14ac:dyDescent="0.3">
      <c r="B294" s="23"/>
      <c r="C294" s="24"/>
      <c r="D294" s="157" t="s">
        <v>159</v>
      </c>
      <c r="E294" s="24"/>
      <c r="F294" s="158" t="s">
        <v>1678</v>
      </c>
      <c r="G294" s="24"/>
      <c r="H294" s="24"/>
      <c r="J294" s="24"/>
      <c r="K294" s="24"/>
      <c r="L294" s="43"/>
      <c r="M294" s="56"/>
      <c r="N294" s="24"/>
      <c r="O294" s="24"/>
      <c r="P294" s="24"/>
      <c r="Q294" s="24"/>
      <c r="R294" s="24"/>
      <c r="S294" s="24"/>
      <c r="T294" s="57"/>
      <c r="AT294" s="6" t="s">
        <v>159</v>
      </c>
      <c r="AU294" s="6" t="s">
        <v>80</v>
      </c>
    </row>
    <row r="295" spans="2:65" s="6" customFormat="1" ht="15.75" customHeight="1" x14ac:dyDescent="0.3">
      <c r="B295" s="23"/>
      <c r="C295" s="145" t="s">
        <v>201</v>
      </c>
      <c r="D295" s="145" t="s">
        <v>154</v>
      </c>
      <c r="E295" s="146" t="s">
        <v>1679</v>
      </c>
      <c r="F295" s="147" t="s">
        <v>1680</v>
      </c>
      <c r="G295" s="148" t="s">
        <v>157</v>
      </c>
      <c r="H295" s="149">
        <v>2</v>
      </c>
      <c r="I295" s="150"/>
      <c r="J295" s="151">
        <f>ROUND($I$295*$H$295,2)</f>
        <v>0</v>
      </c>
      <c r="K295" s="147"/>
      <c r="L295" s="43"/>
      <c r="M295" s="152"/>
      <c r="N295" s="153" t="s">
        <v>43</v>
      </c>
      <c r="O295" s="24"/>
      <c r="P295" s="154">
        <f>$O$295*$H$295</f>
        <v>0</v>
      </c>
      <c r="Q295" s="154">
        <v>0</v>
      </c>
      <c r="R295" s="154">
        <f>$Q$295*$H$295</f>
        <v>0</v>
      </c>
      <c r="S295" s="154">
        <v>0</v>
      </c>
      <c r="T295" s="155">
        <f>$S$295*$H$295</f>
        <v>0</v>
      </c>
      <c r="AR295" s="89" t="s">
        <v>158</v>
      </c>
      <c r="AT295" s="89" t="s">
        <v>154</v>
      </c>
      <c r="AU295" s="89" t="s">
        <v>80</v>
      </c>
      <c r="AY295" s="6" t="s">
        <v>149</v>
      </c>
      <c r="BE295" s="156">
        <f>IF($N$295="základní",$J$295,0)</f>
        <v>0</v>
      </c>
      <c r="BF295" s="156">
        <f>IF($N$295="snížená",$J$295,0)</f>
        <v>0</v>
      </c>
      <c r="BG295" s="156">
        <f>IF($N$295="zákl. přenesená",$J$295,0)</f>
        <v>0</v>
      </c>
      <c r="BH295" s="156">
        <f>IF($N$295="sníž. přenesená",$J$295,0)</f>
        <v>0</v>
      </c>
      <c r="BI295" s="156">
        <f>IF($N$295="nulová",$J$295,0)</f>
        <v>0</v>
      </c>
      <c r="BJ295" s="89" t="s">
        <v>21</v>
      </c>
      <c r="BK295" s="156">
        <f>ROUND($I$295*$H$295,2)</f>
        <v>0</v>
      </c>
      <c r="BL295" s="89" t="s">
        <v>158</v>
      </c>
      <c r="BM295" s="89" t="s">
        <v>870</v>
      </c>
    </row>
    <row r="296" spans="2:65" s="6" customFormat="1" ht="16.5" customHeight="1" x14ac:dyDescent="0.3">
      <c r="B296" s="23"/>
      <c r="C296" s="24"/>
      <c r="D296" s="157" t="s">
        <v>159</v>
      </c>
      <c r="E296" s="24"/>
      <c r="F296" s="158" t="s">
        <v>1680</v>
      </c>
      <c r="G296" s="24"/>
      <c r="H296" s="24"/>
      <c r="J296" s="24"/>
      <c r="K296" s="24"/>
      <c r="L296" s="43"/>
      <c r="M296" s="56"/>
      <c r="N296" s="24"/>
      <c r="O296" s="24"/>
      <c r="P296" s="24"/>
      <c r="Q296" s="24"/>
      <c r="R296" s="24"/>
      <c r="S296" s="24"/>
      <c r="T296" s="57"/>
      <c r="AT296" s="6" t="s">
        <v>159</v>
      </c>
      <c r="AU296" s="6" t="s">
        <v>80</v>
      </c>
    </row>
    <row r="297" spans="2:65" s="6" customFormat="1" ht="15.75" customHeight="1" x14ac:dyDescent="0.3">
      <c r="B297" s="23"/>
      <c r="C297" s="145" t="s">
        <v>204</v>
      </c>
      <c r="D297" s="145" t="s">
        <v>154</v>
      </c>
      <c r="E297" s="146" t="s">
        <v>1681</v>
      </c>
      <c r="F297" s="147" t="s">
        <v>1682</v>
      </c>
      <c r="G297" s="148" t="s">
        <v>157</v>
      </c>
      <c r="H297" s="149">
        <v>2</v>
      </c>
      <c r="I297" s="150"/>
      <c r="J297" s="151">
        <f>ROUND($I$297*$H$297,2)</f>
        <v>0</v>
      </c>
      <c r="K297" s="147"/>
      <c r="L297" s="43"/>
      <c r="M297" s="152"/>
      <c r="N297" s="153" t="s">
        <v>43</v>
      </c>
      <c r="O297" s="24"/>
      <c r="P297" s="154">
        <f>$O$297*$H$297</f>
        <v>0</v>
      </c>
      <c r="Q297" s="154">
        <v>0</v>
      </c>
      <c r="R297" s="154">
        <f>$Q$297*$H$297</f>
        <v>0</v>
      </c>
      <c r="S297" s="154">
        <v>0</v>
      </c>
      <c r="T297" s="155">
        <f>$S$297*$H$297</f>
        <v>0</v>
      </c>
      <c r="AR297" s="89" t="s">
        <v>158</v>
      </c>
      <c r="AT297" s="89" t="s">
        <v>154</v>
      </c>
      <c r="AU297" s="89" t="s">
        <v>80</v>
      </c>
      <c r="AY297" s="6" t="s">
        <v>149</v>
      </c>
      <c r="BE297" s="156">
        <f>IF($N$297="základní",$J$297,0)</f>
        <v>0</v>
      </c>
      <c r="BF297" s="156">
        <f>IF($N$297="snížená",$J$297,0)</f>
        <v>0</v>
      </c>
      <c r="BG297" s="156">
        <f>IF($N$297="zákl. přenesená",$J$297,0)</f>
        <v>0</v>
      </c>
      <c r="BH297" s="156">
        <f>IF($N$297="sníž. přenesená",$J$297,0)</f>
        <v>0</v>
      </c>
      <c r="BI297" s="156">
        <f>IF($N$297="nulová",$J$297,0)</f>
        <v>0</v>
      </c>
      <c r="BJ297" s="89" t="s">
        <v>21</v>
      </c>
      <c r="BK297" s="156">
        <f>ROUND($I$297*$H$297,2)</f>
        <v>0</v>
      </c>
      <c r="BL297" s="89" t="s">
        <v>158</v>
      </c>
      <c r="BM297" s="89" t="s">
        <v>875</v>
      </c>
    </row>
    <row r="298" spans="2:65" s="6" customFormat="1" ht="16.5" customHeight="1" x14ac:dyDescent="0.3">
      <c r="B298" s="23"/>
      <c r="C298" s="24"/>
      <c r="D298" s="157" t="s">
        <v>159</v>
      </c>
      <c r="E298" s="24"/>
      <c r="F298" s="158" t="s">
        <v>1682</v>
      </c>
      <c r="G298" s="24"/>
      <c r="H298" s="24"/>
      <c r="J298" s="24"/>
      <c r="K298" s="24"/>
      <c r="L298" s="43"/>
      <c r="M298" s="56"/>
      <c r="N298" s="24"/>
      <c r="O298" s="24"/>
      <c r="P298" s="24"/>
      <c r="Q298" s="24"/>
      <c r="R298" s="24"/>
      <c r="S298" s="24"/>
      <c r="T298" s="57"/>
      <c r="AT298" s="6" t="s">
        <v>159</v>
      </c>
      <c r="AU298" s="6" t="s">
        <v>80</v>
      </c>
    </row>
    <row r="299" spans="2:65" s="6" customFormat="1" ht="15.75" customHeight="1" x14ac:dyDescent="0.3">
      <c r="B299" s="23"/>
      <c r="C299" s="145" t="s">
        <v>207</v>
      </c>
      <c r="D299" s="145" t="s">
        <v>154</v>
      </c>
      <c r="E299" s="146" t="s">
        <v>1683</v>
      </c>
      <c r="F299" s="147" t="s">
        <v>1684</v>
      </c>
      <c r="G299" s="148" t="s">
        <v>157</v>
      </c>
      <c r="H299" s="149">
        <v>2</v>
      </c>
      <c r="I299" s="150"/>
      <c r="J299" s="151">
        <f>ROUND($I$299*$H$299,2)</f>
        <v>0</v>
      </c>
      <c r="K299" s="147"/>
      <c r="L299" s="43"/>
      <c r="M299" s="152"/>
      <c r="N299" s="153" t="s">
        <v>43</v>
      </c>
      <c r="O299" s="24"/>
      <c r="P299" s="154">
        <f>$O$299*$H$299</f>
        <v>0</v>
      </c>
      <c r="Q299" s="154">
        <v>0</v>
      </c>
      <c r="R299" s="154">
        <f>$Q$299*$H$299</f>
        <v>0</v>
      </c>
      <c r="S299" s="154">
        <v>0</v>
      </c>
      <c r="T299" s="155">
        <f>$S$299*$H$299</f>
        <v>0</v>
      </c>
      <c r="AR299" s="89" t="s">
        <v>158</v>
      </c>
      <c r="AT299" s="89" t="s">
        <v>154</v>
      </c>
      <c r="AU299" s="89" t="s">
        <v>80</v>
      </c>
      <c r="AY299" s="6" t="s">
        <v>149</v>
      </c>
      <c r="BE299" s="156">
        <f>IF($N$299="základní",$J$299,0)</f>
        <v>0</v>
      </c>
      <c r="BF299" s="156">
        <f>IF($N$299="snížená",$J$299,0)</f>
        <v>0</v>
      </c>
      <c r="BG299" s="156">
        <f>IF($N$299="zákl. přenesená",$J$299,0)</f>
        <v>0</v>
      </c>
      <c r="BH299" s="156">
        <f>IF($N$299="sníž. přenesená",$J$299,0)</f>
        <v>0</v>
      </c>
      <c r="BI299" s="156">
        <f>IF($N$299="nulová",$J$299,0)</f>
        <v>0</v>
      </c>
      <c r="BJ299" s="89" t="s">
        <v>21</v>
      </c>
      <c r="BK299" s="156">
        <f>ROUND($I$299*$H$299,2)</f>
        <v>0</v>
      </c>
      <c r="BL299" s="89" t="s">
        <v>158</v>
      </c>
      <c r="BM299" s="89" t="s">
        <v>881</v>
      </c>
    </row>
    <row r="300" spans="2:65" s="6" customFormat="1" ht="16.5" customHeight="1" x14ac:dyDescent="0.3">
      <c r="B300" s="23"/>
      <c r="C300" s="24"/>
      <c r="D300" s="157" t="s">
        <v>159</v>
      </c>
      <c r="E300" s="24"/>
      <c r="F300" s="158" t="s">
        <v>1684</v>
      </c>
      <c r="G300" s="24"/>
      <c r="H300" s="24"/>
      <c r="J300" s="24"/>
      <c r="K300" s="24"/>
      <c r="L300" s="43"/>
      <c r="M300" s="56"/>
      <c r="N300" s="24"/>
      <c r="O300" s="24"/>
      <c r="P300" s="24"/>
      <c r="Q300" s="24"/>
      <c r="R300" s="24"/>
      <c r="S300" s="24"/>
      <c r="T300" s="57"/>
      <c r="AT300" s="6" t="s">
        <v>159</v>
      </c>
      <c r="AU300" s="6" t="s">
        <v>80</v>
      </c>
    </row>
    <row r="301" spans="2:65" s="6" customFormat="1" ht="15.75" customHeight="1" x14ac:dyDescent="0.3">
      <c r="B301" s="23"/>
      <c r="C301" s="145" t="s">
        <v>210</v>
      </c>
      <c r="D301" s="145" t="s">
        <v>154</v>
      </c>
      <c r="E301" s="146" t="s">
        <v>1685</v>
      </c>
      <c r="F301" s="147" t="s">
        <v>1686</v>
      </c>
      <c r="G301" s="148" t="s">
        <v>157</v>
      </c>
      <c r="H301" s="149">
        <v>1</v>
      </c>
      <c r="I301" s="150"/>
      <c r="J301" s="151">
        <f>ROUND($I$301*$H$301,2)</f>
        <v>0</v>
      </c>
      <c r="K301" s="147"/>
      <c r="L301" s="43"/>
      <c r="M301" s="152"/>
      <c r="N301" s="153" t="s">
        <v>43</v>
      </c>
      <c r="O301" s="24"/>
      <c r="P301" s="154">
        <f>$O$301*$H$301</f>
        <v>0</v>
      </c>
      <c r="Q301" s="154">
        <v>0</v>
      </c>
      <c r="R301" s="154">
        <f>$Q$301*$H$301</f>
        <v>0</v>
      </c>
      <c r="S301" s="154">
        <v>0</v>
      </c>
      <c r="T301" s="155">
        <f>$S$301*$H$301</f>
        <v>0</v>
      </c>
      <c r="AR301" s="89" t="s">
        <v>158</v>
      </c>
      <c r="AT301" s="89" t="s">
        <v>154</v>
      </c>
      <c r="AU301" s="89" t="s">
        <v>80</v>
      </c>
      <c r="AY301" s="6" t="s">
        <v>149</v>
      </c>
      <c r="BE301" s="156">
        <f>IF($N$301="základní",$J$301,0)</f>
        <v>0</v>
      </c>
      <c r="BF301" s="156">
        <f>IF($N$301="snížená",$J$301,0)</f>
        <v>0</v>
      </c>
      <c r="BG301" s="156">
        <f>IF($N$301="zákl. přenesená",$J$301,0)</f>
        <v>0</v>
      </c>
      <c r="BH301" s="156">
        <f>IF($N$301="sníž. přenesená",$J$301,0)</f>
        <v>0</v>
      </c>
      <c r="BI301" s="156">
        <f>IF($N$301="nulová",$J$301,0)</f>
        <v>0</v>
      </c>
      <c r="BJ301" s="89" t="s">
        <v>21</v>
      </c>
      <c r="BK301" s="156">
        <f>ROUND($I$301*$H$301,2)</f>
        <v>0</v>
      </c>
      <c r="BL301" s="89" t="s">
        <v>158</v>
      </c>
      <c r="BM301" s="89" t="s">
        <v>886</v>
      </c>
    </row>
    <row r="302" spans="2:65" s="6" customFormat="1" ht="16.5" customHeight="1" x14ac:dyDescent="0.3">
      <c r="B302" s="23"/>
      <c r="C302" s="24"/>
      <c r="D302" s="157" t="s">
        <v>159</v>
      </c>
      <c r="E302" s="24"/>
      <c r="F302" s="158" t="s">
        <v>1686</v>
      </c>
      <c r="G302" s="24"/>
      <c r="H302" s="24"/>
      <c r="J302" s="24"/>
      <c r="K302" s="24"/>
      <c r="L302" s="43"/>
      <c r="M302" s="56"/>
      <c r="N302" s="24"/>
      <c r="O302" s="24"/>
      <c r="P302" s="24"/>
      <c r="Q302" s="24"/>
      <c r="R302" s="24"/>
      <c r="S302" s="24"/>
      <c r="T302" s="57"/>
      <c r="AT302" s="6" t="s">
        <v>159</v>
      </c>
      <c r="AU302" s="6" t="s">
        <v>80</v>
      </c>
    </row>
    <row r="303" spans="2:65" s="6" customFormat="1" ht="27" customHeight="1" x14ac:dyDescent="0.3">
      <c r="B303" s="23"/>
      <c r="C303" s="145" t="s">
        <v>213</v>
      </c>
      <c r="D303" s="145" t="s">
        <v>154</v>
      </c>
      <c r="E303" s="146" t="s">
        <v>1687</v>
      </c>
      <c r="F303" s="147" t="s">
        <v>1688</v>
      </c>
      <c r="G303" s="148" t="s">
        <v>157</v>
      </c>
      <c r="H303" s="149">
        <v>1</v>
      </c>
      <c r="I303" s="150"/>
      <c r="J303" s="151">
        <f>ROUND($I$303*$H$303,2)</f>
        <v>0</v>
      </c>
      <c r="K303" s="147"/>
      <c r="L303" s="43"/>
      <c r="M303" s="152"/>
      <c r="N303" s="153" t="s">
        <v>43</v>
      </c>
      <c r="O303" s="24"/>
      <c r="P303" s="154">
        <f>$O$303*$H$303</f>
        <v>0</v>
      </c>
      <c r="Q303" s="154">
        <v>0</v>
      </c>
      <c r="R303" s="154">
        <f>$Q$303*$H$303</f>
        <v>0</v>
      </c>
      <c r="S303" s="154">
        <v>0</v>
      </c>
      <c r="T303" s="155">
        <f>$S$303*$H$303</f>
        <v>0</v>
      </c>
      <c r="AR303" s="89" t="s">
        <v>158</v>
      </c>
      <c r="AT303" s="89" t="s">
        <v>154</v>
      </c>
      <c r="AU303" s="89" t="s">
        <v>80</v>
      </c>
      <c r="AY303" s="6" t="s">
        <v>149</v>
      </c>
      <c r="BE303" s="156">
        <f>IF($N$303="základní",$J$303,0)</f>
        <v>0</v>
      </c>
      <c r="BF303" s="156">
        <f>IF($N$303="snížená",$J$303,0)</f>
        <v>0</v>
      </c>
      <c r="BG303" s="156">
        <f>IF($N$303="zákl. přenesená",$J$303,0)</f>
        <v>0</v>
      </c>
      <c r="BH303" s="156">
        <f>IF($N$303="sníž. přenesená",$J$303,0)</f>
        <v>0</v>
      </c>
      <c r="BI303" s="156">
        <f>IF($N$303="nulová",$J$303,0)</f>
        <v>0</v>
      </c>
      <c r="BJ303" s="89" t="s">
        <v>21</v>
      </c>
      <c r="BK303" s="156">
        <f>ROUND($I$303*$H$303,2)</f>
        <v>0</v>
      </c>
      <c r="BL303" s="89" t="s">
        <v>158</v>
      </c>
      <c r="BM303" s="89" t="s">
        <v>27</v>
      </c>
    </row>
    <row r="304" spans="2:65" s="6" customFormat="1" ht="27" customHeight="1" x14ac:dyDescent="0.3">
      <c r="B304" s="23"/>
      <c r="C304" s="24"/>
      <c r="D304" s="157" t="s">
        <v>159</v>
      </c>
      <c r="E304" s="24"/>
      <c r="F304" s="158" t="s">
        <v>1688</v>
      </c>
      <c r="G304" s="24"/>
      <c r="H304" s="24"/>
      <c r="J304" s="24"/>
      <c r="K304" s="24"/>
      <c r="L304" s="43"/>
      <c r="M304" s="56"/>
      <c r="N304" s="24"/>
      <c r="O304" s="24"/>
      <c r="P304" s="24"/>
      <c r="Q304" s="24"/>
      <c r="R304" s="24"/>
      <c r="S304" s="24"/>
      <c r="T304" s="57"/>
      <c r="AT304" s="6" t="s">
        <v>159</v>
      </c>
      <c r="AU304" s="6" t="s">
        <v>80</v>
      </c>
    </row>
    <row r="305" spans="2:65" s="6" customFormat="1" ht="15.75" customHeight="1" x14ac:dyDescent="0.3">
      <c r="B305" s="23"/>
      <c r="C305" s="145" t="s">
        <v>7</v>
      </c>
      <c r="D305" s="145" t="s">
        <v>154</v>
      </c>
      <c r="E305" s="146" t="s">
        <v>1310</v>
      </c>
      <c r="F305" s="147" t="s">
        <v>1311</v>
      </c>
      <c r="G305" s="148" t="s">
        <v>157</v>
      </c>
      <c r="H305" s="149">
        <v>2</v>
      </c>
      <c r="I305" s="150"/>
      <c r="J305" s="151">
        <f>ROUND($I$305*$H$305,2)</f>
        <v>0</v>
      </c>
      <c r="K305" s="147"/>
      <c r="L305" s="43"/>
      <c r="M305" s="152"/>
      <c r="N305" s="153" t="s">
        <v>43</v>
      </c>
      <c r="O305" s="24"/>
      <c r="P305" s="154">
        <f>$O$305*$H$305</f>
        <v>0</v>
      </c>
      <c r="Q305" s="154">
        <v>0</v>
      </c>
      <c r="R305" s="154">
        <f>$Q$305*$H$305</f>
        <v>0</v>
      </c>
      <c r="S305" s="154">
        <v>0</v>
      </c>
      <c r="T305" s="155">
        <f>$S$305*$H$305</f>
        <v>0</v>
      </c>
      <c r="AR305" s="89" t="s">
        <v>158</v>
      </c>
      <c r="AT305" s="89" t="s">
        <v>154</v>
      </c>
      <c r="AU305" s="89" t="s">
        <v>80</v>
      </c>
      <c r="AY305" s="6" t="s">
        <v>149</v>
      </c>
      <c r="BE305" s="156">
        <f>IF($N$305="základní",$J$305,0)</f>
        <v>0</v>
      </c>
      <c r="BF305" s="156">
        <f>IF($N$305="snížená",$J$305,0)</f>
        <v>0</v>
      </c>
      <c r="BG305" s="156">
        <f>IF($N$305="zákl. přenesená",$J$305,0)</f>
        <v>0</v>
      </c>
      <c r="BH305" s="156">
        <f>IF($N$305="sníž. přenesená",$J$305,0)</f>
        <v>0</v>
      </c>
      <c r="BI305" s="156">
        <f>IF($N$305="nulová",$J$305,0)</f>
        <v>0</v>
      </c>
      <c r="BJ305" s="89" t="s">
        <v>21</v>
      </c>
      <c r="BK305" s="156">
        <f>ROUND($I$305*$H$305,2)</f>
        <v>0</v>
      </c>
      <c r="BL305" s="89" t="s">
        <v>158</v>
      </c>
      <c r="BM305" s="89" t="s">
        <v>895</v>
      </c>
    </row>
    <row r="306" spans="2:65" s="6" customFormat="1" ht="16.5" customHeight="1" x14ac:dyDescent="0.3">
      <c r="B306" s="23"/>
      <c r="C306" s="24"/>
      <c r="D306" s="157" t="s">
        <v>159</v>
      </c>
      <c r="E306" s="24"/>
      <c r="F306" s="158" t="s">
        <v>1311</v>
      </c>
      <c r="G306" s="24"/>
      <c r="H306" s="24"/>
      <c r="J306" s="24"/>
      <c r="K306" s="24"/>
      <c r="L306" s="43"/>
      <c r="M306" s="56"/>
      <c r="N306" s="24"/>
      <c r="O306" s="24"/>
      <c r="P306" s="24"/>
      <c r="Q306" s="24"/>
      <c r="R306" s="24"/>
      <c r="S306" s="24"/>
      <c r="T306" s="57"/>
      <c r="AT306" s="6" t="s">
        <v>159</v>
      </c>
      <c r="AU306" s="6" t="s">
        <v>80</v>
      </c>
    </row>
    <row r="307" spans="2:65" s="6" customFormat="1" ht="26.25" customHeight="1" x14ac:dyDescent="0.3">
      <c r="B307" s="23"/>
      <c r="C307" s="145" t="s">
        <v>218</v>
      </c>
      <c r="D307" s="145" t="s">
        <v>154</v>
      </c>
      <c r="E307" s="146" t="s">
        <v>1689</v>
      </c>
      <c r="F307" s="147" t="s">
        <v>1690</v>
      </c>
      <c r="G307" s="148" t="s">
        <v>157</v>
      </c>
      <c r="H307" s="149">
        <v>1</v>
      </c>
      <c r="I307" s="150"/>
      <c r="J307" s="151">
        <f>ROUND($I$307*$H$307,2)</f>
        <v>0</v>
      </c>
      <c r="K307" s="147"/>
      <c r="L307" s="43"/>
      <c r="M307" s="152"/>
      <c r="N307" s="153" t="s">
        <v>43</v>
      </c>
      <c r="O307" s="24"/>
      <c r="P307" s="154">
        <f>$O$307*$H$307</f>
        <v>0</v>
      </c>
      <c r="Q307" s="154">
        <v>0</v>
      </c>
      <c r="R307" s="154">
        <f>$Q$307*$H$307</f>
        <v>0</v>
      </c>
      <c r="S307" s="154">
        <v>0</v>
      </c>
      <c r="T307" s="155">
        <f>$S$307*$H$307</f>
        <v>0</v>
      </c>
      <c r="AR307" s="89" t="s">
        <v>158</v>
      </c>
      <c r="AT307" s="89" t="s">
        <v>154</v>
      </c>
      <c r="AU307" s="89" t="s">
        <v>80</v>
      </c>
      <c r="AY307" s="6" t="s">
        <v>149</v>
      </c>
      <c r="BE307" s="156">
        <f>IF($N$307="základní",$J$307,0)</f>
        <v>0</v>
      </c>
      <c r="BF307" s="156">
        <f>IF($N$307="snížená",$J$307,0)</f>
        <v>0</v>
      </c>
      <c r="BG307" s="156">
        <f>IF($N$307="zákl. přenesená",$J$307,0)</f>
        <v>0</v>
      </c>
      <c r="BH307" s="156">
        <f>IF($N$307="sníž. přenesená",$J$307,0)</f>
        <v>0</v>
      </c>
      <c r="BI307" s="156">
        <f>IF($N$307="nulová",$J$307,0)</f>
        <v>0</v>
      </c>
      <c r="BJ307" s="89" t="s">
        <v>21</v>
      </c>
      <c r="BK307" s="156">
        <f>ROUND($I$307*$H$307,2)</f>
        <v>0</v>
      </c>
      <c r="BL307" s="89" t="s">
        <v>158</v>
      </c>
      <c r="BM307" s="89" t="s">
        <v>1419</v>
      </c>
    </row>
    <row r="308" spans="2:65" s="6" customFormat="1" ht="16.5" customHeight="1" x14ac:dyDescent="0.3">
      <c r="B308" s="23"/>
      <c r="C308" s="24"/>
      <c r="D308" s="157" t="s">
        <v>159</v>
      </c>
      <c r="E308" s="24"/>
      <c r="F308" s="158" t="s">
        <v>1690</v>
      </c>
      <c r="G308" s="24"/>
      <c r="H308" s="24"/>
      <c r="J308" s="24"/>
      <c r="K308" s="24"/>
      <c r="L308" s="43"/>
      <c r="M308" s="56"/>
      <c r="N308" s="24"/>
      <c r="O308" s="24"/>
      <c r="P308" s="24"/>
      <c r="Q308" s="24"/>
      <c r="R308" s="24"/>
      <c r="S308" s="24"/>
      <c r="T308" s="57"/>
      <c r="AT308" s="6" t="s">
        <v>159</v>
      </c>
      <c r="AU308" s="6" t="s">
        <v>80</v>
      </c>
    </row>
    <row r="309" spans="2:65" s="6" customFormat="1" ht="15.75" customHeight="1" x14ac:dyDescent="0.3">
      <c r="B309" s="23"/>
      <c r="C309" s="145" t="s">
        <v>223</v>
      </c>
      <c r="D309" s="145" t="s">
        <v>154</v>
      </c>
      <c r="E309" s="146" t="s">
        <v>1691</v>
      </c>
      <c r="F309" s="147" t="s">
        <v>1692</v>
      </c>
      <c r="G309" s="148" t="s">
        <v>157</v>
      </c>
      <c r="H309" s="149">
        <v>1</v>
      </c>
      <c r="I309" s="150"/>
      <c r="J309" s="151">
        <f>ROUND($I$309*$H$309,2)</f>
        <v>0</v>
      </c>
      <c r="K309" s="147"/>
      <c r="L309" s="43"/>
      <c r="M309" s="152"/>
      <c r="N309" s="153" t="s">
        <v>43</v>
      </c>
      <c r="O309" s="24"/>
      <c r="P309" s="154">
        <f>$O$309*$H$309</f>
        <v>0</v>
      </c>
      <c r="Q309" s="154">
        <v>0</v>
      </c>
      <c r="R309" s="154">
        <f>$Q$309*$H$309</f>
        <v>0</v>
      </c>
      <c r="S309" s="154">
        <v>0</v>
      </c>
      <c r="T309" s="155">
        <f>$S$309*$H$309</f>
        <v>0</v>
      </c>
      <c r="AR309" s="89" t="s">
        <v>158</v>
      </c>
      <c r="AT309" s="89" t="s">
        <v>154</v>
      </c>
      <c r="AU309" s="89" t="s">
        <v>80</v>
      </c>
      <c r="AY309" s="6" t="s">
        <v>149</v>
      </c>
      <c r="BE309" s="156">
        <f>IF($N$309="základní",$J$309,0)</f>
        <v>0</v>
      </c>
      <c r="BF309" s="156">
        <f>IF($N$309="snížená",$J$309,0)</f>
        <v>0</v>
      </c>
      <c r="BG309" s="156">
        <f>IF($N$309="zákl. přenesená",$J$309,0)</f>
        <v>0</v>
      </c>
      <c r="BH309" s="156">
        <f>IF($N$309="sníž. přenesená",$J$309,0)</f>
        <v>0</v>
      </c>
      <c r="BI309" s="156">
        <f>IF($N$309="nulová",$J$309,0)</f>
        <v>0</v>
      </c>
      <c r="BJ309" s="89" t="s">
        <v>21</v>
      </c>
      <c r="BK309" s="156">
        <f>ROUND($I$309*$H$309,2)</f>
        <v>0</v>
      </c>
      <c r="BL309" s="89" t="s">
        <v>158</v>
      </c>
      <c r="BM309" s="89" t="s">
        <v>899</v>
      </c>
    </row>
    <row r="310" spans="2:65" s="6" customFormat="1" ht="16.5" customHeight="1" x14ac:dyDescent="0.3">
      <c r="B310" s="23"/>
      <c r="C310" s="24"/>
      <c r="D310" s="157" t="s">
        <v>159</v>
      </c>
      <c r="E310" s="24"/>
      <c r="F310" s="158" t="s">
        <v>1692</v>
      </c>
      <c r="G310" s="24"/>
      <c r="H310" s="24"/>
      <c r="J310" s="24"/>
      <c r="K310" s="24"/>
      <c r="L310" s="43"/>
      <c r="M310" s="56"/>
      <c r="N310" s="24"/>
      <c r="O310" s="24"/>
      <c r="P310" s="24"/>
      <c r="Q310" s="24"/>
      <c r="R310" s="24"/>
      <c r="S310" s="24"/>
      <c r="T310" s="57"/>
      <c r="AT310" s="6" t="s">
        <v>159</v>
      </c>
      <c r="AU310" s="6" t="s">
        <v>80</v>
      </c>
    </row>
    <row r="311" spans="2:65" s="6" customFormat="1" ht="15.75" customHeight="1" x14ac:dyDescent="0.3">
      <c r="B311" s="23"/>
      <c r="C311" s="145" t="s">
        <v>227</v>
      </c>
      <c r="D311" s="145" t="s">
        <v>154</v>
      </c>
      <c r="E311" s="146" t="s">
        <v>1693</v>
      </c>
      <c r="F311" s="147" t="s">
        <v>1694</v>
      </c>
      <c r="G311" s="148" t="s">
        <v>157</v>
      </c>
      <c r="H311" s="149">
        <v>1</v>
      </c>
      <c r="I311" s="150"/>
      <c r="J311" s="151">
        <f>ROUND($I$311*$H$311,2)</f>
        <v>0</v>
      </c>
      <c r="K311" s="147"/>
      <c r="L311" s="43"/>
      <c r="M311" s="152"/>
      <c r="N311" s="153" t="s">
        <v>43</v>
      </c>
      <c r="O311" s="24"/>
      <c r="P311" s="154">
        <f>$O$311*$H$311</f>
        <v>0</v>
      </c>
      <c r="Q311" s="154">
        <v>0</v>
      </c>
      <c r="R311" s="154">
        <f>$Q$311*$H$311</f>
        <v>0</v>
      </c>
      <c r="S311" s="154">
        <v>0</v>
      </c>
      <c r="T311" s="155">
        <f>$S$311*$H$311</f>
        <v>0</v>
      </c>
      <c r="AR311" s="89" t="s">
        <v>158</v>
      </c>
      <c r="AT311" s="89" t="s">
        <v>154</v>
      </c>
      <c r="AU311" s="89" t="s">
        <v>80</v>
      </c>
      <c r="AY311" s="6" t="s">
        <v>149</v>
      </c>
      <c r="BE311" s="156">
        <f>IF($N$311="základní",$J$311,0)</f>
        <v>0</v>
      </c>
      <c r="BF311" s="156">
        <f>IF($N$311="snížená",$J$311,0)</f>
        <v>0</v>
      </c>
      <c r="BG311" s="156">
        <f>IF($N$311="zákl. přenesená",$J$311,0)</f>
        <v>0</v>
      </c>
      <c r="BH311" s="156">
        <f>IF($N$311="sníž. přenesená",$J$311,0)</f>
        <v>0</v>
      </c>
      <c r="BI311" s="156">
        <f>IF($N$311="nulová",$J$311,0)</f>
        <v>0</v>
      </c>
      <c r="BJ311" s="89" t="s">
        <v>21</v>
      </c>
      <c r="BK311" s="156">
        <f>ROUND($I$311*$H$311,2)</f>
        <v>0</v>
      </c>
      <c r="BL311" s="89" t="s">
        <v>158</v>
      </c>
      <c r="BM311" s="89" t="s">
        <v>1426</v>
      </c>
    </row>
    <row r="312" spans="2:65" s="6" customFormat="1" ht="16.5" customHeight="1" x14ac:dyDescent="0.3">
      <c r="B312" s="23"/>
      <c r="C312" s="24"/>
      <c r="D312" s="157" t="s">
        <v>159</v>
      </c>
      <c r="E312" s="24"/>
      <c r="F312" s="158" t="s">
        <v>1694</v>
      </c>
      <c r="G312" s="24"/>
      <c r="H312" s="24"/>
      <c r="J312" s="24"/>
      <c r="K312" s="24"/>
      <c r="L312" s="43"/>
      <c r="M312" s="56"/>
      <c r="N312" s="24"/>
      <c r="O312" s="24"/>
      <c r="P312" s="24"/>
      <c r="Q312" s="24"/>
      <c r="R312" s="24"/>
      <c r="S312" s="24"/>
      <c r="T312" s="57"/>
      <c r="AT312" s="6" t="s">
        <v>159</v>
      </c>
      <c r="AU312" s="6" t="s">
        <v>80</v>
      </c>
    </row>
    <row r="313" spans="2:65" s="6" customFormat="1" ht="27" customHeight="1" x14ac:dyDescent="0.3">
      <c r="B313" s="23"/>
      <c r="C313" s="145" t="s">
        <v>230</v>
      </c>
      <c r="D313" s="145" t="s">
        <v>154</v>
      </c>
      <c r="E313" s="146" t="s">
        <v>1695</v>
      </c>
      <c r="F313" s="147" t="s">
        <v>1696</v>
      </c>
      <c r="G313" s="148" t="s">
        <v>157</v>
      </c>
      <c r="H313" s="149">
        <v>1</v>
      </c>
      <c r="I313" s="150"/>
      <c r="J313" s="151">
        <f>ROUND($I$313*$H$313,2)</f>
        <v>0</v>
      </c>
      <c r="K313" s="147"/>
      <c r="L313" s="43"/>
      <c r="M313" s="152"/>
      <c r="N313" s="153" t="s">
        <v>43</v>
      </c>
      <c r="O313" s="24"/>
      <c r="P313" s="154">
        <f>$O$313*$H$313</f>
        <v>0</v>
      </c>
      <c r="Q313" s="154">
        <v>0</v>
      </c>
      <c r="R313" s="154">
        <f>$Q$313*$H$313</f>
        <v>0</v>
      </c>
      <c r="S313" s="154">
        <v>0</v>
      </c>
      <c r="T313" s="155">
        <f>$S$313*$H$313</f>
        <v>0</v>
      </c>
      <c r="AR313" s="89" t="s">
        <v>158</v>
      </c>
      <c r="AT313" s="89" t="s">
        <v>154</v>
      </c>
      <c r="AU313" s="89" t="s">
        <v>80</v>
      </c>
      <c r="AY313" s="6" t="s">
        <v>149</v>
      </c>
      <c r="BE313" s="156">
        <f>IF($N$313="základní",$J$313,0)</f>
        <v>0</v>
      </c>
      <c r="BF313" s="156">
        <f>IF($N$313="snížená",$J$313,0)</f>
        <v>0</v>
      </c>
      <c r="BG313" s="156">
        <f>IF($N$313="zákl. přenesená",$J$313,0)</f>
        <v>0</v>
      </c>
      <c r="BH313" s="156">
        <f>IF($N$313="sníž. přenesená",$J$313,0)</f>
        <v>0</v>
      </c>
      <c r="BI313" s="156">
        <f>IF($N$313="nulová",$J$313,0)</f>
        <v>0</v>
      </c>
      <c r="BJ313" s="89" t="s">
        <v>21</v>
      </c>
      <c r="BK313" s="156">
        <f>ROUND($I$313*$H$313,2)</f>
        <v>0</v>
      </c>
      <c r="BL313" s="89" t="s">
        <v>158</v>
      </c>
      <c r="BM313" s="89" t="s">
        <v>1429</v>
      </c>
    </row>
    <row r="314" spans="2:65" s="6" customFormat="1" ht="16.5" customHeight="1" x14ac:dyDescent="0.3">
      <c r="B314" s="23"/>
      <c r="C314" s="24"/>
      <c r="D314" s="157" t="s">
        <v>159</v>
      </c>
      <c r="E314" s="24"/>
      <c r="F314" s="158" t="s">
        <v>1696</v>
      </c>
      <c r="G314" s="24"/>
      <c r="H314" s="24"/>
      <c r="J314" s="24"/>
      <c r="K314" s="24"/>
      <c r="L314" s="43"/>
      <c r="M314" s="56"/>
      <c r="N314" s="24"/>
      <c r="O314" s="24"/>
      <c r="P314" s="24"/>
      <c r="Q314" s="24"/>
      <c r="R314" s="24"/>
      <c r="S314" s="24"/>
      <c r="T314" s="57"/>
      <c r="AT314" s="6" t="s">
        <v>159</v>
      </c>
      <c r="AU314" s="6" t="s">
        <v>80</v>
      </c>
    </row>
    <row r="315" spans="2:65" s="6" customFormat="1" ht="15.75" customHeight="1" x14ac:dyDescent="0.3">
      <c r="B315" s="23"/>
      <c r="C315" s="145" t="s">
        <v>235</v>
      </c>
      <c r="D315" s="145" t="s">
        <v>154</v>
      </c>
      <c r="E315" s="146" t="s">
        <v>1697</v>
      </c>
      <c r="F315" s="147" t="s">
        <v>1698</v>
      </c>
      <c r="G315" s="148" t="s">
        <v>157</v>
      </c>
      <c r="H315" s="149">
        <v>1</v>
      </c>
      <c r="I315" s="150"/>
      <c r="J315" s="151">
        <f>ROUND($I$315*$H$315,2)</f>
        <v>0</v>
      </c>
      <c r="K315" s="147"/>
      <c r="L315" s="43"/>
      <c r="M315" s="152"/>
      <c r="N315" s="153" t="s">
        <v>43</v>
      </c>
      <c r="O315" s="24"/>
      <c r="P315" s="154">
        <f>$O$315*$H$315</f>
        <v>0</v>
      </c>
      <c r="Q315" s="154">
        <v>0</v>
      </c>
      <c r="R315" s="154">
        <f>$Q$315*$H$315</f>
        <v>0</v>
      </c>
      <c r="S315" s="154">
        <v>0</v>
      </c>
      <c r="T315" s="155">
        <f>$S$315*$H$315</f>
        <v>0</v>
      </c>
      <c r="AR315" s="89" t="s">
        <v>158</v>
      </c>
      <c r="AT315" s="89" t="s">
        <v>154</v>
      </c>
      <c r="AU315" s="89" t="s">
        <v>80</v>
      </c>
      <c r="AY315" s="6" t="s">
        <v>149</v>
      </c>
      <c r="BE315" s="156">
        <f>IF($N$315="základní",$J$315,0)</f>
        <v>0</v>
      </c>
      <c r="BF315" s="156">
        <f>IF($N$315="snížená",$J$315,0)</f>
        <v>0</v>
      </c>
      <c r="BG315" s="156">
        <f>IF($N$315="zákl. přenesená",$J$315,0)</f>
        <v>0</v>
      </c>
      <c r="BH315" s="156">
        <f>IF($N$315="sníž. přenesená",$J$315,0)</f>
        <v>0</v>
      </c>
      <c r="BI315" s="156">
        <f>IF($N$315="nulová",$J$315,0)</f>
        <v>0</v>
      </c>
      <c r="BJ315" s="89" t="s">
        <v>21</v>
      </c>
      <c r="BK315" s="156">
        <f>ROUND($I$315*$H$315,2)</f>
        <v>0</v>
      </c>
      <c r="BL315" s="89" t="s">
        <v>158</v>
      </c>
      <c r="BM315" s="89" t="s">
        <v>903</v>
      </c>
    </row>
    <row r="316" spans="2:65" s="6" customFormat="1" ht="16.5" customHeight="1" x14ac:dyDescent="0.3">
      <c r="B316" s="23"/>
      <c r="C316" s="24"/>
      <c r="D316" s="157" t="s">
        <v>159</v>
      </c>
      <c r="E316" s="24"/>
      <c r="F316" s="158" t="s">
        <v>1698</v>
      </c>
      <c r="G316" s="24"/>
      <c r="H316" s="24"/>
      <c r="J316" s="24"/>
      <c r="K316" s="24"/>
      <c r="L316" s="43"/>
      <c r="M316" s="56"/>
      <c r="N316" s="24"/>
      <c r="O316" s="24"/>
      <c r="P316" s="24"/>
      <c r="Q316" s="24"/>
      <c r="R316" s="24"/>
      <c r="S316" s="24"/>
      <c r="T316" s="57"/>
      <c r="AT316" s="6" t="s">
        <v>159</v>
      </c>
      <c r="AU316" s="6" t="s">
        <v>80</v>
      </c>
    </row>
    <row r="317" spans="2:65" s="6" customFormat="1" ht="15.75" customHeight="1" x14ac:dyDescent="0.3">
      <c r="B317" s="23"/>
      <c r="C317" s="145" t="s">
        <v>238</v>
      </c>
      <c r="D317" s="145" t="s">
        <v>154</v>
      </c>
      <c r="E317" s="146" t="s">
        <v>1699</v>
      </c>
      <c r="F317" s="147" t="s">
        <v>1700</v>
      </c>
      <c r="G317" s="148" t="s">
        <v>157</v>
      </c>
      <c r="H317" s="149">
        <v>1</v>
      </c>
      <c r="I317" s="150"/>
      <c r="J317" s="151">
        <f>ROUND($I$317*$H$317,2)</f>
        <v>0</v>
      </c>
      <c r="K317" s="147"/>
      <c r="L317" s="43"/>
      <c r="M317" s="152"/>
      <c r="N317" s="153" t="s">
        <v>43</v>
      </c>
      <c r="O317" s="24"/>
      <c r="P317" s="154">
        <f>$O$317*$H$317</f>
        <v>0</v>
      </c>
      <c r="Q317" s="154">
        <v>0</v>
      </c>
      <c r="R317" s="154">
        <f>$Q$317*$H$317</f>
        <v>0</v>
      </c>
      <c r="S317" s="154">
        <v>0</v>
      </c>
      <c r="T317" s="155">
        <f>$S$317*$H$317</f>
        <v>0</v>
      </c>
      <c r="AR317" s="89" t="s">
        <v>158</v>
      </c>
      <c r="AT317" s="89" t="s">
        <v>154</v>
      </c>
      <c r="AU317" s="89" t="s">
        <v>80</v>
      </c>
      <c r="AY317" s="6" t="s">
        <v>149</v>
      </c>
      <c r="BE317" s="156">
        <f>IF($N$317="základní",$J$317,0)</f>
        <v>0</v>
      </c>
      <c r="BF317" s="156">
        <f>IF($N$317="snížená",$J$317,0)</f>
        <v>0</v>
      </c>
      <c r="BG317" s="156">
        <f>IF($N$317="zákl. přenesená",$J$317,0)</f>
        <v>0</v>
      </c>
      <c r="BH317" s="156">
        <f>IF($N$317="sníž. přenesená",$J$317,0)</f>
        <v>0</v>
      </c>
      <c r="BI317" s="156">
        <f>IF($N$317="nulová",$J$317,0)</f>
        <v>0</v>
      </c>
      <c r="BJ317" s="89" t="s">
        <v>21</v>
      </c>
      <c r="BK317" s="156">
        <f>ROUND($I$317*$H$317,2)</f>
        <v>0</v>
      </c>
      <c r="BL317" s="89" t="s">
        <v>158</v>
      </c>
      <c r="BM317" s="89" t="s">
        <v>1434</v>
      </c>
    </row>
    <row r="318" spans="2:65" s="6" customFormat="1" ht="16.5" customHeight="1" x14ac:dyDescent="0.3">
      <c r="B318" s="23"/>
      <c r="C318" s="24"/>
      <c r="D318" s="157" t="s">
        <v>159</v>
      </c>
      <c r="E318" s="24"/>
      <c r="F318" s="158" t="s">
        <v>1700</v>
      </c>
      <c r="G318" s="24"/>
      <c r="H318" s="24"/>
      <c r="J318" s="24"/>
      <c r="K318" s="24"/>
      <c r="L318" s="43"/>
      <c r="M318" s="56"/>
      <c r="N318" s="24"/>
      <c r="O318" s="24"/>
      <c r="P318" s="24"/>
      <c r="Q318" s="24"/>
      <c r="R318" s="24"/>
      <c r="S318" s="24"/>
      <c r="T318" s="57"/>
      <c r="AT318" s="6" t="s">
        <v>159</v>
      </c>
      <c r="AU318" s="6" t="s">
        <v>80</v>
      </c>
    </row>
    <row r="319" spans="2:65" s="6" customFormat="1" ht="15.75" customHeight="1" x14ac:dyDescent="0.3">
      <c r="B319" s="23"/>
      <c r="C319" s="145" t="s">
        <v>243</v>
      </c>
      <c r="D319" s="145" t="s">
        <v>154</v>
      </c>
      <c r="E319" s="146" t="s">
        <v>1314</v>
      </c>
      <c r="F319" s="147" t="s">
        <v>1315</v>
      </c>
      <c r="G319" s="148" t="s">
        <v>157</v>
      </c>
      <c r="H319" s="149">
        <v>1</v>
      </c>
      <c r="I319" s="150"/>
      <c r="J319" s="151">
        <f>ROUND($I$319*$H$319,2)</f>
        <v>0</v>
      </c>
      <c r="K319" s="147"/>
      <c r="L319" s="43"/>
      <c r="M319" s="152"/>
      <c r="N319" s="153" t="s">
        <v>43</v>
      </c>
      <c r="O319" s="24"/>
      <c r="P319" s="154">
        <f>$O$319*$H$319</f>
        <v>0</v>
      </c>
      <c r="Q319" s="154">
        <v>0</v>
      </c>
      <c r="R319" s="154">
        <f>$Q$319*$H$319</f>
        <v>0</v>
      </c>
      <c r="S319" s="154">
        <v>0</v>
      </c>
      <c r="T319" s="155">
        <f>$S$319*$H$319</f>
        <v>0</v>
      </c>
      <c r="AR319" s="89" t="s">
        <v>158</v>
      </c>
      <c r="AT319" s="89" t="s">
        <v>154</v>
      </c>
      <c r="AU319" s="89" t="s">
        <v>80</v>
      </c>
      <c r="AY319" s="6" t="s">
        <v>149</v>
      </c>
      <c r="BE319" s="156">
        <f>IF($N$319="základní",$J$319,0)</f>
        <v>0</v>
      </c>
      <c r="BF319" s="156">
        <f>IF($N$319="snížená",$J$319,0)</f>
        <v>0</v>
      </c>
      <c r="BG319" s="156">
        <f>IF($N$319="zákl. přenesená",$J$319,0)</f>
        <v>0</v>
      </c>
      <c r="BH319" s="156">
        <f>IF($N$319="sníž. přenesená",$J$319,0)</f>
        <v>0</v>
      </c>
      <c r="BI319" s="156">
        <f>IF($N$319="nulová",$J$319,0)</f>
        <v>0</v>
      </c>
      <c r="BJ319" s="89" t="s">
        <v>21</v>
      </c>
      <c r="BK319" s="156">
        <f>ROUND($I$319*$H$319,2)</f>
        <v>0</v>
      </c>
      <c r="BL319" s="89" t="s">
        <v>158</v>
      </c>
      <c r="BM319" s="89" t="s">
        <v>907</v>
      </c>
    </row>
    <row r="320" spans="2:65" s="6" customFormat="1" ht="16.5" customHeight="1" x14ac:dyDescent="0.3">
      <c r="B320" s="23"/>
      <c r="C320" s="24"/>
      <c r="D320" s="157" t="s">
        <v>159</v>
      </c>
      <c r="E320" s="24"/>
      <c r="F320" s="158" t="s">
        <v>1315</v>
      </c>
      <c r="G320" s="24"/>
      <c r="H320" s="24"/>
      <c r="J320" s="24"/>
      <c r="K320" s="24"/>
      <c r="L320" s="43"/>
      <c r="M320" s="56"/>
      <c r="N320" s="24"/>
      <c r="O320" s="24"/>
      <c r="P320" s="24"/>
      <c r="Q320" s="24"/>
      <c r="R320" s="24"/>
      <c r="S320" s="24"/>
      <c r="T320" s="57"/>
      <c r="AT320" s="6" t="s">
        <v>159</v>
      </c>
      <c r="AU320" s="6" t="s">
        <v>80</v>
      </c>
    </row>
    <row r="321" spans="2:65" s="6" customFormat="1" ht="15.75" customHeight="1" x14ac:dyDescent="0.3">
      <c r="B321" s="23"/>
      <c r="C321" s="145" t="s">
        <v>246</v>
      </c>
      <c r="D321" s="145" t="s">
        <v>154</v>
      </c>
      <c r="E321" s="146" t="s">
        <v>1316</v>
      </c>
      <c r="F321" s="147" t="s">
        <v>1317</v>
      </c>
      <c r="G321" s="148" t="s">
        <v>157</v>
      </c>
      <c r="H321" s="149">
        <v>1</v>
      </c>
      <c r="I321" s="150"/>
      <c r="J321" s="151">
        <f>ROUND($I$321*$H$321,2)</f>
        <v>0</v>
      </c>
      <c r="K321" s="147"/>
      <c r="L321" s="43"/>
      <c r="M321" s="152"/>
      <c r="N321" s="153" t="s">
        <v>43</v>
      </c>
      <c r="O321" s="24"/>
      <c r="P321" s="154">
        <f>$O$321*$H$321</f>
        <v>0</v>
      </c>
      <c r="Q321" s="154">
        <v>0</v>
      </c>
      <c r="R321" s="154">
        <f>$Q$321*$H$321</f>
        <v>0</v>
      </c>
      <c r="S321" s="154">
        <v>0</v>
      </c>
      <c r="T321" s="155">
        <f>$S$321*$H$321</f>
        <v>0</v>
      </c>
      <c r="AR321" s="89" t="s">
        <v>158</v>
      </c>
      <c r="AT321" s="89" t="s">
        <v>154</v>
      </c>
      <c r="AU321" s="89" t="s">
        <v>80</v>
      </c>
      <c r="AY321" s="6" t="s">
        <v>149</v>
      </c>
      <c r="BE321" s="156">
        <f>IF($N$321="základní",$J$321,0)</f>
        <v>0</v>
      </c>
      <c r="BF321" s="156">
        <f>IF($N$321="snížená",$J$321,0)</f>
        <v>0</v>
      </c>
      <c r="BG321" s="156">
        <f>IF($N$321="zákl. přenesená",$J$321,0)</f>
        <v>0</v>
      </c>
      <c r="BH321" s="156">
        <f>IF($N$321="sníž. přenesená",$J$321,0)</f>
        <v>0</v>
      </c>
      <c r="BI321" s="156">
        <f>IF($N$321="nulová",$J$321,0)</f>
        <v>0</v>
      </c>
      <c r="BJ321" s="89" t="s">
        <v>21</v>
      </c>
      <c r="BK321" s="156">
        <f>ROUND($I$321*$H$321,2)</f>
        <v>0</v>
      </c>
      <c r="BL321" s="89" t="s">
        <v>158</v>
      </c>
      <c r="BM321" s="89" t="s">
        <v>911</v>
      </c>
    </row>
    <row r="322" spans="2:65" s="6" customFormat="1" ht="16.5" customHeight="1" x14ac:dyDescent="0.3">
      <c r="B322" s="23"/>
      <c r="C322" s="24"/>
      <c r="D322" s="157" t="s">
        <v>159</v>
      </c>
      <c r="E322" s="24"/>
      <c r="F322" s="158" t="s">
        <v>1317</v>
      </c>
      <c r="G322" s="24"/>
      <c r="H322" s="24"/>
      <c r="J322" s="24"/>
      <c r="K322" s="24"/>
      <c r="L322" s="43"/>
      <c r="M322" s="56"/>
      <c r="N322" s="24"/>
      <c r="O322" s="24"/>
      <c r="P322" s="24"/>
      <c r="Q322" s="24"/>
      <c r="R322" s="24"/>
      <c r="S322" s="24"/>
      <c r="T322" s="57"/>
      <c r="AT322" s="6" t="s">
        <v>159</v>
      </c>
      <c r="AU322" s="6" t="s">
        <v>80</v>
      </c>
    </row>
    <row r="323" spans="2:65" s="6" customFormat="1" ht="15.75" customHeight="1" x14ac:dyDescent="0.3">
      <c r="B323" s="23"/>
      <c r="C323" s="145" t="s">
        <v>249</v>
      </c>
      <c r="D323" s="145" t="s">
        <v>154</v>
      </c>
      <c r="E323" s="146" t="s">
        <v>1320</v>
      </c>
      <c r="F323" s="147" t="s">
        <v>1321</v>
      </c>
      <c r="G323" s="148" t="s">
        <v>157</v>
      </c>
      <c r="H323" s="149">
        <v>2</v>
      </c>
      <c r="I323" s="150"/>
      <c r="J323" s="151">
        <f>ROUND($I$323*$H$323,2)</f>
        <v>0</v>
      </c>
      <c r="K323" s="147"/>
      <c r="L323" s="43"/>
      <c r="M323" s="152"/>
      <c r="N323" s="153" t="s">
        <v>43</v>
      </c>
      <c r="O323" s="24"/>
      <c r="P323" s="154">
        <f>$O$323*$H$323</f>
        <v>0</v>
      </c>
      <c r="Q323" s="154">
        <v>0</v>
      </c>
      <c r="R323" s="154">
        <f>$Q$323*$H$323</f>
        <v>0</v>
      </c>
      <c r="S323" s="154">
        <v>0</v>
      </c>
      <c r="T323" s="155">
        <f>$S$323*$H$323</f>
        <v>0</v>
      </c>
      <c r="AR323" s="89" t="s">
        <v>158</v>
      </c>
      <c r="AT323" s="89" t="s">
        <v>154</v>
      </c>
      <c r="AU323" s="89" t="s">
        <v>80</v>
      </c>
      <c r="AY323" s="6" t="s">
        <v>149</v>
      </c>
      <c r="BE323" s="156">
        <f>IF($N$323="základní",$J$323,0)</f>
        <v>0</v>
      </c>
      <c r="BF323" s="156">
        <f>IF($N$323="snížená",$J$323,0)</f>
        <v>0</v>
      </c>
      <c r="BG323" s="156">
        <f>IF($N$323="zákl. přenesená",$J$323,0)</f>
        <v>0</v>
      </c>
      <c r="BH323" s="156">
        <f>IF($N$323="sníž. přenesená",$J$323,0)</f>
        <v>0</v>
      </c>
      <c r="BI323" s="156">
        <f>IF($N$323="nulová",$J$323,0)</f>
        <v>0</v>
      </c>
      <c r="BJ323" s="89" t="s">
        <v>21</v>
      </c>
      <c r="BK323" s="156">
        <f>ROUND($I$323*$H$323,2)</f>
        <v>0</v>
      </c>
      <c r="BL323" s="89" t="s">
        <v>158</v>
      </c>
      <c r="BM323" s="89" t="s">
        <v>917</v>
      </c>
    </row>
    <row r="324" spans="2:65" s="6" customFormat="1" ht="16.5" customHeight="1" x14ac:dyDescent="0.3">
      <c r="B324" s="23"/>
      <c r="C324" s="24"/>
      <c r="D324" s="157" t="s">
        <v>159</v>
      </c>
      <c r="E324" s="24"/>
      <c r="F324" s="158" t="s">
        <v>1321</v>
      </c>
      <c r="G324" s="24"/>
      <c r="H324" s="24"/>
      <c r="J324" s="24"/>
      <c r="K324" s="24"/>
      <c r="L324" s="43"/>
      <c r="M324" s="56"/>
      <c r="N324" s="24"/>
      <c r="O324" s="24"/>
      <c r="P324" s="24"/>
      <c r="Q324" s="24"/>
      <c r="R324" s="24"/>
      <c r="S324" s="24"/>
      <c r="T324" s="57"/>
      <c r="AT324" s="6" t="s">
        <v>159</v>
      </c>
      <c r="AU324" s="6" t="s">
        <v>80</v>
      </c>
    </row>
    <row r="325" spans="2:65" s="6" customFormat="1" ht="27" customHeight="1" x14ac:dyDescent="0.3">
      <c r="B325" s="23"/>
      <c r="C325" s="145" t="s">
        <v>252</v>
      </c>
      <c r="D325" s="145" t="s">
        <v>154</v>
      </c>
      <c r="E325" s="146" t="s">
        <v>1701</v>
      </c>
      <c r="F325" s="147" t="s">
        <v>1702</v>
      </c>
      <c r="G325" s="148" t="s">
        <v>157</v>
      </c>
      <c r="H325" s="149">
        <v>1</v>
      </c>
      <c r="I325" s="150"/>
      <c r="J325" s="151">
        <f>ROUND($I$325*$H$325,2)</f>
        <v>0</v>
      </c>
      <c r="K325" s="147"/>
      <c r="L325" s="43"/>
      <c r="M325" s="152"/>
      <c r="N325" s="153" t="s">
        <v>43</v>
      </c>
      <c r="O325" s="24"/>
      <c r="P325" s="154">
        <f>$O$325*$H$325</f>
        <v>0</v>
      </c>
      <c r="Q325" s="154">
        <v>0</v>
      </c>
      <c r="R325" s="154">
        <f>$Q$325*$H$325</f>
        <v>0</v>
      </c>
      <c r="S325" s="154">
        <v>0</v>
      </c>
      <c r="T325" s="155">
        <f>$S$325*$H$325</f>
        <v>0</v>
      </c>
      <c r="AR325" s="89" t="s">
        <v>158</v>
      </c>
      <c r="AT325" s="89" t="s">
        <v>154</v>
      </c>
      <c r="AU325" s="89" t="s">
        <v>80</v>
      </c>
      <c r="AY325" s="6" t="s">
        <v>149</v>
      </c>
      <c r="BE325" s="156">
        <f>IF($N$325="základní",$J$325,0)</f>
        <v>0</v>
      </c>
      <c r="BF325" s="156">
        <f>IF($N$325="snížená",$J$325,0)</f>
        <v>0</v>
      </c>
      <c r="BG325" s="156">
        <f>IF($N$325="zákl. přenesená",$J$325,0)</f>
        <v>0</v>
      </c>
      <c r="BH325" s="156">
        <f>IF($N$325="sníž. přenesená",$J$325,0)</f>
        <v>0</v>
      </c>
      <c r="BI325" s="156">
        <f>IF($N$325="nulová",$J$325,0)</f>
        <v>0</v>
      </c>
      <c r="BJ325" s="89" t="s">
        <v>21</v>
      </c>
      <c r="BK325" s="156">
        <f>ROUND($I$325*$H$325,2)</f>
        <v>0</v>
      </c>
      <c r="BL325" s="89" t="s">
        <v>158</v>
      </c>
      <c r="BM325" s="89" t="s">
        <v>921</v>
      </c>
    </row>
    <row r="326" spans="2:65" s="6" customFormat="1" ht="27" customHeight="1" x14ac:dyDescent="0.3">
      <c r="B326" s="23"/>
      <c r="C326" s="24"/>
      <c r="D326" s="157" t="s">
        <v>159</v>
      </c>
      <c r="E326" s="24"/>
      <c r="F326" s="158" t="s">
        <v>1702</v>
      </c>
      <c r="G326" s="24"/>
      <c r="H326" s="24"/>
      <c r="J326" s="24"/>
      <c r="K326" s="24"/>
      <c r="L326" s="43"/>
      <c r="M326" s="56"/>
      <c r="N326" s="24"/>
      <c r="O326" s="24"/>
      <c r="P326" s="24"/>
      <c r="Q326" s="24"/>
      <c r="R326" s="24"/>
      <c r="S326" s="24"/>
      <c r="T326" s="57"/>
      <c r="AT326" s="6" t="s">
        <v>159</v>
      </c>
      <c r="AU326" s="6" t="s">
        <v>80</v>
      </c>
    </row>
    <row r="327" spans="2:65" s="6" customFormat="1" ht="27" customHeight="1" x14ac:dyDescent="0.3">
      <c r="B327" s="23"/>
      <c r="C327" s="145" t="s">
        <v>255</v>
      </c>
      <c r="D327" s="145" t="s">
        <v>154</v>
      </c>
      <c r="E327" s="146" t="s">
        <v>1703</v>
      </c>
      <c r="F327" s="147" t="s">
        <v>1704</v>
      </c>
      <c r="G327" s="148" t="s">
        <v>157</v>
      </c>
      <c r="H327" s="149">
        <v>1</v>
      </c>
      <c r="I327" s="150"/>
      <c r="J327" s="151">
        <f>ROUND($I$327*$H$327,2)</f>
        <v>0</v>
      </c>
      <c r="K327" s="147"/>
      <c r="L327" s="43"/>
      <c r="M327" s="152"/>
      <c r="N327" s="153" t="s">
        <v>43</v>
      </c>
      <c r="O327" s="24"/>
      <c r="P327" s="154">
        <f>$O$327*$H$327</f>
        <v>0</v>
      </c>
      <c r="Q327" s="154">
        <v>0</v>
      </c>
      <c r="R327" s="154">
        <f>$Q$327*$H$327</f>
        <v>0</v>
      </c>
      <c r="S327" s="154">
        <v>0</v>
      </c>
      <c r="T327" s="155">
        <f>$S$327*$H$327</f>
        <v>0</v>
      </c>
      <c r="AR327" s="89" t="s">
        <v>158</v>
      </c>
      <c r="AT327" s="89" t="s">
        <v>154</v>
      </c>
      <c r="AU327" s="89" t="s">
        <v>80</v>
      </c>
      <c r="AY327" s="6" t="s">
        <v>149</v>
      </c>
      <c r="BE327" s="156">
        <f>IF($N$327="základní",$J$327,0)</f>
        <v>0</v>
      </c>
      <c r="BF327" s="156">
        <f>IF($N$327="snížená",$J$327,0)</f>
        <v>0</v>
      </c>
      <c r="BG327" s="156">
        <f>IF($N$327="zákl. přenesená",$J$327,0)</f>
        <v>0</v>
      </c>
      <c r="BH327" s="156">
        <f>IF($N$327="sníž. přenesená",$J$327,0)</f>
        <v>0</v>
      </c>
      <c r="BI327" s="156">
        <f>IF($N$327="nulová",$J$327,0)</f>
        <v>0</v>
      </c>
      <c r="BJ327" s="89" t="s">
        <v>21</v>
      </c>
      <c r="BK327" s="156">
        <f>ROUND($I$327*$H$327,2)</f>
        <v>0</v>
      </c>
      <c r="BL327" s="89" t="s">
        <v>158</v>
      </c>
      <c r="BM327" s="89" t="s">
        <v>927</v>
      </c>
    </row>
    <row r="328" spans="2:65" s="6" customFormat="1" ht="27" customHeight="1" x14ac:dyDescent="0.3">
      <c r="B328" s="23"/>
      <c r="C328" s="24"/>
      <c r="D328" s="157" t="s">
        <v>159</v>
      </c>
      <c r="E328" s="24"/>
      <c r="F328" s="158" t="s">
        <v>1704</v>
      </c>
      <c r="G328" s="24"/>
      <c r="H328" s="24"/>
      <c r="J328" s="24"/>
      <c r="K328" s="24"/>
      <c r="L328" s="43"/>
      <c r="M328" s="56"/>
      <c r="N328" s="24"/>
      <c r="O328" s="24"/>
      <c r="P328" s="24"/>
      <c r="Q328" s="24"/>
      <c r="R328" s="24"/>
      <c r="S328" s="24"/>
      <c r="T328" s="57"/>
      <c r="AT328" s="6" t="s">
        <v>159</v>
      </c>
      <c r="AU328" s="6" t="s">
        <v>80</v>
      </c>
    </row>
    <row r="329" spans="2:65" s="6" customFormat="1" ht="15.75" customHeight="1" x14ac:dyDescent="0.3">
      <c r="B329" s="23"/>
      <c r="C329" s="145" t="s">
        <v>258</v>
      </c>
      <c r="D329" s="145" t="s">
        <v>154</v>
      </c>
      <c r="E329" s="146" t="s">
        <v>1705</v>
      </c>
      <c r="F329" s="147" t="s">
        <v>1706</v>
      </c>
      <c r="G329" s="148" t="s">
        <v>157</v>
      </c>
      <c r="H329" s="149">
        <v>3</v>
      </c>
      <c r="I329" s="150"/>
      <c r="J329" s="151">
        <f>ROUND($I$329*$H$329,2)</f>
        <v>0</v>
      </c>
      <c r="K329" s="147"/>
      <c r="L329" s="43"/>
      <c r="M329" s="152"/>
      <c r="N329" s="153" t="s">
        <v>43</v>
      </c>
      <c r="O329" s="24"/>
      <c r="P329" s="154">
        <f>$O$329*$H$329</f>
        <v>0</v>
      </c>
      <c r="Q329" s="154">
        <v>0</v>
      </c>
      <c r="R329" s="154">
        <f>$Q$329*$H$329</f>
        <v>0</v>
      </c>
      <c r="S329" s="154">
        <v>0</v>
      </c>
      <c r="T329" s="155">
        <f>$S$329*$H$329</f>
        <v>0</v>
      </c>
      <c r="AR329" s="89" t="s">
        <v>158</v>
      </c>
      <c r="AT329" s="89" t="s">
        <v>154</v>
      </c>
      <c r="AU329" s="89" t="s">
        <v>80</v>
      </c>
      <c r="AY329" s="6" t="s">
        <v>149</v>
      </c>
      <c r="BE329" s="156">
        <f>IF($N$329="základní",$J$329,0)</f>
        <v>0</v>
      </c>
      <c r="BF329" s="156">
        <f>IF($N$329="snížená",$J$329,0)</f>
        <v>0</v>
      </c>
      <c r="BG329" s="156">
        <f>IF($N$329="zákl. přenesená",$J$329,0)</f>
        <v>0</v>
      </c>
      <c r="BH329" s="156">
        <f>IF($N$329="sníž. přenesená",$J$329,0)</f>
        <v>0</v>
      </c>
      <c r="BI329" s="156">
        <f>IF($N$329="nulová",$J$329,0)</f>
        <v>0</v>
      </c>
      <c r="BJ329" s="89" t="s">
        <v>21</v>
      </c>
      <c r="BK329" s="156">
        <f>ROUND($I$329*$H$329,2)</f>
        <v>0</v>
      </c>
      <c r="BL329" s="89" t="s">
        <v>158</v>
      </c>
      <c r="BM329" s="89" t="s">
        <v>935</v>
      </c>
    </row>
    <row r="330" spans="2:65" s="6" customFormat="1" ht="16.5" customHeight="1" x14ac:dyDescent="0.3">
      <c r="B330" s="23"/>
      <c r="C330" s="24"/>
      <c r="D330" s="157" t="s">
        <v>159</v>
      </c>
      <c r="E330" s="24"/>
      <c r="F330" s="158" t="s">
        <v>1706</v>
      </c>
      <c r="G330" s="24"/>
      <c r="H330" s="24"/>
      <c r="J330" s="24"/>
      <c r="K330" s="24"/>
      <c r="L330" s="43"/>
      <c r="M330" s="56"/>
      <c r="N330" s="24"/>
      <c r="O330" s="24"/>
      <c r="P330" s="24"/>
      <c r="Q330" s="24"/>
      <c r="R330" s="24"/>
      <c r="S330" s="24"/>
      <c r="T330" s="57"/>
      <c r="AT330" s="6" t="s">
        <v>159</v>
      </c>
      <c r="AU330" s="6" t="s">
        <v>80</v>
      </c>
    </row>
    <row r="331" spans="2:65" s="6" customFormat="1" ht="27" customHeight="1" x14ac:dyDescent="0.3">
      <c r="B331" s="23"/>
      <c r="C331" s="145" t="s">
        <v>260</v>
      </c>
      <c r="D331" s="145" t="s">
        <v>154</v>
      </c>
      <c r="E331" s="146" t="s">
        <v>1707</v>
      </c>
      <c r="F331" s="147" t="s">
        <v>1708</v>
      </c>
      <c r="G331" s="148" t="s">
        <v>157</v>
      </c>
      <c r="H331" s="149">
        <v>1</v>
      </c>
      <c r="I331" s="150"/>
      <c r="J331" s="151">
        <f>ROUND($I$331*$H$331,2)</f>
        <v>0</v>
      </c>
      <c r="K331" s="147"/>
      <c r="L331" s="43"/>
      <c r="M331" s="152"/>
      <c r="N331" s="153" t="s">
        <v>43</v>
      </c>
      <c r="O331" s="24"/>
      <c r="P331" s="154">
        <f>$O$331*$H$331</f>
        <v>0</v>
      </c>
      <c r="Q331" s="154">
        <v>0</v>
      </c>
      <c r="R331" s="154">
        <f>$Q$331*$H$331</f>
        <v>0</v>
      </c>
      <c r="S331" s="154">
        <v>0</v>
      </c>
      <c r="T331" s="155">
        <f>$S$331*$H$331</f>
        <v>0</v>
      </c>
      <c r="AR331" s="89" t="s">
        <v>158</v>
      </c>
      <c r="AT331" s="89" t="s">
        <v>154</v>
      </c>
      <c r="AU331" s="89" t="s">
        <v>80</v>
      </c>
      <c r="AY331" s="6" t="s">
        <v>149</v>
      </c>
      <c r="BE331" s="156">
        <f>IF($N$331="základní",$J$331,0)</f>
        <v>0</v>
      </c>
      <c r="BF331" s="156">
        <f>IF($N$331="snížená",$J$331,0)</f>
        <v>0</v>
      </c>
      <c r="BG331" s="156">
        <f>IF($N$331="zákl. přenesená",$J$331,0)</f>
        <v>0</v>
      </c>
      <c r="BH331" s="156">
        <f>IF($N$331="sníž. přenesená",$J$331,0)</f>
        <v>0</v>
      </c>
      <c r="BI331" s="156">
        <f>IF($N$331="nulová",$J$331,0)</f>
        <v>0</v>
      </c>
      <c r="BJ331" s="89" t="s">
        <v>21</v>
      </c>
      <c r="BK331" s="156">
        <f>ROUND($I$331*$H$331,2)</f>
        <v>0</v>
      </c>
      <c r="BL331" s="89" t="s">
        <v>158</v>
      </c>
      <c r="BM331" s="89" t="s">
        <v>941</v>
      </c>
    </row>
    <row r="332" spans="2:65" s="6" customFormat="1" ht="27" customHeight="1" x14ac:dyDescent="0.3">
      <c r="B332" s="23"/>
      <c r="C332" s="24"/>
      <c r="D332" s="157" t="s">
        <v>159</v>
      </c>
      <c r="E332" s="24"/>
      <c r="F332" s="158" t="s">
        <v>1708</v>
      </c>
      <c r="G332" s="24"/>
      <c r="H332" s="24"/>
      <c r="J332" s="24"/>
      <c r="K332" s="24"/>
      <c r="L332" s="43"/>
      <c r="M332" s="56"/>
      <c r="N332" s="24"/>
      <c r="O332" s="24"/>
      <c r="P332" s="24"/>
      <c r="Q332" s="24"/>
      <c r="R332" s="24"/>
      <c r="S332" s="24"/>
      <c r="T332" s="57"/>
      <c r="AT332" s="6" t="s">
        <v>159</v>
      </c>
      <c r="AU332" s="6" t="s">
        <v>80</v>
      </c>
    </row>
    <row r="333" spans="2:65" s="6" customFormat="1" ht="27" customHeight="1" x14ac:dyDescent="0.3">
      <c r="B333" s="23"/>
      <c r="C333" s="145" t="s">
        <v>263</v>
      </c>
      <c r="D333" s="145" t="s">
        <v>154</v>
      </c>
      <c r="E333" s="146" t="s">
        <v>1709</v>
      </c>
      <c r="F333" s="147" t="s">
        <v>1710</v>
      </c>
      <c r="G333" s="148" t="s">
        <v>157</v>
      </c>
      <c r="H333" s="149">
        <v>1</v>
      </c>
      <c r="I333" s="150"/>
      <c r="J333" s="151">
        <f>ROUND($I$333*$H$333,2)</f>
        <v>0</v>
      </c>
      <c r="K333" s="147"/>
      <c r="L333" s="43"/>
      <c r="M333" s="152"/>
      <c r="N333" s="153" t="s">
        <v>43</v>
      </c>
      <c r="O333" s="24"/>
      <c r="P333" s="154">
        <f>$O$333*$H$333</f>
        <v>0</v>
      </c>
      <c r="Q333" s="154">
        <v>0</v>
      </c>
      <c r="R333" s="154">
        <f>$Q$333*$H$333</f>
        <v>0</v>
      </c>
      <c r="S333" s="154">
        <v>0</v>
      </c>
      <c r="T333" s="155">
        <f>$S$333*$H$333</f>
        <v>0</v>
      </c>
      <c r="AR333" s="89" t="s">
        <v>158</v>
      </c>
      <c r="AT333" s="89" t="s">
        <v>154</v>
      </c>
      <c r="AU333" s="89" t="s">
        <v>80</v>
      </c>
      <c r="AY333" s="6" t="s">
        <v>149</v>
      </c>
      <c r="BE333" s="156">
        <f>IF($N$333="základní",$J$333,0)</f>
        <v>0</v>
      </c>
      <c r="BF333" s="156">
        <f>IF($N$333="snížená",$J$333,0)</f>
        <v>0</v>
      </c>
      <c r="BG333" s="156">
        <f>IF($N$333="zákl. přenesená",$J$333,0)</f>
        <v>0</v>
      </c>
      <c r="BH333" s="156">
        <f>IF($N$333="sníž. přenesená",$J$333,0)</f>
        <v>0</v>
      </c>
      <c r="BI333" s="156">
        <f>IF($N$333="nulová",$J$333,0)</f>
        <v>0</v>
      </c>
      <c r="BJ333" s="89" t="s">
        <v>21</v>
      </c>
      <c r="BK333" s="156">
        <f>ROUND($I$333*$H$333,2)</f>
        <v>0</v>
      </c>
      <c r="BL333" s="89" t="s">
        <v>158</v>
      </c>
      <c r="BM333" s="89" t="s">
        <v>945</v>
      </c>
    </row>
    <row r="334" spans="2:65" s="6" customFormat="1" ht="27" customHeight="1" x14ac:dyDescent="0.3">
      <c r="B334" s="23"/>
      <c r="C334" s="24"/>
      <c r="D334" s="157" t="s">
        <v>159</v>
      </c>
      <c r="E334" s="24"/>
      <c r="F334" s="158" t="s">
        <v>1710</v>
      </c>
      <c r="G334" s="24"/>
      <c r="H334" s="24"/>
      <c r="J334" s="24"/>
      <c r="K334" s="24"/>
      <c r="L334" s="43"/>
      <c r="M334" s="56"/>
      <c r="N334" s="24"/>
      <c r="O334" s="24"/>
      <c r="P334" s="24"/>
      <c r="Q334" s="24"/>
      <c r="R334" s="24"/>
      <c r="S334" s="24"/>
      <c r="T334" s="57"/>
      <c r="AT334" s="6" t="s">
        <v>159</v>
      </c>
      <c r="AU334" s="6" t="s">
        <v>80</v>
      </c>
    </row>
    <row r="335" spans="2:65" s="6" customFormat="1" ht="27" customHeight="1" x14ac:dyDescent="0.3">
      <c r="B335" s="23"/>
      <c r="C335" s="145" t="s">
        <v>267</v>
      </c>
      <c r="D335" s="145" t="s">
        <v>154</v>
      </c>
      <c r="E335" s="146" t="s">
        <v>1711</v>
      </c>
      <c r="F335" s="147" t="s">
        <v>1712</v>
      </c>
      <c r="G335" s="148" t="s">
        <v>157</v>
      </c>
      <c r="H335" s="149">
        <v>1</v>
      </c>
      <c r="I335" s="150"/>
      <c r="J335" s="151">
        <f>ROUND($I$335*$H$335,2)</f>
        <v>0</v>
      </c>
      <c r="K335" s="147"/>
      <c r="L335" s="43"/>
      <c r="M335" s="152"/>
      <c r="N335" s="153" t="s">
        <v>43</v>
      </c>
      <c r="O335" s="24"/>
      <c r="P335" s="154">
        <f>$O$335*$H$335</f>
        <v>0</v>
      </c>
      <c r="Q335" s="154">
        <v>0</v>
      </c>
      <c r="R335" s="154">
        <f>$Q$335*$H$335</f>
        <v>0</v>
      </c>
      <c r="S335" s="154">
        <v>0</v>
      </c>
      <c r="T335" s="155">
        <f>$S$335*$H$335</f>
        <v>0</v>
      </c>
      <c r="AR335" s="89" t="s">
        <v>158</v>
      </c>
      <c r="AT335" s="89" t="s">
        <v>154</v>
      </c>
      <c r="AU335" s="89" t="s">
        <v>80</v>
      </c>
      <c r="AY335" s="6" t="s">
        <v>149</v>
      </c>
      <c r="BE335" s="156">
        <f>IF($N$335="základní",$J$335,0)</f>
        <v>0</v>
      </c>
      <c r="BF335" s="156">
        <f>IF($N$335="snížená",$J$335,0)</f>
        <v>0</v>
      </c>
      <c r="BG335" s="156">
        <f>IF($N$335="zákl. přenesená",$J$335,0)</f>
        <v>0</v>
      </c>
      <c r="BH335" s="156">
        <f>IF($N$335="sníž. přenesená",$J$335,0)</f>
        <v>0</v>
      </c>
      <c r="BI335" s="156">
        <f>IF($N$335="nulová",$J$335,0)</f>
        <v>0</v>
      </c>
      <c r="BJ335" s="89" t="s">
        <v>21</v>
      </c>
      <c r="BK335" s="156">
        <f>ROUND($I$335*$H$335,2)</f>
        <v>0</v>
      </c>
      <c r="BL335" s="89" t="s">
        <v>158</v>
      </c>
      <c r="BM335" s="89" t="s">
        <v>953</v>
      </c>
    </row>
    <row r="336" spans="2:65" s="6" customFormat="1" ht="27" customHeight="1" x14ac:dyDescent="0.3">
      <c r="B336" s="23"/>
      <c r="C336" s="24"/>
      <c r="D336" s="157" t="s">
        <v>159</v>
      </c>
      <c r="E336" s="24"/>
      <c r="F336" s="158" t="s">
        <v>1712</v>
      </c>
      <c r="G336" s="24"/>
      <c r="H336" s="24"/>
      <c r="J336" s="24"/>
      <c r="K336" s="24"/>
      <c r="L336" s="43"/>
      <c r="M336" s="56"/>
      <c r="N336" s="24"/>
      <c r="O336" s="24"/>
      <c r="P336" s="24"/>
      <c r="Q336" s="24"/>
      <c r="R336" s="24"/>
      <c r="S336" s="24"/>
      <c r="T336" s="57"/>
      <c r="AT336" s="6" t="s">
        <v>159</v>
      </c>
      <c r="AU336" s="6" t="s">
        <v>80</v>
      </c>
    </row>
    <row r="337" spans="2:65" s="6" customFormat="1" ht="15.75" customHeight="1" x14ac:dyDescent="0.3">
      <c r="B337" s="23"/>
      <c r="C337" s="145" t="s">
        <v>273</v>
      </c>
      <c r="D337" s="145" t="s">
        <v>154</v>
      </c>
      <c r="E337" s="146" t="s">
        <v>1326</v>
      </c>
      <c r="F337" s="147" t="s">
        <v>1327</v>
      </c>
      <c r="G337" s="148" t="s">
        <v>510</v>
      </c>
      <c r="H337" s="179"/>
      <c r="I337" s="150"/>
      <c r="J337" s="151">
        <f>ROUND($I$337*$H$337,2)</f>
        <v>0</v>
      </c>
      <c r="K337" s="147"/>
      <c r="L337" s="43"/>
      <c r="M337" s="152"/>
      <c r="N337" s="153" t="s">
        <v>43</v>
      </c>
      <c r="O337" s="24"/>
      <c r="P337" s="154">
        <f>$O$337*$H$337</f>
        <v>0</v>
      </c>
      <c r="Q337" s="154">
        <v>0</v>
      </c>
      <c r="R337" s="154">
        <f>$Q$337*$H$337</f>
        <v>0</v>
      </c>
      <c r="S337" s="154">
        <v>0</v>
      </c>
      <c r="T337" s="155">
        <f>$S$337*$H$337</f>
        <v>0</v>
      </c>
      <c r="AR337" s="89" t="s">
        <v>158</v>
      </c>
      <c r="AT337" s="89" t="s">
        <v>154</v>
      </c>
      <c r="AU337" s="89" t="s">
        <v>80</v>
      </c>
      <c r="AY337" s="6" t="s">
        <v>149</v>
      </c>
      <c r="BE337" s="156">
        <f>IF($N$337="základní",$J$337,0)</f>
        <v>0</v>
      </c>
      <c r="BF337" s="156">
        <f>IF($N$337="snížená",$J$337,0)</f>
        <v>0</v>
      </c>
      <c r="BG337" s="156">
        <f>IF($N$337="zákl. přenesená",$J$337,0)</f>
        <v>0</v>
      </c>
      <c r="BH337" s="156">
        <f>IF($N$337="sníž. přenesená",$J$337,0)</f>
        <v>0</v>
      </c>
      <c r="BI337" s="156">
        <f>IF($N$337="nulová",$J$337,0)</f>
        <v>0</v>
      </c>
      <c r="BJ337" s="89" t="s">
        <v>21</v>
      </c>
      <c r="BK337" s="156">
        <f>ROUND($I$337*$H$337,2)</f>
        <v>0</v>
      </c>
      <c r="BL337" s="89" t="s">
        <v>158</v>
      </c>
      <c r="BM337" s="89" t="s">
        <v>1455</v>
      </c>
    </row>
    <row r="338" spans="2:65" s="6" customFormat="1" ht="16.5" customHeight="1" x14ac:dyDescent="0.3">
      <c r="B338" s="23"/>
      <c r="C338" s="24"/>
      <c r="D338" s="157" t="s">
        <v>159</v>
      </c>
      <c r="E338" s="24"/>
      <c r="F338" s="158" t="s">
        <v>1327</v>
      </c>
      <c r="G338" s="24"/>
      <c r="H338" s="24"/>
      <c r="J338" s="24"/>
      <c r="K338" s="24"/>
      <c r="L338" s="43"/>
      <c r="M338" s="56"/>
      <c r="N338" s="24"/>
      <c r="O338" s="24"/>
      <c r="P338" s="24"/>
      <c r="Q338" s="24"/>
      <c r="R338" s="24"/>
      <c r="S338" s="24"/>
      <c r="T338" s="57"/>
      <c r="AT338" s="6" t="s">
        <v>159</v>
      </c>
      <c r="AU338" s="6" t="s">
        <v>80</v>
      </c>
    </row>
    <row r="339" spans="2:65" s="132" customFormat="1" ht="30.75" customHeight="1" x14ac:dyDescent="0.3">
      <c r="B339" s="133"/>
      <c r="C339" s="134"/>
      <c r="D339" s="134" t="s">
        <v>71</v>
      </c>
      <c r="E339" s="143" t="s">
        <v>415</v>
      </c>
      <c r="F339" s="143" t="s">
        <v>1328</v>
      </c>
      <c r="G339" s="134"/>
      <c r="H339" s="134"/>
      <c r="J339" s="144">
        <f>$BK$339</f>
        <v>0</v>
      </c>
      <c r="K339" s="134"/>
      <c r="L339" s="137"/>
      <c r="M339" s="138"/>
      <c r="N339" s="134"/>
      <c r="O339" s="134"/>
      <c r="P339" s="139">
        <f>SUM($P$340:$P$381)</f>
        <v>0</v>
      </c>
      <c r="Q339" s="134"/>
      <c r="R339" s="139">
        <f>SUM($R$340:$R$381)</f>
        <v>0</v>
      </c>
      <c r="S339" s="134"/>
      <c r="T339" s="140">
        <f>SUM($T$340:$T$381)</f>
        <v>0</v>
      </c>
      <c r="AR339" s="141" t="s">
        <v>21</v>
      </c>
      <c r="AT339" s="141" t="s">
        <v>71</v>
      </c>
      <c r="AU339" s="141" t="s">
        <v>21</v>
      </c>
      <c r="AY339" s="141" t="s">
        <v>149</v>
      </c>
      <c r="BK339" s="142">
        <f>SUM($BK$340:$BK$381)</f>
        <v>0</v>
      </c>
    </row>
    <row r="340" spans="2:65" s="6" customFormat="1" ht="15.75" customHeight="1" x14ac:dyDescent="0.3">
      <c r="B340" s="23"/>
      <c r="C340" s="145" t="s">
        <v>21</v>
      </c>
      <c r="D340" s="145" t="s">
        <v>154</v>
      </c>
      <c r="E340" s="146" t="s">
        <v>1329</v>
      </c>
      <c r="F340" s="147" t="s">
        <v>1330</v>
      </c>
      <c r="G340" s="148" t="s">
        <v>272</v>
      </c>
      <c r="H340" s="149">
        <v>6</v>
      </c>
      <c r="I340" s="150"/>
      <c r="J340" s="151">
        <f>ROUND($I$340*$H$340,2)</f>
        <v>0</v>
      </c>
      <c r="K340" s="147"/>
      <c r="L340" s="43"/>
      <c r="M340" s="152"/>
      <c r="N340" s="153" t="s">
        <v>43</v>
      </c>
      <c r="O340" s="24"/>
      <c r="P340" s="154">
        <f>$O$340*$H$340</f>
        <v>0</v>
      </c>
      <c r="Q340" s="154">
        <v>0</v>
      </c>
      <c r="R340" s="154">
        <f>$Q$340*$H$340</f>
        <v>0</v>
      </c>
      <c r="S340" s="154">
        <v>0</v>
      </c>
      <c r="T340" s="155">
        <f>$S$340*$H$340</f>
        <v>0</v>
      </c>
      <c r="AR340" s="89" t="s">
        <v>158</v>
      </c>
      <c r="AT340" s="89" t="s">
        <v>154</v>
      </c>
      <c r="AU340" s="89" t="s">
        <v>80</v>
      </c>
      <c r="AY340" s="6" t="s">
        <v>149</v>
      </c>
      <c r="BE340" s="156">
        <f>IF($N$340="základní",$J$340,0)</f>
        <v>0</v>
      </c>
      <c r="BF340" s="156">
        <f>IF($N$340="snížená",$J$340,0)</f>
        <v>0</v>
      </c>
      <c r="BG340" s="156">
        <f>IF($N$340="zákl. přenesená",$J$340,0)</f>
        <v>0</v>
      </c>
      <c r="BH340" s="156">
        <f>IF($N$340="sníž. přenesená",$J$340,0)</f>
        <v>0</v>
      </c>
      <c r="BI340" s="156">
        <f>IF($N$340="nulová",$J$340,0)</f>
        <v>0</v>
      </c>
      <c r="BJ340" s="89" t="s">
        <v>21</v>
      </c>
      <c r="BK340" s="156">
        <f>ROUND($I$340*$H$340,2)</f>
        <v>0</v>
      </c>
      <c r="BL340" s="89" t="s">
        <v>158</v>
      </c>
      <c r="BM340" s="89" t="s">
        <v>1458</v>
      </c>
    </row>
    <row r="341" spans="2:65" s="6" customFormat="1" ht="16.5" customHeight="1" x14ac:dyDescent="0.3">
      <c r="B341" s="23"/>
      <c r="C341" s="24"/>
      <c r="D341" s="157" t="s">
        <v>159</v>
      </c>
      <c r="E341" s="24"/>
      <c r="F341" s="158" t="s">
        <v>1330</v>
      </c>
      <c r="G341" s="24"/>
      <c r="H341" s="24"/>
      <c r="J341" s="24"/>
      <c r="K341" s="24"/>
      <c r="L341" s="43"/>
      <c r="M341" s="56"/>
      <c r="N341" s="24"/>
      <c r="O341" s="24"/>
      <c r="P341" s="24"/>
      <c r="Q341" s="24"/>
      <c r="R341" s="24"/>
      <c r="S341" s="24"/>
      <c r="T341" s="57"/>
      <c r="AT341" s="6" t="s">
        <v>159</v>
      </c>
      <c r="AU341" s="6" t="s">
        <v>80</v>
      </c>
    </row>
    <row r="342" spans="2:65" s="6" customFormat="1" ht="15.75" customHeight="1" x14ac:dyDescent="0.3">
      <c r="B342" s="23"/>
      <c r="C342" s="145" t="s">
        <v>80</v>
      </c>
      <c r="D342" s="145" t="s">
        <v>154</v>
      </c>
      <c r="E342" s="146" t="s">
        <v>1331</v>
      </c>
      <c r="F342" s="147" t="s">
        <v>1332</v>
      </c>
      <c r="G342" s="148" t="s">
        <v>272</v>
      </c>
      <c r="H342" s="149">
        <v>41</v>
      </c>
      <c r="I342" s="150"/>
      <c r="J342" s="151">
        <f>ROUND($I$342*$H$342,2)</f>
        <v>0</v>
      </c>
      <c r="K342" s="147"/>
      <c r="L342" s="43"/>
      <c r="M342" s="152"/>
      <c r="N342" s="153" t="s">
        <v>43</v>
      </c>
      <c r="O342" s="24"/>
      <c r="P342" s="154">
        <f>$O$342*$H$342</f>
        <v>0</v>
      </c>
      <c r="Q342" s="154">
        <v>0</v>
      </c>
      <c r="R342" s="154">
        <f>$Q$342*$H$342</f>
        <v>0</v>
      </c>
      <c r="S342" s="154">
        <v>0</v>
      </c>
      <c r="T342" s="155">
        <f>$S$342*$H$342</f>
        <v>0</v>
      </c>
      <c r="AR342" s="89" t="s">
        <v>158</v>
      </c>
      <c r="AT342" s="89" t="s">
        <v>154</v>
      </c>
      <c r="AU342" s="89" t="s">
        <v>80</v>
      </c>
      <c r="AY342" s="6" t="s">
        <v>149</v>
      </c>
      <c r="BE342" s="156">
        <f>IF($N$342="základní",$J$342,0)</f>
        <v>0</v>
      </c>
      <c r="BF342" s="156">
        <f>IF($N$342="snížená",$J$342,0)</f>
        <v>0</v>
      </c>
      <c r="BG342" s="156">
        <f>IF($N$342="zákl. přenesená",$J$342,0)</f>
        <v>0</v>
      </c>
      <c r="BH342" s="156">
        <f>IF($N$342="sníž. přenesená",$J$342,0)</f>
        <v>0</v>
      </c>
      <c r="BI342" s="156">
        <f>IF($N$342="nulová",$J$342,0)</f>
        <v>0</v>
      </c>
      <c r="BJ342" s="89" t="s">
        <v>21</v>
      </c>
      <c r="BK342" s="156">
        <f>ROUND($I$342*$H$342,2)</f>
        <v>0</v>
      </c>
      <c r="BL342" s="89" t="s">
        <v>158</v>
      </c>
      <c r="BM342" s="89" t="s">
        <v>1461</v>
      </c>
    </row>
    <row r="343" spans="2:65" s="6" customFormat="1" ht="16.5" customHeight="1" x14ac:dyDescent="0.3">
      <c r="B343" s="23"/>
      <c r="C343" s="24"/>
      <c r="D343" s="157" t="s">
        <v>159</v>
      </c>
      <c r="E343" s="24"/>
      <c r="F343" s="158" t="s">
        <v>1332</v>
      </c>
      <c r="G343" s="24"/>
      <c r="H343" s="24"/>
      <c r="J343" s="24"/>
      <c r="K343" s="24"/>
      <c r="L343" s="43"/>
      <c r="M343" s="56"/>
      <c r="N343" s="24"/>
      <c r="O343" s="24"/>
      <c r="P343" s="24"/>
      <c r="Q343" s="24"/>
      <c r="R343" s="24"/>
      <c r="S343" s="24"/>
      <c r="T343" s="57"/>
      <c r="AT343" s="6" t="s">
        <v>159</v>
      </c>
      <c r="AU343" s="6" t="s">
        <v>80</v>
      </c>
    </row>
    <row r="344" spans="2:65" s="6" customFormat="1" ht="15.75" customHeight="1" x14ac:dyDescent="0.3">
      <c r="B344" s="23"/>
      <c r="C344" s="145" t="s">
        <v>162</v>
      </c>
      <c r="D344" s="145" t="s">
        <v>154</v>
      </c>
      <c r="E344" s="146" t="s">
        <v>1713</v>
      </c>
      <c r="F344" s="147" t="s">
        <v>1714</v>
      </c>
      <c r="G344" s="148" t="s">
        <v>272</v>
      </c>
      <c r="H344" s="149">
        <v>11</v>
      </c>
      <c r="I344" s="150"/>
      <c r="J344" s="151">
        <f>ROUND($I$344*$H$344,2)</f>
        <v>0</v>
      </c>
      <c r="K344" s="147"/>
      <c r="L344" s="43"/>
      <c r="M344" s="152"/>
      <c r="N344" s="153" t="s">
        <v>43</v>
      </c>
      <c r="O344" s="24"/>
      <c r="P344" s="154">
        <f>$O$344*$H$344</f>
        <v>0</v>
      </c>
      <c r="Q344" s="154">
        <v>0</v>
      </c>
      <c r="R344" s="154">
        <f>$Q$344*$H$344</f>
        <v>0</v>
      </c>
      <c r="S344" s="154">
        <v>0</v>
      </c>
      <c r="T344" s="155">
        <f>$S$344*$H$344</f>
        <v>0</v>
      </c>
      <c r="AR344" s="89" t="s">
        <v>158</v>
      </c>
      <c r="AT344" s="89" t="s">
        <v>154</v>
      </c>
      <c r="AU344" s="89" t="s">
        <v>80</v>
      </c>
      <c r="AY344" s="6" t="s">
        <v>149</v>
      </c>
      <c r="BE344" s="156">
        <f>IF($N$344="základní",$J$344,0)</f>
        <v>0</v>
      </c>
      <c r="BF344" s="156">
        <f>IF($N$344="snížená",$J$344,0)</f>
        <v>0</v>
      </c>
      <c r="BG344" s="156">
        <f>IF($N$344="zákl. přenesená",$J$344,0)</f>
        <v>0</v>
      </c>
      <c r="BH344" s="156">
        <f>IF($N$344="sníž. přenesená",$J$344,0)</f>
        <v>0</v>
      </c>
      <c r="BI344" s="156">
        <f>IF($N$344="nulová",$J$344,0)</f>
        <v>0</v>
      </c>
      <c r="BJ344" s="89" t="s">
        <v>21</v>
      </c>
      <c r="BK344" s="156">
        <f>ROUND($I$344*$H$344,2)</f>
        <v>0</v>
      </c>
      <c r="BL344" s="89" t="s">
        <v>158</v>
      </c>
      <c r="BM344" s="89" t="s">
        <v>1464</v>
      </c>
    </row>
    <row r="345" spans="2:65" s="6" customFormat="1" ht="16.5" customHeight="1" x14ac:dyDescent="0.3">
      <c r="B345" s="23"/>
      <c r="C345" s="24"/>
      <c r="D345" s="157" t="s">
        <v>159</v>
      </c>
      <c r="E345" s="24"/>
      <c r="F345" s="158" t="s">
        <v>1714</v>
      </c>
      <c r="G345" s="24"/>
      <c r="H345" s="24"/>
      <c r="J345" s="24"/>
      <c r="K345" s="24"/>
      <c r="L345" s="43"/>
      <c r="M345" s="56"/>
      <c r="N345" s="24"/>
      <c r="O345" s="24"/>
      <c r="P345" s="24"/>
      <c r="Q345" s="24"/>
      <c r="R345" s="24"/>
      <c r="S345" s="24"/>
      <c r="T345" s="57"/>
      <c r="AT345" s="6" t="s">
        <v>159</v>
      </c>
      <c r="AU345" s="6" t="s">
        <v>80</v>
      </c>
    </row>
    <row r="346" spans="2:65" s="6" customFormat="1" ht="15.75" customHeight="1" x14ac:dyDescent="0.3">
      <c r="B346" s="23"/>
      <c r="C346" s="145" t="s">
        <v>158</v>
      </c>
      <c r="D346" s="145" t="s">
        <v>154</v>
      </c>
      <c r="E346" s="146" t="s">
        <v>1715</v>
      </c>
      <c r="F346" s="147" t="s">
        <v>1716</v>
      </c>
      <c r="G346" s="148" t="s">
        <v>272</v>
      </c>
      <c r="H346" s="149">
        <v>14</v>
      </c>
      <c r="I346" s="150"/>
      <c r="J346" s="151">
        <f>ROUND($I$346*$H$346,2)</f>
        <v>0</v>
      </c>
      <c r="K346" s="147"/>
      <c r="L346" s="43"/>
      <c r="M346" s="152"/>
      <c r="N346" s="153" t="s">
        <v>43</v>
      </c>
      <c r="O346" s="24"/>
      <c r="P346" s="154">
        <f>$O$346*$H$346</f>
        <v>0</v>
      </c>
      <c r="Q346" s="154">
        <v>0</v>
      </c>
      <c r="R346" s="154">
        <f>$Q$346*$H$346</f>
        <v>0</v>
      </c>
      <c r="S346" s="154">
        <v>0</v>
      </c>
      <c r="T346" s="155">
        <f>$S$346*$H$346</f>
        <v>0</v>
      </c>
      <c r="AR346" s="89" t="s">
        <v>158</v>
      </c>
      <c r="AT346" s="89" t="s">
        <v>154</v>
      </c>
      <c r="AU346" s="89" t="s">
        <v>80</v>
      </c>
      <c r="AY346" s="6" t="s">
        <v>149</v>
      </c>
      <c r="BE346" s="156">
        <f>IF($N$346="základní",$J$346,0)</f>
        <v>0</v>
      </c>
      <c r="BF346" s="156">
        <f>IF($N$346="snížená",$J$346,0)</f>
        <v>0</v>
      </c>
      <c r="BG346" s="156">
        <f>IF($N$346="zákl. přenesená",$J$346,0)</f>
        <v>0</v>
      </c>
      <c r="BH346" s="156">
        <f>IF($N$346="sníž. přenesená",$J$346,0)</f>
        <v>0</v>
      </c>
      <c r="BI346" s="156">
        <f>IF($N$346="nulová",$J$346,0)</f>
        <v>0</v>
      </c>
      <c r="BJ346" s="89" t="s">
        <v>21</v>
      </c>
      <c r="BK346" s="156">
        <f>ROUND($I$346*$H$346,2)</f>
        <v>0</v>
      </c>
      <c r="BL346" s="89" t="s">
        <v>158</v>
      </c>
      <c r="BM346" s="89" t="s">
        <v>1469</v>
      </c>
    </row>
    <row r="347" spans="2:65" s="6" customFormat="1" ht="16.5" customHeight="1" x14ac:dyDescent="0.3">
      <c r="B347" s="23"/>
      <c r="C347" s="24"/>
      <c r="D347" s="157" t="s">
        <v>159</v>
      </c>
      <c r="E347" s="24"/>
      <c r="F347" s="158" t="s">
        <v>1716</v>
      </c>
      <c r="G347" s="24"/>
      <c r="H347" s="24"/>
      <c r="J347" s="24"/>
      <c r="K347" s="24"/>
      <c r="L347" s="43"/>
      <c r="M347" s="56"/>
      <c r="N347" s="24"/>
      <c r="O347" s="24"/>
      <c r="P347" s="24"/>
      <c r="Q347" s="24"/>
      <c r="R347" s="24"/>
      <c r="S347" s="24"/>
      <c r="T347" s="57"/>
      <c r="AT347" s="6" t="s">
        <v>159</v>
      </c>
      <c r="AU347" s="6" t="s">
        <v>80</v>
      </c>
    </row>
    <row r="348" spans="2:65" s="6" customFormat="1" ht="15.75" customHeight="1" x14ac:dyDescent="0.3">
      <c r="B348" s="23"/>
      <c r="C348" s="145" t="s">
        <v>168</v>
      </c>
      <c r="D348" s="145" t="s">
        <v>154</v>
      </c>
      <c r="E348" s="146" t="s">
        <v>1717</v>
      </c>
      <c r="F348" s="147" t="s">
        <v>1718</v>
      </c>
      <c r="G348" s="148" t="s">
        <v>272</v>
      </c>
      <c r="H348" s="149">
        <v>16</v>
      </c>
      <c r="I348" s="150"/>
      <c r="J348" s="151">
        <f>ROUND($I$348*$H$348,2)</f>
        <v>0</v>
      </c>
      <c r="K348" s="147"/>
      <c r="L348" s="43"/>
      <c r="M348" s="152"/>
      <c r="N348" s="153" t="s">
        <v>43</v>
      </c>
      <c r="O348" s="24"/>
      <c r="P348" s="154">
        <f>$O$348*$H$348</f>
        <v>0</v>
      </c>
      <c r="Q348" s="154">
        <v>0</v>
      </c>
      <c r="R348" s="154">
        <f>$Q$348*$H$348</f>
        <v>0</v>
      </c>
      <c r="S348" s="154">
        <v>0</v>
      </c>
      <c r="T348" s="155">
        <f>$S$348*$H$348</f>
        <v>0</v>
      </c>
      <c r="AR348" s="89" t="s">
        <v>158</v>
      </c>
      <c r="AT348" s="89" t="s">
        <v>154</v>
      </c>
      <c r="AU348" s="89" t="s">
        <v>80</v>
      </c>
      <c r="AY348" s="6" t="s">
        <v>149</v>
      </c>
      <c r="BE348" s="156">
        <f>IF($N$348="základní",$J$348,0)</f>
        <v>0</v>
      </c>
      <c r="BF348" s="156">
        <f>IF($N$348="snížená",$J$348,0)</f>
        <v>0</v>
      </c>
      <c r="BG348" s="156">
        <f>IF($N$348="zákl. přenesená",$J$348,0)</f>
        <v>0</v>
      </c>
      <c r="BH348" s="156">
        <f>IF($N$348="sníž. přenesená",$J$348,0)</f>
        <v>0</v>
      </c>
      <c r="BI348" s="156">
        <f>IF($N$348="nulová",$J$348,0)</f>
        <v>0</v>
      </c>
      <c r="BJ348" s="89" t="s">
        <v>21</v>
      </c>
      <c r="BK348" s="156">
        <f>ROUND($I$348*$H$348,2)</f>
        <v>0</v>
      </c>
      <c r="BL348" s="89" t="s">
        <v>158</v>
      </c>
      <c r="BM348" s="89" t="s">
        <v>1473</v>
      </c>
    </row>
    <row r="349" spans="2:65" s="6" customFormat="1" ht="16.5" customHeight="1" x14ac:dyDescent="0.3">
      <c r="B349" s="23"/>
      <c r="C349" s="24"/>
      <c r="D349" s="157" t="s">
        <v>159</v>
      </c>
      <c r="E349" s="24"/>
      <c r="F349" s="158" t="s">
        <v>1718</v>
      </c>
      <c r="G349" s="24"/>
      <c r="H349" s="24"/>
      <c r="J349" s="24"/>
      <c r="K349" s="24"/>
      <c r="L349" s="43"/>
      <c r="M349" s="56"/>
      <c r="N349" s="24"/>
      <c r="O349" s="24"/>
      <c r="P349" s="24"/>
      <c r="Q349" s="24"/>
      <c r="R349" s="24"/>
      <c r="S349" s="24"/>
      <c r="T349" s="57"/>
      <c r="AT349" s="6" t="s">
        <v>159</v>
      </c>
      <c r="AU349" s="6" t="s">
        <v>80</v>
      </c>
    </row>
    <row r="350" spans="2:65" s="6" customFormat="1" ht="15.75" customHeight="1" x14ac:dyDescent="0.3">
      <c r="B350" s="23"/>
      <c r="C350" s="145" t="s">
        <v>171</v>
      </c>
      <c r="D350" s="145" t="s">
        <v>154</v>
      </c>
      <c r="E350" s="146" t="s">
        <v>1333</v>
      </c>
      <c r="F350" s="147" t="s">
        <v>1334</v>
      </c>
      <c r="G350" s="148" t="s">
        <v>157</v>
      </c>
      <c r="H350" s="149">
        <v>8.4290000000000003</v>
      </c>
      <c r="I350" s="150"/>
      <c r="J350" s="151">
        <f>ROUND($I$350*$H$350,2)</f>
        <v>0</v>
      </c>
      <c r="K350" s="147"/>
      <c r="L350" s="43"/>
      <c r="M350" s="152"/>
      <c r="N350" s="153" t="s">
        <v>43</v>
      </c>
      <c r="O350" s="24"/>
      <c r="P350" s="154">
        <f>$O$350*$H$350</f>
        <v>0</v>
      </c>
      <c r="Q350" s="154">
        <v>0</v>
      </c>
      <c r="R350" s="154">
        <f>$Q$350*$H$350</f>
        <v>0</v>
      </c>
      <c r="S350" s="154">
        <v>0</v>
      </c>
      <c r="T350" s="155">
        <f>$S$350*$H$350</f>
        <v>0</v>
      </c>
      <c r="AR350" s="89" t="s">
        <v>158</v>
      </c>
      <c r="AT350" s="89" t="s">
        <v>154</v>
      </c>
      <c r="AU350" s="89" t="s">
        <v>80</v>
      </c>
      <c r="AY350" s="6" t="s">
        <v>149</v>
      </c>
      <c r="BE350" s="156">
        <f>IF($N$350="základní",$J$350,0)</f>
        <v>0</v>
      </c>
      <c r="BF350" s="156">
        <f>IF($N$350="snížená",$J$350,0)</f>
        <v>0</v>
      </c>
      <c r="BG350" s="156">
        <f>IF($N$350="zákl. přenesená",$J$350,0)</f>
        <v>0</v>
      </c>
      <c r="BH350" s="156">
        <f>IF($N$350="sníž. přenesená",$J$350,0)</f>
        <v>0</v>
      </c>
      <c r="BI350" s="156">
        <f>IF($N$350="nulová",$J$350,0)</f>
        <v>0</v>
      </c>
      <c r="BJ350" s="89" t="s">
        <v>21</v>
      </c>
      <c r="BK350" s="156">
        <f>ROUND($I$350*$H$350,2)</f>
        <v>0</v>
      </c>
      <c r="BL350" s="89" t="s">
        <v>158</v>
      </c>
      <c r="BM350" s="89" t="s">
        <v>1476</v>
      </c>
    </row>
    <row r="351" spans="2:65" s="6" customFormat="1" ht="16.5" customHeight="1" x14ac:dyDescent="0.3">
      <c r="B351" s="23"/>
      <c r="C351" s="24"/>
      <c r="D351" s="157" t="s">
        <v>159</v>
      </c>
      <c r="E351" s="24"/>
      <c r="F351" s="158" t="s">
        <v>1334</v>
      </c>
      <c r="G351" s="24"/>
      <c r="H351" s="24"/>
      <c r="J351" s="24"/>
      <c r="K351" s="24"/>
      <c r="L351" s="43"/>
      <c r="M351" s="56"/>
      <c r="N351" s="24"/>
      <c r="O351" s="24"/>
      <c r="P351" s="24"/>
      <c r="Q351" s="24"/>
      <c r="R351" s="24"/>
      <c r="S351" s="24"/>
      <c r="T351" s="57"/>
      <c r="AT351" s="6" t="s">
        <v>159</v>
      </c>
      <c r="AU351" s="6" t="s">
        <v>80</v>
      </c>
    </row>
    <row r="352" spans="2:65" s="6" customFormat="1" ht="15.75" customHeight="1" x14ac:dyDescent="0.3">
      <c r="B352" s="23"/>
      <c r="C352" s="145" t="s">
        <v>174</v>
      </c>
      <c r="D352" s="145" t="s">
        <v>154</v>
      </c>
      <c r="E352" s="146" t="s">
        <v>1719</v>
      </c>
      <c r="F352" s="147" t="s">
        <v>1720</v>
      </c>
      <c r="G352" s="148" t="s">
        <v>157</v>
      </c>
      <c r="H352" s="149">
        <v>5.125</v>
      </c>
      <c r="I352" s="150"/>
      <c r="J352" s="151">
        <f>ROUND($I$352*$H$352,2)</f>
        <v>0</v>
      </c>
      <c r="K352" s="147"/>
      <c r="L352" s="43"/>
      <c r="M352" s="152"/>
      <c r="N352" s="153" t="s">
        <v>43</v>
      </c>
      <c r="O352" s="24"/>
      <c r="P352" s="154">
        <f>$O$352*$H$352</f>
        <v>0</v>
      </c>
      <c r="Q352" s="154">
        <v>0</v>
      </c>
      <c r="R352" s="154">
        <f>$Q$352*$H$352</f>
        <v>0</v>
      </c>
      <c r="S352" s="154">
        <v>0</v>
      </c>
      <c r="T352" s="155">
        <f>$S$352*$H$352</f>
        <v>0</v>
      </c>
      <c r="AR352" s="89" t="s">
        <v>158</v>
      </c>
      <c r="AT352" s="89" t="s">
        <v>154</v>
      </c>
      <c r="AU352" s="89" t="s">
        <v>80</v>
      </c>
      <c r="AY352" s="6" t="s">
        <v>149</v>
      </c>
      <c r="BE352" s="156">
        <f>IF($N$352="základní",$J$352,0)</f>
        <v>0</v>
      </c>
      <c r="BF352" s="156">
        <f>IF($N$352="snížená",$J$352,0)</f>
        <v>0</v>
      </c>
      <c r="BG352" s="156">
        <f>IF($N$352="zákl. přenesená",$J$352,0)</f>
        <v>0</v>
      </c>
      <c r="BH352" s="156">
        <f>IF($N$352="sníž. přenesená",$J$352,0)</f>
        <v>0</v>
      </c>
      <c r="BI352" s="156">
        <f>IF($N$352="nulová",$J$352,0)</f>
        <v>0</v>
      </c>
      <c r="BJ352" s="89" t="s">
        <v>21</v>
      </c>
      <c r="BK352" s="156">
        <f>ROUND($I$352*$H$352,2)</f>
        <v>0</v>
      </c>
      <c r="BL352" s="89" t="s">
        <v>158</v>
      </c>
      <c r="BM352" s="89" t="s">
        <v>1477</v>
      </c>
    </row>
    <row r="353" spans="2:65" s="6" customFormat="1" ht="16.5" customHeight="1" x14ac:dyDescent="0.3">
      <c r="B353" s="23"/>
      <c r="C353" s="24"/>
      <c r="D353" s="157" t="s">
        <v>159</v>
      </c>
      <c r="E353" s="24"/>
      <c r="F353" s="158" t="s">
        <v>1720</v>
      </c>
      <c r="G353" s="24"/>
      <c r="H353" s="24"/>
      <c r="J353" s="24"/>
      <c r="K353" s="24"/>
      <c r="L353" s="43"/>
      <c r="M353" s="56"/>
      <c r="N353" s="24"/>
      <c r="O353" s="24"/>
      <c r="P353" s="24"/>
      <c r="Q353" s="24"/>
      <c r="R353" s="24"/>
      <c r="S353" s="24"/>
      <c r="T353" s="57"/>
      <c r="AT353" s="6" t="s">
        <v>159</v>
      </c>
      <c r="AU353" s="6" t="s">
        <v>80</v>
      </c>
    </row>
    <row r="354" spans="2:65" s="6" customFormat="1" ht="15.75" customHeight="1" x14ac:dyDescent="0.3">
      <c r="B354" s="23"/>
      <c r="C354" s="145" t="s">
        <v>177</v>
      </c>
      <c r="D354" s="145" t="s">
        <v>154</v>
      </c>
      <c r="E354" s="146" t="s">
        <v>1721</v>
      </c>
      <c r="F354" s="147" t="s">
        <v>1722</v>
      </c>
      <c r="G354" s="148" t="s">
        <v>157</v>
      </c>
      <c r="H354" s="149">
        <v>6</v>
      </c>
      <c r="I354" s="150"/>
      <c r="J354" s="151">
        <f>ROUND($I$354*$H$354,2)</f>
        <v>0</v>
      </c>
      <c r="K354" s="147"/>
      <c r="L354" s="43"/>
      <c r="M354" s="152"/>
      <c r="N354" s="153" t="s">
        <v>43</v>
      </c>
      <c r="O354" s="24"/>
      <c r="P354" s="154">
        <f>$O$354*$H$354</f>
        <v>0</v>
      </c>
      <c r="Q354" s="154">
        <v>0</v>
      </c>
      <c r="R354" s="154">
        <f>$Q$354*$H$354</f>
        <v>0</v>
      </c>
      <c r="S354" s="154">
        <v>0</v>
      </c>
      <c r="T354" s="155">
        <f>$S$354*$H$354</f>
        <v>0</v>
      </c>
      <c r="AR354" s="89" t="s">
        <v>158</v>
      </c>
      <c r="AT354" s="89" t="s">
        <v>154</v>
      </c>
      <c r="AU354" s="89" t="s">
        <v>80</v>
      </c>
      <c r="AY354" s="6" t="s">
        <v>149</v>
      </c>
      <c r="BE354" s="156">
        <f>IF($N$354="základní",$J$354,0)</f>
        <v>0</v>
      </c>
      <c r="BF354" s="156">
        <f>IF($N$354="snížená",$J$354,0)</f>
        <v>0</v>
      </c>
      <c r="BG354" s="156">
        <f>IF($N$354="zákl. přenesená",$J$354,0)</f>
        <v>0</v>
      </c>
      <c r="BH354" s="156">
        <f>IF($N$354="sníž. přenesená",$J$354,0)</f>
        <v>0</v>
      </c>
      <c r="BI354" s="156">
        <f>IF($N$354="nulová",$J$354,0)</f>
        <v>0</v>
      </c>
      <c r="BJ354" s="89" t="s">
        <v>21</v>
      </c>
      <c r="BK354" s="156">
        <f>ROUND($I$354*$H$354,2)</f>
        <v>0</v>
      </c>
      <c r="BL354" s="89" t="s">
        <v>158</v>
      </c>
      <c r="BM354" s="89" t="s">
        <v>1481</v>
      </c>
    </row>
    <row r="355" spans="2:65" s="6" customFormat="1" ht="16.5" customHeight="1" x14ac:dyDescent="0.3">
      <c r="B355" s="23"/>
      <c r="C355" s="24"/>
      <c r="D355" s="157" t="s">
        <v>159</v>
      </c>
      <c r="E355" s="24"/>
      <c r="F355" s="158" t="s">
        <v>1722</v>
      </c>
      <c r="G355" s="24"/>
      <c r="H355" s="24"/>
      <c r="J355" s="24"/>
      <c r="K355" s="24"/>
      <c r="L355" s="43"/>
      <c r="M355" s="56"/>
      <c r="N355" s="24"/>
      <c r="O355" s="24"/>
      <c r="P355" s="24"/>
      <c r="Q355" s="24"/>
      <c r="R355" s="24"/>
      <c r="S355" s="24"/>
      <c r="T355" s="57"/>
      <c r="AT355" s="6" t="s">
        <v>159</v>
      </c>
      <c r="AU355" s="6" t="s">
        <v>80</v>
      </c>
    </row>
    <row r="356" spans="2:65" s="6" customFormat="1" ht="15.75" customHeight="1" x14ac:dyDescent="0.3">
      <c r="B356" s="23"/>
      <c r="C356" s="145" t="s">
        <v>180</v>
      </c>
      <c r="D356" s="145" t="s">
        <v>154</v>
      </c>
      <c r="E356" s="146" t="s">
        <v>1335</v>
      </c>
      <c r="F356" s="147" t="s">
        <v>1336</v>
      </c>
      <c r="G356" s="148" t="s">
        <v>649</v>
      </c>
      <c r="H356" s="149">
        <v>0.88900000000000001</v>
      </c>
      <c r="I356" s="150"/>
      <c r="J356" s="151">
        <f>ROUND($I$356*$H$356,2)</f>
        <v>0</v>
      </c>
      <c r="K356" s="147"/>
      <c r="L356" s="43"/>
      <c r="M356" s="152"/>
      <c r="N356" s="153" t="s">
        <v>43</v>
      </c>
      <c r="O356" s="24"/>
      <c r="P356" s="154">
        <f>$O$356*$H$356</f>
        <v>0</v>
      </c>
      <c r="Q356" s="154">
        <v>0</v>
      </c>
      <c r="R356" s="154">
        <f>$Q$356*$H$356</f>
        <v>0</v>
      </c>
      <c r="S356" s="154">
        <v>0</v>
      </c>
      <c r="T356" s="155">
        <f>$S$356*$H$356</f>
        <v>0</v>
      </c>
      <c r="AR356" s="89" t="s">
        <v>158</v>
      </c>
      <c r="AT356" s="89" t="s">
        <v>154</v>
      </c>
      <c r="AU356" s="89" t="s">
        <v>80</v>
      </c>
      <c r="AY356" s="6" t="s">
        <v>149</v>
      </c>
      <c r="BE356" s="156">
        <f>IF($N$356="základní",$J$356,0)</f>
        <v>0</v>
      </c>
      <c r="BF356" s="156">
        <f>IF($N$356="snížená",$J$356,0)</f>
        <v>0</v>
      </c>
      <c r="BG356" s="156">
        <f>IF($N$356="zákl. přenesená",$J$356,0)</f>
        <v>0</v>
      </c>
      <c r="BH356" s="156">
        <f>IF($N$356="sníž. přenesená",$J$356,0)</f>
        <v>0</v>
      </c>
      <c r="BI356" s="156">
        <f>IF($N$356="nulová",$J$356,0)</f>
        <v>0</v>
      </c>
      <c r="BJ356" s="89" t="s">
        <v>21</v>
      </c>
      <c r="BK356" s="156">
        <f>ROUND($I$356*$H$356,2)</f>
        <v>0</v>
      </c>
      <c r="BL356" s="89" t="s">
        <v>158</v>
      </c>
      <c r="BM356" s="89" t="s">
        <v>1484</v>
      </c>
    </row>
    <row r="357" spans="2:65" s="6" customFormat="1" ht="16.5" customHeight="1" x14ac:dyDescent="0.3">
      <c r="B357" s="23"/>
      <c r="C357" s="24"/>
      <c r="D357" s="157" t="s">
        <v>159</v>
      </c>
      <c r="E357" s="24"/>
      <c r="F357" s="158" t="s">
        <v>1336</v>
      </c>
      <c r="G357" s="24"/>
      <c r="H357" s="24"/>
      <c r="J357" s="24"/>
      <c r="K357" s="24"/>
      <c r="L357" s="43"/>
      <c r="M357" s="56"/>
      <c r="N357" s="24"/>
      <c r="O357" s="24"/>
      <c r="P357" s="24"/>
      <c r="Q357" s="24"/>
      <c r="R357" s="24"/>
      <c r="S357" s="24"/>
      <c r="T357" s="57"/>
      <c r="AT357" s="6" t="s">
        <v>159</v>
      </c>
      <c r="AU357" s="6" t="s">
        <v>80</v>
      </c>
    </row>
    <row r="358" spans="2:65" s="6" customFormat="1" ht="15.75" customHeight="1" x14ac:dyDescent="0.3">
      <c r="B358" s="23"/>
      <c r="C358" s="145" t="s">
        <v>26</v>
      </c>
      <c r="D358" s="145" t="s">
        <v>154</v>
      </c>
      <c r="E358" s="146" t="s">
        <v>1343</v>
      </c>
      <c r="F358" s="147" t="s">
        <v>1344</v>
      </c>
      <c r="G358" s="148" t="s">
        <v>272</v>
      </c>
      <c r="H358" s="149">
        <v>40.299999999999997</v>
      </c>
      <c r="I358" s="150"/>
      <c r="J358" s="151">
        <f>ROUND($I$358*$H$358,2)</f>
        <v>0</v>
      </c>
      <c r="K358" s="147"/>
      <c r="L358" s="43"/>
      <c r="M358" s="152"/>
      <c r="N358" s="153" t="s">
        <v>43</v>
      </c>
      <c r="O358" s="24"/>
      <c r="P358" s="154">
        <f>$O$358*$H$358</f>
        <v>0</v>
      </c>
      <c r="Q358" s="154">
        <v>0</v>
      </c>
      <c r="R358" s="154">
        <f>$Q$358*$H$358</f>
        <v>0</v>
      </c>
      <c r="S358" s="154">
        <v>0</v>
      </c>
      <c r="T358" s="155">
        <f>$S$358*$H$358</f>
        <v>0</v>
      </c>
      <c r="AR358" s="89" t="s">
        <v>158</v>
      </c>
      <c r="AT358" s="89" t="s">
        <v>154</v>
      </c>
      <c r="AU358" s="89" t="s">
        <v>80</v>
      </c>
      <c r="AY358" s="6" t="s">
        <v>149</v>
      </c>
      <c r="BE358" s="156">
        <f>IF($N$358="základní",$J$358,0)</f>
        <v>0</v>
      </c>
      <c r="BF358" s="156">
        <f>IF($N$358="snížená",$J$358,0)</f>
        <v>0</v>
      </c>
      <c r="BG358" s="156">
        <f>IF($N$358="zákl. přenesená",$J$358,0)</f>
        <v>0</v>
      </c>
      <c r="BH358" s="156">
        <f>IF($N$358="sníž. přenesená",$J$358,0)</f>
        <v>0</v>
      </c>
      <c r="BI358" s="156">
        <f>IF($N$358="nulová",$J$358,0)</f>
        <v>0</v>
      </c>
      <c r="BJ358" s="89" t="s">
        <v>21</v>
      </c>
      <c r="BK358" s="156">
        <f>ROUND($I$358*$H$358,2)</f>
        <v>0</v>
      </c>
      <c r="BL358" s="89" t="s">
        <v>158</v>
      </c>
      <c r="BM358" s="89" t="s">
        <v>1487</v>
      </c>
    </row>
    <row r="359" spans="2:65" s="6" customFormat="1" ht="16.5" customHeight="1" x14ac:dyDescent="0.3">
      <c r="B359" s="23"/>
      <c r="C359" s="24"/>
      <c r="D359" s="157" t="s">
        <v>159</v>
      </c>
      <c r="E359" s="24"/>
      <c r="F359" s="158" t="s">
        <v>1344</v>
      </c>
      <c r="G359" s="24"/>
      <c r="H359" s="24"/>
      <c r="J359" s="24"/>
      <c r="K359" s="24"/>
      <c r="L359" s="43"/>
      <c r="M359" s="56"/>
      <c r="N359" s="24"/>
      <c r="O359" s="24"/>
      <c r="P359" s="24"/>
      <c r="Q359" s="24"/>
      <c r="R359" s="24"/>
      <c r="S359" s="24"/>
      <c r="T359" s="57"/>
      <c r="AT359" s="6" t="s">
        <v>159</v>
      </c>
      <c r="AU359" s="6" t="s">
        <v>80</v>
      </c>
    </row>
    <row r="360" spans="2:65" s="6" customFormat="1" ht="15.75" customHeight="1" x14ac:dyDescent="0.3">
      <c r="B360" s="23"/>
      <c r="C360" s="145" t="s">
        <v>185</v>
      </c>
      <c r="D360" s="145" t="s">
        <v>154</v>
      </c>
      <c r="E360" s="146" t="s">
        <v>1345</v>
      </c>
      <c r="F360" s="147" t="s">
        <v>1346</v>
      </c>
      <c r="G360" s="148" t="s">
        <v>272</v>
      </c>
      <c r="H360" s="149">
        <v>28.6</v>
      </c>
      <c r="I360" s="150"/>
      <c r="J360" s="151">
        <f>ROUND($I$360*$H$360,2)</f>
        <v>0</v>
      </c>
      <c r="K360" s="147"/>
      <c r="L360" s="43"/>
      <c r="M360" s="152"/>
      <c r="N360" s="153" t="s">
        <v>43</v>
      </c>
      <c r="O360" s="24"/>
      <c r="P360" s="154">
        <f>$O$360*$H$360</f>
        <v>0</v>
      </c>
      <c r="Q360" s="154">
        <v>0</v>
      </c>
      <c r="R360" s="154">
        <f>$Q$360*$H$360</f>
        <v>0</v>
      </c>
      <c r="S360" s="154">
        <v>0</v>
      </c>
      <c r="T360" s="155">
        <f>$S$360*$H$360</f>
        <v>0</v>
      </c>
      <c r="AR360" s="89" t="s">
        <v>158</v>
      </c>
      <c r="AT360" s="89" t="s">
        <v>154</v>
      </c>
      <c r="AU360" s="89" t="s">
        <v>80</v>
      </c>
      <c r="AY360" s="6" t="s">
        <v>149</v>
      </c>
      <c r="BE360" s="156">
        <f>IF($N$360="základní",$J$360,0)</f>
        <v>0</v>
      </c>
      <c r="BF360" s="156">
        <f>IF($N$360="snížená",$J$360,0)</f>
        <v>0</v>
      </c>
      <c r="BG360" s="156">
        <f>IF($N$360="zákl. přenesená",$J$360,0)</f>
        <v>0</v>
      </c>
      <c r="BH360" s="156">
        <f>IF($N$360="sníž. přenesená",$J$360,0)</f>
        <v>0</v>
      </c>
      <c r="BI360" s="156">
        <f>IF($N$360="nulová",$J$360,0)</f>
        <v>0</v>
      </c>
      <c r="BJ360" s="89" t="s">
        <v>21</v>
      </c>
      <c r="BK360" s="156">
        <f>ROUND($I$360*$H$360,2)</f>
        <v>0</v>
      </c>
      <c r="BL360" s="89" t="s">
        <v>158</v>
      </c>
      <c r="BM360" s="89" t="s">
        <v>1489</v>
      </c>
    </row>
    <row r="361" spans="2:65" s="6" customFormat="1" ht="16.5" customHeight="1" x14ac:dyDescent="0.3">
      <c r="B361" s="23"/>
      <c r="C361" s="24"/>
      <c r="D361" s="157" t="s">
        <v>159</v>
      </c>
      <c r="E361" s="24"/>
      <c r="F361" s="158" t="s">
        <v>1346</v>
      </c>
      <c r="G361" s="24"/>
      <c r="H361" s="24"/>
      <c r="J361" s="24"/>
      <c r="K361" s="24"/>
      <c r="L361" s="43"/>
      <c r="M361" s="56"/>
      <c r="N361" s="24"/>
      <c r="O361" s="24"/>
      <c r="P361" s="24"/>
      <c r="Q361" s="24"/>
      <c r="R361" s="24"/>
      <c r="S361" s="24"/>
      <c r="T361" s="57"/>
      <c r="AT361" s="6" t="s">
        <v>159</v>
      </c>
      <c r="AU361" s="6" t="s">
        <v>80</v>
      </c>
    </row>
    <row r="362" spans="2:65" s="6" customFormat="1" ht="15.75" customHeight="1" x14ac:dyDescent="0.3">
      <c r="B362" s="23"/>
      <c r="C362" s="145" t="s">
        <v>188</v>
      </c>
      <c r="D362" s="145" t="s">
        <v>154</v>
      </c>
      <c r="E362" s="146" t="s">
        <v>1347</v>
      </c>
      <c r="F362" s="147" t="s">
        <v>1348</v>
      </c>
      <c r="G362" s="148" t="s">
        <v>272</v>
      </c>
      <c r="H362" s="149">
        <v>46.8</v>
      </c>
      <c r="I362" s="150"/>
      <c r="J362" s="151">
        <f>ROUND($I$362*$H$362,2)</f>
        <v>0</v>
      </c>
      <c r="K362" s="147"/>
      <c r="L362" s="43"/>
      <c r="M362" s="152"/>
      <c r="N362" s="153" t="s">
        <v>43</v>
      </c>
      <c r="O362" s="24"/>
      <c r="P362" s="154">
        <f>$O$362*$H$362</f>
        <v>0</v>
      </c>
      <c r="Q362" s="154">
        <v>0</v>
      </c>
      <c r="R362" s="154">
        <f>$Q$362*$H$362</f>
        <v>0</v>
      </c>
      <c r="S362" s="154">
        <v>0</v>
      </c>
      <c r="T362" s="155">
        <f>$S$362*$H$362</f>
        <v>0</v>
      </c>
      <c r="AR362" s="89" t="s">
        <v>158</v>
      </c>
      <c r="AT362" s="89" t="s">
        <v>154</v>
      </c>
      <c r="AU362" s="89" t="s">
        <v>80</v>
      </c>
      <c r="AY362" s="6" t="s">
        <v>149</v>
      </c>
      <c r="BE362" s="156">
        <f>IF($N$362="základní",$J$362,0)</f>
        <v>0</v>
      </c>
      <c r="BF362" s="156">
        <f>IF($N$362="snížená",$J$362,0)</f>
        <v>0</v>
      </c>
      <c r="BG362" s="156">
        <f>IF($N$362="zákl. přenesená",$J$362,0)</f>
        <v>0</v>
      </c>
      <c r="BH362" s="156">
        <f>IF($N$362="sníž. přenesená",$J$362,0)</f>
        <v>0</v>
      </c>
      <c r="BI362" s="156">
        <f>IF($N$362="nulová",$J$362,0)</f>
        <v>0</v>
      </c>
      <c r="BJ362" s="89" t="s">
        <v>21</v>
      </c>
      <c r="BK362" s="156">
        <f>ROUND($I$362*$H$362,2)</f>
        <v>0</v>
      </c>
      <c r="BL362" s="89" t="s">
        <v>158</v>
      </c>
      <c r="BM362" s="89" t="s">
        <v>1493</v>
      </c>
    </row>
    <row r="363" spans="2:65" s="6" customFormat="1" ht="16.5" customHeight="1" x14ac:dyDescent="0.3">
      <c r="B363" s="23"/>
      <c r="C363" s="24"/>
      <c r="D363" s="157" t="s">
        <v>159</v>
      </c>
      <c r="E363" s="24"/>
      <c r="F363" s="158" t="s">
        <v>1348</v>
      </c>
      <c r="G363" s="24"/>
      <c r="H363" s="24"/>
      <c r="J363" s="24"/>
      <c r="K363" s="24"/>
      <c r="L363" s="43"/>
      <c r="M363" s="56"/>
      <c r="N363" s="24"/>
      <c r="O363" s="24"/>
      <c r="P363" s="24"/>
      <c r="Q363" s="24"/>
      <c r="R363" s="24"/>
      <c r="S363" s="24"/>
      <c r="T363" s="57"/>
      <c r="AT363" s="6" t="s">
        <v>159</v>
      </c>
      <c r="AU363" s="6" t="s">
        <v>80</v>
      </c>
    </row>
    <row r="364" spans="2:65" s="6" customFormat="1" ht="15.75" customHeight="1" x14ac:dyDescent="0.3">
      <c r="B364" s="23"/>
      <c r="C364" s="145" t="s">
        <v>191</v>
      </c>
      <c r="D364" s="145" t="s">
        <v>154</v>
      </c>
      <c r="E364" s="146" t="s">
        <v>1723</v>
      </c>
      <c r="F364" s="147" t="s">
        <v>1724</v>
      </c>
      <c r="G364" s="148" t="s">
        <v>272</v>
      </c>
      <c r="H364" s="149">
        <v>148.80000000000001</v>
      </c>
      <c r="I364" s="150"/>
      <c r="J364" s="151">
        <f>ROUND($I$364*$H$364,2)</f>
        <v>0</v>
      </c>
      <c r="K364" s="147"/>
      <c r="L364" s="43"/>
      <c r="M364" s="152"/>
      <c r="N364" s="153" t="s">
        <v>43</v>
      </c>
      <c r="O364" s="24"/>
      <c r="P364" s="154">
        <f>$O$364*$H$364</f>
        <v>0</v>
      </c>
      <c r="Q364" s="154">
        <v>0</v>
      </c>
      <c r="R364" s="154">
        <f>$Q$364*$H$364</f>
        <v>0</v>
      </c>
      <c r="S364" s="154">
        <v>0</v>
      </c>
      <c r="T364" s="155">
        <f>$S$364*$H$364</f>
        <v>0</v>
      </c>
      <c r="AR364" s="89" t="s">
        <v>158</v>
      </c>
      <c r="AT364" s="89" t="s">
        <v>154</v>
      </c>
      <c r="AU364" s="89" t="s">
        <v>80</v>
      </c>
      <c r="AY364" s="6" t="s">
        <v>149</v>
      </c>
      <c r="BE364" s="156">
        <f>IF($N$364="základní",$J$364,0)</f>
        <v>0</v>
      </c>
      <c r="BF364" s="156">
        <f>IF($N$364="snížená",$J$364,0)</f>
        <v>0</v>
      </c>
      <c r="BG364" s="156">
        <f>IF($N$364="zákl. přenesená",$J$364,0)</f>
        <v>0</v>
      </c>
      <c r="BH364" s="156">
        <f>IF($N$364="sníž. přenesená",$J$364,0)</f>
        <v>0</v>
      </c>
      <c r="BI364" s="156">
        <f>IF($N$364="nulová",$J$364,0)</f>
        <v>0</v>
      </c>
      <c r="BJ364" s="89" t="s">
        <v>21</v>
      </c>
      <c r="BK364" s="156">
        <f>ROUND($I$364*$H$364,2)</f>
        <v>0</v>
      </c>
      <c r="BL364" s="89" t="s">
        <v>158</v>
      </c>
      <c r="BM364" s="89" t="s">
        <v>1496</v>
      </c>
    </row>
    <row r="365" spans="2:65" s="6" customFormat="1" ht="16.5" customHeight="1" x14ac:dyDescent="0.3">
      <c r="B365" s="23"/>
      <c r="C365" s="24"/>
      <c r="D365" s="157" t="s">
        <v>159</v>
      </c>
      <c r="E365" s="24"/>
      <c r="F365" s="158" t="s">
        <v>1724</v>
      </c>
      <c r="G365" s="24"/>
      <c r="H365" s="24"/>
      <c r="J365" s="24"/>
      <c r="K365" s="24"/>
      <c r="L365" s="43"/>
      <c r="M365" s="56"/>
      <c r="N365" s="24"/>
      <c r="O365" s="24"/>
      <c r="P365" s="24"/>
      <c r="Q365" s="24"/>
      <c r="R365" s="24"/>
      <c r="S365" s="24"/>
      <c r="T365" s="57"/>
      <c r="AT365" s="6" t="s">
        <v>159</v>
      </c>
      <c r="AU365" s="6" t="s">
        <v>80</v>
      </c>
    </row>
    <row r="366" spans="2:65" s="6" customFormat="1" ht="15.75" customHeight="1" x14ac:dyDescent="0.3">
      <c r="B366" s="23"/>
      <c r="C366" s="145" t="s">
        <v>194</v>
      </c>
      <c r="D366" s="145" t="s">
        <v>154</v>
      </c>
      <c r="E366" s="146" t="s">
        <v>1725</v>
      </c>
      <c r="F366" s="147" t="s">
        <v>1726</v>
      </c>
      <c r="G366" s="148" t="s">
        <v>272</v>
      </c>
      <c r="H366" s="149">
        <v>31.85</v>
      </c>
      <c r="I366" s="150"/>
      <c r="J366" s="151">
        <f>ROUND($I$366*$H$366,2)</f>
        <v>0</v>
      </c>
      <c r="K366" s="147"/>
      <c r="L366" s="43"/>
      <c r="M366" s="152"/>
      <c r="N366" s="153" t="s">
        <v>43</v>
      </c>
      <c r="O366" s="24"/>
      <c r="P366" s="154">
        <f>$O$366*$H$366</f>
        <v>0</v>
      </c>
      <c r="Q366" s="154">
        <v>0</v>
      </c>
      <c r="R366" s="154">
        <f>$Q$366*$H$366</f>
        <v>0</v>
      </c>
      <c r="S366" s="154">
        <v>0</v>
      </c>
      <c r="T366" s="155">
        <f>$S$366*$H$366</f>
        <v>0</v>
      </c>
      <c r="AR366" s="89" t="s">
        <v>158</v>
      </c>
      <c r="AT366" s="89" t="s">
        <v>154</v>
      </c>
      <c r="AU366" s="89" t="s">
        <v>80</v>
      </c>
      <c r="AY366" s="6" t="s">
        <v>149</v>
      </c>
      <c r="BE366" s="156">
        <f>IF($N$366="základní",$J$366,0)</f>
        <v>0</v>
      </c>
      <c r="BF366" s="156">
        <f>IF($N$366="snížená",$J$366,0)</f>
        <v>0</v>
      </c>
      <c r="BG366" s="156">
        <f>IF($N$366="zákl. přenesená",$J$366,0)</f>
        <v>0</v>
      </c>
      <c r="BH366" s="156">
        <f>IF($N$366="sníž. přenesená",$J$366,0)</f>
        <v>0</v>
      </c>
      <c r="BI366" s="156">
        <f>IF($N$366="nulová",$J$366,0)</f>
        <v>0</v>
      </c>
      <c r="BJ366" s="89" t="s">
        <v>21</v>
      </c>
      <c r="BK366" s="156">
        <f>ROUND($I$366*$H$366,2)</f>
        <v>0</v>
      </c>
      <c r="BL366" s="89" t="s">
        <v>158</v>
      </c>
      <c r="BM366" s="89" t="s">
        <v>1499</v>
      </c>
    </row>
    <row r="367" spans="2:65" s="6" customFormat="1" ht="16.5" customHeight="1" x14ac:dyDescent="0.3">
      <c r="B367" s="23"/>
      <c r="C367" s="24"/>
      <c r="D367" s="157" t="s">
        <v>159</v>
      </c>
      <c r="E367" s="24"/>
      <c r="F367" s="158" t="s">
        <v>1726</v>
      </c>
      <c r="G367" s="24"/>
      <c r="H367" s="24"/>
      <c r="J367" s="24"/>
      <c r="K367" s="24"/>
      <c r="L367" s="43"/>
      <c r="M367" s="56"/>
      <c r="N367" s="24"/>
      <c r="O367" s="24"/>
      <c r="P367" s="24"/>
      <c r="Q367" s="24"/>
      <c r="R367" s="24"/>
      <c r="S367" s="24"/>
      <c r="T367" s="57"/>
      <c r="AT367" s="6" t="s">
        <v>159</v>
      </c>
      <c r="AU367" s="6" t="s">
        <v>80</v>
      </c>
    </row>
    <row r="368" spans="2:65" s="6" customFormat="1" ht="15.75" customHeight="1" x14ac:dyDescent="0.3">
      <c r="B368" s="23"/>
      <c r="C368" s="145" t="s">
        <v>8</v>
      </c>
      <c r="D368" s="145" t="s">
        <v>154</v>
      </c>
      <c r="E368" s="146" t="s">
        <v>1349</v>
      </c>
      <c r="F368" s="147" t="s">
        <v>1350</v>
      </c>
      <c r="G368" s="148" t="s">
        <v>272</v>
      </c>
      <c r="H368" s="149">
        <v>53</v>
      </c>
      <c r="I368" s="150"/>
      <c r="J368" s="151">
        <f>ROUND($I$368*$H$368,2)</f>
        <v>0</v>
      </c>
      <c r="K368" s="147"/>
      <c r="L368" s="43"/>
      <c r="M368" s="152"/>
      <c r="N368" s="153" t="s">
        <v>43</v>
      </c>
      <c r="O368" s="24"/>
      <c r="P368" s="154">
        <f>$O$368*$H$368</f>
        <v>0</v>
      </c>
      <c r="Q368" s="154">
        <v>0</v>
      </c>
      <c r="R368" s="154">
        <f>$Q$368*$H$368</f>
        <v>0</v>
      </c>
      <c r="S368" s="154">
        <v>0</v>
      </c>
      <c r="T368" s="155">
        <f>$S$368*$H$368</f>
        <v>0</v>
      </c>
      <c r="AR368" s="89" t="s">
        <v>158</v>
      </c>
      <c r="AT368" s="89" t="s">
        <v>154</v>
      </c>
      <c r="AU368" s="89" t="s">
        <v>80</v>
      </c>
      <c r="AY368" s="6" t="s">
        <v>149</v>
      </c>
      <c r="BE368" s="156">
        <f>IF($N$368="základní",$J$368,0)</f>
        <v>0</v>
      </c>
      <c r="BF368" s="156">
        <f>IF($N$368="snížená",$J$368,0)</f>
        <v>0</v>
      </c>
      <c r="BG368" s="156">
        <f>IF($N$368="zákl. přenesená",$J$368,0)</f>
        <v>0</v>
      </c>
      <c r="BH368" s="156">
        <f>IF($N$368="sníž. přenesená",$J$368,0)</f>
        <v>0</v>
      </c>
      <c r="BI368" s="156">
        <f>IF($N$368="nulová",$J$368,0)</f>
        <v>0</v>
      </c>
      <c r="BJ368" s="89" t="s">
        <v>21</v>
      </c>
      <c r="BK368" s="156">
        <f>ROUND($I$368*$H$368,2)</f>
        <v>0</v>
      </c>
      <c r="BL368" s="89" t="s">
        <v>158</v>
      </c>
      <c r="BM368" s="89" t="s">
        <v>1502</v>
      </c>
    </row>
    <row r="369" spans="2:65" s="6" customFormat="1" ht="16.5" customHeight="1" x14ac:dyDescent="0.3">
      <c r="B369" s="23"/>
      <c r="C369" s="24"/>
      <c r="D369" s="157" t="s">
        <v>159</v>
      </c>
      <c r="E369" s="24"/>
      <c r="F369" s="158" t="s">
        <v>1350</v>
      </c>
      <c r="G369" s="24"/>
      <c r="H369" s="24"/>
      <c r="J369" s="24"/>
      <c r="K369" s="24"/>
      <c r="L369" s="43"/>
      <c r="M369" s="56"/>
      <c r="N369" s="24"/>
      <c r="O369" s="24"/>
      <c r="P369" s="24"/>
      <c r="Q369" s="24"/>
      <c r="R369" s="24"/>
      <c r="S369" s="24"/>
      <c r="T369" s="57"/>
      <c r="AT369" s="6" t="s">
        <v>159</v>
      </c>
      <c r="AU369" s="6" t="s">
        <v>80</v>
      </c>
    </row>
    <row r="370" spans="2:65" s="6" customFormat="1" ht="15.75" customHeight="1" x14ac:dyDescent="0.3">
      <c r="B370" s="23"/>
      <c r="C370" s="145" t="s">
        <v>201</v>
      </c>
      <c r="D370" s="145" t="s">
        <v>154</v>
      </c>
      <c r="E370" s="146" t="s">
        <v>1351</v>
      </c>
      <c r="F370" s="147" t="s">
        <v>1352</v>
      </c>
      <c r="G370" s="148" t="s">
        <v>272</v>
      </c>
      <c r="H370" s="149">
        <v>151</v>
      </c>
      <c r="I370" s="150"/>
      <c r="J370" s="151">
        <f>ROUND($I$370*$H$370,2)</f>
        <v>0</v>
      </c>
      <c r="K370" s="147"/>
      <c r="L370" s="43"/>
      <c r="M370" s="152"/>
      <c r="N370" s="153" t="s">
        <v>43</v>
      </c>
      <c r="O370" s="24"/>
      <c r="P370" s="154">
        <f>$O$370*$H$370</f>
        <v>0</v>
      </c>
      <c r="Q370" s="154">
        <v>0</v>
      </c>
      <c r="R370" s="154">
        <f>$Q$370*$H$370</f>
        <v>0</v>
      </c>
      <c r="S370" s="154">
        <v>0</v>
      </c>
      <c r="T370" s="155">
        <f>$S$370*$H$370</f>
        <v>0</v>
      </c>
      <c r="AR370" s="89" t="s">
        <v>158</v>
      </c>
      <c r="AT370" s="89" t="s">
        <v>154</v>
      </c>
      <c r="AU370" s="89" t="s">
        <v>80</v>
      </c>
      <c r="AY370" s="6" t="s">
        <v>149</v>
      </c>
      <c r="BE370" s="156">
        <f>IF($N$370="základní",$J$370,0)</f>
        <v>0</v>
      </c>
      <c r="BF370" s="156">
        <f>IF($N$370="snížená",$J$370,0)</f>
        <v>0</v>
      </c>
      <c r="BG370" s="156">
        <f>IF($N$370="zákl. přenesená",$J$370,0)</f>
        <v>0</v>
      </c>
      <c r="BH370" s="156">
        <f>IF($N$370="sníž. přenesená",$J$370,0)</f>
        <v>0</v>
      </c>
      <c r="BI370" s="156">
        <f>IF($N$370="nulová",$J$370,0)</f>
        <v>0</v>
      </c>
      <c r="BJ370" s="89" t="s">
        <v>21</v>
      </c>
      <c r="BK370" s="156">
        <f>ROUND($I$370*$H$370,2)</f>
        <v>0</v>
      </c>
      <c r="BL370" s="89" t="s">
        <v>158</v>
      </c>
      <c r="BM370" s="89" t="s">
        <v>1505</v>
      </c>
    </row>
    <row r="371" spans="2:65" s="6" customFormat="1" ht="16.5" customHeight="1" x14ac:dyDescent="0.3">
      <c r="B371" s="23"/>
      <c r="C371" s="24"/>
      <c r="D371" s="157" t="s">
        <v>159</v>
      </c>
      <c r="E371" s="24"/>
      <c r="F371" s="158" t="s">
        <v>1352</v>
      </c>
      <c r="G371" s="24"/>
      <c r="H371" s="24"/>
      <c r="J371" s="24"/>
      <c r="K371" s="24"/>
      <c r="L371" s="43"/>
      <c r="M371" s="56"/>
      <c r="N371" s="24"/>
      <c r="O371" s="24"/>
      <c r="P371" s="24"/>
      <c r="Q371" s="24"/>
      <c r="R371" s="24"/>
      <c r="S371" s="24"/>
      <c r="T371" s="57"/>
      <c r="AT371" s="6" t="s">
        <v>159</v>
      </c>
      <c r="AU371" s="6" t="s">
        <v>80</v>
      </c>
    </row>
    <row r="372" spans="2:65" s="6" customFormat="1" ht="15.75" customHeight="1" x14ac:dyDescent="0.3">
      <c r="B372" s="23"/>
      <c r="C372" s="145" t="s">
        <v>204</v>
      </c>
      <c r="D372" s="145" t="s">
        <v>154</v>
      </c>
      <c r="E372" s="146" t="s">
        <v>1727</v>
      </c>
      <c r="F372" s="147" t="s">
        <v>1728</v>
      </c>
      <c r="G372" s="148" t="s">
        <v>272</v>
      </c>
      <c r="H372" s="149">
        <v>148.5</v>
      </c>
      <c r="I372" s="150"/>
      <c r="J372" s="151">
        <f>ROUND($I$372*$H$372,2)</f>
        <v>0</v>
      </c>
      <c r="K372" s="147"/>
      <c r="L372" s="43"/>
      <c r="M372" s="152"/>
      <c r="N372" s="153" t="s">
        <v>43</v>
      </c>
      <c r="O372" s="24"/>
      <c r="P372" s="154">
        <f>$O$372*$H$372</f>
        <v>0</v>
      </c>
      <c r="Q372" s="154">
        <v>0</v>
      </c>
      <c r="R372" s="154">
        <f>$Q$372*$H$372</f>
        <v>0</v>
      </c>
      <c r="S372" s="154">
        <v>0</v>
      </c>
      <c r="T372" s="155">
        <f>$S$372*$H$372</f>
        <v>0</v>
      </c>
      <c r="AR372" s="89" t="s">
        <v>158</v>
      </c>
      <c r="AT372" s="89" t="s">
        <v>154</v>
      </c>
      <c r="AU372" s="89" t="s">
        <v>80</v>
      </c>
      <c r="AY372" s="6" t="s">
        <v>149</v>
      </c>
      <c r="BE372" s="156">
        <f>IF($N$372="základní",$J$372,0)</f>
        <v>0</v>
      </c>
      <c r="BF372" s="156">
        <f>IF($N$372="snížená",$J$372,0)</f>
        <v>0</v>
      </c>
      <c r="BG372" s="156">
        <f>IF($N$372="zákl. přenesená",$J$372,0)</f>
        <v>0</v>
      </c>
      <c r="BH372" s="156">
        <f>IF($N$372="sníž. přenesená",$J$372,0)</f>
        <v>0</v>
      </c>
      <c r="BI372" s="156">
        <f>IF($N$372="nulová",$J$372,0)</f>
        <v>0</v>
      </c>
      <c r="BJ372" s="89" t="s">
        <v>21</v>
      </c>
      <c r="BK372" s="156">
        <f>ROUND($I$372*$H$372,2)</f>
        <v>0</v>
      </c>
      <c r="BL372" s="89" t="s">
        <v>158</v>
      </c>
      <c r="BM372" s="89" t="s">
        <v>1508</v>
      </c>
    </row>
    <row r="373" spans="2:65" s="6" customFormat="1" ht="16.5" customHeight="1" x14ac:dyDescent="0.3">
      <c r="B373" s="23"/>
      <c r="C373" s="24"/>
      <c r="D373" s="157" t="s">
        <v>159</v>
      </c>
      <c r="E373" s="24"/>
      <c r="F373" s="158" t="s">
        <v>1728</v>
      </c>
      <c r="G373" s="24"/>
      <c r="H373" s="24"/>
      <c r="J373" s="24"/>
      <c r="K373" s="24"/>
      <c r="L373" s="43"/>
      <c r="M373" s="56"/>
      <c r="N373" s="24"/>
      <c r="O373" s="24"/>
      <c r="P373" s="24"/>
      <c r="Q373" s="24"/>
      <c r="R373" s="24"/>
      <c r="S373" s="24"/>
      <c r="T373" s="57"/>
      <c r="AT373" s="6" t="s">
        <v>159</v>
      </c>
      <c r="AU373" s="6" t="s">
        <v>80</v>
      </c>
    </row>
    <row r="374" spans="2:65" s="6" customFormat="1" ht="15.75" customHeight="1" x14ac:dyDescent="0.3">
      <c r="B374" s="23"/>
      <c r="C374" s="145" t="s">
        <v>207</v>
      </c>
      <c r="D374" s="145" t="s">
        <v>154</v>
      </c>
      <c r="E374" s="146" t="s">
        <v>1729</v>
      </c>
      <c r="F374" s="147" t="s">
        <v>1730</v>
      </c>
      <c r="G374" s="148" t="s">
        <v>157</v>
      </c>
      <c r="H374" s="149">
        <v>4</v>
      </c>
      <c r="I374" s="150"/>
      <c r="J374" s="151">
        <f>ROUND($I$374*$H$374,2)</f>
        <v>0</v>
      </c>
      <c r="K374" s="147"/>
      <c r="L374" s="43"/>
      <c r="M374" s="152"/>
      <c r="N374" s="153" t="s">
        <v>43</v>
      </c>
      <c r="O374" s="24"/>
      <c r="P374" s="154">
        <f>$O$374*$H$374</f>
        <v>0</v>
      </c>
      <c r="Q374" s="154">
        <v>0</v>
      </c>
      <c r="R374" s="154">
        <f>$Q$374*$H$374</f>
        <v>0</v>
      </c>
      <c r="S374" s="154">
        <v>0</v>
      </c>
      <c r="T374" s="155">
        <f>$S$374*$H$374</f>
        <v>0</v>
      </c>
      <c r="AR374" s="89" t="s">
        <v>158</v>
      </c>
      <c r="AT374" s="89" t="s">
        <v>154</v>
      </c>
      <c r="AU374" s="89" t="s">
        <v>80</v>
      </c>
      <c r="AY374" s="6" t="s">
        <v>149</v>
      </c>
      <c r="BE374" s="156">
        <f>IF($N$374="základní",$J$374,0)</f>
        <v>0</v>
      </c>
      <c r="BF374" s="156">
        <f>IF($N$374="snížená",$J$374,0)</f>
        <v>0</v>
      </c>
      <c r="BG374" s="156">
        <f>IF($N$374="zákl. přenesená",$J$374,0)</f>
        <v>0</v>
      </c>
      <c r="BH374" s="156">
        <f>IF($N$374="sníž. přenesená",$J$374,0)</f>
        <v>0</v>
      </c>
      <c r="BI374" s="156">
        <f>IF($N$374="nulová",$J$374,0)</f>
        <v>0</v>
      </c>
      <c r="BJ374" s="89" t="s">
        <v>21</v>
      </c>
      <c r="BK374" s="156">
        <f>ROUND($I$374*$H$374,2)</f>
        <v>0</v>
      </c>
      <c r="BL374" s="89" t="s">
        <v>158</v>
      </c>
      <c r="BM374" s="89" t="s">
        <v>1511</v>
      </c>
    </row>
    <row r="375" spans="2:65" s="6" customFormat="1" ht="16.5" customHeight="1" x14ac:dyDescent="0.3">
      <c r="B375" s="23"/>
      <c r="C375" s="24"/>
      <c r="D375" s="157" t="s">
        <v>159</v>
      </c>
      <c r="E375" s="24"/>
      <c r="F375" s="158" t="s">
        <v>1730</v>
      </c>
      <c r="G375" s="24"/>
      <c r="H375" s="24"/>
      <c r="J375" s="24"/>
      <c r="K375" s="24"/>
      <c r="L375" s="43"/>
      <c r="M375" s="56"/>
      <c r="N375" s="24"/>
      <c r="O375" s="24"/>
      <c r="P375" s="24"/>
      <c r="Q375" s="24"/>
      <c r="R375" s="24"/>
      <c r="S375" s="24"/>
      <c r="T375" s="57"/>
      <c r="AT375" s="6" t="s">
        <v>159</v>
      </c>
      <c r="AU375" s="6" t="s">
        <v>80</v>
      </c>
    </row>
    <row r="376" spans="2:65" s="6" customFormat="1" ht="15.75" customHeight="1" x14ac:dyDescent="0.3">
      <c r="B376" s="23"/>
      <c r="C376" s="145" t="s">
        <v>210</v>
      </c>
      <c r="D376" s="145" t="s">
        <v>154</v>
      </c>
      <c r="E376" s="146" t="s">
        <v>1731</v>
      </c>
      <c r="F376" s="147" t="s">
        <v>1732</v>
      </c>
      <c r="G376" s="148" t="s">
        <v>272</v>
      </c>
      <c r="H376" s="149">
        <v>2</v>
      </c>
      <c r="I376" s="150"/>
      <c r="J376" s="151">
        <f>ROUND($I$376*$H$376,2)</f>
        <v>0</v>
      </c>
      <c r="K376" s="147"/>
      <c r="L376" s="43"/>
      <c r="M376" s="152"/>
      <c r="N376" s="153" t="s">
        <v>43</v>
      </c>
      <c r="O376" s="24"/>
      <c r="P376" s="154">
        <f>$O$376*$H$376</f>
        <v>0</v>
      </c>
      <c r="Q376" s="154">
        <v>0</v>
      </c>
      <c r="R376" s="154">
        <f>$Q$376*$H$376</f>
        <v>0</v>
      </c>
      <c r="S376" s="154">
        <v>0</v>
      </c>
      <c r="T376" s="155">
        <f>$S$376*$H$376</f>
        <v>0</v>
      </c>
      <c r="AR376" s="89" t="s">
        <v>158</v>
      </c>
      <c r="AT376" s="89" t="s">
        <v>154</v>
      </c>
      <c r="AU376" s="89" t="s">
        <v>80</v>
      </c>
      <c r="AY376" s="6" t="s">
        <v>149</v>
      </c>
      <c r="BE376" s="156">
        <f>IF($N$376="základní",$J$376,0)</f>
        <v>0</v>
      </c>
      <c r="BF376" s="156">
        <f>IF($N$376="snížená",$J$376,0)</f>
        <v>0</v>
      </c>
      <c r="BG376" s="156">
        <f>IF($N$376="zákl. přenesená",$J$376,0)</f>
        <v>0</v>
      </c>
      <c r="BH376" s="156">
        <f>IF($N$376="sníž. přenesená",$J$376,0)</f>
        <v>0</v>
      </c>
      <c r="BI376" s="156">
        <f>IF($N$376="nulová",$J$376,0)</f>
        <v>0</v>
      </c>
      <c r="BJ376" s="89" t="s">
        <v>21</v>
      </c>
      <c r="BK376" s="156">
        <f>ROUND($I$376*$H$376,2)</f>
        <v>0</v>
      </c>
      <c r="BL376" s="89" t="s">
        <v>158</v>
      </c>
      <c r="BM376" s="89" t="s">
        <v>1514</v>
      </c>
    </row>
    <row r="377" spans="2:65" s="6" customFormat="1" ht="16.5" customHeight="1" x14ac:dyDescent="0.3">
      <c r="B377" s="23"/>
      <c r="C377" s="24"/>
      <c r="D377" s="157" t="s">
        <v>159</v>
      </c>
      <c r="E377" s="24"/>
      <c r="F377" s="158" t="s">
        <v>1732</v>
      </c>
      <c r="G377" s="24"/>
      <c r="H377" s="24"/>
      <c r="J377" s="24"/>
      <c r="K377" s="24"/>
      <c r="L377" s="43"/>
      <c r="M377" s="56"/>
      <c r="N377" s="24"/>
      <c r="O377" s="24"/>
      <c r="P377" s="24"/>
      <c r="Q377" s="24"/>
      <c r="R377" s="24"/>
      <c r="S377" s="24"/>
      <c r="T377" s="57"/>
      <c r="AT377" s="6" t="s">
        <v>159</v>
      </c>
      <c r="AU377" s="6" t="s">
        <v>80</v>
      </c>
    </row>
    <row r="378" spans="2:65" s="6" customFormat="1" ht="15.75" customHeight="1" x14ac:dyDescent="0.3">
      <c r="B378" s="23"/>
      <c r="C378" s="145" t="s">
        <v>213</v>
      </c>
      <c r="D378" s="145" t="s">
        <v>154</v>
      </c>
      <c r="E378" s="146" t="s">
        <v>1733</v>
      </c>
      <c r="F378" s="147" t="s">
        <v>1734</v>
      </c>
      <c r="G378" s="148" t="s">
        <v>272</v>
      </c>
      <c r="H378" s="149">
        <v>8.5</v>
      </c>
      <c r="I378" s="150"/>
      <c r="J378" s="151">
        <f>ROUND($I$378*$H$378,2)</f>
        <v>0</v>
      </c>
      <c r="K378" s="147"/>
      <c r="L378" s="43"/>
      <c r="M378" s="152"/>
      <c r="N378" s="153" t="s">
        <v>43</v>
      </c>
      <c r="O378" s="24"/>
      <c r="P378" s="154">
        <f>$O$378*$H$378</f>
        <v>0</v>
      </c>
      <c r="Q378" s="154">
        <v>0</v>
      </c>
      <c r="R378" s="154">
        <f>$Q$378*$H$378</f>
        <v>0</v>
      </c>
      <c r="S378" s="154">
        <v>0</v>
      </c>
      <c r="T378" s="155">
        <f>$S$378*$H$378</f>
        <v>0</v>
      </c>
      <c r="AR378" s="89" t="s">
        <v>158</v>
      </c>
      <c r="AT378" s="89" t="s">
        <v>154</v>
      </c>
      <c r="AU378" s="89" t="s">
        <v>80</v>
      </c>
      <c r="AY378" s="6" t="s">
        <v>149</v>
      </c>
      <c r="BE378" s="156">
        <f>IF($N$378="základní",$J$378,0)</f>
        <v>0</v>
      </c>
      <c r="BF378" s="156">
        <f>IF($N$378="snížená",$J$378,0)</f>
        <v>0</v>
      </c>
      <c r="BG378" s="156">
        <f>IF($N$378="zákl. přenesená",$J$378,0)</f>
        <v>0</v>
      </c>
      <c r="BH378" s="156">
        <f>IF($N$378="sníž. přenesená",$J$378,0)</f>
        <v>0</v>
      </c>
      <c r="BI378" s="156">
        <f>IF($N$378="nulová",$J$378,0)</f>
        <v>0</v>
      </c>
      <c r="BJ378" s="89" t="s">
        <v>21</v>
      </c>
      <c r="BK378" s="156">
        <f>ROUND($I$378*$H$378,2)</f>
        <v>0</v>
      </c>
      <c r="BL378" s="89" t="s">
        <v>158</v>
      </c>
      <c r="BM378" s="89" t="s">
        <v>1518</v>
      </c>
    </row>
    <row r="379" spans="2:65" s="6" customFormat="1" ht="16.5" customHeight="1" x14ac:dyDescent="0.3">
      <c r="B379" s="23"/>
      <c r="C379" s="24"/>
      <c r="D379" s="157" t="s">
        <v>159</v>
      </c>
      <c r="E379" s="24"/>
      <c r="F379" s="158" t="s">
        <v>1734</v>
      </c>
      <c r="G379" s="24"/>
      <c r="H379" s="24"/>
      <c r="J379" s="24"/>
      <c r="K379" s="24"/>
      <c r="L379" s="43"/>
      <c r="M379" s="56"/>
      <c r="N379" s="24"/>
      <c r="O379" s="24"/>
      <c r="P379" s="24"/>
      <c r="Q379" s="24"/>
      <c r="R379" s="24"/>
      <c r="S379" s="24"/>
      <c r="T379" s="57"/>
      <c r="AT379" s="6" t="s">
        <v>159</v>
      </c>
      <c r="AU379" s="6" t="s">
        <v>80</v>
      </c>
    </row>
    <row r="380" spans="2:65" s="6" customFormat="1" ht="15.75" customHeight="1" x14ac:dyDescent="0.3">
      <c r="B380" s="23"/>
      <c r="C380" s="145" t="s">
        <v>7</v>
      </c>
      <c r="D380" s="145" t="s">
        <v>154</v>
      </c>
      <c r="E380" s="146" t="s">
        <v>1353</v>
      </c>
      <c r="F380" s="147" t="s">
        <v>1354</v>
      </c>
      <c r="G380" s="148" t="s">
        <v>510</v>
      </c>
      <c r="H380" s="179"/>
      <c r="I380" s="150"/>
      <c r="J380" s="151">
        <f>ROUND($I$380*$H$380,2)</f>
        <v>0</v>
      </c>
      <c r="K380" s="147"/>
      <c r="L380" s="43"/>
      <c r="M380" s="152"/>
      <c r="N380" s="153" t="s">
        <v>43</v>
      </c>
      <c r="O380" s="24"/>
      <c r="P380" s="154">
        <f>$O$380*$H$380</f>
        <v>0</v>
      </c>
      <c r="Q380" s="154">
        <v>0</v>
      </c>
      <c r="R380" s="154">
        <f>$Q$380*$H$380</f>
        <v>0</v>
      </c>
      <c r="S380" s="154">
        <v>0</v>
      </c>
      <c r="T380" s="155">
        <f>$S$380*$H$380</f>
        <v>0</v>
      </c>
      <c r="AR380" s="89" t="s">
        <v>158</v>
      </c>
      <c r="AT380" s="89" t="s">
        <v>154</v>
      </c>
      <c r="AU380" s="89" t="s">
        <v>80</v>
      </c>
      <c r="AY380" s="6" t="s">
        <v>149</v>
      </c>
      <c r="BE380" s="156">
        <f>IF($N$380="základní",$J$380,0)</f>
        <v>0</v>
      </c>
      <c r="BF380" s="156">
        <f>IF($N$380="snížená",$J$380,0)</f>
        <v>0</v>
      </c>
      <c r="BG380" s="156">
        <f>IF($N$380="zákl. přenesená",$J$380,0)</f>
        <v>0</v>
      </c>
      <c r="BH380" s="156">
        <f>IF($N$380="sníž. přenesená",$J$380,0)</f>
        <v>0</v>
      </c>
      <c r="BI380" s="156">
        <f>IF($N$380="nulová",$J$380,0)</f>
        <v>0</v>
      </c>
      <c r="BJ380" s="89" t="s">
        <v>21</v>
      </c>
      <c r="BK380" s="156">
        <f>ROUND($I$380*$H$380,2)</f>
        <v>0</v>
      </c>
      <c r="BL380" s="89" t="s">
        <v>158</v>
      </c>
      <c r="BM380" s="89" t="s">
        <v>1521</v>
      </c>
    </row>
    <row r="381" spans="2:65" s="6" customFormat="1" ht="16.5" customHeight="1" x14ac:dyDescent="0.3">
      <c r="B381" s="23"/>
      <c r="C381" s="24"/>
      <c r="D381" s="157" t="s">
        <v>159</v>
      </c>
      <c r="E381" s="24"/>
      <c r="F381" s="158" t="s">
        <v>1354</v>
      </c>
      <c r="G381" s="24"/>
      <c r="H381" s="24"/>
      <c r="J381" s="24"/>
      <c r="K381" s="24"/>
      <c r="L381" s="43"/>
      <c r="M381" s="56"/>
      <c r="N381" s="24"/>
      <c r="O381" s="24"/>
      <c r="P381" s="24"/>
      <c r="Q381" s="24"/>
      <c r="R381" s="24"/>
      <c r="S381" s="24"/>
      <c r="T381" s="57"/>
      <c r="AT381" s="6" t="s">
        <v>159</v>
      </c>
      <c r="AU381" s="6" t="s">
        <v>80</v>
      </c>
    </row>
    <row r="382" spans="2:65" s="132" customFormat="1" ht="30.75" customHeight="1" x14ac:dyDescent="0.3">
      <c r="B382" s="133"/>
      <c r="C382" s="134"/>
      <c r="D382" s="134" t="s">
        <v>71</v>
      </c>
      <c r="E382" s="143" t="s">
        <v>1465</v>
      </c>
      <c r="F382" s="143" t="s">
        <v>1355</v>
      </c>
      <c r="G382" s="134"/>
      <c r="H382" s="134"/>
      <c r="J382" s="144">
        <f>$BK$382</f>
        <v>0</v>
      </c>
      <c r="K382" s="134"/>
      <c r="L382" s="137"/>
      <c r="M382" s="138"/>
      <c r="N382" s="134"/>
      <c r="O382" s="134"/>
      <c r="P382" s="139">
        <f>SUM($P$383:$P$510)</f>
        <v>0</v>
      </c>
      <c r="Q382" s="134"/>
      <c r="R382" s="139">
        <f>SUM($R$383:$R$510)</f>
        <v>0</v>
      </c>
      <c r="S382" s="134"/>
      <c r="T382" s="140">
        <f>SUM($T$383:$T$510)</f>
        <v>0</v>
      </c>
      <c r="AR382" s="141" t="s">
        <v>21</v>
      </c>
      <c r="AT382" s="141" t="s">
        <v>71</v>
      </c>
      <c r="AU382" s="141" t="s">
        <v>21</v>
      </c>
      <c r="AY382" s="141" t="s">
        <v>149</v>
      </c>
      <c r="BK382" s="142">
        <f>SUM($BK$383:$BK$510)</f>
        <v>0</v>
      </c>
    </row>
    <row r="383" spans="2:65" s="6" customFormat="1" ht="15.75" customHeight="1" x14ac:dyDescent="0.3">
      <c r="B383" s="23"/>
      <c r="C383" s="145" t="s">
        <v>21</v>
      </c>
      <c r="D383" s="145" t="s">
        <v>154</v>
      </c>
      <c r="E383" s="146" t="s">
        <v>1735</v>
      </c>
      <c r="F383" s="147" t="s">
        <v>1736</v>
      </c>
      <c r="G383" s="148" t="s">
        <v>157</v>
      </c>
      <c r="H383" s="149">
        <v>6</v>
      </c>
      <c r="I383" s="150"/>
      <c r="J383" s="151">
        <f>ROUND($I$383*$H$383,2)</f>
        <v>0</v>
      </c>
      <c r="K383" s="147"/>
      <c r="L383" s="43"/>
      <c r="M383" s="152"/>
      <c r="N383" s="153" t="s">
        <v>43</v>
      </c>
      <c r="O383" s="24"/>
      <c r="P383" s="154">
        <f>$O$383*$H$383</f>
        <v>0</v>
      </c>
      <c r="Q383" s="154">
        <v>0</v>
      </c>
      <c r="R383" s="154">
        <f>$Q$383*$H$383</f>
        <v>0</v>
      </c>
      <c r="S383" s="154">
        <v>0</v>
      </c>
      <c r="T383" s="155">
        <f>$S$383*$H$383</f>
        <v>0</v>
      </c>
      <c r="AR383" s="89" t="s">
        <v>158</v>
      </c>
      <c r="AT383" s="89" t="s">
        <v>154</v>
      </c>
      <c r="AU383" s="89" t="s">
        <v>80</v>
      </c>
      <c r="AY383" s="6" t="s">
        <v>149</v>
      </c>
      <c r="BE383" s="156">
        <f>IF($N$383="základní",$J$383,0)</f>
        <v>0</v>
      </c>
      <c r="BF383" s="156">
        <f>IF($N$383="snížená",$J$383,0)</f>
        <v>0</v>
      </c>
      <c r="BG383" s="156">
        <f>IF($N$383="zákl. přenesená",$J$383,0)</f>
        <v>0</v>
      </c>
      <c r="BH383" s="156">
        <f>IF($N$383="sníž. přenesená",$J$383,0)</f>
        <v>0</v>
      </c>
      <c r="BI383" s="156">
        <f>IF($N$383="nulová",$J$383,0)</f>
        <v>0</v>
      </c>
      <c r="BJ383" s="89" t="s">
        <v>21</v>
      </c>
      <c r="BK383" s="156">
        <f>ROUND($I$383*$H$383,2)</f>
        <v>0</v>
      </c>
      <c r="BL383" s="89" t="s">
        <v>158</v>
      </c>
      <c r="BM383" s="89" t="s">
        <v>1524</v>
      </c>
    </row>
    <row r="384" spans="2:65" s="6" customFormat="1" ht="16.5" customHeight="1" x14ac:dyDescent="0.3">
      <c r="B384" s="23"/>
      <c r="C384" s="24"/>
      <c r="D384" s="157" t="s">
        <v>159</v>
      </c>
      <c r="E384" s="24"/>
      <c r="F384" s="158" t="s">
        <v>1736</v>
      </c>
      <c r="G384" s="24"/>
      <c r="H384" s="24"/>
      <c r="J384" s="24"/>
      <c r="K384" s="24"/>
      <c r="L384" s="43"/>
      <c r="M384" s="56"/>
      <c r="N384" s="24"/>
      <c r="O384" s="24"/>
      <c r="P384" s="24"/>
      <c r="Q384" s="24"/>
      <c r="R384" s="24"/>
      <c r="S384" s="24"/>
      <c r="T384" s="57"/>
      <c r="AT384" s="6" t="s">
        <v>159</v>
      </c>
      <c r="AU384" s="6" t="s">
        <v>80</v>
      </c>
    </row>
    <row r="385" spans="2:65" s="6" customFormat="1" ht="15.75" customHeight="1" x14ac:dyDescent="0.3">
      <c r="B385" s="23"/>
      <c r="C385" s="145" t="s">
        <v>80</v>
      </c>
      <c r="D385" s="145" t="s">
        <v>154</v>
      </c>
      <c r="E385" s="146" t="s">
        <v>1735</v>
      </c>
      <c r="F385" s="147" t="s">
        <v>1736</v>
      </c>
      <c r="G385" s="148" t="s">
        <v>157</v>
      </c>
      <c r="H385" s="149">
        <v>8</v>
      </c>
      <c r="I385" s="150"/>
      <c r="J385" s="151">
        <f>ROUND($I$385*$H$385,2)</f>
        <v>0</v>
      </c>
      <c r="K385" s="147"/>
      <c r="L385" s="43"/>
      <c r="M385" s="152"/>
      <c r="N385" s="153" t="s">
        <v>43</v>
      </c>
      <c r="O385" s="24"/>
      <c r="P385" s="154">
        <f>$O$385*$H$385</f>
        <v>0</v>
      </c>
      <c r="Q385" s="154">
        <v>0</v>
      </c>
      <c r="R385" s="154">
        <f>$Q$385*$H$385</f>
        <v>0</v>
      </c>
      <c r="S385" s="154">
        <v>0</v>
      </c>
      <c r="T385" s="155">
        <f>$S$385*$H$385</f>
        <v>0</v>
      </c>
      <c r="AR385" s="89" t="s">
        <v>158</v>
      </c>
      <c r="AT385" s="89" t="s">
        <v>154</v>
      </c>
      <c r="AU385" s="89" t="s">
        <v>80</v>
      </c>
      <c r="AY385" s="6" t="s">
        <v>149</v>
      </c>
      <c r="BE385" s="156">
        <f>IF($N$385="základní",$J$385,0)</f>
        <v>0</v>
      </c>
      <c r="BF385" s="156">
        <f>IF($N$385="snížená",$J$385,0)</f>
        <v>0</v>
      </c>
      <c r="BG385" s="156">
        <f>IF($N$385="zákl. přenesená",$J$385,0)</f>
        <v>0</v>
      </c>
      <c r="BH385" s="156">
        <f>IF($N$385="sníž. přenesená",$J$385,0)</f>
        <v>0</v>
      </c>
      <c r="BI385" s="156">
        <f>IF($N$385="nulová",$J$385,0)</f>
        <v>0</v>
      </c>
      <c r="BJ385" s="89" t="s">
        <v>21</v>
      </c>
      <c r="BK385" s="156">
        <f>ROUND($I$385*$H$385,2)</f>
        <v>0</v>
      </c>
      <c r="BL385" s="89" t="s">
        <v>158</v>
      </c>
      <c r="BM385" s="89" t="s">
        <v>1737</v>
      </c>
    </row>
    <row r="386" spans="2:65" s="6" customFormat="1" ht="16.5" customHeight="1" x14ac:dyDescent="0.3">
      <c r="B386" s="23"/>
      <c r="C386" s="24"/>
      <c r="D386" s="157" t="s">
        <v>159</v>
      </c>
      <c r="E386" s="24"/>
      <c r="F386" s="158" t="s">
        <v>1736</v>
      </c>
      <c r="G386" s="24"/>
      <c r="H386" s="24"/>
      <c r="J386" s="24"/>
      <c r="K386" s="24"/>
      <c r="L386" s="43"/>
      <c r="M386" s="56"/>
      <c r="N386" s="24"/>
      <c r="O386" s="24"/>
      <c r="P386" s="24"/>
      <c r="Q386" s="24"/>
      <c r="R386" s="24"/>
      <c r="S386" s="24"/>
      <c r="T386" s="57"/>
      <c r="AT386" s="6" t="s">
        <v>159</v>
      </c>
      <c r="AU386" s="6" t="s">
        <v>80</v>
      </c>
    </row>
    <row r="387" spans="2:65" s="6" customFormat="1" ht="15.75" customHeight="1" x14ac:dyDescent="0.3">
      <c r="B387" s="23"/>
      <c r="C387" s="145" t="s">
        <v>162</v>
      </c>
      <c r="D387" s="145" t="s">
        <v>154</v>
      </c>
      <c r="E387" s="146" t="s">
        <v>1738</v>
      </c>
      <c r="F387" s="147" t="s">
        <v>1739</v>
      </c>
      <c r="G387" s="148" t="s">
        <v>157</v>
      </c>
      <c r="H387" s="149">
        <v>4</v>
      </c>
      <c r="I387" s="150"/>
      <c r="J387" s="151">
        <f>ROUND($I$387*$H$387,2)</f>
        <v>0</v>
      </c>
      <c r="K387" s="147"/>
      <c r="L387" s="43"/>
      <c r="M387" s="152"/>
      <c r="N387" s="153" t="s">
        <v>43</v>
      </c>
      <c r="O387" s="24"/>
      <c r="P387" s="154">
        <f>$O$387*$H$387</f>
        <v>0</v>
      </c>
      <c r="Q387" s="154">
        <v>0</v>
      </c>
      <c r="R387" s="154">
        <f>$Q$387*$H$387</f>
        <v>0</v>
      </c>
      <c r="S387" s="154">
        <v>0</v>
      </c>
      <c r="T387" s="155">
        <f>$S$387*$H$387</f>
        <v>0</v>
      </c>
      <c r="AR387" s="89" t="s">
        <v>158</v>
      </c>
      <c r="AT387" s="89" t="s">
        <v>154</v>
      </c>
      <c r="AU387" s="89" t="s">
        <v>80</v>
      </c>
      <c r="AY387" s="6" t="s">
        <v>149</v>
      </c>
      <c r="BE387" s="156">
        <f>IF($N$387="základní",$J$387,0)</f>
        <v>0</v>
      </c>
      <c r="BF387" s="156">
        <f>IF($N$387="snížená",$J$387,0)</f>
        <v>0</v>
      </c>
      <c r="BG387" s="156">
        <f>IF($N$387="zákl. přenesená",$J$387,0)</f>
        <v>0</v>
      </c>
      <c r="BH387" s="156">
        <f>IF($N$387="sníž. přenesená",$J$387,0)</f>
        <v>0</v>
      </c>
      <c r="BI387" s="156">
        <f>IF($N$387="nulová",$J$387,0)</f>
        <v>0</v>
      </c>
      <c r="BJ387" s="89" t="s">
        <v>21</v>
      </c>
      <c r="BK387" s="156">
        <f>ROUND($I$387*$H$387,2)</f>
        <v>0</v>
      </c>
      <c r="BL387" s="89" t="s">
        <v>158</v>
      </c>
      <c r="BM387" s="89" t="s">
        <v>1740</v>
      </c>
    </row>
    <row r="388" spans="2:65" s="6" customFormat="1" ht="16.5" customHeight="1" x14ac:dyDescent="0.3">
      <c r="B388" s="23"/>
      <c r="C388" s="24"/>
      <c r="D388" s="157" t="s">
        <v>159</v>
      </c>
      <c r="E388" s="24"/>
      <c r="F388" s="158" t="s">
        <v>1739</v>
      </c>
      <c r="G388" s="24"/>
      <c r="H388" s="24"/>
      <c r="J388" s="24"/>
      <c r="K388" s="24"/>
      <c r="L388" s="43"/>
      <c r="M388" s="56"/>
      <c r="N388" s="24"/>
      <c r="O388" s="24"/>
      <c r="P388" s="24"/>
      <c r="Q388" s="24"/>
      <c r="R388" s="24"/>
      <c r="S388" s="24"/>
      <c r="T388" s="57"/>
      <c r="AT388" s="6" t="s">
        <v>159</v>
      </c>
      <c r="AU388" s="6" t="s">
        <v>80</v>
      </c>
    </row>
    <row r="389" spans="2:65" s="6" customFormat="1" ht="15.75" customHeight="1" x14ac:dyDescent="0.3">
      <c r="B389" s="23"/>
      <c r="C389" s="145" t="s">
        <v>158</v>
      </c>
      <c r="D389" s="145" t="s">
        <v>154</v>
      </c>
      <c r="E389" s="146" t="s">
        <v>1741</v>
      </c>
      <c r="F389" s="147" t="s">
        <v>1742</v>
      </c>
      <c r="G389" s="148" t="s">
        <v>157</v>
      </c>
      <c r="H389" s="149">
        <v>24</v>
      </c>
      <c r="I389" s="150"/>
      <c r="J389" s="151">
        <f>ROUND($I$389*$H$389,2)</f>
        <v>0</v>
      </c>
      <c r="K389" s="147"/>
      <c r="L389" s="43"/>
      <c r="M389" s="152"/>
      <c r="N389" s="153" t="s">
        <v>43</v>
      </c>
      <c r="O389" s="24"/>
      <c r="P389" s="154">
        <f>$O$389*$H$389</f>
        <v>0</v>
      </c>
      <c r="Q389" s="154">
        <v>0</v>
      </c>
      <c r="R389" s="154">
        <f>$Q$389*$H$389</f>
        <v>0</v>
      </c>
      <c r="S389" s="154">
        <v>0</v>
      </c>
      <c r="T389" s="155">
        <f>$S$389*$H$389</f>
        <v>0</v>
      </c>
      <c r="AR389" s="89" t="s">
        <v>158</v>
      </c>
      <c r="AT389" s="89" t="s">
        <v>154</v>
      </c>
      <c r="AU389" s="89" t="s">
        <v>80</v>
      </c>
      <c r="AY389" s="6" t="s">
        <v>149</v>
      </c>
      <c r="BE389" s="156">
        <f>IF($N$389="základní",$J$389,0)</f>
        <v>0</v>
      </c>
      <c r="BF389" s="156">
        <f>IF($N$389="snížená",$J$389,0)</f>
        <v>0</v>
      </c>
      <c r="BG389" s="156">
        <f>IF($N$389="zákl. přenesená",$J$389,0)</f>
        <v>0</v>
      </c>
      <c r="BH389" s="156">
        <f>IF($N$389="sníž. přenesená",$J$389,0)</f>
        <v>0</v>
      </c>
      <c r="BI389" s="156">
        <f>IF($N$389="nulová",$J$389,0)</f>
        <v>0</v>
      </c>
      <c r="BJ389" s="89" t="s">
        <v>21</v>
      </c>
      <c r="BK389" s="156">
        <f>ROUND($I$389*$H$389,2)</f>
        <v>0</v>
      </c>
      <c r="BL389" s="89" t="s">
        <v>158</v>
      </c>
      <c r="BM389" s="89" t="s">
        <v>1743</v>
      </c>
    </row>
    <row r="390" spans="2:65" s="6" customFormat="1" ht="16.5" customHeight="1" x14ac:dyDescent="0.3">
      <c r="B390" s="23"/>
      <c r="C390" s="24"/>
      <c r="D390" s="157" t="s">
        <v>159</v>
      </c>
      <c r="E390" s="24"/>
      <c r="F390" s="158" t="s">
        <v>1742</v>
      </c>
      <c r="G390" s="24"/>
      <c r="H390" s="24"/>
      <c r="J390" s="24"/>
      <c r="K390" s="24"/>
      <c r="L390" s="43"/>
      <c r="M390" s="56"/>
      <c r="N390" s="24"/>
      <c r="O390" s="24"/>
      <c r="P390" s="24"/>
      <c r="Q390" s="24"/>
      <c r="R390" s="24"/>
      <c r="S390" s="24"/>
      <c r="T390" s="57"/>
      <c r="AT390" s="6" t="s">
        <v>159</v>
      </c>
      <c r="AU390" s="6" t="s">
        <v>80</v>
      </c>
    </row>
    <row r="391" spans="2:65" s="6" customFormat="1" ht="15.75" customHeight="1" x14ac:dyDescent="0.3">
      <c r="B391" s="23"/>
      <c r="C391" s="145" t="s">
        <v>168</v>
      </c>
      <c r="D391" s="145" t="s">
        <v>154</v>
      </c>
      <c r="E391" s="146" t="s">
        <v>1744</v>
      </c>
      <c r="F391" s="147" t="s">
        <v>1745</v>
      </c>
      <c r="G391" s="148" t="s">
        <v>157</v>
      </c>
      <c r="H391" s="149">
        <v>9</v>
      </c>
      <c r="I391" s="150"/>
      <c r="J391" s="151">
        <f>ROUND($I$391*$H$391,2)</f>
        <v>0</v>
      </c>
      <c r="K391" s="147"/>
      <c r="L391" s="43"/>
      <c r="M391" s="152"/>
      <c r="N391" s="153" t="s">
        <v>43</v>
      </c>
      <c r="O391" s="24"/>
      <c r="P391" s="154">
        <f>$O$391*$H$391</f>
        <v>0</v>
      </c>
      <c r="Q391" s="154">
        <v>0</v>
      </c>
      <c r="R391" s="154">
        <f>$Q$391*$H$391</f>
        <v>0</v>
      </c>
      <c r="S391" s="154">
        <v>0</v>
      </c>
      <c r="T391" s="155">
        <f>$S$391*$H$391</f>
        <v>0</v>
      </c>
      <c r="AR391" s="89" t="s">
        <v>158</v>
      </c>
      <c r="AT391" s="89" t="s">
        <v>154</v>
      </c>
      <c r="AU391" s="89" t="s">
        <v>80</v>
      </c>
      <c r="AY391" s="6" t="s">
        <v>149</v>
      </c>
      <c r="BE391" s="156">
        <f>IF($N$391="základní",$J$391,0)</f>
        <v>0</v>
      </c>
      <c r="BF391" s="156">
        <f>IF($N$391="snížená",$J$391,0)</f>
        <v>0</v>
      </c>
      <c r="BG391" s="156">
        <f>IF($N$391="zákl. přenesená",$J$391,0)</f>
        <v>0</v>
      </c>
      <c r="BH391" s="156">
        <f>IF($N$391="sníž. přenesená",$J$391,0)</f>
        <v>0</v>
      </c>
      <c r="BI391" s="156">
        <f>IF($N$391="nulová",$J$391,0)</f>
        <v>0</v>
      </c>
      <c r="BJ391" s="89" t="s">
        <v>21</v>
      </c>
      <c r="BK391" s="156">
        <f>ROUND($I$391*$H$391,2)</f>
        <v>0</v>
      </c>
      <c r="BL391" s="89" t="s">
        <v>158</v>
      </c>
      <c r="BM391" s="89" t="s">
        <v>1746</v>
      </c>
    </row>
    <row r="392" spans="2:65" s="6" customFormat="1" ht="16.5" customHeight="1" x14ac:dyDescent="0.3">
      <c r="B392" s="23"/>
      <c r="C392" s="24"/>
      <c r="D392" s="157" t="s">
        <v>159</v>
      </c>
      <c r="E392" s="24"/>
      <c r="F392" s="158" t="s">
        <v>1745</v>
      </c>
      <c r="G392" s="24"/>
      <c r="H392" s="24"/>
      <c r="J392" s="24"/>
      <c r="K392" s="24"/>
      <c r="L392" s="43"/>
      <c r="M392" s="56"/>
      <c r="N392" s="24"/>
      <c r="O392" s="24"/>
      <c r="P392" s="24"/>
      <c r="Q392" s="24"/>
      <c r="R392" s="24"/>
      <c r="S392" s="24"/>
      <c r="T392" s="57"/>
      <c r="AT392" s="6" t="s">
        <v>159</v>
      </c>
      <c r="AU392" s="6" t="s">
        <v>80</v>
      </c>
    </row>
    <row r="393" spans="2:65" s="6" customFormat="1" ht="15.75" customHeight="1" x14ac:dyDescent="0.3">
      <c r="B393" s="23"/>
      <c r="C393" s="145" t="s">
        <v>171</v>
      </c>
      <c r="D393" s="145" t="s">
        <v>154</v>
      </c>
      <c r="E393" s="146" t="s">
        <v>1747</v>
      </c>
      <c r="F393" s="147" t="s">
        <v>1748</v>
      </c>
      <c r="G393" s="148" t="s">
        <v>157</v>
      </c>
      <c r="H393" s="149">
        <v>2</v>
      </c>
      <c r="I393" s="150"/>
      <c r="J393" s="151">
        <f>ROUND($I$393*$H$393,2)</f>
        <v>0</v>
      </c>
      <c r="K393" s="147"/>
      <c r="L393" s="43"/>
      <c r="M393" s="152"/>
      <c r="N393" s="153" t="s">
        <v>43</v>
      </c>
      <c r="O393" s="24"/>
      <c r="P393" s="154">
        <f>$O$393*$H$393</f>
        <v>0</v>
      </c>
      <c r="Q393" s="154">
        <v>0</v>
      </c>
      <c r="R393" s="154">
        <f>$Q$393*$H$393</f>
        <v>0</v>
      </c>
      <c r="S393" s="154">
        <v>0</v>
      </c>
      <c r="T393" s="155">
        <f>$S$393*$H$393</f>
        <v>0</v>
      </c>
      <c r="AR393" s="89" t="s">
        <v>158</v>
      </c>
      <c r="AT393" s="89" t="s">
        <v>154</v>
      </c>
      <c r="AU393" s="89" t="s">
        <v>80</v>
      </c>
      <c r="AY393" s="6" t="s">
        <v>149</v>
      </c>
      <c r="BE393" s="156">
        <f>IF($N$393="základní",$J$393,0)</f>
        <v>0</v>
      </c>
      <c r="BF393" s="156">
        <f>IF($N$393="snížená",$J$393,0)</f>
        <v>0</v>
      </c>
      <c r="BG393" s="156">
        <f>IF($N$393="zákl. přenesená",$J$393,0)</f>
        <v>0</v>
      </c>
      <c r="BH393" s="156">
        <f>IF($N$393="sníž. přenesená",$J$393,0)</f>
        <v>0</v>
      </c>
      <c r="BI393" s="156">
        <f>IF($N$393="nulová",$J$393,0)</f>
        <v>0</v>
      </c>
      <c r="BJ393" s="89" t="s">
        <v>21</v>
      </c>
      <c r="BK393" s="156">
        <f>ROUND($I$393*$H$393,2)</f>
        <v>0</v>
      </c>
      <c r="BL393" s="89" t="s">
        <v>158</v>
      </c>
      <c r="BM393" s="89" t="s">
        <v>1749</v>
      </c>
    </row>
    <row r="394" spans="2:65" s="6" customFormat="1" ht="16.5" customHeight="1" x14ac:dyDescent="0.3">
      <c r="B394" s="23"/>
      <c r="C394" s="24"/>
      <c r="D394" s="157" t="s">
        <v>159</v>
      </c>
      <c r="E394" s="24"/>
      <c r="F394" s="158" t="s">
        <v>1748</v>
      </c>
      <c r="G394" s="24"/>
      <c r="H394" s="24"/>
      <c r="J394" s="24"/>
      <c r="K394" s="24"/>
      <c r="L394" s="43"/>
      <c r="M394" s="56"/>
      <c r="N394" s="24"/>
      <c r="O394" s="24"/>
      <c r="P394" s="24"/>
      <c r="Q394" s="24"/>
      <c r="R394" s="24"/>
      <c r="S394" s="24"/>
      <c r="T394" s="57"/>
      <c r="AT394" s="6" t="s">
        <v>159</v>
      </c>
      <c r="AU394" s="6" t="s">
        <v>80</v>
      </c>
    </row>
    <row r="395" spans="2:65" s="6" customFormat="1" ht="15.75" customHeight="1" x14ac:dyDescent="0.3">
      <c r="B395" s="23"/>
      <c r="C395" s="145" t="s">
        <v>174</v>
      </c>
      <c r="D395" s="145" t="s">
        <v>154</v>
      </c>
      <c r="E395" s="146" t="s">
        <v>1370</v>
      </c>
      <c r="F395" s="147" t="s">
        <v>1371</v>
      </c>
      <c r="G395" s="148" t="s">
        <v>649</v>
      </c>
      <c r="H395" s="149">
        <v>0.67800000000000005</v>
      </c>
      <c r="I395" s="150"/>
      <c r="J395" s="151">
        <f>ROUND($I$395*$H$395,2)</f>
        <v>0</v>
      </c>
      <c r="K395" s="147"/>
      <c r="L395" s="43"/>
      <c r="M395" s="152"/>
      <c r="N395" s="153" t="s">
        <v>43</v>
      </c>
      <c r="O395" s="24"/>
      <c r="P395" s="154">
        <f>$O$395*$H$395</f>
        <v>0</v>
      </c>
      <c r="Q395" s="154">
        <v>0</v>
      </c>
      <c r="R395" s="154">
        <f>$Q$395*$H$395</f>
        <v>0</v>
      </c>
      <c r="S395" s="154">
        <v>0</v>
      </c>
      <c r="T395" s="155">
        <f>$S$395*$H$395</f>
        <v>0</v>
      </c>
      <c r="AR395" s="89" t="s">
        <v>158</v>
      </c>
      <c r="AT395" s="89" t="s">
        <v>154</v>
      </c>
      <c r="AU395" s="89" t="s">
        <v>80</v>
      </c>
      <c r="AY395" s="6" t="s">
        <v>149</v>
      </c>
      <c r="BE395" s="156">
        <f>IF($N$395="základní",$J$395,0)</f>
        <v>0</v>
      </c>
      <c r="BF395" s="156">
        <f>IF($N$395="snížená",$J$395,0)</f>
        <v>0</v>
      </c>
      <c r="BG395" s="156">
        <f>IF($N$395="zákl. přenesená",$J$395,0)</f>
        <v>0</v>
      </c>
      <c r="BH395" s="156">
        <f>IF($N$395="sníž. přenesená",$J$395,0)</f>
        <v>0</v>
      </c>
      <c r="BI395" s="156">
        <f>IF($N$395="nulová",$J$395,0)</f>
        <v>0</v>
      </c>
      <c r="BJ395" s="89" t="s">
        <v>21</v>
      </c>
      <c r="BK395" s="156">
        <f>ROUND($I$395*$H$395,2)</f>
        <v>0</v>
      </c>
      <c r="BL395" s="89" t="s">
        <v>158</v>
      </c>
      <c r="BM395" s="89" t="s">
        <v>1750</v>
      </c>
    </row>
    <row r="396" spans="2:65" s="6" customFormat="1" ht="16.5" customHeight="1" x14ac:dyDescent="0.3">
      <c r="B396" s="23"/>
      <c r="C396" s="24"/>
      <c r="D396" s="157" t="s">
        <v>159</v>
      </c>
      <c r="E396" s="24"/>
      <c r="F396" s="158" t="s">
        <v>1371</v>
      </c>
      <c r="G396" s="24"/>
      <c r="H396" s="24"/>
      <c r="J396" s="24"/>
      <c r="K396" s="24"/>
      <c r="L396" s="43"/>
      <c r="M396" s="56"/>
      <c r="N396" s="24"/>
      <c r="O396" s="24"/>
      <c r="P396" s="24"/>
      <c r="Q396" s="24"/>
      <c r="R396" s="24"/>
      <c r="S396" s="24"/>
      <c r="T396" s="57"/>
      <c r="AT396" s="6" t="s">
        <v>159</v>
      </c>
      <c r="AU396" s="6" t="s">
        <v>80</v>
      </c>
    </row>
    <row r="397" spans="2:65" s="6" customFormat="1" ht="15.75" customHeight="1" x14ac:dyDescent="0.3">
      <c r="B397" s="23"/>
      <c r="C397" s="145" t="s">
        <v>177</v>
      </c>
      <c r="D397" s="145" t="s">
        <v>154</v>
      </c>
      <c r="E397" s="146" t="s">
        <v>1372</v>
      </c>
      <c r="F397" s="147" t="s">
        <v>1373</v>
      </c>
      <c r="G397" s="148" t="s">
        <v>157</v>
      </c>
      <c r="H397" s="149">
        <v>3</v>
      </c>
      <c r="I397" s="150"/>
      <c r="J397" s="151">
        <f>ROUND($I$397*$H$397,2)</f>
        <v>0</v>
      </c>
      <c r="K397" s="147"/>
      <c r="L397" s="43"/>
      <c r="M397" s="152"/>
      <c r="N397" s="153" t="s">
        <v>43</v>
      </c>
      <c r="O397" s="24"/>
      <c r="P397" s="154">
        <f>$O$397*$H$397</f>
        <v>0</v>
      </c>
      <c r="Q397" s="154">
        <v>0</v>
      </c>
      <c r="R397" s="154">
        <f>$Q$397*$H$397</f>
        <v>0</v>
      </c>
      <c r="S397" s="154">
        <v>0</v>
      </c>
      <c r="T397" s="155">
        <f>$S$397*$H$397</f>
        <v>0</v>
      </c>
      <c r="AR397" s="89" t="s">
        <v>158</v>
      </c>
      <c r="AT397" s="89" t="s">
        <v>154</v>
      </c>
      <c r="AU397" s="89" t="s">
        <v>80</v>
      </c>
      <c r="AY397" s="6" t="s">
        <v>149</v>
      </c>
      <c r="BE397" s="156">
        <f>IF($N$397="základní",$J$397,0)</f>
        <v>0</v>
      </c>
      <c r="BF397" s="156">
        <f>IF($N$397="snížená",$J$397,0)</f>
        <v>0</v>
      </c>
      <c r="BG397" s="156">
        <f>IF($N$397="zákl. přenesená",$J$397,0)</f>
        <v>0</v>
      </c>
      <c r="BH397" s="156">
        <f>IF($N$397="sníž. přenesená",$J$397,0)</f>
        <v>0</v>
      </c>
      <c r="BI397" s="156">
        <f>IF($N$397="nulová",$J$397,0)</f>
        <v>0</v>
      </c>
      <c r="BJ397" s="89" t="s">
        <v>21</v>
      </c>
      <c r="BK397" s="156">
        <f>ROUND($I$397*$H$397,2)</f>
        <v>0</v>
      </c>
      <c r="BL397" s="89" t="s">
        <v>158</v>
      </c>
      <c r="BM397" s="89" t="s">
        <v>1751</v>
      </c>
    </row>
    <row r="398" spans="2:65" s="6" customFormat="1" ht="16.5" customHeight="1" x14ac:dyDescent="0.3">
      <c r="B398" s="23"/>
      <c r="C398" s="24"/>
      <c r="D398" s="157" t="s">
        <v>159</v>
      </c>
      <c r="E398" s="24"/>
      <c r="F398" s="158" t="s">
        <v>1373</v>
      </c>
      <c r="G398" s="24"/>
      <c r="H398" s="24"/>
      <c r="J398" s="24"/>
      <c r="K398" s="24"/>
      <c r="L398" s="43"/>
      <c r="M398" s="56"/>
      <c r="N398" s="24"/>
      <c r="O398" s="24"/>
      <c r="P398" s="24"/>
      <c r="Q398" s="24"/>
      <c r="R398" s="24"/>
      <c r="S398" s="24"/>
      <c r="T398" s="57"/>
      <c r="AT398" s="6" t="s">
        <v>159</v>
      </c>
      <c r="AU398" s="6" t="s">
        <v>80</v>
      </c>
    </row>
    <row r="399" spans="2:65" s="6" customFormat="1" ht="26.25" customHeight="1" x14ac:dyDescent="0.3">
      <c r="B399" s="23"/>
      <c r="C399" s="145" t="s">
        <v>180</v>
      </c>
      <c r="D399" s="145" t="s">
        <v>154</v>
      </c>
      <c r="E399" s="146" t="s">
        <v>1374</v>
      </c>
      <c r="F399" s="147" t="s">
        <v>1375</v>
      </c>
      <c r="G399" s="148" t="s">
        <v>157</v>
      </c>
      <c r="H399" s="149">
        <v>3</v>
      </c>
      <c r="I399" s="150"/>
      <c r="J399" s="151">
        <f>ROUND($I$399*$H$399,2)</f>
        <v>0</v>
      </c>
      <c r="K399" s="147"/>
      <c r="L399" s="43"/>
      <c r="M399" s="152"/>
      <c r="N399" s="153" t="s">
        <v>43</v>
      </c>
      <c r="O399" s="24"/>
      <c r="P399" s="154">
        <f>$O$399*$H$399</f>
        <v>0</v>
      </c>
      <c r="Q399" s="154">
        <v>0</v>
      </c>
      <c r="R399" s="154">
        <f>$Q$399*$H$399</f>
        <v>0</v>
      </c>
      <c r="S399" s="154">
        <v>0</v>
      </c>
      <c r="T399" s="155">
        <f>$S$399*$H$399</f>
        <v>0</v>
      </c>
      <c r="AR399" s="89" t="s">
        <v>158</v>
      </c>
      <c r="AT399" s="89" t="s">
        <v>154</v>
      </c>
      <c r="AU399" s="89" t="s">
        <v>80</v>
      </c>
      <c r="AY399" s="6" t="s">
        <v>149</v>
      </c>
      <c r="BE399" s="156">
        <f>IF($N$399="základní",$J$399,0)</f>
        <v>0</v>
      </c>
      <c r="BF399" s="156">
        <f>IF($N$399="snížená",$J$399,0)</f>
        <v>0</v>
      </c>
      <c r="BG399" s="156">
        <f>IF($N$399="zákl. přenesená",$J$399,0)</f>
        <v>0</v>
      </c>
      <c r="BH399" s="156">
        <f>IF($N$399="sníž. přenesená",$J$399,0)</f>
        <v>0</v>
      </c>
      <c r="BI399" s="156">
        <f>IF($N$399="nulová",$J$399,0)</f>
        <v>0</v>
      </c>
      <c r="BJ399" s="89" t="s">
        <v>21</v>
      </c>
      <c r="BK399" s="156">
        <f>ROUND($I$399*$H$399,2)</f>
        <v>0</v>
      </c>
      <c r="BL399" s="89" t="s">
        <v>158</v>
      </c>
      <c r="BM399" s="89" t="s">
        <v>1752</v>
      </c>
    </row>
    <row r="400" spans="2:65" s="6" customFormat="1" ht="16.5" customHeight="1" x14ac:dyDescent="0.3">
      <c r="B400" s="23"/>
      <c r="C400" s="24"/>
      <c r="D400" s="157" t="s">
        <v>159</v>
      </c>
      <c r="E400" s="24"/>
      <c r="F400" s="158" t="s">
        <v>1375</v>
      </c>
      <c r="G400" s="24"/>
      <c r="H400" s="24"/>
      <c r="J400" s="24"/>
      <c r="K400" s="24"/>
      <c r="L400" s="43"/>
      <c r="M400" s="56"/>
      <c r="N400" s="24"/>
      <c r="O400" s="24"/>
      <c r="P400" s="24"/>
      <c r="Q400" s="24"/>
      <c r="R400" s="24"/>
      <c r="S400" s="24"/>
      <c r="T400" s="57"/>
      <c r="AT400" s="6" t="s">
        <v>159</v>
      </c>
      <c r="AU400" s="6" t="s">
        <v>80</v>
      </c>
    </row>
    <row r="401" spans="2:65" s="6" customFormat="1" ht="15.75" customHeight="1" x14ac:dyDescent="0.3">
      <c r="B401" s="23"/>
      <c r="C401" s="145" t="s">
        <v>26</v>
      </c>
      <c r="D401" s="145" t="s">
        <v>154</v>
      </c>
      <c r="E401" s="146" t="s">
        <v>1384</v>
      </c>
      <c r="F401" s="147" t="s">
        <v>1385</v>
      </c>
      <c r="G401" s="148" t="s">
        <v>157</v>
      </c>
      <c r="H401" s="149">
        <v>16</v>
      </c>
      <c r="I401" s="150"/>
      <c r="J401" s="151">
        <f>ROUND($I$401*$H$401,2)</f>
        <v>0</v>
      </c>
      <c r="K401" s="147"/>
      <c r="L401" s="43"/>
      <c r="M401" s="152"/>
      <c r="N401" s="153" t="s">
        <v>43</v>
      </c>
      <c r="O401" s="24"/>
      <c r="P401" s="154">
        <f>$O$401*$H$401</f>
        <v>0</v>
      </c>
      <c r="Q401" s="154">
        <v>0</v>
      </c>
      <c r="R401" s="154">
        <f>$Q$401*$H$401</f>
        <v>0</v>
      </c>
      <c r="S401" s="154">
        <v>0</v>
      </c>
      <c r="T401" s="155">
        <f>$S$401*$H$401</f>
        <v>0</v>
      </c>
      <c r="AR401" s="89" t="s">
        <v>158</v>
      </c>
      <c r="AT401" s="89" t="s">
        <v>154</v>
      </c>
      <c r="AU401" s="89" t="s">
        <v>80</v>
      </c>
      <c r="AY401" s="6" t="s">
        <v>149</v>
      </c>
      <c r="BE401" s="156">
        <f>IF($N$401="základní",$J$401,0)</f>
        <v>0</v>
      </c>
      <c r="BF401" s="156">
        <f>IF($N$401="snížená",$J$401,0)</f>
        <v>0</v>
      </c>
      <c r="BG401" s="156">
        <f>IF($N$401="zákl. přenesená",$J$401,0)</f>
        <v>0</v>
      </c>
      <c r="BH401" s="156">
        <f>IF($N$401="sníž. přenesená",$J$401,0)</f>
        <v>0</v>
      </c>
      <c r="BI401" s="156">
        <f>IF($N$401="nulová",$J$401,0)</f>
        <v>0</v>
      </c>
      <c r="BJ401" s="89" t="s">
        <v>21</v>
      </c>
      <c r="BK401" s="156">
        <f>ROUND($I$401*$H$401,2)</f>
        <v>0</v>
      </c>
      <c r="BL401" s="89" t="s">
        <v>158</v>
      </c>
      <c r="BM401" s="89" t="s">
        <v>1753</v>
      </c>
    </row>
    <row r="402" spans="2:65" s="6" customFormat="1" ht="16.5" customHeight="1" x14ac:dyDescent="0.3">
      <c r="B402" s="23"/>
      <c r="C402" s="24"/>
      <c r="D402" s="157" t="s">
        <v>159</v>
      </c>
      <c r="E402" s="24"/>
      <c r="F402" s="158" t="s">
        <v>1385</v>
      </c>
      <c r="G402" s="24"/>
      <c r="H402" s="24"/>
      <c r="J402" s="24"/>
      <c r="K402" s="24"/>
      <c r="L402" s="43"/>
      <c r="M402" s="56"/>
      <c r="N402" s="24"/>
      <c r="O402" s="24"/>
      <c r="P402" s="24"/>
      <c r="Q402" s="24"/>
      <c r="R402" s="24"/>
      <c r="S402" s="24"/>
      <c r="T402" s="57"/>
      <c r="AT402" s="6" t="s">
        <v>159</v>
      </c>
      <c r="AU402" s="6" t="s">
        <v>80</v>
      </c>
    </row>
    <row r="403" spans="2:65" s="6" customFormat="1" ht="26.25" customHeight="1" x14ac:dyDescent="0.3">
      <c r="B403" s="23"/>
      <c r="C403" s="145" t="s">
        <v>185</v>
      </c>
      <c r="D403" s="145" t="s">
        <v>154</v>
      </c>
      <c r="E403" s="146" t="s">
        <v>1386</v>
      </c>
      <c r="F403" s="147" t="s">
        <v>1387</v>
      </c>
      <c r="G403" s="148" t="s">
        <v>157</v>
      </c>
      <c r="H403" s="149">
        <v>12</v>
      </c>
      <c r="I403" s="150"/>
      <c r="J403" s="151">
        <f>ROUND($I$403*$H$403,2)</f>
        <v>0</v>
      </c>
      <c r="K403" s="147"/>
      <c r="L403" s="43"/>
      <c r="M403" s="152"/>
      <c r="N403" s="153" t="s">
        <v>43</v>
      </c>
      <c r="O403" s="24"/>
      <c r="P403" s="154">
        <f>$O$403*$H$403</f>
        <v>0</v>
      </c>
      <c r="Q403" s="154">
        <v>0</v>
      </c>
      <c r="R403" s="154">
        <f>$Q$403*$H$403</f>
        <v>0</v>
      </c>
      <c r="S403" s="154">
        <v>0</v>
      </c>
      <c r="T403" s="155">
        <f>$S$403*$H$403</f>
        <v>0</v>
      </c>
      <c r="AR403" s="89" t="s">
        <v>158</v>
      </c>
      <c r="AT403" s="89" t="s">
        <v>154</v>
      </c>
      <c r="AU403" s="89" t="s">
        <v>80</v>
      </c>
      <c r="AY403" s="6" t="s">
        <v>149</v>
      </c>
      <c r="BE403" s="156">
        <f>IF($N$403="základní",$J$403,0)</f>
        <v>0</v>
      </c>
      <c r="BF403" s="156">
        <f>IF($N$403="snížená",$J$403,0)</f>
        <v>0</v>
      </c>
      <c r="BG403" s="156">
        <f>IF($N$403="zákl. přenesená",$J$403,0)</f>
        <v>0</v>
      </c>
      <c r="BH403" s="156">
        <f>IF($N$403="sníž. přenesená",$J$403,0)</f>
        <v>0</v>
      </c>
      <c r="BI403" s="156">
        <f>IF($N$403="nulová",$J$403,0)</f>
        <v>0</v>
      </c>
      <c r="BJ403" s="89" t="s">
        <v>21</v>
      </c>
      <c r="BK403" s="156">
        <f>ROUND($I$403*$H$403,2)</f>
        <v>0</v>
      </c>
      <c r="BL403" s="89" t="s">
        <v>158</v>
      </c>
      <c r="BM403" s="89" t="s">
        <v>1754</v>
      </c>
    </row>
    <row r="404" spans="2:65" s="6" customFormat="1" ht="16.5" customHeight="1" x14ac:dyDescent="0.3">
      <c r="B404" s="23"/>
      <c r="C404" s="24"/>
      <c r="D404" s="157" t="s">
        <v>159</v>
      </c>
      <c r="E404" s="24"/>
      <c r="F404" s="158" t="s">
        <v>1387</v>
      </c>
      <c r="G404" s="24"/>
      <c r="H404" s="24"/>
      <c r="J404" s="24"/>
      <c r="K404" s="24"/>
      <c r="L404" s="43"/>
      <c r="M404" s="56"/>
      <c r="N404" s="24"/>
      <c r="O404" s="24"/>
      <c r="P404" s="24"/>
      <c r="Q404" s="24"/>
      <c r="R404" s="24"/>
      <c r="S404" s="24"/>
      <c r="T404" s="57"/>
      <c r="AT404" s="6" t="s">
        <v>159</v>
      </c>
      <c r="AU404" s="6" t="s">
        <v>80</v>
      </c>
    </row>
    <row r="405" spans="2:65" s="6" customFormat="1" ht="15.75" customHeight="1" x14ac:dyDescent="0.3">
      <c r="B405" s="23"/>
      <c r="C405" s="145" t="s">
        <v>188</v>
      </c>
      <c r="D405" s="145" t="s">
        <v>154</v>
      </c>
      <c r="E405" s="146" t="s">
        <v>1755</v>
      </c>
      <c r="F405" s="147" t="s">
        <v>1756</v>
      </c>
      <c r="G405" s="148" t="s">
        <v>157</v>
      </c>
      <c r="H405" s="149">
        <v>1</v>
      </c>
      <c r="I405" s="150"/>
      <c r="J405" s="151">
        <f>ROUND($I$405*$H$405,2)</f>
        <v>0</v>
      </c>
      <c r="K405" s="147"/>
      <c r="L405" s="43"/>
      <c r="M405" s="152"/>
      <c r="N405" s="153" t="s">
        <v>43</v>
      </c>
      <c r="O405" s="24"/>
      <c r="P405" s="154">
        <f>$O$405*$H$405</f>
        <v>0</v>
      </c>
      <c r="Q405" s="154">
        <v>0</v>
      </c>
      <c r="R405" s="154">
        <f>$Q$405*$H$405</f>
        <v>0</v>
      </c>
      <c r="S405" s="154">
        <v>0</v>
      </c>
      <c r="T405" s="155">
        <f>$S$405*$H$405</f>
        <v>0</v>
      </c>
      <c r="AR405" s="89" t="s">
        <v>158</v>
      </c>
      <c r="AT405" s="89" t="s">
        <v>154</v>
      </c>
      <c r="AU405" s="89" t="s">
        <v>80</v>
      </c>
      <c r="AY405" s="6" t="s">
        <v>149</v>
      </c>
      <c r="BE405" s="156">
        <f>IF($N$405="základní",$J$405,0)</f>
        <v>0</v>
      </c>
      <c r="BF405" s="156">
        <f>IF($N$405="snížená",$J$405,0)</f>
        <v>0</v>
      </c>
      <c r="BG405" s="156">
        <f>IF($N$405="zákl. přenesená",$J$405,0)</f>
        <v>0</v>
      </c>
      <c r="BH405" s="156">
        <f>IF($N$405="sníž. přenesená",$J$405,0)</f>
        <v>0</v>
      </c>
      <c r="BI405" s="156">
        <f>IF($N$405="nulová",$J$405,0)</f>
        <v>0</v>
      </c>
      <c r="BJ405" s="89" t="s">
        <v>21</v>
      </c>
      <c r="BK405" s="156">
        <f>ROUND($I$405*$H$405,2)</f>
        <v>0</v>
      </c>
      <c r="BL405" s="89" t="s">
        <v>158</v>
      </c>
      <c r="BM405" s="89" t="s">
        <v>1757</v>
      </c>
    </row>
    <row r="406" spans="2:65" s="6" customFormat="1" ht="16.5" customHeight="1" x14ac:dyDescent="0.3">
      <c r="B406" s="23"/>
      <c r="C406" s="24"/>
      <c r="D406" s="157" t="s">
        <v>159</v>
      </c>
      <c r="E406" s="24"/>
      <c r="F406" s="158" t="s">
        <v>1756</v>
      </c>
      <c r="G406" s="24"/>
      <c r="H406" s="24"/>
      <c r="J406" s="24"/>
      <c r="K406" s="24"/>
      <c r="L406" s="43"/>
      <c r="M406" s="56"/>
      <c r="N406" s="24"/>
      <c r="O406" s="24"/>
      <c r="P406" s="24"/>
      <c r="Q406" s="24"/>
      <c r="R406" s="24"/>
      <c r="S406" s="24"/>
      <c r="T406" s="57"/>
      <c r="AT406" s="6" t="s">
        <v>159</v>
      </c>
      <c r="AU406" s="6" t="s">
        <v>80</v>
      </c>
    </row>
    <row r="407" spans="2:65" s="6" customFormat="1" ht="15.75" customHeight="1" x14ac:dyDescent="0.3">
      <c r="B407" s="23"/>
      <c r="C407" s="145" t="s">
        <v>191</v>
      </c>
      <c r="D407" s="145" t="s">
        <v>154</v>
      </c>
      <c r="E407" s="146" t="s">
        <v>1758</v>
      </c>
      <c r="F407" s="147" t="s">
        <v>1759</v>
      </c>
      <c r="G407" s="148" t="s">
        <v>157</v>
      </c>
      <c r="H407" s="149">
        <v>1</v>
      </c>
      <c r="I407" s="150"/>
      <c r="J407" s="151">
        <f>ROUND($I$407*$H$407,2)</f>
        <v>0</v>
      </c>
      <c r="K407" s="147"/>
      <c r="L407" s="43"/>
      <c r="M407" s="152"/>
      <c r="N407" s="153" t="s">
        <v>43</v>
      </c>
      <c r="O407" s="24"/>
      <c r="P407" s="154">
        <f>$O$407*$H$407</f>
        <v>0</v>
      </c>
      <c r="Q407" s="154">
        <v>0</v>
      </c>
      <c r="R407" s="154">
        <f>$Q$407*$H$407</f>
        <v>0</v>
      </c>
      <c r="S407" s="154">
        <v>0</v>
      </c>
      <c r="T407" s="155">
        <f>$S$407*$H$407</f>
        <v>0</v>
      </c>
      <c r="AR407" s="89" t="s">
        <v>158</v>
      </c>
      <c r="AT407" s="89" t="s">
        <v>154</v>
      </c>
      <c r="AU407" s="89" t="s">
        <v>80</v>
      </c>
      <c r="AY407" s="6" t="s">
        <v>149</v>
      </c>
      <c r="BE407" s="156">
        <f>IF($N$407="základní",$J$407,0)</f>
        <v>0</v>
      </c>
      <c r="BF407" s="156">
        <f>IF($N$407="snížená",$J$407,0)</f>
        <v>0</v>
      </c>
      <c r="BG407" s="156">
        <f>IF($N$407="zákl. přenesená",$J$407,0)</f>
        <v>0</v>
      </c>
      <c r="BH407" s="156">
        <f>IF($N$407="sníž. přenesená",$J$407,0)</f>
        <v>0</v>
      </c>
      <c r="BI407" s="156">
        <f>IF($N$407="nulová",$J$407,0)</f>
        <v>0</v>
      </c>
      <c r="BJ407" s="89" t="s">
        <v>21</v>
      </c>
      <c r="BK407" s="156">
        <f>ROUND($I$407*$H$407,2)</f>
        <v>0</v>
      </c>
      <c r="BL407" s="89" t="s">
        <v>158</v>
      </c>
      <c r="BM407" s="89" t="s">
        <v>1760</v>
      </c>
    </row>
    <row r="408" spans="2:65" s="6" customFormat="1" ht="16.5" customHeight="1" x14ac:dyDescent="0.3">
      <c r="B408" s="23"/>
      <c r="C408" s="24"/>
      <c r="D408" s="157" t="s">
        <v>159</v>
      </c>
      <c r="E408" s="24"/>
      <c r="F408" s="158" t="s">
        <v>1759</v>
      </c>
      <c r="G408" s="24"/>
      <c r="H408" s="24"/>
      <c r="J408" s="24"/>
      <c r="K408" s="24"/>
      <c r="L408" s="43"/>
      <c r="M408" s="56"/>
      <c r="N408" s="24"/>
      <c r="O408" s="24"/>
      <c r="P408" s="24"/>
      <c r="Q408" s="24"/>
      <c r="R408" s="24"/>
      <c r="S408" s="24"/>
      <c r="T408" s="57"/>
      <c r="AT408" s="6" t="s">
        <v>159</v>
      </c>
      <c r="AU408" s="6" t="s">
        <v>80</v>
      </c>
    </row>
    <row r="409" spans="2:65" s="6" customFormat="1" ht="15.75" customHeight="1" x14ac:dyDescent="0.3">
      <c r="B409" s="23"/>
      <c r="C409" s="145" t="s">
        <v>194</v>
      </c>
      <c r="D409" s="145" t="s">
        <v>154</v>
      </c>
      <c r="E409" s="146" t="s">
        <v>1388</v>
      </c>
      <c r="F409" s="147" t="s">
        <v>1761</v>
      </c>
      <c r="G409" s="148" t="s">
        <v>157</v>
      </c>
      <c r="H409" s="149">
        <v>1</v>
      </c>
      <c r="I409" s="150"/>
      <c r="J409" s="151">
        <f>ROUND($I$409*$H$409,2)</f>
        <v>0</v>
      </c>
      <c r="K409" s="147"/>
      <c r="L409" s="43"/>
      <c r="M409" s="152"/>
      <c r="N409" s="153" t="s">
        <v>43</v>
      </c>
      <c r="O409" s="24"/>
      <c r="P409" s="154">
        <f>$O$409*$H$409</f>
        <v>0</v>
      </c>
      <c r="Q409" s="154">
        <v>0</v>
      </c>
      <c r="R409" s="154">
        <f>$Q$409*$H$409</f>
        <v>0</v>
      </c>
      <c r="S409" s="154">
        <v>0</v>
      </c>
      <c r="T409" s="155">
        <f>$S$409*$H$409</f>
        <v>0</v>
      </c>
      <c r="AR409" s="89" t="s">
        <v>158</v>
      </c>
      <c r="AT409" s="89" t="s">
        <v>154</v>
      </c>
      <c r="AU409" s="89" t="s">
        <v>80</v>
      </c>
      <c r="AY409" s="6" t="s">
        <v>149</v>
      </c>
      <c r="BE409" s="156">
        <f>IF($N$409="základní",$J$409,0)</f>
        <v>0</v>
      </c>
      <c r="BF409" s="156">
        <f>IF($N$409="snížená",$J$409,0)</f>
        <v>0</v>
      </c>
      <c r="BG409" s="156">
        <f>IF($N$409="zákl. přenesená",$J$409,0)</f>
        <v>0</v>
      </c>
      <c r="BH409" s="156">
        <f>IF($N$409="sníž. přenesená",$J$409,0)</f>
        <v>0</v>
      </c>
      <c r="BI409" s="156">
        <f>IF($N$409="nulová",$J$409,0)</f>
        <v>0</v>
      </c>
      <c r="BJ409" s="89" t="s">
        <v>21</v>
      </c>
      <c r="BK409" s="156">
        <f>ROUND($I$409*$H$409,2)</f>
        <v>0</v>
      </c>
      <c r="BL409" s="89" t="s">
        <v>158</v>
      </c>
      <c r="BM409" s="89" t="s">
        <v>1762</v>
      </c>
    </row>
    <row r="410" spans="2:65" s="6" customFormat="1" ht="16.5" customHeight="1" x14ac:dyDescent="0.3">
      <c r="B410" s="23"/>
      <c r="C410" s="24"/>
      <c r="D410" s="157" t="s">
        <v>159</v>
      </c>
      <c r="E410" s="24"/>
      <c r="F410" s="158" t="s">
        <v>1761</v>
      </c>
      <c r="G410" s="24"/>
      <c r="H410" s="24"/>
      <c r="J410" s="24"/>
      <c r="K410" s="24"/>
      <c r="L410" s="43"/>
      <c r="M410" s="56"/>
      <c r="N410" s="24"/>
      <c r="O410" s="24"/>
      <c r="P410" s="24"/>
      <c r="Q410" s="24"/>
      <c r="R410" s="24"/>
      <c r="S410" s="24"/>
      <c r="T410" s="57"/>
      <c r="AT410" s="6" t="s">
        <v>159</v>
      </c>
      <c r="AU410" s="6" t="s">
        <v>80</v>
      </c>
    </row>
    <row r="411" spans="2:65" s="6" customFormat="1" ht="15.75" customHeight="1" x14ac:dyDescent="0.3">
      <c r="B411" s="23"/>
      <c r="C411" s="145" t="s">
        <v>8</v>
      </c>
      <c r="D411" s="145" t="s">
        <v>154</v>
      </c>
      <c r="E411" s="146" t="s">
        <v>1390</v>
      </c>
      <c r="F411" s="147" t="s">
        <v>1391</v>
      </c>
      <c r="G411" s="148" t="s">
        <v>157</v>
      </c>
      <c r="H411" s="149">
        <v>10</v>
      </c>
      <c r="I411" s="150"/>
      <c r="J411" s="151">
        <f>ROUND($I$411*$H$411,2)</f>
        <v>0</v>
      </c>
      <c r="K411" s="147"/>
      <c r="L411" s="43"/>
      <c r="M411" s="152"/>
      <c r="N411" s="153" t="s">
        <v>43</v>
      </c>
      <c r="O411" s="24"/>
      <c r="P411" s="154">
        <f>$O$411*$H$411</f>
        <v>0</v>
      </c>
      <c r="Q411" s="154">
        <v>0</v>
      </c>
      <c r="R411" s="154">
        <f>$Q$411*$H$411</f>
        <v>0</v>
      </c>
      <c r="S411" s="154">
        <v>0</v>
      </c>
      <c r="T411" s="155">
        <f>$S$411*$H$411</f>
        <v>0</v>
      </c>
      <c r="AR411" s="89" t="s">
        <v>158</v>
      </c>
      <c r="AT411" s="89" t="s">
        <v>154</v>
      </c>
      <c r="AU411" s="89" t="s">
        <v>80</v>
      </c>
      <c r="AY411" s="6" t="s">
        <v>149</v>
      </c>
      <c r="BE411" s="156">
        <f>IF($N$411="základní",$J$411,0)</f>
        <v>0</v>
      </c>
      <c r="BF411" s="156">
        <f>IF($N$411="snížená",$J$411,0)</f>
        <v>0</v>
      </c>
      <c r="BG411" s="156">
        <f>IF($N$411="zákl. přenesená",$J$411,0)</f>
        <v>0</v>
      </c>
      <c r="BH411" s="156">
        <f>IF($N$411="sníž. přenesená",$J$411,0)</f>
        <v>0</v>
      </c>
      <c r="BI411" s="156">
        <f>IF($N$411="nulová",$J$411,0)</f>
        <v>0</v>
      </c>
      <c r="BJ411" s="89" t="s">
        <v>21</v>
      </c>
      <c r="BK411" s="156">
        <f>ROUND($I$411*$H$411,2)</f>
        <v>0</v>
      </c>
      <c r="BL411" s="89" t="s">
        <v>158</v>
      </c>
      <c r="BM411" s="89" t="s">
        <v>1763</v>
      </c>
    </row>
    <row r="412" spans="2:65" s="6" customFormat="1" ht="16.5" customHeight="1" x14ac:dyDescent="0.3">
      <c r="B412" s="23"/>
      <c r="C412" s="24"/>
      <c r="D412" s="157" t="s">
        <v>159</v>
      </c>
      <c r="E412" s="24"/>
      <c r="F412" s="158" t="s">
        <v>1391</v>
      </c>
      <c r="G412" s="24"/>
      <c r="H412" s="24"/>
      <c r="J412" s="24"/>
      <c r="K412" s="24"/>
      <c r="L412" s="43"/>
      <c r="M412" s="56"/>
      <c r="N412" s="24"/>
      <c r="O412" s="24"/>
      <c r="P412" s="24"/>
      <c r="Q412" s="24"/>
      <c r="R412" s="24"/>
      <c r="S412" s="24"/>
      <c r="T412" s="57"/>
      <c r="AT412" s="6" t="s">
        <v>159</v>
      </c>
      <c r="AU412" s="6" t="s">
        <v>80</v>
      </c>
    </row>
    <row r="413" spans="2:65" s="6" customFormat="1" ht="26.25" customHeight="1" x14ac:dyDescent="0.3">
      <c r="B413" s="23"/>
      <c r="C413" s="145" t="s">
        <v>201</v>
      </c>
      <c r="D413" s="145" t="s">
        <v>154</v>
      </c>
      <c r="E413" s="146" t="s">
        <v>1393</v>
      </c>
      <c r="F413" s="147" t="s">
        <v>1394</v>
      </c>
      <c r="G413" s="148" t="s">
        <v>157</v>
      </c>
      <c r="H413" s="149">
        <v>7</v>
      </c>
      <c r="I413" s="150"/>
      <c r="J413" s="151">
        <f>ROUND($I$413*$H$413,2)</f>
        <v>0</v>
      </c>
      <c r="K413" s="147"/>
      <c r="L413" s="43"/>
      <c r="M413" s="152"/>
      <c r="N413" s="153" t="s">
        <v>43</v>
      </c>
      <c r="O413" s="24"/>
      <c r="P413" s="154">
        <f>$O$413*$H$413</f>
        <v>0</v>
      </c>
      <c r="Q413" s="154">
        <v>0</v>
      </c>
      <c r="R413" s="154">
        <f>$Q$413*$H$413</f>
        <v>0</v>
      </c>
      <c r="S413" s="154">
        <v>0</v>
      </c>
      <c r="T413" s="155">
        <f>$S$413*$H$413</f>
        <v>0</v>
      </c>
      <c r="AR413" s="89" t="s">
        <v>158</v>
      </c>
      <c r="AT413" s="89" t="s">
        <v>154</v>
      </c>
      <c r="AU413" s="89" t="s">
        <v>80</v>
      </c>
      <c r="AY413" s="6" t="s">
        <v>149</v>
      </c>
      <c r="BE413" s="156">
        <f>IF($N$413="základní",$J$413,0)</f>
        <v>0</v>
      </c>
      <c r="BF413" s="156">
        <f>IF($N$413="snížená",$J$413,0)</f>
        <v>0</v>
      </c>
      <c r="BG413" s="156">
        <f>IF($N$413="zákl. přenesená",$J$413,0)</f>
        <v>0</v>
      </c>
      <c r="BH413" s="156">
        <f>IF($N$413="sníž. přenesená",$J$413,0)</f>
        <v>0</v>
      </c>
      <c r="BI413" s="156">
        <f>IF($N$413="nulová",$J$413,0)</f>
        <v>0</v>
      </c>
      <c r="BJ413" s="89" t="s">
        <v>21</v>
      </c>
      <c r="BK413" s="156">
        <f>ROUND($I$413*$H$413,2)</f>
        <v>0</v>
      </c>
      <c r="BL413" s="89" t="s">
        <v>158</v>
      </c>
      <c r="BM413" s="89" t="s">
        <v>1764</v>
      </c>
    </row>
    <row r="414" spans="2:65" s="6" customFormat="1" ht="16.5" customHeight="1" x14ac:dyDescent="0.3">
      <c r="B414" s="23"/>
      <c r="C414" s="24"/>
      <c r="D414" s="157" t="s">
        <v>159</v>
      </c>
      <c r="E414" s="24"/>
      <c r="F414" s="158" t="s">
        <v>1394</v>
      </c>
      <c r="G414" s="24"/>
      <c r="H414" s="24"/>
      <c r="J414" s="24"/>
      <c r="K414" s="24"/>
      <c r="L414" s="43"/>
      <c r="M414" s="56"/>
      <c r="N414" s="24"/>
      <c r="O414" s="24"/>
      <c r="P414" s="24"/>
      <c r="Q414" s="24"/>
      <c r="R414" s="24"/>
      <c r="S414" s="24"/>
      <c r="T414" s="57"/>
      <c r="AT414" s="6" t="s">
        <v>159</v>
      </c>
      <c r="AU414" s="6" t="s">
        <v>80</v>
      </c>
    </row>
    <row r="415" spans="2:65" s="6" customFormat="1" ht="26.25" customHeight="1" x14ac:dyDescent="0.3">
      <c r="B415" s="23"/>
      <c r="C415" s="145" t="s">
        <v>204</v>
      </c>
      <c r="D415" s="145" t="s">
        <v>154</v>
      </c>
      <c r="E415" s="146" t="s">
        <v>1765</v>
      </c>
      <c r="F415" s="147" t="s">
        <v>1766</v>
      </c>
      <c r="G415" s="148" t="s">
        <v>157</v>
      </c>
      <c r="H415" s="149">
        <v>1</v>
      </c>
      <c r="I415" s="150"/>
      <c r="J415" s="151">
        <f>ROUND($I$415*$H$415,2)</f>
        <v>0</v>
      </c>
      <c r="K415" s="147"/>
      <c r="L415" s="43"/>
      <c r="M415" s="152"/>
      <c r="N415" s="153" t="s">
        <v>43</v>
      </c>
      <c r="O415" s="24"/>
      <c r="P415" s="154">
        <f>$O$415*$H$415</f>
        <v>0</v>
      </c>
      <c r="Q415" s="154">
        <v>0</v>
      </c>
      <c r="R415" s="154">
        <f>$Q$415*$H$415</f>
        <v>0</v>
      </c>
      <c r="S415" s="154">
        <v>0</v>
      </c>
      <c r="T415" s="155">
        <f>$S$415*$H$415</f>
        <v>0</v>
      </c>
      <c r="AR415" s="89" t="s">
        <v>158</v>
      </c>
      <c r="AT415" s="89" t="s">
        <v>154</v>
      </c>
      <c r="AU415" s="89" t="s">
        <v>80</v>
      </c>
      <c r="AY415" s="6" t="s">
        <v>149</v>
      </c>
      <c r="BE415" s="156">
        <f>IF($N$415="základní",$J$415,0)</f>
        <v>0</v>
      </c>
      <c r="BF415" s="156">
        <f>IF($N$415="snížená",$J$415,0)</f>
        <v>0</v>
      </c>
      <c r="BG415" s="156">
        <f>IF($N$415="zákl. přenesená",$J$415,0)</f>
        <v>0</v>
      </c>
      <c r="BH415" s="156">
        <f>IF($N$415="sníž. přenesená",$J$415,0)</f>
        <v>0</v>
      </c>
      <c r="BI415" s="156">
        <f>IF($N$415="nulová",$J$415,0)</f>
        <v>0</v>
      </c>
      <c r="BJ415" s="89" t="s">
        <v>21</v>
      </c>
      <c r="BK415" s="156">
        <f>ROUND($I$415*$H$415,2)</f>
        <v>0</v>
      </c>
      <c r="BL415" s="89" t="s">
        <v>158</v>
      </c>
      <c r="BM415" s="89" t="s">
        <v>1767</v>
      </c>
    </row>
    <row r="416" spans="2:65" s="6" customFormat="1" ht="16.5" customHeight="1" x14ac:dyDescent="0.3">
      <c r="B416" s="23"/>
      <c r="C416" s="24"/>
      <c r="D416" s="157" t="s">
        <v>159</v>
      </c>
      <c r="E416" s="24"/>
      <c r="F416" s="158" t="s">
        <v>1766</v>
      </c>
      <c r="G416" s="24"/>
      <c r="H416" s="24"/>
      <c r="J416" s="24"/>
      <c r="K416" s="24"/>
      <c r="L416" s="43"/>
      <c r="M416" s="56"/>
      <c r="N416" s="24"/>
      <c r="O416" s="24"/>
      <c r="P416" s="24"/>
      <c r="Q416" s="24"/>
      <c r="R416" s="24"/>
      <c r="S416" s="24"/>
      <c r="T416" s="57"/>
      <c r="AT416" s="6" t="s">
        <v>159</v>
      </c>
      <c r="AU416" s="6" t="s">
        <v>80</v>
      </c>
    </row>
    <row r="417" spans="2:65" s="6" customFormat="1" ht="26.25" customHeight="1" x14ac:dyDescent="0.3">
      <c r="B417" s="23"/>
      <c r="C417" s="145" t="s">
        <v>207</v>
      </c>
      <c r="D417" s="145" t="s">
        <v>154</v>
      </c>
      <c r="E417" s="146" t="s">
        <v>1768</v>
      </c>
      <c r="F417" s="147" t="s">
        <v>1769</v>
      </c>
      <c r="G417" s="148" t="s">
        <v>157</v>
      </c>
      <c r="H417" s="149">
        <v>1</v>
      </c>
      <c r="I417" s="150"/>
      <c r="J417" s="151">
        <f>ROUND($I$417*$H$417,2)</f>
        <v>0</v>
      </c>
      <c r="K417" s="147"/>
      <c r="L417" s="43"/>
      <c r="M417" s="152"/>
      <c r="N417" s="153" t="s">
        <v>43</v>
      </c>
      <c r="O417" s="24"/>
      <c r="P417" s="154">
        <f>$O$417*$H$417</f>
        <v>0</v>
      </c>
      <c r="Q417" s="154">
        <v>0</v>
      </c>
      <c r="R417" s="154">
        <f>$Q$417*$H$417</f>
        <v>0</v>
      </c>
      <c r="S417" s="154">
        <v>0</v>
      </c>
      <c r="T417" s="155">
        <f>$S$417*$H$417</f>
        <v>0</v>
      </c>
      <c r="AR417" s="89" t="s">
        <v>158</v>
      </c>
      <c r="AT417" s="89" t="s">
        <v>154</v>
      </c>
      <c r="AU417" s="89" t="s">
        <v>80</v>
      </c>
      <c r="AY417" s="6" t="s">
        <v>149</v>
      </c>
      <c r="BE417" s="156">
        <f>IF($N$417="základní",$J$417,0)</f>
        <v>0</v>
      </c>
      <c r="BF417" s="156">
        <f>IF($N$417="snížená",$J$417,0)</f>
        <v>0</v>
      </c>
      <c r="BG417" s="156">
        <f>IF($N$417="zákl. přenesená",$J$417,0)</f>
        <v>0</v>
      </c>
      <c r="BH417" s="156">
        <f>IF($N$417="sníž. přenesená",$J$417,0)</f>
        <v>0</v>
      </c>
      <c r="BI417" s="156">
        <f>IF($N$417="nulová",$J$417,0)</f>
        <v>0</v>
      </c>
      <c r="BJ417" s="89" t="s">
        <v>21</v>
      </c>
      <c r="BK417" s="156">
        <f>ROUND($I$417*$H$417,2)</f>
        <v>0</v>
      </c>
      <c r="BL417" s="89" t="s">
        <v>158</v>
      </c>
      <c r="BM417" s="89" t="s">
        <v>1770</v>
      </c>
    </row>
    <row r="418" spans="2:65" s="6" customFormat="1" ht="16.5" customHeight="1" x14ac:dyDescent="0.3">
      <c r="B418" s="23"/>
      <c r="C418" s="24"/>
      <c r="D418" s="157" t="s">
        <v>159</v>
      </c>
      <c r="E418" s="24"/>
      <c r="F418" s="158" t="s">
        <v>1769</v>
      </c>
      <c r="G418" s="24"/>
      <c r="H418" s="24"/>
      <c r="J418" s="24"/>
      <c r="K418" s="24"/>
      <c r="L418" s="43"/>
      <c r="M418" s="56"/>
      <c r="N418" s="24"/>
      <c r="O418" s="24"/>
      <c r="P418" s="24"/>
      <c r="Q418" s="24"/>
      <c r="R418" s="24"/>
      <c r="S418" s="24"/>
      <c r="T418" s="57"/>
      <c r="AT418" s="6" t="s">
        <v>159</v>
      </c>
      <c r="AU418" s="6" t="s">
        <v>80</v>
      </c>
    </row>
    <row r="419" spans="2:65" s="6" customFormat="1" ht="15.75" customHeight="1" x14ac:dyDescent="0.3">
      <c r="B419" s="23"/>
      <c r="C419" s="145" t="s">
        <v>210</v>
      </c>
      <c r="D419" s="145" t="s">
        <v>154</v>
      </c>
      <c r="E419" s="146" t="s">
        <v>1395</v>
      </c>
      <c r="F419" s="147" t="s">
        <v>1396</v>
      </c>
      <c r="G419" s="148" t="s">
        <v>157</v>
      </c>
      <c r="H419" s="149">
        <v>16</v>
      </c>
      <c r="I419" s="150"/>
      <c r="J419" s="151">
        <f>ROUND($I$419*$H$419,2)</f>
        <v>0</v>
      </c>
      <c r="K419" s="147"/>
      <c r="L419" s="43"/>
      <c r="M419" s="152"/>
      <c r="N419" s="153" t="s">
        <v>43</v>
      </c>
      <c r="O419" s="24"/>
      <c r="P419" s="154">
        <f>$O$419*$H$419</f>
        <v>0</v>
      </c>
      <c r="Q419" s="154">
        <v>0</v>
      </c>
      <c r="R419" s="154">
        <f>$Q$419*$H$419</f>
        <v>0</v>
      </c>
      <c r="S419" s="154">
        <v>0</v>
      </c>
      <c r="T419" s="155">
        <f>$S$419*$H$419</f>
        <v>0</v>
      </c>
      <c r="AR419" s="89" t="s">
        <v>158</v>
      </c>
      <c r="AT419" s="89" t="s">
        <v>154</v>
      </c>
      <c r="AU419" s="89" t="s">
        <v>80</v>
      </c>
      <c r="AY419" s="6" t="s">
        <v>149</v>
      </c>
      <c r="BE419" s="156">
        <f>IF($N$419="základní",$J$419,0)</f>
        <v>0</v>
      </c>
      <c r="BF419" s="156">
        <f>IF($N$419="snížená",$J$419,0)</f>
        <v>0</v>
      </c>
      <c r="BG419" s="156">
        <f>IF($N$419="zákl. přenesená",$J$419,0)</f>
        <v>0</v>
      </c>
      <c r="BH419" s="156">
        <f>IF($N$419="sníž. přenesená",$J$419,0)</f>
        <v>0</v>
      </c>
      <c r="BI419" s="156">
        <f>IF($N$419="nulová",$J$419,0)</f>
        <v>0</v>
      </c>
      <c r="BJ419" s="89" t="s">
        <v>21</v>
      </c>
      <c r="BK419" s="156">
        <f>ROUND($I$419*$H$419,2)</f>
        <v>0</v>
      </c>
      <c r="BL419" s="89" t="s">
        <v>158</v>
      </c>
      <c r="BM419" s="89" t="s">
        <v>1771</v>
      </c>
    </row>
    <row r="420" spans="2:65" s="6" customFormat="1" ht="16.5" customHeight="1" x14ac:dyDescent="0.3">
      <c r="B420" s="23"/>
      <c r="C420" s="24"/>
      <c r="D420" s="157" t="s">
        <v>159</v>
      </c>
      <c r="E420" s="24"/>
      <c r="F420" s="158" t="s">
        <v>1396</v>
      </c>
      <c r="G420" s="24"/>
      <c r="H420" s="24"/>
      <c r="J420" s="24"/>
      <c r="K420" s="24"/>
      <c r="L420" s="43"/>
      <c r="M420" s="56"/>
      <c r="N420" s="24"/>
      <c r="O420" s="24"/>
      <c r="P420" s="24"/>
      <c r="Q420" s="24"/>
      <c r="R420" s="24"/>
      <c r="S420" s="24"/>
      <c r="T420" s="57"/>
      <c r="AT420" s="6" t="s">
        <v>159</v>
      </c>
      <c r="AU420" s="6" t="s">
        <v>80</v>
      </c>
    </row>
    <row r="421" spans="2:65" s="6" customFormat="1" ht="26.25" customHeight="1" x14ac:dyDescent="0.3">
      <c r="B421" s="23"/>
      <c r="C421" s="145" t="s">
        <v>213</v>
      </c>
      <c r="D421" s="145" t="s">
        <v>154</v>
      </c>
      <c r="E421" s="146" t="s">
        <v>1397</v>
      </c>
      <c r="F421" s="147" t="s">
        <v>1398</v>
      </c>
      <c r="G421" s="148" t="s">
        <v>157</v>
      </c>
      <c r="H421" s="149">
        <v>8</v>
      </c>
      <c r="I421" s="150"/>
      <c r="J421" s="151">
        <f>ROUND($I$421*$H$421,2)</f>
        <v>0</v>
      </c>
      <c r="K421" s="147"/>
      <c r="L421" s="43"/>
      <c r="M421" s="152"/>
      <c r="N421" s="153" t="s">
        <v>43</v>
      </c>
      <c r="O421" s="24"/>
      <c r="P421" s="154">
        <f>$O$421*$H$421</f>
        <v>0</v>
      </c>
      <c r="Q421" s="154">
        <v>0</v>
      </c>
      <c r="R421" s="154">
        <f>$Q$421*$H$421</f>
        <v>0</v>
      </c>
      <c r="S421" s="154">
        <v>0</v>
      </c>
      <c r="T421" s="155">
        <f>$S$421*$H$421</f>
        <v>0</v>
      </c>
      <c r="AR421" s="89" t="s">
        <v>158</v>
      </c>
      <c r="AT421" s="89" t="s">
        <v>154</v>
      </c>
      <c r="AU421" s="89" t="s">
        <v>80</v>
      </c>
      <c r="AY421" s="6" t="s">
        <v>149</v>
      </c>
      <c r="BE421" s="156">
        <f>IF($N$421="základní",$J$421,0)</f>
        <v>0</v>
      </c>
      <c r="BF421" s="156">
        <f>IF($N$421="snížená",$J$421,0)</f>
        <v>0</v>
      </c>
      <c r="BG421" s="156">
        <f>IF($N$421="zákl. přenesená",$J$421,0)</f>
        <v>0</v>
      </c>
      <c r="BH421" s="156">
        <f>IF($N$421="sníž. přenesená",$J$421,0)</f>
        <v>0</v>
      </c>
      <c r="BI421" s="156">
        <f>IF($N$421="nulová",$J$421,0)</f>
        <v>0</v>
      </c>
      <c r="BJ421" s="89" t="s">
        <v>21</v>
      </c>
      <c r="BK421" s="156">
        <f>ROUND($I$421*$H$421,2)</f>
        <v>0</v>
      </c>
      <c r="BL421" s="89" t="s">
        <v>158</v>
      </c>
      <c r="BM421" s="89" t="s">
        <v>1772</v>
      </c>
    </row>
    <row r="422" spans="2:65" s="6" customFormat="1" ht="16.5" customHeight="1" x14ac:dyDescent="0.3">
      <c r="B422" s="23"/>
      <c r="C422" s="24"/>
      <c r="D422" s="157" t="s">
        <v>159</v>
      </c>
      <c r="E422" s="24"/>
      <c r="F422" s="158" t="s">
        <v>1398</v>
      </c>
      <c r="G422" s="24"/>
      <c r="H422" s="24"/>
      <c r="J422" s="24"/>
      <c r="K422" s="24"/>
      <c r="L422" s="43"/>
      <c r="M422" s="56"/>
      <c r="N422" s="24"/>
      <c r="O422" s="24"/>
      <c r="P422" s="24"/>
      <c r="Q422" s="24"/>
      <c r="R422" s="24"/>
      <c r="S422" s="24"/>
      <c r="T422" s="57"/>
      <c r="AT422" s="6" t="s">
        <v>159</v>
      </c>
      <c r="AU422" s="6" t="s">
        <v>80</v>
      </c>
    </row>
    <row r="423" spans="2:65" s="6" customFormat="1" ht="26.25" customHeight="1" x14ac:dyDescent="0.3">
      <c r="B423" s="23"/>
      <c r="C423" s="145" t="s">
        <v>7</v>
      </c>
      <c r="D423" s="145" t="s">
        <v>154</v>
      </c>
      <c r="E423" s="146" t="s">
        <v>1399</v>
      </c>
      <c r="F423" s="147" t="s">
        <v>1400</v>
      </c>
      <c r="G423" s="148" t="s">
        <v>157</v>
      </c>
      <c r="H423" s="149">
        <v>2</v>
      </c>
      <c r="I423" s="150"/>
      <c r="J423" s="151">
        <f>ROUND($I$423*$H$423,2)</f>
        <v>0</v>
      </c>
      <c r="K423" s="147"/>
      <c r="L423" s="43"/>
      <c r="M423" s="152"/>
      <c r="N423" s="153" t="s">
        <v>43</v>
      </c>
      <c r="O423" s="24"/>
      <c r="P423" s="154">
        <f>$O$423*$H$423</f>
        <v>0</v>
      </c>
      <c r="Q423" s="154">
        <v>0</v>
      </c>
      <c r="R423" s="154">
        <f>$Q$423*$H$423</f>
        <v>0</v>
      </c>
      <c r="S423" s="154">
        <v>0</v>
      </c>
      <c r="T423" s="155">
        <f>$S$423*$H$423</f>
        <v>0</v>
      </c>
      <c r="AR423" s="89" t="s">
        <v>158</v>
      </c>
      <c r="AT423" s="89" t="s">
        <v>154</v>
      </c>
      <c r="AU423" s="89" t="s">
        <v>80</v>
      </c>
      <c r="AY423" s="6" t="s">
        <v>149</v>
      </c>
      <c r="BE423" s="156">
        <f>IF($N$423="základní",$J$423,0)</f>
        <v>0</v>
      </c>
      <c r="BF423" s="156">
        <f>IF($N$423="snížená",$J$423,0)</f>
        <v>0</v>
      </c>
      <c r="BG423" s="156">
        <f>IF($N$423="zákl. přenesená",$J$423,0)</f>
        <v>0</v>
      </c>
      <c r="BH423" s="156">
        <f>IF($N$423="sníž. přenesená",$J$423,0)</f>
        <v>0</v>
      </c>
      <c r="BI423" s="156">
        <f>IF($N$423="nulová",$J$423,0)</f>
        <v>0</v>
      </c>
      <c r="BJ423" s="89" t="s">
        <v>21</v>
      </c>
      <c r="BK423" s="156">
        <f>ROUND($I$423*$H$423,2)</f>
        <v>0</v>
      </c>
      <c r="BL423" s="89" t="s">
        <v>158</v>
      </c>
      <c r="BM423" s="89" t="s">
        <v>1773</v>
      </c>
    </row>
    <row r="424" spans="2:65" s="6" customFormat="1" ht="16.5" customHeight="1" x14ac:dyDescent="0.3">
      <c r="B424" s="23"/>
      <c r="C424" s="24"/>
      <c r="D424" s="157" t="s">
        <v>159</v>
      </c>
      <c r="E424" s="24"/>
      <c r="F424" s="158" t="s">
        <v>1400</v>
      </c>
      <c r="G424" s="24"/>
      <c r="H424" s="24"/>
      <c r="J424" s="24"/>
      <c r="K424" s="24"/>
      <c r="L424" s="43"/>
      <c r="M424" s="56"/>
      <c r="N424" s="24"/>
      <c r="O424" s="24"/>
      <c r="P424" s="24"/>
      <c r="Q424" s="24"/>
      <c r="R424" s="24"/>
      <c r="S424" s="24"/>
      <c r="T424" s="57"/>
      <c r="AT424" s="6" t="s">
        <v>159</v>
      </c>
      <c r="AU424" s="6" t="s">
        <v>80</v>
      </c>
    </row>
    <row r="425" spans="2:65" s="6" customFormat="1" ht="26.25" customHeight="1" x14ac:dyDescent="0.3">
      <c r="B425" s="23"/>
      <c r="C425" s="145" t="s">
        <v>218</v>
      </c>
      <c r="D425" s="145" t="s">
        <v>154</v>
      </c>
      <c r="E425" s="146" t="s">
        <v>1401</v>
      </c>
      <c r="F425" s="147" t="s">
        <v>1402</v>
      </c>
      <c r="G425" s="148" t="s">
        <v>157</v>
      </c>
      <c r="H425" s="149">
        <v>2</v>
      </c>
      <c r="I425" s="150"/>
      <c r="J425" s="151">
        <f>ROUND($I$425*$H$425,2)</f>
        <v>0</v>
      </c>
      <c r="K425" s="147"/>
      <c r="L425" s="43"/>
      <c r="M425" s="152"/>
      <c r="N425" s="153" t="s">
        <v>43</v>
      </c>
      <c r="O425" s="24"/>
      <c r="P425" s="154">
        <f>$O$425*$H$425</f>
        <v>0</v>
      </c>
      <c r="Q425" s="154">
        <v>0</v>
      </c>
      <c r="R425" s="154">
        <f>$Q$425*$H$425</f>
        <v>0</v>
      </c>
      <c r="S425" s="154">
        <v>0</v>
      </c>
      <c r="T425" s="155">
        <f>$S$425*$H$425</f>
        <v>0</v>
      </c>
      <c r="AR425" s="89" t="s">
        <v>158</v>
      </c>
      <c r="AT425" s="89" t="s">
        <v>154</v>
      </c>
      <c r="AU425" s="89" t="s">
        <v>80</v>
      </c>
      <c r="AY425" s="6" t="s">
        <v>149</v>
      </c>
      <c r="BE425" s="156">
        <f>IF($N$425="základní",$J$425,0)</f>
        <v>0</v>
      </c>
      <c r="BF425" s="156">
        <f>IF($N$425="snížená",$J$425,0)</f>
        <v>0</v>
      </c>
      <c r="BG425" s="156">
        <f>IF($N$425="zákl. přenesená",$J$425,0)</f>
        <v>0</v>
      </c>
      <c r="BH425" s="156">
        <f>IF($N$425="sníž. přenesená",$J$425,0)</f>
        <v>0</v>
      </c>
      <c r="BI425" s="156">
        <f>IF($N$425="nulová",$J$425,0)</f>
        <v>0</v>
      </c>
      <c r="BJ425" s="89" t="s">
        <v>21</v>
      </c>
      <c r="BK425" s="156">
        <f>ROUND($I$425*$H$425,2)</f>
        <v>0</v>
      </c>
      <c r="BL425" s="89" t="s">
        <v>158</v>
      </c>
      <c r="BM425" s="89" t="s">
        <v>1774</v>
      </c>
    </row>
    <row r="426" spans="2:65" s="6" customFormat="1" ht="16.5" customHeight="1" x14ac:dyDescent="0.3">
      <c r="B426" s="23"/>
      <c r="C426" s="24"/>
      <c r="D426" s="157" t="s">
        <v>159</v>
      </c>
      <c r="E426" s="24"/>
      <c r="F426" s="158" t="s">
        <v>1402</v>
      </c>
      <c r="G426" s="24"/>
      <c r="H426" s="24"/>
      <c r="J426" s="24"/>
      <c r="K426" s="24"/>
      <c r="L426" s="43"/>
      <c r="M426" s="56"/>
      <c r="N426" s="24"/>
      <c r="O426" s="24"/>
      <c r="P426" s="24"/>
      <c r="Q426" s="24"/>
      <c r="R426" s="24"/>
      <c r="S426" s="24"/>
      <c r="T426" s="57"/>
      <c r="AT426" s="6" t="s">
        <v>159</v>
      </c>
      <c r="AU426" s="6" t="s">
        <v>80</v>
      </c>
    </row>
    <row r="427" spans="2:65" s="6" customFormat="1" ht="26.25" customHeight="1" x14ac:dyDescent="0.3">
      <c r="B427" s="23"/>
      <c r="C427" s="145" t="s">
        <v>223</v>
      </c>
      <c r="D427" s="145" t="s">
        <v>154</v>
      </c>
      <c r="E427" s="146" t="s">
        <v>1403</v>
      </c>
      <c r="F427" s="147" t="s">
        <v>1404</v>
      </c>
      <c r="G427" s="148" t="s">
        <v>157</v>
      </c>
      <c r="H427" s="149">
        <v>3</v>
      </c>
      <c r="I427" s="150"/>
      <c r="J427" s="151">
        <f>ROUND($I$427*$H$427,2)</f>
        <v>0</v>
      </c>
      <c r="K427" s="147"/>
      <c r="L427" s="43"/>
      <c r="M427" s="152"/>
      <c r="N427" s="153" t="s">
        <v>43</v>
      </c>
      <c r="O427" s="24"/>
      <c r="P427" s="154">
        <f>$O$427*$H$427</f>
        <v>0</v>
      </c>
      <c r="Q427" s="154">
        <v>0</v>
      </c>
      <c r="R427" s="154">
        <f>$Q$427*$H$427</f>
        <v>0</v>
      </c>
      <c r="S427" s="154">
        <v>0</v>
      </c>
      <c r="T427" s="155">
        <f>$S$427*$H$427</f>
        <v>0</v>
      </c>
      <c r="AR427" s="89" t="s">
        <v>158</v>
      </c>
      <c r="AT427" s="89" t="s">
        <v>154</v>
      </c>
      <c r="AU427" s="89" t="s">
        <v>80</v>
      </c>
      <c r="AY427" s="6" t="s">
        <v>149</v>
      </c>
      <c r="BE427" s="156">
        <f>IF($N$427="základní",$J$427,0)</f>
        <v>0</v>
      </c>
      <c r="BF427" s="156">
        <f>IF($N$427="snížená",$J$427,0)</f>
        <v>0</v>
      </c>
      <c r="BG427" s="156">
        <f>IF($N$427="zákl. přenesená",$J$427,0)</f>
        <v>0</v>
      </c>
      <c r="BH427" s="156">
        <f>IF($N$427="sníž. přenesená",$J$427,0)</f>
        <v>0</v>
      </c>
      <c r="BI427" s="156">
        <f>IF($N$427="nulová",$J$427,0)</f>
        <v>0</v>
      </c>
      <c r="BJ427" s="89" t="s">
        <v>21</v>
      </c>
      <c r="BK427" s="156">
        <f>ROUND($I$427*$H$427,2)</f>
        <v>0</v>
      </c>
      <c r="BL427" s="89" t="s">
        <v>158</v>
      </c>
      <c r="BM427" s="89" t="s">
        <v>1775</v>
      </c>
    </row>
    <row r="428" spans="2:65" s="6" customFormat="1" ht="16.5" customHeight="1" x14ac:dyDescent="0.3">
      <c r="B428" s="23"/>
      <c r="C428" s="24"/>
      <c r="D428" s="157" t="s">
        <v>159</v>
      </c>
      <c r="E428" s="24"/>
      <c r="F428" s="158" t="s">
        <v>1404</v>
      </c>
      <c r="G428" s="24"/>
      <c r="H428" s="24"/>
      <c r="J428" s="24"/>
      <c r="K428" s="24"/>
      <c r="L428" s="43"/>
      <c r="M428" s="56"/>
      <c r="N428" s="24"/>
      <c r="O428" s="24"/>
      <c r="P428" s="24"/>
      <c r="Q428" s="24"/>
      <c r="R428" s="24"/>
      <c r="S428" s="24"/>
      <c r="T428" s="57"/>
      <c r="AT428" s="6" t="s">
        <v>159</v>
      </c>
      <c r="AU428" s="6" t="s">
        <v>80</v>
      </c>
    </row>
    <row r="429" spans="2:65" s="6" customFormat="1" ht="15.75" customHeight="1" x14ac:dyDescent="0.3">
      <c r="B429" s="23"/>
      <c r="C429" s="145" t="s">
        <v>227</v>
      </c>
      <c r="D429" s="145" t="s">
        <v>154</v>
      </c>
      <c r="E429" s="146" t="s">
        <v>1776</v>
      </c>
      <c r="F429" s="147" t="s">
        <v>1777</v>
      </c>
      <c r="G429" s="148" t="s">
        <v>157</v>
      </c>
      <c r="H429" s="149">
        <v>1</v>
      </c>
      <c r="I429" s="150"/>
      <c r="J429" s="151">
        <f>ROUND($I$429*$H$429,2)</f>
        <v>0</v>
      </c>
      <c r="K429" s="147"/>
      <c r="L429" s="43"/>
      <c r="M429" s="152"/>
      <c r="N429" s="153" t="s">
        <v>43</v>
      </c>
      <c r="O429" s="24"/>
      <c r="P429" s="154">
        <f>$O$429*$H$429</f>
        <v>0</v>
      </c>
      <c r="Q429" s="154">
        <v>0</v>
      </c>
      <c r="R429" s="154">
        <f>$Q$429*$H$429</f>
        <v>0</v>
      </c>
      <c r="S429" s="154">
        <v>0</v>
      </c>
      <c r="T429" s="155">
        <f>$S$429*$H$429</f>
        <v>0</v>
      </c>
      <c r="AR429" s="89" t="s">
        <v>158</v>
      </c>
      <c r="AT429" s="89" t="s">
        <v>154</v>
      </c>
      <c r="AU429" s="89" t="s">
        <v>80</v>
      </c>
      <c r="AY429" s="6" t="s">
        <v>149</v>
      </c>
      <c r="BE429" s="156">
        <f>IF($N$429="základní",$J$429,0)</f>
        <v>0</v>
      </c>
      <c r="BF429" s="156">
        <f>IF($N$429="snížená",$J$429,0)</f>
        <v>0</v>
      </c>
      <c r="BG429" s="156">
        <f>IF($N$429="zákl. přenesená",$J$429,0)</f>
        <v>0</v>
      </c>
      <c r="BH429" s="156">
        <f>IF($N$429="sníž. přenesená",$J$429,0)</f>
        <v>0</v>
      </c>
      <c r="BI429" s="156">
        <f>IF($N$429="nulová",$J$429,0)</f>
        <v>0</v>
      </c>
      <c r="BJ429" s="89" t="s">
        <v>21</v>
      </c>
      <c r="BK429" s="156">
        <f>ROUND($I$429*$H$429,2)</f>
        <v>0</v>
      </c>
      <c r="BL429" s="89" t="s">
        <v>158</v>
      </c>
      <c r="BM429" s="89" t="s">
        <v>1778</v>
      </c>
    </row>
    <row r="430" spans="2:65" s="6" customFormat="1" ht="16.5" customHeight="1" x14ac:dyDescent="0.3">
      <c r="B430" s="23"/>
      <c r="C430" s="24"/>
      <c r="D430" s="157" t="s">
        <v>159</v>
      </c>
      <c r="E430" s="24"/>
      <c r="F430" s="158" t="s">
        <v>1777</v>
      </c>
      <c r="G430" s="24"/>
      <c r="H430" s="24"/>
      <c r="J430" s="24"/>
      <c r="K430" s="24"/>
      <c r="L430" s="43"/>
      <c r="M430" s="56"/>
      <c r="N430" s="24"/>
      <c r="O430" s="24"/>
      <c r="P430" s="24"/>
      <c r="Q430" s="24"/>
      <c r="R430" s="24"/>
      <c r="S430" s="24"/>
      <c r="T430" s="57"/>
      <c r="AT430" s="6" t="s">
        <v>159</v>
      </c>
      <c r="AU430" s="6" t="s">
        <v>80</v>
      </c>
    </row>
    <row r="431" spans="2:65" s="6" customFormat="1" ht="15.75" customHeight="1" x14ac:dyDescent="0.3">
      <c r="B431" s="23"/>
      <c r="C431" s="145" t="s">
        <v>230</v>
      </c>
      <c r="D431" s="145" t="s">
        <v>154</v>
      </c>
      <c r="E431" s="146" t="s">
        <v>1405</v>
      </c>
      <c r="F431" s="147" t="s">
        <v>1406</v>
      </c>
      <c r="G431" s="148" t="s">
        <v>157</v>
      </c>
      <c r="H431" s="149">
        <v>16</v>
      </c>
      <c r="I431" s="150"/>
      <c r="J431" s="151">
        <f>ROUND($I$431*$H$431,2)</f>
        <v>0</v>
      </c>
      <c r="K431" s="147"/>
      <c r="L431" s="43"/>
      <c r="M431" s="152"/>
      <c r="N431" s="153" t="s">
        <v>43</v>
      </c>
      <c r="O431" s="24"/>
      <c r="P431" s="154">
        <f>$O$431*$H$431</f>
        <v>0</v>
      </c>
      <c r="Q431" s="154">
        <v>0</v>
      </c>
      <c r="R431" s="154">
        <f>$Q$431*$H$431</f>
        <v>0</v>
      </c>
      <c r="S431" s="154">
        <v>0</v>
      </c>
      <c r="T431" s="155">
        <f>$S$431*$H$431</f>
        <v>0</v>
      </c>
      <c r="AR431" s="89" t="s">
        <v>158</v>
      </c>
      <c r="AT431" s="89" t="s">
        <v>154</v>
      </c>
      <c r="AU431" s="89" t="s">
        <v>80</v>
      </c>
      <c r="AY431" s="6" t="s">
        <v>149</v>
      </c>
      <c r="BE431" s="156">
        <f>IF($N$431="základní",$J$431,0)</f>
        <v>0</v>
      </c>
      <c r="BF431" s="156">
        <f>IF($N$431="snížená",$J$431,0)</f>
        <v>0</v>
      </c>
      <c r="BG431" s="156">
        <f>IF($N$431="zákl. přenesená",$J$431,0)</f>
        <v>0</v>
      </c>
      <c r="BH431" s="156">
        <f>IF($N$431="sníž. přenesená",$J$431,0)</f>
        <v>0</v>
      </c>
      <c r="BI431" s="156">
        <f>IF($N$431="nulová",$J$431,0)</f>
        <v>0</v>
      </c>
      <c r="BJ431" s="89" t="s">
        <v>21</v>
      </c>
      <c r="BK431" s="156">
        <f>ROUND($I$431*$H$431,2)</f>
        <v>0</v>
      </c>
      <c r="BL431" s="89" t="s">
        <v>158</v>
      </c>
      <c r="BM431" s="89" t="s">
        <v>1779</v>
      </c>
    </row>
    <row r="432" spans="2:65" s="6" customFormat="1" ht="16.5" customHeight="1" x14ac:dyDescent="0.3">
      <c r="B432" s="23"/>
      <c r="C432" s="24"/>
      <c r="D432" s="157" t="s">
        <v>159</v>
      </c>
      <c r="E432" s="24"/>
      <c r="F432" s="158" t="s">
        <v>1406</v>
      </c>
      <c r="G432" s="24"/>
      <c r="H432" s="24"/>
      <c r="J432" s="24"/>
      <c r="K432" s="24"/>
      <c r="L432" s="43"/>
      <c r="M432" s="56"/>
      <c r="N432" s="24"/>
      <c r="O432" s="24"/>
      <c r="P432" s="24"/>
      <c r="Q432" s="24"/>
      <c r="R432" s="24"/>
      <c r="S432" s="24"/>
      <c r="T432" s="57"/>
      <c r="AT432" s="6" t="s">
        <v>159</v>
      </c>
      <c r="AU432" s="6" t="s">
        <v>80</v>
      </c>
    </row>
    <row r="433" spans="2:65" s="6" customFormat="1" ht="26.25" customHeight="1" x14ac:dyDescent="0.3">
      <c r="B433" s="23"/>
      <c r="C433" s="145" t="s">
        <v>235</v>
      </c>
      <c r="D433" s="145" t="s">
        <v>154</v>
      </c>
      <c r="E433" s="146" t="s">
        <v>1411</v>
      </c>
      <c r="F433" s="147" t="s">
        <v>1412</v>
      </c>
      <c r="G433" s="148" t="s">
        <v>157</v>
      </c>
      <c r="H433" s="149">
        <v>12</v>
      </c>
      <c r="I433" s="150"/>
      <c r="J433" s="151">
        <f>ROUND($I$433*$H$433,2)</f>
        <v>0</v>
      </c>
      <c r="K433" s="147"/>
      <c r="L433" s="43"/>
      <c r="M433" s="152"/>
      <c r="N433" s="153" t="s">
        <v>43</v>
      </c>
      <c r="O433" s="24"/>
      <c r="P433" s="154">
        <f>$O$433*$H$433</f>
        <v>0</v>
      </c>
      <c r="Q433" s="154">
        <v>0</v>
      </c>
      <c r="R433" s="154">
        <f>$Q$433*$H$433</f>
        <v>0</v>
      </c>
      <c r="S433" s="154">
        <v>0</v>
      </c>
      <c r="T433" s="155">
        <f>$S$433*$H$433</f>
        <v>0</v>
      </c>
      <c r="AR433" s="89" t="s">
        <v>158</v>
      </c>
      <c r="AT433" s="89" t="s">
        <v>154</v>
      </c>
      <c r="AU433" s="89" t="s">
        <v>80</v>
      </c>
      <c r="AY433" s="6" t="s">
        <v>149</v>
      </c>
      <c r="BE433" s="156">
        <f>IF($N$433="základní",$J$433,0)</f>
        <v>0</v>
      </c>
      <c r="BF433" s="156">
        <f>IF($N$433="snížená",$J$433,0)</f>
        <v>0</v>
      </c>
      <c r="BG433" s="156">
        <f>IF($N$433="zákl. přenesená",$J$433,0)</f>
        <v>0</v>
      </c>
      <c r="BH433" s="156">
        <f>IF($N$433="sníž. přenesená",$J$433,0)</f>
        <v>0</v>
      </c>
      <c r="BI433" s="156">
        <f>IF($N$433="nulová",$J$433,0)</f>
        <v>0</v>
      </c>
      <c r="BJ433" s="89" t="s">
        <v>21</v>
      </c>
      <c r="BK433" s="156">
        <f>ROUND($I$433*$H$433,2)</f>
        <v>0</v>
      </c>
      <c r="BL433" s="89" t="s">
        <v>158</v>
      </c>
      <c r="BM433" s="89" t="s">
        <v>1780</v>
      </c>
    </row>
    <row r="434" spans="2:65" s="6" customFormat="1" ht="16.5" customHeight="1" x14ac:dyDescent="0.3">
      <c r="B434" s="23"/>
      <c r="C434" s="24"/>
      <c r="D434" s="157" t="s">
        <v>159</v>
      </c>
      <c r="E434" s="24"/>
      <c r="F434" s="158" t="s">
        <v>1412</v>
      </c>
      <c r="G434" s="24"/>
      <c r="H434" s="24"/>
      <c r="J434" s="24"/>
      <c r="K434" s="24"/>
      <c r="L434" s="43"/>
      <c r="M434" s="56"/>
      <c r="N434" s="24"/>
      <c r="O434" s="24"/>
      <c r="P434" s="24"/>
      <c r="Q434" s="24"/>
      <c r="R434" s="24"/>
      <c r="S434" s="24"/>
      <c r="T434" s="57"/>
      <c r="AT434" s="6" t="s">
        <v>159</v>
      </c>
      <c r="AU434" s="6" t="s">
        <v>80</v>
      </c>
    </row>
    <row r="435" spans="2:65" s="6" customFormat="1" ht="26.25" customHeight="1" x14ac:dyDescent="0.3">
      <c r="B435" s="23"/>
      <c r="C435" s="145" t="s">
        <v>238</v>
      </c>
      <c r="D435" s="145" t="s">
        <v>154</v>
      </c>
      <c r="E435" s="146" t="s">
        <v>1413</v>
      </c>
      <c r="F435" s="147" t="s">
        <v>1414</v>
      </c>
      <c r="G435" s="148" t="s">
        <v>157</v>
      </c>
      <c r="H435" s="149">
        <v>1</v>
      </c>
      <c r="I435" s="150"/>
      <c r="J435" s="151">
        <f>ROUND($I$435*$H$435,2)</f>
        <v>0</v>
      </c>
      <c r="K435" s="147"/>
      <c r="L435" s="43"/>
      <c r="M435" s="152"/>
      <c r="N435" s="153" t="s">
        <v>43</v>
      </c>
      <c r="O435" s="24"/>
      <c r="P435" s="154">
        <f>$O$435*$H$435</f>
        <v>0</v>
      </c>
      <c r="Q435" s="154">
        <v>0</v>
      </c>
      <c r="R435" s="154">
        <f>$Q$435*$H$435</f>
        <v>0</v>
      </c>
      <c r="S435" s="154">
        <v>0</v>
      </c>
      <c r="T435" s="155">
        <f>$S$435*$H$435</f>
        <v>0</v>
      </c>
      <c r="AR435" s="89" t="s">
        <v>158</v>
      </c>
      <c r="AT435" s="89" t="s">
        <v>154</v>
      </c>
      <c r="AU435" s="89" t="s">
        <v>80</v>
      </c>
      <c r="AY435" s="6" t="s">
        <v>149</v>
      </c>
      <c r="BE435" s="156">
        <f>IF($N$435="základní",$J$435,0)</f>
        <v>0</v>
      </c>
      <c r="BF435" s="156">
        <f>IF($N$435="snížená",$J$435,0)</f>
        <v>0</v>
      </c>
      <c r="BG435" s="156">
        <f>IF($N$435="zákl. přenesená",$J$435,0)</f>
        <v>0</v>
      </c>
      <c r="BH435" s="156">
        <f>IF($N$435="sníž. přenesená",$J$435,0)</f>
        <v>0</v>
      </c>
      <c r="BI435" s="156">
        <f>IF($N$435="nulová",$J$435,0)</f>
        <v>0</v>
      </c>
      <c r="BJ435" s="89" t="s">
        <v>21</v>
      </c>
      <c r="BK435" s="156">
        <f>ROUND($I$435*$H$435,2)</f>
        <v>0</v>
      </c>
      <c r="BL435" s="89" t="s">
        <v>158</v>
      </c>
      <c r="BM435" s="89" t="s">
        <v>1781</v>
      </c>
    </row>
    <row r="436" spans="2:65" s="6" customFormat="1" ht="16.5" customHeight="1" x14ac:dyDescent="0.3">
      <c r="B436" s="23"/>
      <c r="C436" s="24"/>
      <c r="D436" s="157" t="s">
        <v>159</v>
      </c>
      <c r="E436" s="24"/>
      <c r="F436" s="158" t="s">
        <v>1414</v>
      </c>
      <c r="G436" s="24"/>
      <c r="H436" s="24"/>
      <c r="J436" s="24"/>
      <c r="K436" s="24"/>
      <c r="L436" s="43"/>
      <c r="M436" s="56"/>
      <c r="N436" s="24"/>
      <c r="O436" s="24"/>
      <c r="P436" s="24"/>
      <c r="Q436" s="24"/>
      <c r="R436" s="24"/>
      <c r="S436" s="24"/>
      <c r="T436" s="57"/>
      <c r="AT436" s="6" t="s">
        <v>159</v>
      </c>
      <c r="AU436" s="6" t="s">
        <v>80</v>
      </c>
    </row>
    <row r="437" spans="2:65" s="6" customFormat="1" ht="26.25" customHeight="1" x14ac:dyDescent="0.3">
      <c r="B437" s="23"/>
      <c r="C437" s="145" t="s">
        <v>243</v>
      </c>
      <c r="D437" s="145" t="s">
        <v>154</v>
      </c>
      <c r="E437" s="146" t="s">
        <v>1415</v>
      </c>
      <c r="F437" s="147" t="s">
        <v>1416</v>
      </c>
      <c r="G437" s="148" t="s">
        <v>157</v>
      </c>
      <c r="H437" s="149">
        <v>1</v>
      </c>
      <c r="I437" s="150"/>
      <c r="J437" s="151">
        <f>ROUND($I$437*$H$437,2)</f>
        <v>0</v>
      </c>
      <c r="K437" s="147"/>
      <c r="L437" s="43"/>
      <c r="M437" s="152"/>
      <c r="N437" s="153" t="s">
        <v>43</v>
      </c>
      <c r="O437" s="24"/>
      <c r="P437" s="154">
        <f>$O$437*$H$437</f>
        <v>0</v>
      </c>
      <c r="Q437" s="154">
        <v>0</v>
      </c>
      <c r="R437" s="154">
        <f>$Q$437*$H$437</f>
        <v>0</v>
      </c>
      <c r="S437" s="154">
        <v>0</v>
      </c>
      <c r="T437" s="155">
        <f>$S$437*$H$437</f>
        <v>0</v>
      </c>
      <c r="AR437" s="89" t="s">
        <v>158</v>
      </c>
      <c r="AT437" s="89" t="s">
        <v>154</v>
      </c>
      <c r="AU437" s="89" t="s">
        <v>80</v>
      </c>
      <c r="AY437" s="6" t="s">
        <v>149</v>
      </c>
      <c r="BE437" s="156">
        <f>IF($N$437="základní",$J$437,0)</f>
        <v>0</v>
      </c>
      <c r="BF437" s="156">
        <f>IF($N$437="snížená",$J$437,0)</f>
        <v>0</v>
      </c>
      <c r="BG437" s="156">
        <f>IF($N$437="zákl. přenesená",$J$437,0)</f>
        <v>0</v>
      </c>
      <c r="BH437" s="156">
        <f>IF($N$437="sníž. přenesená",$J$437,0)</f>
        <v>0</v>
      </c>
      <c r="BI437" s="156">
        <f>IF($N$437="nulová",$J$437,0)</f>
        <v>0</v>
      </c>
      <c r="BJ437" s="89" t="s">
        <v>21</v>
      </c>
      <c r="BK437" s="156">
        <f>ROUND($I$437*$H$437,2)</f>
        <v>0</v>
      </c>
      <c r="BL437" s="89" t="s">
        <v>158</v>
      </c>
      <c r="BM437" s="89" t="s">
        <v>1782</v>
      </c>
    </row>
    <row r="438" spans="2:65" s="6" customFormat="1" ht="16.5" customHeight="1" x14ac:dyDescent="0.3">
      <c r="B438" s="23"/>
      <c r="C438" s="24"/>
      <c r="D438" s="157" t="s">
        <v>159</v>
      </c>
      <c r="E438" s="24"/>
      <c r="F438" s="158" t="s">
        <v>1416</v>
      </c>
      <c r="G438" s="24"/>
      <c r="H438" s="24"/>
      <c r="J438" s="24"/>
      <c r="K438" s="24"/>
      <c r="L438" s="43"/>
      <c r="M438" s="56"/>
      <c r="N438" s="24"/>
      <c r="O438" s="24"/>
      <c r="P438" s="24"/>
      <c r="Q438" s="24"/>
      <c r="R438" s="24"/>
      <c r="S438" s="24"/>
      <c r="T438" s="57"/>
      <c r="AT438" s="6" t="s">
        <v>159</v>
      </c>
      <c r="AU438" s="6" t="s">
        <v>80</v>
      </c>
    </row>
    <row r="439" spans="2:65" s="6" customFormat="1" ht="26.25" customHeight="1" x14ac:dyDescent="0.3">
      <c r="B439" s="23"/>
      <c r="C439" s="145" t="s">
        <v>246</v>
      </c>
      <c r="D439" s="145" t="s">
        <v>154</v>
      </c>
      <c r="E439" s="146" t="s">
        <v>1417</v>
      </c>
      <c r="F439" s="147" t="s">
        <v>1418</v>
      </c>
      <c r="G439" s="148" t="s">
        <v>157</v>
      </c>
      <c r="H439" s="149">
        <v>1</v>
      </c>
      <c r="I439" s="150"/>
      <c r="J439" s="151">
        <f>ROUND($I$439*$H$439,2)</f>
        <v>0</v>
      </c>
      <c r="K439" s="147"/>
      <c r="L439" s="43"/>
      <c r="M439" s="152"/>
      <c r="N439" s="153" t="s">
        <v>43</v>
      </c>
      <c r="O439" s="24"/>
      <c r="P439" s="154">
        <f>$O$439*$H$439</f>
        <v>0</v>
      </c>
      <c r="Q439" s="154">
        <v>0</v>
      </c>
      <c r="R439" s="154">
        <f>$Q$439*$H$439</f>
        <v>0</v>
      </c>
      <c r="S439" s="154">
        <v>0</v>
      </c>
      <c r="T439" s="155">
        <f>$S$439*$H$439</f>
        <v>0</v>
      </c>
      <c r="AR439" s="89" t="s">
        <v>158</v>
      </c>
      <c r="AT439" s="89" t="s">
        <v>154</v>
      </c>
      <c r="AU439" s="89" t="s">
        <v>80</v>
      </c>
      <c r="AY439" s="6" t="s">
        <v>149</v>
      </c>
      <c r="BE439" s="156">
        <f>IF($N$439="základní",$J$439,0)</f>
        <v>0</v>
      </c>
      <c r="BF439" s="156">
        <f>IF($N$439="snížená",$J$439,0)</f>
        <v>0</v>
      </c>
      <c r="BG439" s="156">
        <f>IF($N$439="zákl. přenesená",$J$439,0)</f>
        <v>0</v>
      </c>
      <c r="BH439" s="156">
        <f>IF($N$439="sníž. přenesená",$J$439,0)</f>
        <v>0</v>
      </c>
      <c r="BI439" s="156">
        <f>IF($N$439="nulová",$J$439,0)</f>
        <v>0</v>
      </c>
      <c r="BJ439" s="89" t="s">
        <v>21</v>
      </c>
      <c r="BK439" s="156">
        <f>ROUND($I$439*$H$439,2)</f>
        <v>0</v>
      </c>
      <c r="BL439" s="89" t="s">
        <v>158</v>
      </c>
      <c r="BM439" s="89" t="s">
        <v>1783</v>
      </c>
    </row>
    <row r="440" spans="2:65" s="6" customFormat="1" ht="16.5" customHeight="1" x14ac:dyDescent="0.3">
      <c r="B440" s="23"/>
      <c r="C440" s="24"/>
      <c r="D440" s="157" t="s">
        <v>159</v>
      </c>
      <c r="E440" s="24"/>
      <c r="F440" s="158" t="s">
        <v>1418</v>
      </c>
      <c r="G440" s="24"/>
      <c r="H440" s="24"/>
      <c r="J440" s="24"/>
      <c r="K440" s="24"/>
      <c r="L440" s="43"/>
      <c r="M440" s="56"/>
      <c r="N440" s="24"/>
      <c r="O440" s="24"/>
      <c r="P440" s="24"/>
      <c r="Q440" s="24"/>
      <c r="R440" s="24"/>
      <c r="S440" s="24"/>
      <c r="T440" s="57"/>
      <c r="AT440" s="6" t="s">
        <v>159</v>
      </c>
      <c r="AU440" s="6" t="s">
        <v>80</v>
      </c>
    </row>
    <row r="441" spans="2:65" s="6" customFormat="1" ht="15.75" customHeight="1" x14ac:dyDescent="0.3">
      <c r="B441" s="23"/>
      <c r="C441" s="145" t="s">
        <v>249</v>
      </c>
      <c r="D441" s="145" t="s">
        <v>154</v>
      </c>
      <c r="E441" s="146" t="s">
        <v>1420</v>
      </c>
      <c r="F441" s="147" t="s">
        <v>1421</v>
      </c>
      <c r="G441" s="148" t="s">
        <v>157</v>
      </c>
      <c r="H441" s="149">
        <v>9</v>
      </c>
      <c r="I441" s="150"/>
      <c r="J441" s="151">
        <f>ROUND($I$441*$H$441,2)</f>
        <v>0</v>
      </c>
      <c r="K441" s="147"/>
      <c r="L441" s="43"/>
      <c r="M441" s="152"/>
      <c r="N441" s="153" t="s">
        <v>43</v>
      </c>
      <c r="O441" s="24"/>
      <c r="P441" s="154">
        <f>$O$441*$H$441</f>
        <v>0</v>
      </c>
      <c r="Q441" s="154">
        <v>0</v>
      </c>
      <c r="R441" s="154">
        <f>$Q$441*$H$441</f>
        <v>0</v>
      </c>
      <c r="S441" s="154">
        <v>0</v>
      </c>
      <c r="T441" s="155">
        <f>$S$441*$H$441</f>
        <v>0</v>
      </c>
      <c r="AR441" s="89" t="s">
        <v>158</v>
      </c>
      <c r="AT441" s="89" t="s">
        <v>154</v>
      </c>
      <c r="AU441" s="89" t="s">
        <v>80</v>
      </c>
      <c r="AY441" s="6" t="s">
        <v>149</v>
      </c>
      <c r="BE441" s="156">
        <f>IF($N$441="základní",$J$441,0)</f>
        <v>0</v>
      </c>
      <c r="BF441" s="156">
        <f>IF($N$441="snížená",$J$441,0)</f>
        <v>0</v>
      </c>
      <c r="BG441" s="156">
        <f>IF($N$441="zákl. přenesená",$J$441,0)</f>
        <v>0</v>
      </c>
      <c r="BH441" s="156">
        <f>IF($N$441="sníž. přenesená",$J$441,0)</f>
        <v>0</v>
      </c>
      <c r="BI441" s="156">
        <f>IF($N$441="nulová",$J$441,0)</f>
        <v>0</v>
      </c>
      <c r="BJ441" s="89" t="s">
        <v>21</v>
      </c>
      <c r="BK441" s="156">
        <f>ROUND($I$441*$H$441,2)</f>
        <v>0</v>
      </c>
      <c r="BL441" s="89" t="s">
        <v>158</v>
      </c>
      <c r="BM441" s="89" t="s">
        <v>1784</v>
      </c>
    </row>
    <row r="442" spans="2:65" s="6" customFormat="1" ht="16.5" customHeight="1" x14ac:dyDescent="0.3">
      <c r="B442" s="23"/>
      <c r="C442" s="24"/>
      <c r="D442" s="157" t="s">
        <v>159</v>
      </c>
      <c r="E442" s="24"/>
      <c r="F442" s="158" t="s">
        <v>1421</v>
      </c>
      <c r="G442" s="24"/>
      <c r="H442" s="24"/>
      <c r="J442" s="24"/>
      <c r="K442" s="24"/>
      <c r="L442" s="43"/>
      <c r="M442" s="56"/>
      <c r="N442" s="24"/>
      <c r="O442" s="24"/>
      <c r="P442" s="24"/>
      <c r="Q442" s="24"/>
      <c r="R442" s="24"/>
      <c r="S442" s="24"/>
      <c r="T442" s="57"/>
      <c r="AT442" s="6" t="s">
        <v>159</v>
      </c>
      <c r="AU442" s="6" t="s">
        <v>80</v>
      </c>
    </row>
    <row r="443" spans="2:65" s="6" customFormat="1" ht="26.25" customHeight="1" x14ac:dyDescent="0.3">
      <c r="B443" s="23"/>
      <c r="C443" s="145" t="s">
        <v>252</v>
      </c>
      <c r="D443" s="145" t="s">
        <v>154</v>
      </c>
      <c r="E443" s="146" t="s">
        <v>1424</v>
      </c>
      <c r="F443" s="147" t="s">
        <v>1425</v>
      </c>
      <c r="G443" s="148" t="s">
        <v>157</v>
      </c>
      <c r="H443" s="149">
        <v>3</v>
      </c>
      <c r="I443" s="150"/>
      <c r="J443" s="151">
        <f>ROUND($I$443*$H$443,2)</f>
        <v>0</v>
      </c>
      <c r="K443" s="147"/>
      <c r="L443" s="43"/>
      <c r="M443" s="152"/>
      <c r="N443" s="153" t="s">
        <v>43</v>
      </c>
      <c r="O443" s="24"/>
      <c r="P443" s="154">
        <f>$O$443*$H$443</f>
        <v>0</v>
      </c>
      <c r="Q443" s="154">
        <v>0</v>
      </c>
      <c r="R443" s="154">
        <f>$Q$443*$H$443</f>
        <v>0</v>
      </c>
      <c r="S443" s="154">
        <v>0</v>
      </c>
      <c r="T443" s="155">
        <f>$S$443*$H$443</f>
        <v>0</v>
      </c>
      <c r="AR443" s="89" t="s">
        <v>158</v>
      </c>
      <c r="AT443" s="89" t="s">
        <v>154</v>
      </c>
      <c r="AU443" s="89" t="s">
        <v>80</v>
      </c>
      <c r="AY443" s="6" t="s">
        <v>149</v>
      </c>
      <c r="BE443" s="156">
        <f>IF($N$443="základní",$J$443,0)</f>
        <v>0</v>
      </c>
      <c r="BF443" s="156">
        <f>IF($N$443="snížená",$J$443,0)</f>
        <v>0</v>
      </c>
      <c r="BG443" s="156">
        <f>IF($N$443="zákl. přenesená",$J$443,0)</f>
        <v>0</v>
      </c>
      <c r="BH443" s="156">
        <f>IF($N$443="sníž. přenesená",$J$443,0)</f>
        <v>0</v>
      </c>
      <c r="BI443" s="156">
        <f>IF($N$443="nulová",$J$443,0)</f>
        <v>0</v>
      </c>
      <c r="BJ443" s="89" t="s">
        <v>21</v>
      </c>
      <c r="BK443" s="156">
        <f>ROUND($I$443*$H$443,2)</f>
        <v>0</v>
      </c>
      <c r="BL443" s="89" t="s">
        <v>158</v>
      </c>
      <c r="BM443" s="89" t="s">
        <v>1785</v>
      </c>
    </row>
    <row r="444" spans="2:65" s="6" customFormat="1" ht="16.5" customHeight="1" x14ac:dyDescent="0.3">
      <c r="B444" s="23"/>
      <c r="C444" s="24"/>
      <c r="D444" s="157" t="s">
        <v>159</v>
      </c>
      <c r="E444" s="24"/>
      <c r="F444" s="158" t="s">
        <v>1425</v>
      </c>
      <c r="G444" s="24"/>
      <c r="H444" s="24"/>
      <c r="J444" s="24"/>
      <c r="K444" s="24"/>
      <c r="L444" s="43"/>
      <c r="M444" s="56"/>
      <c r="N444" s="24"/>
      <c r="O444" s="24"/>
      <c r="P444" s="24"/>
      <c r="Q444" s="24"/>
      <c r="R444" s="24"/>
      <c r="S444" s="24"/>
      <c r="T444" s="57"/>
      <c r="AT444" s="6" t="s">
        <v>159</v>
      </c>
      <c r="AU444" s="6" t="s">
        <v>80</v>
      </c>
    </row>
    <row r="445" spans="2:65" s="6" customFormat="1" ht="26.25" customHeight="1" x14ac:dyDescent="0.3">
      <c r="B445" s="23"/>
      <c r="C445" s="145" t="s">
        <v>255</v>
      </c>
      <c r="D445" s="145" t="s">
        <v>154</v>
      </c>
      <c r="E445" s="146" t="s">
        <v>1427</v>
      </c>
      <c r="F445" s="147" t="s">
        <v>1428</v>
      </c>
      <c r="G445" s="148" t="s">
        <v>157</v>
      </c>
      <c r="H445" s="149">
        <v>1</v>
      </c>
      <c r="I445" s="150"/>
      <c r="J445" s="151">
        <f>ROUND($I$445*$H$445,2)</f>
        <v>0</v>
      </c>
      <c r="K445" s="147"/>
      <c r="L445" s="43"/>
      <c r="M445" s="152"/>
      <c r="N445" s="153" t="s">
        <v>43</v>
      </c>
      <c r="O445" s="24"/>
      <c r="P445" s="154">
        <f>$O$445*$H$445</f>
        <v>0</v>
      </c>
      <c r="Q445" s="154">
        <v>0</v>
      </c>
      <c r="R445" s="154">
        <f>$Q$445*$H$445</f>
        <v>0</v>
      </c>
      <c r="S445" s="154">
        <v>0</v>
      </c>
      <c r="T445" s="155">
        <f>$S$445*$H$445</f>
        <v>0</v>
      </c>
      <c r="AR445" s="89" t="s">
        <v>158</v>
      </c>
      <c r="AT445" s="89" t="s">
        <v>154</v>
      </c>
      <c r="AU445" s="89" t="s">
        <v>80</v>
      </c>
      <c r="AY445" s="6" t="s">
        <v>149</v>
      </c>
      <c r="BE445" s="156">
        <f>IF($N$445="základní",$J$445,0)</f>
        <v>0</v>
      </c>
      <c r="BF445" s="156">
        <f>IF($N$445="snížená",$J$445,0)</f>
        <v>0</v>
      </c>
      <c r="BG445" s="156">
        <f>IF($N$445="zákl. přenesená",$J$445,0)</f>
        <v>0</v>
      </c>
      <c r="BH445" s="156">
        <f>IF($N$445="sníž. přenesená",$J$445,0)</f>
        <v>0</v>
      </c>
      <c r="BI445" s="156">
        <f>IF($N$445="nulová",$J$445,0)</f>
        <v>0</v>
      </c>
      <c r="BJ445" s="89" t="s">
        <v>21</v>
      </c>
      <c r="BK445" s="156">
        <f>ROUND($I$445*$H$445,2)</f>
        <v>0</v>
      </c>
      <c r="BL445" s="89" t="s">
        <v>158</v>
      </c>
      <c r="BM445" s="89" t="s">
        <v>1786</v>
      </c>
    </row>
    <row r="446" spans="2:65" s="6" customFormat="1" ht="16.5" customHeight="1" x14ac:dyDescent="0.3">
      <c r="B446" s="23"/>
      <c r="C446" s="24"/>
      <c r="D446" s="157" t="s">
        <v>159</v>
      </c>
      <c r="E446" s="24"/>
      <c r="F446" s="158" t="s">
        <v>1428</v>
      </c>
      <c r="G446" s="24"/>
      <c r="H446" s="24"/>
      <c r="J446" s="24"/>
      <c r="K446" s="24"/>
      <c r="L446" s="43"/>
      <c r="M446" s="56"/>
      <c r="N446" s="24"/>
      <c r="O446" s="24"/>
      <c r="P446" s="24"/>
      <c r="Q446" s="24"/>
      <c r="R446" s="24"/>
      <c r="S446" s="24"/>
      <c r="T446" s="57"/>
      <c r="AT446" s="6" t="s">
        <v>159</v>
      </c>
      <c r="AU446" s="6" t="s">
        <v>80</v>
      </c>
    </row>
    <row r="447" spans="2:65" s="6" customFormat="1" ht="26.25" customHeight="1" x14ac:dyDescent="0.3">
      <c r="B447" s="23"/>
      <c r="C447" s="145" t="s">
        <v>258</v>
      </c>
      <c r="D447" s="145" t="s">
        <v>154</v>
      </c>
      <c r="E447" s="146" t="s">
        <v>1787</v>
      </c>
      <c r="F447" s="147" t="s">
        <v>1788</v>
      </c>
      <c r="G447" s="148" t="s">
        <v>157</v>
      </c>
      <c r="H447" s="149">
        <v>1</v>
      </c>
      <c r="I447" s="150"/>
      <c r="J447" s="151">
        <f>ROUND($I$447*$H$447,2)</f>
        <v>0</v>
      </c>
      <c r="K447" s="147"/>
      <c r="L447" s="43"/>
      <c r="M447" s="152"/>
      <c r="N447" s="153" t="s">
        <v>43</v>
      </c>
      <c r="O447" s="24"/>
      <c r="P447" s="154">
        <f>$O$447*$H$447</f>
        <v>0</v>
      </c>
      <c r="Q447" s="154">
        <v>0</v>
      </c>
      <c r="R447" s="154">
        <f>$Q$447*$H$447</f>
        <v>0</v>
      </c>
      <c r="S447" s="154">
        <v>0</v>
      </c>
      <c r="T447" s="155">
        <f>$S$447*$H$447</f>
        <v>0</v>
      </c>
      <c r="AR447" s="89" t="s">
        <v>158</v>
      </c>
      <c r="AT447" s="89" t="s">
        <v>154</v>
      </c>
      <c r="AU447" s="89" t="s">
        <v>80</v>
      </c>
      <c r="AY447" s="6" t="s">
        <v>149</v>
      </c>
      <c r="BE447" s="156">
        <f>IF($N$447="základní",$J$447,0)</f>
        <v>0</v>
      </c>
      <c r="BF447" s="156">
        <f>IF($N$447="snížená",$J$447,0)</f>
        <v>0</v>
      </c>
      <c r="BG447" s="156">
        <f>IF($N$447="zákl. přenesená",$J$447,0)</f>
        <v>0</v>
      </c>
      <c r="BH447" s="156">
        <f>IF($N$447="sníž. přenesená",$J$447,0)</f>
        <v>0</v>
      </c>
      <c r="BI447" s="156">
        <f>IF($N$447="nulová",$J$447,0)</f>
        <v>0</v>
      </c>
      <c r="BJ447" s="89" t="s">
        <v>21</v>
      </c>
      <c r="BK447" s="156">
        <f>ROUND($I$447*$H$447,2)</f>
        <v>0</v>
      </c>
      <c r="BL447" s="89" t="s">
        <v>158</v>
      </c>
      <c r="BM447" s="89" t="s">
        <v>1789</v>
      </c>
    </row>
    <row r="448" spans="2:65" s="6" customFormat="1" ht="16.5" customHeight="1" x14ac:dyDescent="0.3">
      <c r="B448" s="23"/>
      <c r="C448" s="24"/>
      <c r="D448" s="157" t="s">
        <v>159</v>
      </c>
      <c r="E448" s="24"/>
      <c r="F448" s="158" t="s">
        <v>1788</v>
      </c>
      <c r="G448" s="24"/>
      <c r="H448" s="24"/>
      <c r="J448" s="24"/>
      <c r="K448" s="24"/>
      <c r="L448" s="43"/>
      <c r="M448" s="56"/>
      <c r="N448" s="24"/>
      <c r="O448" s="24"/>
      <c r="P448" s="24"/>
      <c r="Q448" s="24"/>
      <c r="R448" s="24"/>
      <c r="S448" s="24"/>
      <c r="T448" s="57"/>
      <c r="AT448" s="6" t="s">
        <v>159</v>
      </c>
      <c r="AU448" s="6" t="s">
        <v>80</v>
      </c>
    </row>
    <row r="449" spans="2:65" s="6" customFormat="1" ht="26.25" customHeight="1" x14ac:dyDescent="0.3">
      <c r="B449" s="23"/>
      <c r="C449" s="145" t="s">
        <v>260</v>
      </c>
      <c r="D449" s="145" t="s">
        <v>154</v>
      </c>
      <c r="E449" s="146" t="s">
        <v>1790</v>
      </c>
      <c r="F449" s="147" t="s">
        <v>1791</v>
      </c>
      <c r="G449" s="148" t="s">
        <v>157</v>
      </c>
      <c r="H449" s="149">
        <v>1</v>
      </c>
      <c r="I449" s="150"/>
      <c r="J449" s="151">
        <f>ROUND($I$449*$H$449,2)</f>
        <v>0</v>
      </c>
      <c r="K449" s="147"/>
      <c r="L449" s="43"/>
      <c r="M449" s="152"/>
      <c r="N449" s="153" t="s">
        <v>43</v>
      </c>
      <c r="O449" s="24"/>
      <c r="P449" s="154">
        <f>$O$449*$H$449</f>
        <v>0</v>
      </c>
      <c r="Q449" s="154">
        <v>0</v>
      </c>
      <c r="R449" s="154">
        <f>$Q$449*$H$449</f>
        <v>0</v>
      </c>
      <c r="S449" s="154">
        <v>0</v>
      </c>
      <c r="T449" s="155">
        <f>$S$449*$H$449</f>
        <v>0</v>
      </c>
      <c r="AR449" s="89" t="s">
        <v>158</v>
      </c>
      <c r="AT449" s="89" t="s">
        <v>154</v>
      </c>
      <c r="AU449" s="89" t="s">
        <v>80</v>
      </c>
      <c r="AY449" s="6" t="s">
        <v>149</v>
      </c>
      <c r="BE449" s="156">
        <f>IF($N$449="základní",$J$449,0)</f>
        <v>0</v>
      </c>
      <c r="BF449" s="156">
        <f>IF($N$449="snížená",$J$449,0)</f>
        <v>0</v>
      </c>
      <c r="BG449" s="156">
        <f>IF($N$449="zákl. přenesená",$J$449,0)</f>
        <v>0</v>
      </c>
      <c r="BH449" s="156">
        <f>IF($N$449="sníž. přenesená",$J$449,0)</f>
        <v>0</v>
      </c>
      <c r="BI449" s="156">
        <f>IF($N$449="nulová",$J$449,0)</f>
        <v>0</v>
      </c>
      <c r="BJ449" s="89" t="s">
        <v>21</v>
      </c>
      <c r="BK449" s="156">
        <f>ROUND($I$449*$H$449,2)</f>
        <v>0</v>
      </c>
      <c r="BL449" s="89" t="s">
        <v>158</v>
      </c>
      <c r="BM449" s="89" t="s">
        <v>1792</v>
      </c>
    </row>
    <row r="450" spans="2:65" s="6" customFormat="1" ht="16.5" customHeight="1" x14ac:dyDescent="0.3">
      <c r="B450" s="23"/>
      <c r="C450" s="24"/>
      <c r="D450" s="157" t="s">
        <v>159</v>
      </c>
      <c r="E450" s="24"/>
      <c r="F450" s="158" t="s">
        <v>1791</v>
      </c>
      <c r="G450" s="24"/>
      <c r="H450" s="24"/>
      <c r="J450" s="24"/>
      <c r="K450" s="24"/>
      <c r="L450" s="43"/>
      <c r="M450" s="56"/>
      <c r="N450" s="24"/>
      <c r="O450" s="24"/>
      <c r="P450" s="24"/>
      <c r="Q450" s="24"/>
      <c r="R450" s="24"/>
      <c r="S450" s="24"/>
      <c r="T450" s="57"/>
      <c r="AT450" s="6" t="s">
        <v>159</v>
      </c>
      <c r="AU450" s="6" t="s">
        <v>80</v>
      </c>
    </row>
    <row r="451" spans="2:65" s="6" customFormat="1" ht="15.75" customHeight="1" x14ac:dyDescent="0.3">
      <c r="B451" s="23"/>
      <c r="C451" s="145" t="s">
        <v>263</v>
      </c>
      <c r="D451" s="145" t="s">
        <v>154</v>
      </c>
      <c r="E451" s="146" t="s">
        <v>1793</v>
      </c>
      <c r="F451" s="147" t="s">
        <v>1794</v>
      </c>
      <c r="G451" s="148" t="s">
        <v>157</v>
      </c>
      <c r="H451" s="149">
        <v>2</v>
      </c>
      <c r="I451" s="150"/>
      <c r="J451" s="151">
        <f>ROUND($I$451*$H$451,2)</f>
        <v>0</v>
      </c>
      <c r="K451" s="147"/>
      <c r="L451" s="43"/>
      <c r="M451" s="152"/>
      <c r="N451" s="153" t="s">
        <v>43</v>
      </c>
      <c r="O451" s="24"/>
      <c r="P451" s="154">
        <f>$O$451*$H$451</f>
        <v>0</v>
      </c>
      <c r="Q451" s="154">
        <v>0</v>
      </c>
      <c r="R451" s="154">
        <f>$Q$451*$H$451</f>
        <v>0</v>
      </c>
      <c r="S451" s="154">
        <v>0</v>
      </c>
      <c r="T451" s="155">
        <f>$S$451*$H$451</f>
        <v>0</v>
      </c>
      <c r="AR451" s="89" t="s">
        <v>158</v>
      </c>
      <c r="AT451" s="89" t="s">
        <v>154</v>
      </c>
      <c r="AU451" s="89" t="s">
        <v>80</v>
      </c>
      <c r="AY451" s="6" t="s">
        <v>149</v>
      </c>
      <c r="BE451" s="156">
        <f>IF($N$451="základní",$J$451,0)</f>
        <v>0</v>
      </c>
      <c r="BF451" s="156">
        <f>IF($N$451="snížená",$J$451,0)</f>
        <v>0</v>
      </c>
      <c r="BG451" s="156">
        <f>IF($N$451="zákl. přenesená",$J$451,0)</f>
        <v>0</v>
      </c>
      <c r="BH451" s="156">
        <f>IF($N$451="sníž. přenesená",$J$451,0)</f>
        <v>0</v>
      </c>
      <c r="BI451" s="156">
        <f>IF($N$451="nulová",$J$451,0)</f>
        <v>0</v>
      </c>
      <c r="BJ451" s="89" t="s">
        <v>21</v>
      </c>
      <c r="BK451" s="156">
        <f>ROUND($I$451*$H$451,2)</f>
        <v>0</v>
      </c>
      <c r="BL451" s="89" t="s">
        <v>158</v>
      </c>
      <c r="BM451" s="89" t="s">
        <v>1795</v>
      </c>
    </row>
    <row r="452" spans="2:65" s="6" customFormat="1" ht="16.5" customHeight="1" x14ac:dyDescent="0.3">
      <c r="B452" s="23"/>
      <c r="C452" s="24"/>
      <c r="D452" s="157" t="s">
        <v>159</v>
      </c>
      <c r="E452" s="24"/>
      <c r="F452" s="158" t="s">
        <v>1794</v>
      </c>
      <c r="G452" s="24"/>
      <c r="H452" s="24"/>
      <c r="J452" s="24"/>
      <c r="K452" s="24"/>
      <c r="L452" s="43"/>
      <c r="M452" s="56"/>
      <c r="N452" s="24"/>
      <c r="O452" s="24"/>
      <c r="P452" s="24"/>
      <c r="Q452" s="24"/>
      <c r="R452" s="24"/>
      <c r="S452" s="24"/>
      <c r="T452" s="57"/>
      <c r="AT452" s="6" t="s">
        <v>159</v>
      </c>
      <c r="AU452" s="6" t="s">
        <v>80</v>
      </c>
    </row>
    <row r="453" spans="2:65" s="6" customFormat="1" ht="15.75" customHeight="1" x14ac:dyDescent="0.3">
      <c r="B453" s="23"/>
      <c r="C453" s="145" t="s">
        <v>267</v>
      </c>
      <c r="D453" s="145" t="s">
        <v>154</v>
      </c>
      <c r="E453" s="146" t="s">
        <v>1796</v>
      </c>
      <c r="F453" s="147" t="s">
        <v>1797</v>
      </c>
      <c r="G453" s="148" t="s">
        <v>157</v>
      </c>
      <c r="H453" s="149">
        <v>1</v>
      </c>
      <c r="I453" s="150"/>
      <c r="J453" s="151">
        <f>ROUND($I$453*$H$453,2)</f>
        <v>0</v>
      </c>
      <c r="K453" s="147"/>
      <c r="L453" s="43"/>
      <c r="M453" s="152"/>
      <c r="N453" s="153" t="s">
        <v>43</v>
      </c>
      <c r="O453" s="24"/>
      <c r="P453" s="154">
        <f>$O$453*$H$453</f>
        <v>0</v>
      </c>
      <c r="Q453" s="154">
        <v>0</v>
      </c>
      <c r="R453" s="154">
        <f>$Q$453*$H$453</f>
        <v>0</v>
      </c>
      <c r="S453" s="154">
        <v>0</v>
      </c>
      <c r="T453" s="155">
        <f>$S$453*$H$453</f>
        <v>0</v>
      </c>
      <c r="AR453" s="89" t="s">
        <v>158</v>
      </c>
      <c r="AT453" s="89" t="s">
        <v>154</v>
      </c>
      <c r="AU453" s="89" t="s">
        <v>80</v>
      </c>
      <c r="AY453" s="6" t="s">
        <v>149</v>
      </c>
      <c r="BE453" s="156">
        <f>IF($N$453="základní",$J$453,0)</f>
        <v>0</v>
      </c>
      <c r="BF453" s="156">
        <f>IF($N$453="snížená",$J$453,0)</f>
        <v>0</v>
      </c>
      <c r="BG453" s="156">
        <f>IF($N$453="zákl. přenesená",$J$453,0)</f>
        <v>0</v>
      </c>
      <c r="BH453" s="156">
        <f>IF($N$453="sníž. přenesená",$J$453,0)</f>
        <v>0</v>
      </c>
      <c r="BI453" s="156">
        <f>IF($N$453="nulová",$J$453,0)</f>
        <v>0</v>
      </c>
      <c r="BJ453" s="89" t="s">
        <v>21</v>
      </c>
      <c r="BK453" s="156">
        <f>ROUND($I$453*$H$453,2)</f>
        <v>0</v>
      </c>
      <c r="BL453" s="89" t="s">
        <v>158</v>
      </c>
      <c r="BM453" s="89" t="s">
        <v>1798</v>
      </c>
    </row>
    <row r="454" spans="2:65" s="6" customFormat="1" ht="16.5" customHeight="1" x14ac:dyDescent="0.3">
      <c r="B454" s="23"/>
      <c r="C454" s="24"/>
      <c r="D454" s="157" t="s">
        <v>159</v>
      </c>
      <c r="E454" s="24"/>
      <c r="F454" s="158" t="s">
        <v>1797</v>
      </c>
      <c r="G454" s="24"/>
      <c r="H454" s="24"/>
      <c r="J454" s="24"/>
      <c r="K454" s="24"/>
      <c r="L454" s="43"/>
      <c r="M454" s="56"/>
      <c r="N454" s="24"/>
      <c r="O454" s="24"/>
      <c r="P454" s="24"/>
      <c r="Q454" s="24"/>
      <c r="R454" s="24"/>
      <c r="S454" s="24"/>
      <c r="T454" s="57"/>
      <c r="AT454" s="6" t="s">
        <v>159</v>
      </c>
      <c r="AU454" s="6" t="s">
        <v>80</v>
      </c>
    </row>
    <row r="455" spans="2:65" s="6" customFormat="1" ht="15.75" customHeight="1" x14ac:dyDescent="0.3">
      <c r="B455" s="23"/>
      <c r="C455" s="145" t="s">
        <v>273</v>
      </c>
      <c r="D455" s="145" t="s">
        <v>154</v>
      </c>
      <c r="E455" s="146" t="s">
        <v>1799</v>
      </c>
      <c r="F455" s="147" t="s">
        <v>1800</v>
      </c>
      <c r="G455" s="148" t="s">
        <v>884</v>
      </c>
      <c r="H455" s="149">
        <v>9</v>
      </c>
      <c r="I455" s="150"/>
      <c r="J455" s="151">
        <f>ROUND($I$455*$H$455,2)</f>
        <v>0</v>
      </c>
      <c r="K455" s="147"/>
      <c r="L455" s="43"/>
      <c r="M455" s="152"/>
      <c r="N455" s="153" t="s">
        <v>43</v>
      </c>
      <c r="O455" s="24"/>
      <c r="P455" s="154">
        <f>$O$455*$H$455</f>
        <v>0</v>
      </c>
      <c r="Q455" s="154">
        <v>0</v>
      </c>
      <c r="R455" s="154">
        <f>$Q$455*$H$455</f>
        <v>0</v>
      </c>
      <c r="S455" s="154">
        <v>0</v>
      </c>
      <c r="T455" s="155">
        <f>$S$455*$H$455</f>
        <v>0</v>
      </c>
      <c r="AR455" s="89" t="s">
        <v>158</v>
      </c>
      <c r="AT455" s="89" t="s">
        <v>154</v>
      </c>
      <c r="AU455" s="89" t="s">
        <v>80</v>
      </c>
      <c r="AY455" s="6" t="s">
        <v>149</v>
      </c>
      <c r="BE455" s="156">
        <f>IF($N$455="základní",$J$455,0)</f>
        <v>0</v>
      </c>
      <c r="BF455" s="156">
        <f>IF($N$455="snížená",$J$455,0)</f>
        <v>0</v>
      </c>
      <c r="BG455" s="156">
        <f>IF($N$455="zákl. přenesená",$J$455,0)</f>
        <v>0</v>
      </c>
      <c r="BH455" s="156">
        <f>IF($N$455="sníž. přenesená",$J$455,0)</f>
        <v>0</v>
      </c>
      <c r="BI455" s="156">
        <f>IF($N$455="nulová",$J$455,0)</f>
        <v>0</v>
      </c>
      <c r="BJ455" s="89" t="s">
        <v>21</v>
      </c>
      <c r="BK455" s="156">
        <f>ROUND($I$455*$H$455,2)</f>
        <v>0</v>
      </c>
      <c r="BL455" s="89" t="s">
        <v>158</v>
      </c>
      <c r="BM455" s="89" t="s">
        <v>1801</v>
      </c>
    </row>
    <row r="456" spans="2:65" s="6" customFormat="1" ht="16.5" customHeight="1" x14ac:dyDescent="0.3">
      <c r="B456" s="23"/>
      <c r="C456" s="24"/>
      <c r="D456" s="157" t="s">
        <v>159</v>
      </c>
      <c r="E456" s="24"/>
      <c r="F456" s="158" t="s">
        <v>1800</v>
      </c>
      <c r="G456" s="24"/>
      <c r="H456" s="24"/>
      <c r="J456" s="24"/>
      <c r="K456" s="24"/>
      <c r="L456" s="43"/>
      <c r="M456" s="56"/>
      <c r="N456" s="24"/>
      <c r="O456" s="24"/>
      <c r="P456" s="24"/>
      <c r="Q456" s="24"/>
      <c r="R456" s="24"/>
      <c r="S456" s="24"/>
      <c r="T456" s="57"/>
      <c r="AT456" s="6" t="s">
        <v>159</v>
      </c>
      <c r="AU456" s="6" t="s">
        <v>80</v>
      </c>
    </row>
    <row r="457" spans="2:65" s="6" customFormat="1" ht="15.75" customHeight="1" x14ac:dyDescent="0.3">
      <c r="B457" s="23"/>
      <c r="C457" s="145" t="s">
        <v>279</v>
      </c>
      <c r="D457" s="145" t="s">
        <v>154</v>
      </c>
      <c r="E457" s="146" t="s">
        <v>1802</v>
      </c>
      <c r="F457" s="147" t="s">
        <v>1803</v>
      </c>
      <c r="G457" s="148" t="s">
        <v>157</v>
      </c>
      <c r="H457" s="149">
        <v>7</v>
      </c>
      <c r="I457" s="150"/>
      <c r="J457" s="151">
        <f>ROUND($I$457*$H$457,2)</f>
        <v>0</v>
      </c>
      <c r="K457" s="147"/>
      <c r="L457" s="43"/>
      <c r="M457" s="152"/>
      <c r="N457" s="153" t="s">
        <v>43</v>
      </c>
      <c r="O457" s="24"/>
      <c r="P457" s="154">
        <f>$O$457*$H$457</f>
        <v>0</v>
      </c>
      <c r="Q457" s="154">
        <v>0</v>
      </c>
      <c r="R457" s="154">
        <f>$Q$457*$H$457</f>
        <v>0</v>
      </c>
      <c r="S457" s="154">
        <v>0</v>
      </c>
      <c r="T457" s="155">
        <f>$S$457*$H$457</f>
        <v>0</v>
      </c>
      <c r="AR457" s="89" t="s">
        <v>158</v>
      </c>
      <c r="AT457" s="89" t="s">
        <v>154</v>
      </c>
      <c r="AU457" s="89" t="s">
        <v>80</v>
      </c>
      <c r="AY457" s="6" t="s">
        <v>149</v>
      </c>
      <c r="BE457" s="156">
        <f>IF($N$457="základní",$J$457,0)</f>
        <v>0</v>
      </c>
      <c r="BF457" s="156">
        <f>IF($N$457="snížená",$J$457,0)</f>
        <v>0</v>
      </c>
      <c r="BG457" s="156">
        <f>IF($N$457="zákl. přenesená",$J$457,0)</f>
        <v>0</v>
      </c>
      <c r="BH457" s="156">
        <f>IF($N$457="sníž. přenesená",$J$457,0)</f>
        <v>0</v>
      </c>
      <c r="BI457" s="156">
        <f>IF($N$457="nulová",$J$457,0)</f>
        <v>0</v>
      </c>
      <c r="BJ457" s="89" t="s">
        <v>21</v>
      </c>
      <c r="BK457" s="156">
        <f>ROUND($I$457*$H$457,2)</f>
        <v>0</v>
      </c>
      <c r="BL457" s="89" t="s">
        <v>158</v>
      </c>
      <c r="BM457" s="89" t="s">
        <v>1804</v>
      </c>
    </row>
    <row r="458" spans="2:65" s="6" customFormat="1" ht="16.5" customHeight="1" x14ac:dyDescent="0.3">
      <c r="B458" s="23"/>
      <c r="C458" s="24"/>
      <c r="D458" s="157" t="s">
        <v>159</v>
      </c>
      <c r="E458" s="24"/>
      <c r="F458" s="158" t="s">
        <v>1803</v>
      </c>
      <c r="G458" s="24"/>
      <c r="H458" s="24"/>
      <c r="J458" s="24"/>
      <c r="K458" s="24"/>
      <c r="L458" s="43"/>
      <c r="M458" s="56"/>
      <c r="N458" s="24"/>
      <c r="O458" s="24"/>
      <c r="P458" s="24"/>
      <c r="Q458" s="24"/>
      <c r="R458" s="24"/>
      <c r="S458" s="24"/>
      <c r="T458" s="57"/>
      <c r="AT458" s="6" t="s">
        <v>159</v>
      </c>
      <c r="AU458" s="6" t="s">
        <v>80</v>
      </c>
    </row>
    <row r="459" spans="2:65" s="6" customFormat="1" ht="15.75" customHeight="1" x14ac:dyDescent="0.3">
      <c r="B459" s="23"/>
      <c r="C459" s="145" t="s">
        <v>283</v>
      </c>
      <c r="D459" s="145" t="s">
        <v>154</v>
      </c>
      <c r="E459" s="146" t="s">
        <v>1805</v>
      </c>
      <c r="F459" s="147" t="s">
        <v>1806</v>
      </c>
      <c r="G459" s="148" t="s">
        <v>157</v>
      </c>
      <c r="H459" s="149">
        <v>1</v>
      </c>
      <c r="I459" s="150"/>
      <c r="J459" s="151">
        <f>ROUND($I$459*$H$459,2)</f>
        <v>0</v>
      </c>
      <c r="K459" s="147"/>
      <c r="L459" s="43"/>
      <c r="M459" s="152"/>
      <c r="N459" s="153" t="s">
        <v>43</v>
      </c>
      <c r="O459" s="24"/>
      <c r="P459" s="154">
        <f>$O$459*$H$459</f>
        <v>0</v>
      </c>
      <c r="Q459" s="154">
        <v>0</v>
      </c>
      <c r="R459" s="154">
        <f>$Q$459*$H$459</f>
        <v>0</v>
      </c>
      <c r="S459" s="154">
        <v>0</v>
      </c>
      <c r="T459" s="155">
        <f>$S$459*$H$459</f>
        <v>0</v>
      </c>
      <c r="AR459" s="89" t="s">
        <v>158</v>
      </c>
      <c r="AT459" s="89" t="s">
        <v>154</v>
      </c>
      <c r="AU459" s="89" t="s">
        <v>80</v>
      </c>
      <c r="AY459" s="6" t="s">
        <v>149</v>
      </c>
      <c r="BE459" s="156">
        <f>IF($N$459="základní",$J$459,0)</f>
        <v>0</v>
      </c>
      <c r="BF459" s="156">
        <f>IF($N$459="snížená",$J$459,0)</f>
        <v>0</v>
      </c>
      <c r="BG459" s="156">
        <f>IF($N$459="zákl. přenesená",$J$459,0)</f>
        <v>0</v>
      </c>
      <c r="BH459" s="156">
        <f>IF($N$459="sníž. přenesená",$J$459,0)</f>
        <v>0</v>
      </c>
      <c r="BI459" s="156">
        <f>IF($N$459="nulová",$J$459,0)</f>
        <v>0</v>
      </c>
      <c r="BJ459" s="89" t="s">
        <v>21</v>
      </c>
      <c r="BK459" s="156">
        <f>ROUND($I$459*$H$459,2)</f>
        <v>0</v>
      </c>
      <c r="BL459" s="89" t="s">
        <v>158</v>
      </c>
      <c r="BM459" s="89" t="s">
        <v>1807</v>
      </c>
    </row>
    <row r="460" spans="2:65" s="6" customFormat="1" ht="16.5" customHeight="1" x14ac:dyDescent="0.3">
      <c r="B460" s="23"/>
      <c r="C460" s="24"/>
      <c r="D460" s="157" t="s">
        <v>159</v>
      </c>
      <c r="E460" s="24"/>
      <c r="F460" s="158" t="s">
        <v>1806</v>
      </c>
      <c r="G460" s="24"/>
      <c r="H460" s="24"/>
      <c r="J460" s="24"/>
      <c r="K460" s="24"/>
      <c r="L460" s="43"/>
      <c r="M460" s="56"/>
      <c r="N460" s="24"/>
      <c r="O460" s="24"/>
      <c r="P460" s="24"/>
      <c r="Q460" s="24"/>
      <c r="R460" s="24"/>
      <c r="S460" s="24"/>
      <c r="T460" s="57"/>
      <c r="AT460" s="6" t="s">
        <v>159</v>
      </c>
      <c r="AU460" s="6" t="s">
        <v>80</v>
      </c>
    </row>
    <row r="461" spans="2:65" s="6" customFormat="1" ht="15.75" customHeight="1" x14ac:dyDescent="0.3">
      <c r="B461" s="23"/>
      <c r="C461" s="145" t="s">
        <v>287</v>
      </c>
      <c r="D461" s="145" t="s">
        <v>154</v>
      </c>
      <c r="E461" s="146" t="s">
        <v>1808</v>
      </c>
      <c r="F461" s="147" t="s">
        <v>1809</v>
      </c>
      <c r="G461" s="148" t="s">
        <v>157</v>
      </c>
      <c r="H461" s="149">
        <v>1</v>
      </c>
      <c r="I461" s="150"/>
      <c r="J461" s="151">
        <f>ROUND($I$461*$H$461,2)</f>
        <v>0</v>
      </c>
      <c r="K461" s="147"/>
      <c r="L461" s="43"/>
      <c r="M461" s="152"/>
      <c r="N461" s="153" t="s">
        <v>43</v>
      </c>
      <c r="O461" s="24"/>
      <c r="P461" s="154">
        <f>$O$461*$H$461</f>
        <v>0</v>
      </c>
      <c r="Q461" s="154">
        <v>0</v>
      </c>
      <c r="R461" s="154">
        <f>$Q$461*$H$461</f>
        <v>0</v>
      </c>
      <c r="S461" s="154">
        <v>0</v>
      </c>
      <c r="T461" s="155">
        <f>$S$461*$H$461</f>
        <v>0</v>
      </c>
      <c r="AR461" s="89" t="s">
        <v>158</v>
      </c>
      <c r="AT461" s="89" t="s">
        <v>154</v>
      </c>
      <c r="AU461" s="89" t="s">
        <v>80</v>
      </c>
      <c r="AY461" s="6" t="s">
        <v>149</v>
      </c>
      <c r="BE461" s="156">
        <f>IF($N$461="základní",$J$461,0)</f>
        <v>0</v>
      </c>
      <c r="BF461" s="156">
        <f>IF($N$461="snížená",$J$461,0)</f>
        <v>0</v>
      </c>
      <c r="BG461" s="156">
        <f>IF($N$461="zákl. přenesená",$J$461,0)</f>
        <v>0</v>
      </c>
      <c r="BH461" s="156">
        <f>IF($N$461="sníž. přenesená",$J$461,0)</f>
        <v>0</v>
      </c>
      <c r="BI461" s="156">
        <f>IF($N$461="nulová",$J$461,0)</f>
        <v>0</v>
      </c>
      <c r="BJ461" s="89" t="s">
        <v>21</v>
      </c>
      <c r="BK461" s="156">
        <f>ROUND($I$461*$H$461,2)</f>
        <v>0</v>
      </c>
      <c r="BL461" s="89" t="s">
        <v>158</v>
      </c>
      <c r="BM461" s="89" t="s">
        <v>1810</v>
      </c>
    </row>
    <row r="462" spans="2:65" s="6" customFormat="1" ht="16.5" customHeight="1" x14ac:dyDescent="0.3">
      <c r="B462" s="23"/>
      <c r="C462" s="24"/>
      <c r="D462" s="157" t="s">
        <v>159</v>
      </c>
      <c r="E462" s="24"/>
      <c r="F462" s="158" t="s">
        <v>1809</v>
      </c>
      <c r="G462" s="24"/>
      <c r="H462" s="24"/>
      <c r="J462" s="24"/>
      <c r="K462" s="24"/>
      <c r="L462" s="43"/>
      <c r="M462" s="56"/>
      <c r="N462" s="24"/>
      <c r="O462" s="24"/>
      <c r="P462" s="24"/>
      <c r="Q462" s="24"/>
      <c r="R462" s="24"/>
      <c r="S462" s="24"/>
      <c r="T462" s="57"/>
      <c r="AT462" s="6" t="s">
        <v>159</v>
      </c>
      <c r="AU462" s="6" t="s">
        <v>80</v>
      </c>
    </row>
    <row r="463" spans="2:65" s="6" customFormat="1" ht="15.75" customHeight="1" x14ac:dyDescent="0.3">
      <c r="B463" s="23"/>
      <c r="C463" s="145" t="s">
        <v>290</v>
      </c>
      <c r="D463" s="145" t="s">
        <v>154</v>
      </c>
      <c r="E463" s="146" t="s">
        <v>1811</v>
      </c>
      <c r="F463" s="147" t="s">
        <v>1812</v>
      </c>
      <c r="G463" s="148" t="s">
        <v>884</v>
      </c>
      <c r="H463" s="149">
        <v>3</v>
      </c>
      <c r="I463" s="150"/>
      <c r="J463" s="151">
        <f>ROUND($I$463*$H$463,2)</f>
        <v>0</v>
      </c>
      <c r="K463" s="147"/>
      <c r="L463" s="43"/>
      <c r="M463" s="152"/>
      <c r="N463" s="153" t="s">
        <v>43</v>
      </c>
      <c r="O463" s="24"/>
      <c r="P463" s="154">
        <f>$O$463*$H$463</f>
        <v>0</v>
      </c>
      <c r="Q463" s="154">
        <v>0</v>
      </c>
      <c r="R463" s="154">
        <f>$Q$463*$H$463</f>
        <v>0</v>
      </c>
      <c r="S463" s="154">
        <v>0</v>
      </c>
      <c r="T463" s="155">
        <f>$S$463*$H$463</f>
        <v>0</v>
      </c>
      <c r="AR463" s="89" t="s">
        <v>158</v>
      </c>
      <c r="AT463" s="89" t="s">
        <v>154</v>
      </c>
      <c r="AU463" s="89" t="s">
        <v>80</v>
      </c>
      <c r="AY463" s="6" t="s">
        <v>149</v>
      </c>
      <c r="BE463" s="156">
        <f>IF($N$463="základní",$J$463,0)</f>
        <v>0</v>
      </c>
      <c r="BF463" s="156">
        <f>IF($N$463="snížená",$J$463,0)</f>
        <v>0</v>
      </c>
      <c r="BG463" s="156">
        <f>IF($N$463="zákl. přenesená",$J$463,0)</f>
        <v>0</v>
      </c>
      <c r="BH463" s="156">
        <f>IF($N$463="sníž. přenesená",$J$463,0)</f>
        <v>0</v>
      </c>
      <c r="BI463" s="156">
        <f>IF($N$463="nulová",$J$463,0)</f>
        <v>0</v>
      </c>
      <c r="BJ463" s="89" t="s">
        <v>21</v>
      </c>
      <c r="BK463" s="156">
        <f>ROUND($I$463*$H$463,2)</f>
        <v>0</v>
      </c>
      <c r="BL463" s="89" t="s">
        <v>158</v>
      </c>
      <c r="BM463" s="89" t="s">
        <v>1813</v>
      </c>
    </row>
    <row r="464" spans="2:65" s="6" customFormat="1" ht="16.5" customHeight="1" x14ac:dyDescent="0.3">
      <c r="B464" s="23"/>
      <c r="C464" s="24"/>
      <c r="D464" s="157" t="s">
        <v>159</v>
      </c>
      <c r="E464" s="24"/>
      <c r="F464" s="158" t="s">
        <v>1812</v>
      </c>
      <c r="G464" s="24"/>
      <c r="H464" s="24"/>
      <c r="J464" s="24"/>
      <c r="K464" s="24"/>
      <c r="L464" s="43"/>
      <c r="M464" s="56"/>
      <c r="N464" s="24"/>
      <c r="O464" s="24"/>
      <c r="P464" s="24"/>
      <c r="Q464" s="24"/>
      <c r="R464" s="24"/>
      <c r="S464" s="24"/>
      <c r="T464" s="57"/>
      <c r="AT464" s="6" t="s">
        <v>159</v>
      </c>
      <c r="AU464" s="6" t="s">
        <v>80</v>
      </c>
    </row>
    <row r="465" spans="2:65" s="6" customFormat="1" ht="15.75" customHeight="1" x14ac:dyDescent="0.3">
      <c r="B465" s="23"/>
      <c r="C465" s="145" t="s">
        <v>293</v>
      </c>
      <c r="D465" s="145" t="s">
        <v>154</v>
      </c>
      <c r="E465" s="146" t="s">
        <v>1814</v>
      </c>
      <c r="F465" s="147" t="s">
        <v>1815</v>
      </c>
      <c r="G465" s="148" t="s">
        <v>157</v>
      </c>
      <c r="H465" s="149">
        <v>1</v>
      </c>
      <c r="I465" s="150"/>
      <c r="J465" s="151">
        <f>ROUND($I$465*$H$465,2)</f>
        <v>0</v>
      </c>
      <c r="K465" s="147"/>
      <c r="L465" s="43"/>
      <c r="M465" s="152"/>
      <c r="N465" s="153" t="s">
        <v>43</v>
      </c>
      <c r="O465" s="24"/>
      <c r="P465" s="154">
        <f>$O$465*$H$465</f>
        <v>0</v>
      </c>
      <c r="Q465" s="154">
        <v>0</v>
      </c>
      <c r="R465" s="154">
        <f>$Q$465*$H$465</f>
        <v>0</v>
      </c>
      <c r="S465" s="154">
        <v>0</v>
      </c>
      <c r="T465" s="155">
        <f>$S$465*$H$465</f>
        <v>0</v>
      </c>
      <c r="AR465" s="89" t="s">
        <v>158</v>
      </c>
      <c r="AT465" s="89" t="s">
        <v>154</v>
      </c>
      <c r="AU465" s="89" t="s">
        <v>80</v>
      </c>
      <c r="AY465" s="6" t="s">
        <v>149</v>
      </c>
      <c r="BE465" s="156">
        <f>IF($N$465="základní",$J$465,0)</f>
        <v>0</v>
      </c>
      <c r="BF465" s="156">
        <f>IF($N$465="snížená",$J$465,0)</f>
        <v>0</v>
      </c>
      <c r="BG465" s="156">
        <f>IF($N$465="zákl. přenesená",$J$465,0)</f>
        <v>0</v>
      </c>
      <c r="BH465" s="156">
        <f>IF($N$465="sníž. přenesená",$J$465,0)</f>
        <v>0</v>
      </c>
      <c r="BI465" s="156">
        <f>IF($N$465="nulová",$J$465,0)</f>
        <v>0</v>
      </c>
      <c r="BJ465" s="89" t="s">
        <v>21</v>
      </c>
      <c r="BK465" s="156">
        <f>ROUND($I$465*$H$465,2)</f>
        <v>0</v>
      </c>
      <c r="BL465" s="89" t="s">
        <v>158</v>
      </c>
      <c r="BM465" s="89" t="s">
        <v>1816</v>
      </c>
    </row>
    <row r="466" spans="2:65" s="6" customFormat="1" ht="16.5" customHeight="1" x14ac:dyDescent="0.3">
      <c r="B466" s="23"/>
      <c r="C466" s="24"/>
      <c r="D466" s="157" t="s">
        <v>159</v>
      </c>
      <c r="E466" s="24"/>
      <c r="F466" s="158" t="s">
        <v>1815</v>
      </c>
      <c r="G466" s="24"/>
      <c r="H466" s="24"/>
      <c r="J466" s="24"/>
      <c r="K466" s="24"/>
      <c r="L466" s="43"/>
      <c r="M466" s="56"/>
      <c r="N466" s="24"/>
      <c r="O466" s="24"/>
      <c r="P466" s="24"/>
      <c r="Q466" s="24"/>
      <c r="R466" s="24"/>
      <c r="S466" s="24"/>
      <c r="T466" s="57"/>
      <c r="AT466" s="6" t="s">
        <v>159</v>
      </c>
      <c r="AU466" s="6" t="s">
        <v>80</v>
      </c>
    </row>
    <row r="467" spans="2:65" s="6" customFormat="1" ht="15.75" customHeight="1" x14ac:dyDescent="0.3">
      <c r="B467" s="23"/>
      <c r="C467" s="145" t="s">
        <v>297</v>
      </c>
      <c r="D467" s="145" t="s">
        <v>154</v>
      </c>
      <c r="E467" s="146" t="s">
        <v>1817</v>
      </c>
      <c r="F467" s="147" t="s">
        <v>1818</v>
      </c>
      <c r="G467" s="148" t="s">
        <v>884</v>
      </c>
      <c r="H467" s="149">
        <v>1</v>
      </c>
      <c r="I467" s="150"/>
      <c r="J467" s="151">
        <f>ROUND($I$467*$H$467,2)</f>
        <v>0</v>
      </c>
      <c r="K467" s="147"/>
      <c r="L467" s="43"/>
      <c r="M467" s="152"/>
      <c r="N467" s="153" t="s">
        <v>43</v>
      </c>
      <c r="O467" s="24"/>
      <c r="P467" s="154">
        <f>$O$467*$H$467</f>
        <v>0</v>
      </c>
      <c r="Q467" s="154">
        <v>0</v>
      </c>
      <c r="R467" s="154">
        <f>$Q$467*$H$467</f>
        <v>0</v>
      </c>
      <c r="S467" s="154">
        <v>0</v>
      </c>
      <c r="T467" s="155">
        <f>$S$467*$H$467</f>
        <v>0</v>
      </c>
      <c r="AR467" s="89" t="s">
        <v>158</v>
      </c>
      <c r="AT467" s="89" t="s">
        <v>154</v>
      </c>
      <c r="AU467" s="89" t="s">
        <v>80</v>
      </c>
      <c r="AY467" s="6" t="s">
        <v>149</v>
      </c>
      <c r="BE467" s="156">
        <f>IF($N$467="základní",$J$467,0)</f>
        <v>0</v>
      </c>
      <c r="BF467" s="156">
        <f>IF($N$467="snížená",$J$467,0)</f>
        <v>0</v>
      </c>
      <c r="BG467" s="156">
        <f>IF($N$467="zákl. přenesená",$J$467,0)</f>
        <v>0</v>
      </c>
      <c r="BH467" s="156">
        <f>IF($N$467="sníž. přenesená",$J$467,0)</f>
        <v>0</v>
      </c>
      <c r="BI467" s="156">
        <f>IF($N$467="nulová",$J$467,0)</f>
        <v>0</v>
      </c>
      <c r="BJ467" s="89" t="s">
        <v>21</v>
      </c>
      <c r="BK467" s="156">
        <f>ROUND($I$467*$H$467,2)</f>
        <v>0</v>
      </c>
      <c r="BL467" s="89" t="s">
        <v>158</v>
      </c>
      <c r="BM467" s="89" t="s">
        <v>1819</v>
      </c>
    </row>
    <row r="468" spans="2:65" s="6" customFormat="1" ht="16.5" customHeight="1" x14ac:dyDescent="0.3">
      <c r="B468" s="23"/>
      <c r="C468" s="24"/>
      <c r="D468" s="157" t="s">
        <v>159</v>
      </c>
      <c r="E468" s="24"/>
      <c r="F468" s="158" t="s">
        <v>1818</v>
      </c>
      <c r="G468" s="24"/>
      <c r="H468" s="24"/>
      <c r="J468" s="24"/>
      <c r="K468" s="24"/>
      <c r="L468" s="43"/>
      <c r="M468" s="56"/>
      <c r="N468" s="24"/>
      <c r="O468" s="24"/>
      <c r="P468" s="24"/>
      <c r="Q468" s="24"/>
      <c r="R468" s="24"/>
      <c r="S468" s="24"/>
      <c r="T468" s="57"/>
      <c r="AT468" s="6" t="s">
        <v>159</v>
      </c>
      <c r="AU468" s="6" t="s">
        <v>80</v>
      </c>
    </row>
    <row r="469" spans="2:65" s="6" customFormat="1" ht="15.75" customHeight="1" x14ac:dyDescent="0.3">
      <c r="B469" s="23"/>
      <c r="C469" s="145" t="s">
        <v>301</v>
      </c>
      <c r="D469" s="145" t="s">
        <v>154</v>
      </c>
      <c r="E469" s="146" t="s">
        <v>1820</v>
      </c>
      <c r="F469" s="147" t="s">
        <v>1821</v>
      </c>
      <c r="G469" s="148" t="s">
        <v>157</v>
      </c>
      <c r="H469" s="149">
        <v>1</v>
      </c>
      <c r="I469" s="150"/>
      <c r="J469" s="151">
        <f>ROUND($I$469*$H$469,2)</f>
        <v>0</v>
      </c>
      <c r="K469" s="147"/>
      <c r="L469" s="43"/>
      <c r="M469" s="152"/>
      <c r="N469" s="153" t="s">
        <v>43</v>
      </c>
      <c r="O469" s="24"/>
      <c r="P469" s="154">
        <f>$O$469*$H$469</f>
        <v>0</v>
      </c>
      <c r="Q469" s="154">
        <v>0</v>
      </c>
      <c r="R469" s="154">
        <f>$Q$469*$H$469</f>
        <v>0</v>
      </c>
      <c r="S469" s="154">
        <v>0</v>
      </c>
      <c r="T469" s="155">
        <f>$S$469*$H$469</f>
        <v>0</v>
      </c>
      <c r="AR469" s="89" t="s">
        <v>158</v>
      </c>
      <c r="AT469" s="89" t="s">
        <v>154</v>
      </c>
      <c r="AU469" s="89" t="s">
        <v>80</v>
      </c>
      <c r="AY469" s="6" t="s">
        <v>149</v>
      </c>
      <c r="BE469" s="156">
        <f>IF($N$469="základní",$J$469,0)</f>
        <v>0</v>
      </c>
      <c r="BF469" s="156">
        <f>IF($N$469="snížená",$J$469,0)</f>
        <v>0</v>
      </c>
      <c r="BG469" s="156">
        <f>IF($N$469="zákl. přenesená",$J$469,0)</f>
        <v>0</v>
      </c>
      <c r="BH469" s="156">
        <f>IF($N$469="sníž. přenesená",$J$469,0)</f>
        <v>0</v>
      </c>
      <c r="BI469" s="156">
        <f>IF($N$469="nulová",$J$469,0)</f>
        <v>0</v>
      </c>
      <c r="BJ469" s="89" t="s">
        <v>21</v>
      </c>
      <c r="BK469" s="156">
        <f>ROUND($I$469*$H$469,2)</f>
        <v>0</v>
      </c>
      <c r="BL469" s="89" t="s">
        <v>158</v>
      </c>
      <c r="BM469" s="89" t="s">
        <v>1822</v>
      </c>
    </row>
    <row r="470" spans="2:65" s="6" customFormat="1" ht="16.5" customHeight="1" x14ac:dyDescent="0.3">
      <c r="B470" s="23"/>
      <c r="C470" s="24"/>
      <c r="D470" s="157" t="s">
        <v>159</v>
      </c>
      <c r="E470" s="24"/>
      <c r="F470" s="158" t="s">
        <v>1821</v>
      </c>
      <c r="G470" s="24"/>
      <c r="H470" s="24"/>
      <c r="J470" s="24"/>
      <c r="K470" s="24"/>
      <c r="L470" s="43"/>
      <c r="M470" s="56"/>
      <c r="N470" s="24"/>
      <c r="O470" s="24"/>
      <c r="P470" s="24"/>
      <c r="Q470" s="24"/>
      <c r="R470" s="24"/>
      <c r="S470" s="24"/>
      <c r="T470" s="57"/>
      <c r="AT470" s="6" t="s">
        <v>159</v>
      </c>
      <c r="AU470" s="6" t="s">
        <v>80</v>
      </c>
    </row>
    <row r="471" spans="2:65" s="6" customFormat="1" ht="15.75" customHeight="1" x14ac:dyDescent="0.3">
      <c r="B471" s="23"/>
      <c r="C471" s="145" t="s">
        <v>304</v>
      </c>
      <c r="D471" s="145" t="s">
        <v>154</v>
      </c>
      <c r="E471" s="146" t="s">
        <v>1430</v>
      </c>
      <c r="F471" s="147" t="s">
        <v>1431</v>
      </c>
      <c r="G471" s="148" t="s">
        <v>157</v>
      </c>
      <c r="H471" s="149">
        <v>12</v>
      </c>
      <c r="I471" s="150"/>
      <c r="J471" s="151">
        <f>ROUND($I$471*$H$471,2)</f>
        <v>0</v>
      </c>
      <c r="K471" s="147"/>
      <c r="L471" s="43"/>
      <c r="M471" s="152"/>
      <c r="N471" s="153" t="s">
        <v>43</v>
      </c>
      <c r="O471" s="24"/>
      <c r="P471" s="154">
        <f>$O$471*$H$471</f>
        <v>0</v>
      </c>
      <c r="Q471" s="154">
        <v>0</v>
      </c>
      <c r="R471" s="154">
        <f>$Q$471*$H$471</f>
        <v>0</v>
      </c>
      <c r="S471" s="154">
        <v>0</v>
      </c>
      <c r="T471" s="155">
        <f>$S$471*$H$471</f>
        <v>0</v>
      </c>
      <c r="AR471" s="89" t="s">
        <v>158</v>
      </c>
      <c r="AT471" s="89" t="s">
        <v>154</v>
      </c>
      <c r="AU471" s="89" t="s">
        <v>80</v>
      </c>
      <c r="AY471" s="6" t="s">
        <v>149</v>
      </c>
      <c r="BE471" s="156">
        <f>IF($N$471="základní",$J$471,0)</f>
        <v>0</v>
      </c>
      <c r="BF471" s="156">
        <f>IF($N$471="snížená",$J$471,0)</f>
        <v>0</v>
      </c>
      <c r="BG471" s="156">
        <f>IF($N$471="zákl. přenesená",$J$471,0)</f>
        <v>0</v>
      </c>
      <c r="BH471" s="156">
        <f>IF($N$471="sníž. přenesená",$J$471,0)</f>
        <v>0</v>
      </c>
      <c r="BI471" s="156">
        <f>IF($N$471="nulová",$J$471,0)</f>
        <v>0</v>
      </c>
      <c r="BJ471" s="89" t="s">
        <v>21</v>
      </c>
      <c r="BK471" s="156">
        <f>ROUND($I$471*$H$471,2)</f>
        <v>0</v>
      </c>
      <c r="BL471" s="89" t="s">
        <v>158</v>
      </c>
      <c r="BM471" s="89" t="s">
        <v>1823</v>
      </c>
    </row>
    <row r="472" spans="2:65" s="6" customFormat="1" ht="16.5" customHeight="1" x14ac:dyDescent="0.3">
      <c r="B472" s="23"/>
      <c r="C472" s="24"/>
      <c r="D472" s="157" t="s">
        <v>159</v>
      </c>
      <c r="E472" s="24"/>
      <c r="F472" s="158" t="s">
        <v>1431</v>
      </c>
      <c r="G472" s="24"/>
      <c r="H472" s="24"/>
      <c r="J472" s="24"/>
      <c r="K472" s="24"/>
      <c r="L472" s="43"/>
      <c r="M472" s="56"/>
      <c r="N472" s="24"/>
      <c r="O472" s="24"/>
      <c r="P472" s="24"/>
      <c r="Q472" s="24"/>
      <c r="R472" s="24"/>
      <c r="S472" s="24"/>
      <c r="T472" s="57"/>
      <c r="AT472" s="6" t="s">
        <v>159</v>
      </c>
      <c r="AU472" s="6" t="s">
        <v>80</v>
      </c>
    </row>
    <row r="473" spans="2:65" s="6" customFormat="1" ht="26.25" customHeight="1" x14ac:dyDescent="0.3">
      <c r="B473" s="23"/>
      <c r="C473" s="145" t="s">
        <v>307</v>
      </c>
      <c r="D473" s="145" t="s">
        <v>154</v>
      </c>
      <c r="E473" s="146" t="s">
        <v>1432</v>
      </c>
      <c r="F473" s="147" t="s">
        <v>1433</v>
      </c>
      <c r="G473" s="148" t="s">
        <v>157</v>
      </c>
      <c r="H473" s="149">
        <v>12</v>
      </c>
      <c r="I473" s="150"/>
      <c r="J473" s="151">
        <f>ROUND($I$473*$H$473,2)</f>
        <v>0</v>
      </c>
      <c r="K473" s="147"/>
      <c r="L473" s="43"/>
      <c r="M473" s="152"/>
      <c r="N473" s="153" t="s">
        <v>43</v>
      </c>
      <c r="O473" s="24"/>
      <c r="P473" s="154">
        <f>$O$473*$H$473</f>
        <v>0</v>
      </c>
      <c r="Q473" s="154">
        <v>0</v>
      </c>
      <c r="R473" s="154">
        <f>$Q$473*$H$473</f>
        <v>0</v>
      </c>
      <c r="S473" s="154">
        <v>0</v>
      </c>
      <c r="T473" s="155">
        <f>$S$473*$H$473</f>
        <v>0</v>
      </c>
      <c r="AR473" s="89" t="s">
        <v>158</v>
      </c>
      <c r="AT473" s="89" t="s">
        <v>154</v>
      </c>
      <c r="AU473" s="89" t="s">
        <v>80</v>
      </c>
      <c r="AY473" s="6" t="s">
        <v>149</v>
      </c>
      <c r="BE473" s="156">
        <f>IF($N$473="základní",$J$473,0)</f>
        <v>0</v>
      </c>
      <c r="BF473" s="156">
        <f>IF($N$473="snížená",$J$473,0)</f>
        <v>0</v>
      </c>
      <c r="BG473" s="156">
        <f>IF($N$473="zákl. přenesená",$J$473,0)</f>
        <v>0</v>
      </c>
      <c r="BH473" s="156">
        <f>IF($N$473="sníž. přenesená",$J$473,0)</f>
        <v>0</v>
      </c>
      <c r="BI473" s="156">
        <f>IF($N$473="nulová",$J$473,0)</f>
        <v>0</v>
      </c>
      <c r="BJ473" s="89" t="s">
        <v>21</v>
      </c>
      <c r="BK473" s="156">
        <f>ROUND($I$473*$H$473,2)</f>
        <v>0</v>
      </c>
      <c r="BL473" s="89" t="s">
        <v>158</v>
      </c>
      <c r="BM473" s="89" t="s">
        <v>1824</v>
      </c>
    </row>
    <row r="474" spans="2:65" s="6" customFormat="1" ht="16.5" customHeight="1" x14ac:dyDescent="0.3">
      <c r="B474" s="23"/>
      <c r="C474" s="24"/>
      <c r="D474" s="157" t="s">
        <v>159</v>
      </c>
      <c r="E474" s="24"/>
      <c r="F474" s="158" t="s">
        <v>1433</v>
      </c>
      <c r="G474" s="24"/>
      <c r="H474" s="24"/>
      <c r="J474" s="24"/>
      <c r="K474" s="24"/>
      <c r="L474" s="43"/>
      <c r="M474" s="56"/>
      <c r="N474" s="24"/>
      <c r="O474" s="24"/>
      <c r="P474" s="24"/>
      <c r="Q474" s="24"/>
      <c r="R474" s="24"/>
      <c r="S474" s="24"/>
      <c r="T474" s="57"/>
      <c r="AT474" s="6" t="s">
        <v>159</v>
      </c>
      <c r="AU474" s="6" t="s">
        <v>80</v>
      </c>
    </row>
    <row r="475" spans="2:65" s="6" customFormat="1" ht="15.75" customHeight="1" x14ac:dyDescent="0.3">
      <c r="B475" s="23"/>
      <c r="C475" s="145" t="s">
        <v>310</v>
      </c>
      <c r="D475" s="145" t="s">
        <v>154</v>
      </c>
      <c r="E475" s="146" t="s">
        <v>1435</v>
      </c>
      <c r="F475" s="147" t="s">
        <v>1436</v>
      </c>
      <c r="G475" s="148" t="s">
        <v>157</v>
      </c>
      <c r="H475" s="149">
        <v>23</v>
      </c>
      <c r="I475" s="150"/>
      <c r="J475" s="151">
        <f>ROUND($I$475*$H$475,2)</f>
        <v>0</v>
      </c>
      <c r="K475" s="147"/>
      <c r="L475" s="43"/>
      <c r="M475" s="152"/>
      <c r="N475" s="153" t="s">
        <v>43</v>
      </c>
      <c r="O475" s="24"/>
      <c r="P475" s="154">
        <f>$O$475*$H$475</f>
        <v>0</v>
      </c>
      <c r="Q475" s="154">
        <v>0</v>
      </c>
      <c r="R475" s="154">
        <f>$Q$475*$H$475</f>
        <v>0</v>
      </c>
      <c r="S475" s="154">
        <v>0</v>
      </c>
      <c r="T475" s="155">
        <f>$S$475*$H$475</f>
        <v>0</v>
      </c>
      <c r="AR475" s="89" t="s">
        <v>158</v>
      </c>
      <c r="AT475" s="89" t="s">
        <v>154</v>
      </c>
      <c r="AU475" s="89" t="s">
        <v>80</v>
      </c>
      <c r="AY475" s="6" t="s">
        <v>149</v>
      </c>
      <c r="BE475" s="156">
        <f>IF($N$475="základní",$J$475,0)</f>
        <v>0</v>
      </c>
      <c r="BF475" s="156">
        <f>IF($N$475="snížená",$J$475,0)</f>
        <v>0</v>
      </c>
      <c r="BG475" s="156">
        <f>IF($N$475="zákl. přenesená",$J$475,0)</f>
        <v>0</v>
      </c>
      <c r="BH475" s="156">
        <f>IF($N$475="sníž. přenesená",$J$475,0)</f>
        <v>0</v>
      </c>
      <c r="BI475" s="156">
        <f>IF($N$475="nulová",$J$475,0)</f>
        <v>0</v>
      </c>
      <c r="BJ475" s="89" t="s">
        <v>21</v>
      </c>
      <c r="BK475" s="156">
        <f>ROUND($I$475*$H$475,2)</f>
        <v>0</v>
      </c>
      <c r="BL475" s="89" t="s">
        <v>158</v>
      </c>
      <c r="BM475" s="89" t="s">
        <v>1825</v>
      </c>
    </row>
    <row r="476" spans="2:65" s="6" customFormat="1" ht="16.5" customHeight="1" x14ac:dyDescent="0.3">
      <c r="B476" s="23"/>
      <c r="C476" s="24"/>
      <c r="D476" s="157" t="s">
        <v>159</v>
      </c>
      <c r="E476" s="24"/>
      <c r="F476" s="158" t="s">
        <v>1436</v>
      </c>
      <c r="G476" s="24"/>
      <c r="H476" s="24"/>
      <c r="J476" s="24"/>
      <c r="K476" s="24"/>
      <c r="L476" s="43"/>
      <c r="M476" s="56"/>
      <c r="N476" s="24"/>
      <c r="O476" s="24"/>
      <c r="P476" s="24"/>
      <c r="Q476" s="24"/>
      <c r="R476" s="24"/>
      <c r="S476" s="24"/>
      <c r="T476" s="57"/>
      <c r="AT476" s="6" t="s">
        <v>159</v>
      </c>
      <c r="AU476" s="6" t="s">
        <v>80</v>
      </c>
    </row>
    <row r="477" spans="2:65" s="6" customFormat="1" ht="26.25" customHeight="1" x14ac:dyDescent="0.3">
      <c r="B477" s="23"/>
      <c r="C477" s="145" t="s">
        <v>315</v>
      </c>
      <c r="D477" s="145" t="s">
        <v>154</v>
      </c>
      <c r="E477" s="146" t="s">
        <v>1437</v>
      </c>
      <c r="F477" s="147" t="s">
        <v>1438</v>
      </c>
      <c r="G477" s="148" t="s">
        <v>157</v>
      </c>
      <c r="H477" s="149">
        <v>23</v>
      </c>
      <c r="I477" s="150"/>
      <c r="J477" s="151">
        <f>ROUND($I$477*$H$477,2)</f>
        <v>0</v>
      </c>
      <c r="K477" s="147"/>
      <c r="L477" s="43"/>
      <c r="M477" s="152"/>
      <c r="N477" s="153" t="s">
        <v>43</v>
      </c>
      <c r="O477" s="24"/>
      <c r="P477" s="154">
        <f>$O$477*$H$477</f>
        <v>0</v>
      </c>
      <c r="Q477" s="154">
        <v>0</v>
      </c>
      <c r="R477" s="154">
        <f>$Q$477*$H$477</f>
        <v>0</v>
      </c>
      <c r="S477" s="154">
        <v>0</v>
      </c>
      <c r="T477" s="155">
        <f>$S$477*$H$477</f>
        <v>0</v>
      </c>
      <c r="AR477" s="89" t="s">
        <v>158</v>
      </c>
      <c r="AT477" s="89" t="s">
        <v>154</v>
      </c>
      <c r="AU477" s="89" t="s">
        <v>80</v>
      </c>
      <c r="AY477" s="6" t="s">
        <v>149</v>
      </c>
      <c r="BE477" s="156">
        <f>IF($N$477="základní",$J$477,0)</f>
        <v>0</v>
      </c>
      <c r="BF477" s="156">
        <f>IF($N$477="snížená",$J$477,0)</f>
        <v>0</v>
      </c>
      <c r="BG477" s="156">
        <f>IF($N$477="zákl. přenesená",$J$477,0)</f>
        <v>0</v>
      </c>
      <c r="BH477" s="156">
        <f>IF($N$477="sníž. přenesená",$J$477,0)</f>
        <v>0</v>
      </c>
      <c r="BI477" s="156">
        <f>IF($N$477="nulová",$J$477,0)</f>
        <v>0</v>
      </c>
      <c r="BJ477" s="89" t="s">
        <v>21</v>
      </c>
      <c r="BK477" s="156">
        <f>ROUND($I$477*$H$477,2)</f>
        <v>0</v>
      </c>
      <c r="BL477" s="89" t="s">
        <v>158</v>
      </c>
      <c r="BM477" s="89" t="s">
        <v>1826</v>
      </c>
    </row>
    <row r="478" spans="2:65" s="6" customFormat="1" ht="16.5" customHeight="1" x14ac:dyDescent="0.3">
      <c r="B478" s="23"/>
      <c r="C478" s="24"/>
      <c r="D478" s="157" t="s">
        <v>159</v>
      </c>
      <c r="E478" s="24"/>
      <c r="F478" s="158" t="s">
        <v>1438</v>
      </c>
      <c r="G478" s="24"/>
      <c r="H478" s="24"/>
      <c r="J478" s="24"/>
      <c r="K478" s="24"/>
      <c r="L478" s="43"/>
      <c r="M478" s="56"/>
      <c r="N478" s="24"/>
      <c r="O478" s="24"/>
      <c r="P478" s="24"/>
      <c r="Q478" s="24"/>
      <c r="R478" s="24"/>
      <c r="S478" s="24"/>
      <c r="T478" s="57"/>
      <c r="AT478" s="6" t="s">
        <v>159</v>
      </c>
      <c r="AU478" s="6" t="s">
        <v>80</v>
      </c>
    </row>
    <row r="479" spans="2:65" s="6" customFormat="1" ht="15.75" customHeight="1" x14ac:dyDescent="0.3">
      <c r="B479" s="23"/>
      <c r="C479" s="145" t="s">
        <v>319</v>
      </c>
      <c r="D479" s="145" t="s">
        <v>154</v>
      </c>
      <c r="E479" s="146" t="s">
        <v>1439</v>
      </c>
      <c r="F479" s="147" t="s">
        <v>1440</v>
      </c>
      <c r="G479" s="148" t="s">
        <v>157</v>
      </c>
      <c r="H479" s="149">
        <v>2</v>
      </c>
      <c r="I479" s="150"/>
      <c r="J479" s="151">
        <f>ROUND($I$479*$H$479,2)</f>
        <v>0</v>
      </c>
      <c r="K479" s="147"/>
      <c r="L479" s="43"/>
      <c r="M479" s="152"/>
      <c r="N479" s="153" t="s">
        <v>43</v>
      </c>
      <c r="O479" s="24"/>
      <c r="P479" s="154">
        <f>$O$479*$H$479</f>
        <v>0</v>
      </c>
      <c r="Q479" s="154">
        <v>0</v>
      </c>
      <c r="R479" s="154">
        <f>$Q$479*$H$479</f>
        <v>0</v>
      </c>
      <c r="S479" s="154">
        <v>0</v>
      </c>
      <c r="T479" s="155">
        <f>$S$479*$H$479</f>
        <v>0</v>
      </c>
      <c r="AR479" s="89" t="s">
        <v>158</v>
      </c>
      <c r="AT479" s="89" t="s">
        <v>154</v>
      </c>
      <c r="AU479" s="89" t="s">
        <v>80</v>
      </c>
      <c r="AY479" s="6" t="s">
        <v>149</v>
      </c>
      <c r="BE479" s="156">
        <f>IF($N$479="základní",$J$479,0)</f>
        <v>0</v>
      </c>
      <c r="BF479" s="156">
        <f>IF($N$479="snížená",$J$479,0)</f>
        <v>0</v>
      </c>
      <c r="BG479" s="156">
        <f>IF($N$479="zákl. přenesená",$J$479,0)</f>
        <v>0</v>
      </c>
      <c r="BH479" s="156">
        <f>IF($N$479="sníž. přenesená",$J$479,0)</f>
        <v>0</v>
      </c>
      <c r="BI479" s="156">
        <f>IF($N$479="nulová",$J$479,0)</f>
        <v>0</v>
      </c>
      <c r="BJ479" s="89" t="s">
        <v>21</v>
      </c>
      <c r="BK479" s="156">
        <f>ROUND($I$479*$H$479,2)</f>
        <v>0</v>
      </c>
      <c r="BL479" s="89" t="s">
        <v>158</v>
      </c>
      <c r="BM479" s="89" t="s">
        <v>1827</v>
      </c>
    </row>
    <row r="480" spans="2:65" s="6" customFormat="1" ht="16.5" customHeight="1" x14ac:dyDescent="0.3">
      <c r="B480" s="23"/>
      <c r="C480" s="24"/>
      <c r="D480" s="157" t="s">
        <v>159</v>
      </c>
      <c r="E480" s="24"/>
      <c r="F480" s="158" t="s">
        <v>1440</v>
      </c>
      <c r="G480" s="24"/>
      <c r="H480" s="24"/>
      <c r="J480" s="24"/>
      <c r="K480" s="24"/>
      <c r="L480" s="43"/>
      <c r="M480" s="56"/>
      <c r="N480" s="24"/>
      <c r="O480" s="24"/>
      <c r="P480" s="24"/>
      <c r="Q480" s="24"/>
      <c r="R480" s="24"/>
      <c r="S480" s="24"/>
      <c r="T480" s="57"/>
      <c r="AT480" s="6" t="s">
        <v>159</v>
      </c>
      <c r="AU480" s="6" t="s">
        <v>80</v>
      </c>
    </row>
    <row r="481" spans="2:65" s="6" customFormat="1" ht="26.25" customHeight="1" x14ac:dyDescent="0.3">
      <c r="B481" s="23"/>
      <c r="C481" s="145" t="s">
        <v>323</v>
      </c>
      <c r="D481" s="145" t="s">
        <v>154</v>
      </c>
      <c r="E481" s="146" t="s">
        <v>1441</v>
      </c>
      <c r="F481" s="147" t="s">
        <v>1442</v>
      </c>
      <c r="G481" s="148" t="s">
        <v>157</v>
      </c>
      <c r="H481" s="149">
        <v>2</v>
      </c>
      <c r="I481" s="150"/>
      <c r="J481" s="151">
        <f>ROUND($I$481*$H$481,2)</f>
        <v>0</v>
      </c>
      <c r="K481" s="147"/>
      <c r="L481" s="43"/>
      <c r="M481" s="152"/>
      <c r="N481" s="153" t="s">
        <v>43</v>
      </c>
      <c r="O481" s="24"/>
      <c r="P481" s="154">
        <f>$O$481*$H$481</f>
        <v>0</v>
      </c>
      <c r="Q481" s="154">
        <v>0</v>
      </c>
      <c r="R481" s="154">
        <f>$Q$481*$H$481</f>
        <v>0</v>
      </c>
      <c r="S481" s="154">
        <v>0</v>
      </c>
      <c r="T481" s="155">
        <f>$S$481*$H$481</f>
        <v>0</v>
      </c>
      <c r="AR481" s="89" t="s">
        <v>158</v>
      </c>
      <c r="AT481" s="89" t="s">
        <v>154</v>
      </c>
      <c r="AU481" s="89" t="s">
        <v>80</v>
      </c>
      <c r="AY481" s="6" t="s">
        <v>149</v>
      </c>
      <c r="BE481" s="156">
        <f>IF($N$481="základní",$J$481,0)</f>
        <v>0</v>
      </c>
      <c r="BF481" s="156">
        <f>IF($N$481="snížená",$J$481,0)</f>
        <v>0</v>
      </c>
      <c r="BG481" s="156">
        <f>IF($N$481="zákl. přenesená",$J$481,0)</f>
        <v>0</v>
      </c>
      <c r="BH481" s="156">
        <f>IF($N$481="sníž. přenesená",$J$481,0)</f>
        <v>0</v>
      </c>
      <c r="BI481" s="156">
        <f>IF($N$481="nulová",$J$481,0)</f>
        <v>0</v>
      </c>
      <c r="BJ481" s="89" t="s">
        <v>21</v>
      </c>
      <c r="BK481" s="156">
        <f>ROUND($I$481*$H$481,2)</f>
        <v>0</v>
      </c>
      <c r="BL481" s="89" t="s">
        <v>158</v>
      </c>
      <c r="BM481" s="89" t="s">
        <v>1828</v>
      </c>
    </row>
    <row r="482" spans="2:65" s="6" customFormat="1" ht="16.5" customHeight="1" x14ac:dyDescent="0.3">
      <c r="B482" s="23"/>
      <c r="C482" s="24"/>
      <c r="D482" s="157" t="s">
        <v>159</v>
      </c>
      <c r="E482" s="24"/>
      <c r="F482" s="158" t="s">
        <v>1442</v>
      </c>
      <c r="G482" s="24"/>
      <c r="H482" s="24"/>
      <c r="J482" s="24"/>
      <c r="K482" s="24"/>
      <c r="L482" s="43"/>
      <c r="M482" s="56"/>
      <c r="N482" s="24"/>
      <c r="O482" s="24"/>
      <c r="P482" s="24"/>
      <c r="Q482" s="24"/>
      <c r="R482" s="24"/>
      <c r="S482" s="24"/>
      <c r="T482" s="57"/>
      <c r="AT482" s="6" t="s">
        <v>159</v>
      </c>
      <c r="AU482" s="6" t="s">
        <v>80</v>
      </c>
    </row>
    <row r="483" spans="2:65" s="6" customFormat="1" ht="27" customHeight="1" x14ac:dyDescent="0.3">
      <c r="B483" s="23"/>
      <c r="C483" s="145" t="s">
        <v>326</v>
      </c>
      <c r="D483" s="145" t="s">
        <v>154</v>
      </c>
      <c r="E483" s="146" t="s">
        <v>1443</v>
      </c>
      <c r="F483" s="147" t="s">
        <v>1829</v>
      </c>
      <c r="G483" s="148" t="s">
        <v>157</v>
      </c>
      <c r="H483" s="149">
        <v>8</v>
      </c>
      <c r="I483" s="150"/>
      <c r="J483" s="151">
        <f>ROUND($I$483*$H$483,2)</f>
        <v>0</v>
      </c>
      <c r="K483" s="147"/>
      <c r="L483" s="43"/>
      <c r="M483" s="152"/>
      <c r="N483" s="153" t="s">
        <v>43</v>
      </c>
      <c r="O483" s="24"/>
      <c r="P483" s="154">
        <f>$O$483*$H$483</f>
        <v>0</v>
      </c>
      <c r="Q483" s="154">
        <v>0</v>
      </c>
      <c r="R483" s="154">
        <f>$Q$483*$H$483</f>
        <v>0</v>
      </c>
      <c r="S483" s="154">
        <v>0</v>
      </c>
      <c r="T483" s="155">
        <f>$S$483*$H$483</f>
        <v>0</v>
      </c>
      <c r="AR483" s="89" t="s">
        <v>158</v>
      </c>
      <c r="AT483" s="89" t="s">
        <v>154</v>
      </c>
      <c r="AU483" s="89" t="s">
        <v>80</v>
      </c>
      <c r="AY483" s="6" t="s">
        <v>149</v>
      </c>
      <c r="BE483" s="156">
        <f>IF($N$483="základní",$J$483,0)</f>
        <v>0</v>
      </c>
      <c r="BF483" s="156">
        <f>IF($N$483="snížená",$J$483,0)</f>
        <v>0</v>
      </c>
      <c r="BG483" s="156">
        <f>IF($N$483="zákl. přenesená",$J$483,0)</f>
        <v>0</v>
      </c>
      <c r="BH483" s="156">
        <f>IF($N$483="sníž. přenesená",$J$483,0)</f>
        <v>0</v>
      </c>
      <c r="BI483" s="156">
        <f>IF($N$483="nulová",$J$483,0)</f>
        <v>0</v>
      </c>
      <c r="BJ483" s="89" t="s">
        <v>21</v>
      </c>
      <c r="BK483" s="156">
        <f>ROUND($I$483*$H$483,2)</f>
        <v>0</v>
      </c>
      <c r="BL483" s="89" t="s">
        <v>158</v>
      </c>
      <c r="BM483" s="89" t="s">
        <v>1830</v>
      </c>
    </row>
    <row r="484" spans="2:65" s="6" customFormat="1" ht="16.5" customHeight="1" x14ac:dyDescent="0.3">
      <c r="B484" s="23"/>
      <c r="C484" s="24"/>
      <c r="D484" s="157" t="s">
        <v>159</v>
      </c>
      <c r="E484" s="24"/>
      <c r="F484" s="158" t="s">
        <v>1829</v>
      </c>
      <c r="G484" s="24"/>
      <c r="H484" s="24"/>
      <c r="J484" s="24"/>
      <c r="K484" s="24"/>
      <c r="L484" s="43"/>
      <c r="M484" s="56"/>
      <c r="N484" s="24"/>
      <c r="O484" s="24"/>
      <c r="P484" s="24"/>
      <c r="Q484" s="24"/>
      <c r="R484" s="24"/>
      <c r="S484" s="24"/>
      <c r="T484" s="57"/>
      <c r="AT484" s="6" t="s">
        <v>159</v>
      </c>
      <c r="AU484" s="6" t="s">
        <v>80</v>
      </c>
    </row>
    <row r="485" spans="2:65" s="6" customFormat="1" ht="27" customHeight="1" x14ac:dyDescent="0.3">
      <c r="B485" s="23"/>
      <c r="C485" s="145" t="s">
        <v>330</v>
      </c>
      <c r="D485" s="145" t="s">
        <v>154</v>
      </c>
      <c r="E485" s="146" t="s">
        <v>1831</v>
      </c>
      <c r="F485" s="147" t="s">
        <v>1832</v>
      </c>
      <c r="G485" s="148" t="s">
        <v>157</v>
      </c>
      <c r="H485" s="149">
        <v>1</v>
      </c>
      <c r="I485" s="150"/>
      <c r="J485" s="151">
        <f>ROUND($I$485*$H$485,2)</f>
        <v>0</v>
      </c>
      <c r="K485" s="147"/>
      <c r="L485" s="43"/>
      <c r="M485" s="152"/>
      <c r="N485" s="153" t="s">
        <v>43</v>
      </c>
      <c r="O485" s="24"/>
      <c r="P485" s="154">
        <f>$O$485*$H$485</f>
        <v>0</v>
      </c>
      <c r="Q485" s="154">
        <v>0</v>
      </c>
      <c r="R485" s="154">
        <f>$Q$485*$H$485</f>
        <v>0</v>
      </c>
      <c r="S485" s="154">
        <v>0</v>
      </c>
      <c r="T485" s="155">
        <f>$S$485*$H$485</f>
        <v>0</v>
      </c>
      <c r="AR485" s="89" t="s">
        <v>158</v>
      </c>
      <c r="AT485" s="89" t="s">
        <v>154</v>
      </c>
      <c r="AU485" s="89" t="s">
        <v>80</v>
      </c>
      <c r="AY485" s="6" t="s">
        <v>149</v>
      </c>
      <c r="BE485" s="156">
        <f>IF($N$485="základní",$J$485,0)</f>
        <v>0</v>
      </c>
      <c r="BF485" s="156">
        <f>IF($N$485="snížená",$J$485,0)</f>
        <v>0</v>
      </c>
      <c r="BG485" s="156">
        <f>IF($N$485="zákl. přenesená",$J$485,0)</f>
        <v>0</v>
      </c>
      <c r="BH485" s="156">
        <f>IF($N$485="sníž. přenesená",$J$485,0)</f>
        <v>0</v>
      </c>
      <c r="BI485" s="156">
        <f>IF($N$485="nulová",$J$485,0)</f>
        <v>0</v>
      </c>
      <c r="BJ485" s="89" t="s">
        <v>21</v>
      </c>
      <c r="BK485" s="156">
        <f>ROUND($I$485*$H$485,2)</f>
        <v>0</v>
      </c>
      <c r="BL485" s="89" t="s">
        <v>158</v>
      </c>
      <c r="BM485" s="89" t="s">
        <v>1833</v>
      </c>
    </row>
    <row r="486" spans="2:65" s="6" customFormat="1" ht="16.5" customHeight="1" x14ac:dyDescent="0.3">
      <c r="B486" s="23"/>
      <c r="C486" s="24"/>
      <c r="D486" s="157" t="s">
        <v>159</v>
      </c>
      <c r="E486" s="24"/>
      <c r="F486" s="158" t="s">
        <v>1832</v>
      </c>
      <c r="G486" s="24"/>
      <c r="H486" s="24"/>
      <c r="J486" s="24"/>
      <c r="K486" s="24"/>
      <c r="L486" s="43"/>
      <c r="M486" s="56"/>
      <c r="N486" s="24"/>
      <c r="O486" s="24"/>
      <c r="P486" s="24"/>
      <c r="Q486" s="24"/>
      <c r="R486" s="24"/>
      <c r="S486" s="24"/>
      <c r="T486" s="57"/>
      <c r="AT486" s="6" t="s">
        <v>159</v>
      </c>
      <c r="AU486" s="6" t="s">
        <v>80</v>
      </c>
    </row>
    <row r="487" spans="2:65" s="6" customFormat="1" ht="27" customHeight="1" x14ac:dyDescent="0.3">
      <c r="B487" s="23"/>
      <c r="C487" s="145" t="s">
        <v>335</v>
      </c>
      <c r="D487" s="145" t="s">
        <v>154</v>
      </c>
      <c r="E487" s="146" t="s">
        <v>1445</v>
      </c>
      <c r="F487" s="147" t="s">
        <v>1834</v>
      </c>
      <c r="G487" s="148" t="s">
        <v>157</v>
      </c>
      <c r="H487" s="149">
        <v>4</v>
      </c>
      <c r="I487" s="150"/>
      <c r="J487" s="151">
        <f>ROUND($I$487*$H$487,2)</f>
        <v>0</v>
      </c>
      <c r="K487" s="147"/>
      <c r="L487" s="43"/>
      <c r="M487" s="152"/>
      <c r="N487" s="153" t="s">
        <v>43</v>
      </c>
      <c r="O487" s="24"/>
      <c r="P487" s="154">
        <f>$O$487*$H$487</f>
        <v>0</v>
      </c>
      <c r="Q487" s="154">
        <v>0</v>
      </c>
      <c r="R487" s="154">
        <f>$Q$487*$H$487</f>
        <v>0</v>
      </c>
      <c r="S487" s="154">
        <v>0</v>
      </c>
      <c r="T487" s="155">
        <f>$S$487*$H$487</f>
        <v>0</v>
      </c>
      <c r="AR487" s="89" t="s">
        <v>158</v>
      </c>
      <c r="AT487" s="89" t="s">
        <v>154</v>
      </c>
      <c r="AU487" s="89" t="s">
        <v>80</v>
      </c>
      <c r="AY487" s="6" t="s">
        <v>149</v>
      </c>
      <c r="BE487" s="156">
        <f>IF($N$487="základní",$J$487,0)</f>
        <v>0</v>
      </c>
      <c r="BF487" s="156">
        <f>IF($N$487="snížená",$J$487,0)</f>
        <v>0</v>
      </c>
      <c r="BG487" s="156">
        <f>IF($N$487="zákl. přenesená",$J$487,0)</f>
        <v>0</v>
      </c>
      <c r="BH487" s="156">
        <f>IF($N$487="sníž. přenesená",$J$487,0)</f>
        <v>0</v>
      </c>
      <c r="BI487" s="156">
        <f>IF($N$487="nulová",$J$487,0)</f>
        <v>0</v>
      </c>
      <c r="BJ487" s="89" t="s">
        <v>21</v>
      </c>
      <c r="BK487" s="156">
        <f>ROUND($I$487*$H$487,2)</f>
        <v>0</v>
      </c>
      <c r="BL487" s="89" t="s">
        <v>158</v>
      </c>
      <c r="BM487" s="89" t="s">
        <v>1835</v>
      </c>
    </row>
    <row r="488" spans="2:65" s="6" customFormat="1" ht="16.5" customHeight="1" x14ac:dyDescent="0.3">
      <c r="B488" s="23"/>
      <c r="C488" s="24"/>
      <c r="D488" s="157" t="s">
        <v>159</v>
      </c>
      <c r="E488" s="24"/>
      <c r="F488" s="158" t="s">
        <v>1834</v>
      </c>
      <c r="G488" s="24"/>
      <c r="H488" s="24"/>
      <c r="J488" s="24"/>
      <c r="K488" s="24"/>
      <c r="L488" s="43"/>
      <c r="M488" s="56"/>
      <c r="N488" s="24"/>
      <c r="O488" s="24"/>
      <c r="P488" s="24"/>
      <c r="Q488" s="24"/>
      <c r="R488" s="24"/>
      <c r="S488" s="24"/>
      <c r="T488" s="57"/>
      <c r="AT488" s="6" t="s">
        <v>159</v>
      </c>
      <c r="AU488" s="6" t="s">
        <v>80</v>
      </c>
    </row>
    <row r="489" spans="2:65" s="6" customFormat="1" ht="27" customHeight="1" x14ac:dyDescent="0.3">
      <c r="B489" s="23"/>
      <c r="C489" s="145" t="s">
        <v>338</v>
      </c>
      <c r="D489" s="145" t="s">
        <v>154</v>
      </c>
      <c r="E489" s="146" t="s">
        <v>1836</v>
      </c>
      <c r="F489" s="147" t="s">
        <v>1837</v>
      </c>
      <c r="G489" s="148" t="s">
        <v>157</v>
      </c>
      <c r="H489" s="149">
        <v>2</v>
      </c>
      <c r="I489" s="150"/>
      <c r="J489" s="151">
        <f>ROUND($I$489*$H$489,2)</f>
        <v>0</v>
      </c>
      <c r="K489" s="147"/>
      <c r="L489" s="43"/>
      <c r="M489" s="152"/>
      <c r="N489" s="153" t="s">
        <v>43</v>
      </c>
      <c r="O489" s="24"/>
      <c r="P489" s="154">
        <f>$O$489*$H$489</f>
        <v>0</v>
      </c>
      <c r="Q489" s="154">
        <v>0</v>
      </c>
      <c r="R489" s="154">
        <f>$Q$489*$H$489</f>
        <v>0</v>
      </c>
      <c r="S489" s="154">
        <v>0</v>
      </c>
      <c r="T489" s="155">
        <f>$S$489*$H$489</f>
        <v>0</v>
      </c>
      <c r="AR489" s="89" t="s">
        <v>158</v>
      </c>
      <c r="AT489" s="89" t="s">
        <v>154</v>
      </c>
      <c r="AU489" s="89" t="s">
        <v>80</v>
      </c>
      <c r="AY489" s="6" t="s">
        <v>149</v>
      </c>
      <c r="BE489" s="156">
        <f>IF($N$489="základní",$J$489,0)</f>
        <v>0</v>
      </c>
      <c r="BF489" s="156">
        <f>IF($N$489="snížená",$J$489,0)</f>
        <v>0</v>
      </c>
      <c r="BG489" s="156">
        <f>IF($N$489="zákl. přenesená",$J$489,0)</f>
        <v>0</v>
      </c>
      <c r="BH489" s="156">
        <f>IF($N$489="sníž. přenesená",$J$489,0)</f>
        <v>0</v>
      </c>
      <c r="BI489" s="156">
        <f>IF($N$489="nulová",$J$489,0)</f>
        <v>0</v>
      </c>
      <c r="BJ489" s="89" t="s">
        <v>21</v>
      </c>
      <c r="BK489" s="156">
        <f>ROUND($I$489*$H$489,2)</f>
        <v>0</v>
      </c>
      <c r="BL489" s="89" t="s">
        <v>158</v>
      </c>
      <c r="BM489" s="89" t="s">
        <v>1838</v>
      </c>
    </row>
    <row r="490" spans="2:65" s="6" customFormat="1" ht="16.5" customHeight="1" x14ac:dyDescent="0.3">
      <c r="B490" s="23"/>
      <c r="C490" s="24"/>
      <c r="D490" s="157" t="s">
        <v>159</v>
      </c>
      <c r="E490" s="24"/>
      <c r="F490" s="158" t="s">
        <v>1837</v>
      </c>
      <c r="G490" s="24"/>
      <c r="H490" s="24"/>
      <c r="J490" s="24"/>
      <c r="K490" s="24"/>
      <c r="L490" s="43"/>
      <c r="M490" s="56"/>
      <c r="N490" s="24"/>
      <c r="O490" s="24"/>
      <c r="P490" s="24"/>
      <c r="Q490" s="24"/>
      <c r="R490" s="24"/>
      <c r="S490" s="24"/>
      <c r="T490" s="57"/>
      <c r="AT490" s="6" t="s">
        <v>159</v>
      </c>
      <c r="AU490" s="6" t="s">
        <v>80</v>
      </c>
    </row>
    <row r="491" spans="2:65" s="6" customFormat="1" ht="15.75" customHeight="1" x14ac:dyDescent="0.3">
      <c r="B491" s="23"/>
      <c r="C491" s="145" t="s">
        <v>341</v>
      </c>
      <c r="D491" s="145" t="s">
        <v>154</v>
      </c>
      <c r="E491" s="146" t="s">
        <v>1839</v>
      </c>
      <c r="F491" s="147" t="s">
        <v>1840</v>
      </c>
      <c r="G491" s="148" t="s">
        <v>157</v>
      </c>
      <c r="H491" s="149">
        <v>4</v>
      </c>
      <c r="I491" s="150"/>
      <c r="J491" s="151">
        <f>ROUND($I$491*$H$491,2)</f>
        <v>0</v>
      </c>
      <c r="K491" s="147"/>
      <c r="L491" s="43"/>
      <c r="M491" s="152"/>
      <c r="N491" s="153" t="s">
        <v>43</v>
      </c>
      <c r="O491" s="24"/>
      <c r="P491" s="154">
        <f>$O$491*$H$491</f>
        <v>0</v>
      </c>
      <c r="Q491" s="154">
        <v>0</v>
      </c>
      <c r="R491" s="154">
        <f>$Q$491*$H$491</f>
        <v>0</v>
      </c>
      <c r="S491" s="154">
        <v>0</v>
      </c>
      <c r="T491" s="155">
        <f>$S$491*$H$491</f>
        <v>0</v>
      </c>
      <c r="AR491" s="89" t="s">
        <v>158</v>
      </c>
      <c r="AT491" s="89" t="s">
        <v>154</v>
      </c>
      <c r="AU491" s="89" t="s">
        <v>80</v>
      </c>
      <c r="AY491" s="6" t="s">
        <v>149</v>
      </c>
      <c r="BE491" s="156">
        <f>IF($N$491="základní",$J$491,0)</f>
        <v>0</v>
      </c>
      <c r="BF491" s="156">
        <f>IF($N$491="snížená",$J$491,0)</f>
        <v>0</v>
      </c>
      <c r="BG491" s="156">
        <f>IF($N$491="zákl. přenesená",$J$491,0)</f>
        <v>0</v>
      </c>
      <c r="BH491" s="156">
        <f>IF($N$491="sníž. přenesená",$J$491,0)</f>
        <v>0</v>
      </c>
      <c r="BI491" s="156">
        <f>IF($N$491="nulová",$J$491,0)</f>
        <v>0</v>
      </c>
      <c r="BJ491" s="89" t="s">
        <v>21</v>
      </c>
      <c r="BK491" s="156">
        <f>ROUND($I$491*$H$491,2)</f>
        <v>0</v>
      </c>
      <c r="BL491" s="89" t="s">
        <v>158</v>
      </c>
      <c r="BM491" s="89" t="s">
        <v>1841</v>
      </c>
    </row>
    <row r="492" spans="2:65" s="6" customFormat="1" ht="16.5" customHeight="1" x14ac:dyDescent="0.3">
      <c r="B492" s="23"/>
      <c r="C492" s="24"/>
      <c r="D492" s="157" t="s">
        <v>159</v>
      </c>
      <c r="E492" s="24"/>
      <c r="F492" s="158" t="s">
        <v>1840</v>
      </c>
      <c r="G492" s="24"/>
      <c r="H492" s="24"/>
      <c r="J492" s="24"/>
      <c r="K492" s="24"/>
      <c r="L492" s="43"/>
      <c r="M492" s="56"/>
      <c r="N492" s="24"/>
      <c r="O492" s="24"/>
      <c r="P492" s="24"/>
      <c r="Q492" s="24"/>
      <c r="R492" s="24"/>
      <c r="S492" s="24"/>
      <c r="T492" s="57"/>
      <c r="AT492" s="6" t="s">
        <v>159</v>
      </c>
      <c r="AU492" s="6" t="s">
        <v>80</v>
      </c>
    </row>
    <row r="493" spans="2:65" s="6" customFormat="1" ht="15.75" customHeight="1" x14ac:dyDescent="0.3">
      <c r="B493" s="23"/>
      <c r="C493" s="145" t="s">
        <v>344</v>
      </c>
      <c r="D493" s="145" t="s">
        <v>154</v>
      </c>
      <c r="E493" s="146" t="s">
        <v>1447</v>
      </c>
      <c r="F493" s="147" t="s">
        <v>1842</v>
      </c>
      <c r="G493" s="148" t="s">
        <v>157</v>
      </c>
      <c r="H493" s="149">
        <v>1</v>
      </c>
      <c r="I493" s="150"/>
      <c r="J493" s="151">
        <f>ROUND($I$493*$H$493,2)</f>
        <v>0</v>
      </c>
      <c r="K493" s="147"/>
      <c r="L493" s="43"/>
      <c r="M493" s="152"/>
      <c r="N493" s="153" t="s">
        <v>43</v>
      </c>
      <c r="O493" s="24"/>
      <c r="P493" s="154">
        <f>$O$493*$H$493</f>
        <v>0</v>
      </c>
      <c r="Q493" s="154">
        <v>0</v>
      </c>
      <c r="R493" s="154">
        <f>$Q$493*$H$493</f>
        <v>0</v>
      </c>
      <c r="S493" s="154">
        <v>0</v>
      </c>
      <c r="T493" s="155">
        <f>$S$493*$H$493</f>
        <v>0</v>
      </c>
      <c r="AR493" s="89" t="s">
        <v>158</v>
      </c>
      <c r="AT493" s="89" t="s">
        <v>154</v>
      </c>
      <c r="AU493" s="89" t="s">
        <v>80</v>
      </c>
      <c r="AY493" s="6" t="s">
        <v>149</v>
      </c>
      <c r="BE493" s="156">
        <f>IF($N$493="základní",$J$493,0)</f>
        <v>0</v>
      </c>
      <c r="BF493" s="156">
        <f>IF($N$493="snížená",$J$493,0)</f>
        <v>0</v>
      </c>
      <c r="BG493" s="156">
        <f>IF($N$493="zákl. přenesená",$J$493,0)</f>
        <v>0</v>
      </c>
      <c r="BH493" s="156">
        <f>IF($N$493="sníž. přenesená",$J$493,0)</f>
        <v>0</v>
      </c>
      <c r="BI493" s="156">
        <f>IF($N$493="nulová",$J$493,0)</f>
        <v>0</v>
      </c>
      <c r="BJ493" s="89" t="s">
        <v>21</v>
      </c>
      <c r="BK493" s="156">
        <f>ROUND($I$493*$H$493,2)</f>
        <v>0</v>
      </c>
      <c r="BL493" s="89" t="s">
        <v>158</v>
      </c>
      <c r="BM493" s="89" t="s">
        <v>1843</v>
      </c>
    </row>
    <row r="494" spans="2:65" s="6" customFormat="1" ht="16.5" customHeight="1" x14ac:dyDescent="0.3">
      <c r="B494" s="23"/>
      <c r="C494" s="24"/>
      <c r="D494" s="157" t="s">
        <v>159</v>
      </c>
      <c r="E494" s="24"/>
      <c r="F494" s="158" t="s">
        <v>1842</v>
      </c>
      <c r="G494" s="24"/>
      <c r="H494" s="24"/>
      <c r="J494" s="24"/>
      <c r="K494" s="24"/>
      <c r="L494" s="43"/>
      <c r="M494" s="56"/>
      <c r="N494" s="24"/>
      <c r="O494" s="24"/>
      <c r="P494" s="24"/>
      <c r="Q494" s="24"/>
      <c r="R494" s="24"/>
      <c r="S494" s="24"/>
      <c r="T494" s="57"/>
      <c r="AT494" s="6" t="s">
        <v>159</v>
      </c>
      <c r="AU494" s="6" t="s">
        <v>80</v>
      </c>
    </row>
    <row r="495" spans="2:65" s="6" customFormat="1" ht="15.75" customHeight="1" x14ac:dyDescent="0.3">
      <c r="B495" s="23"/>
      <c r="C495" s="145" t="s">
        <v>347</v>
      </c>
      <c r="D495" s="145" t="s">
        <v>154</v>
      </c>
      <c r="E495" s="146" t="s">
        <v>1449</v>
      </c>
      <c r="F495" s="147" t="s">
        <v>1450</v>
      </c>
      <c r="G495" s="148" t="s">
        <v>157</v>
      </c>
      <c r="H495" s="149">
        <v>2</v>
      </c>
      <c r="I495" s="150"/>
      <c r="J495" s="151">
        <f>ROUND($I$495*$H$495,2)</f>
        <v>0</v>
      </c>
      <c r="K495" s="147"/>
      <c r="L495" s="43"/>
      <c r="M495" s="152"/>
      <c r="N495" s="153" t="s">
        <v>43</v>
      </c>
      <c r="O495" s="24"/>
      <c r="P495" s="154">
        <f>$O$495*$H$495</f>
        <v>0</v>
      </c>
      <c r="Q495" s="154">
        <v>0</v>
      </c>
      <c r="R495" s="154">
        <f>$Q$495*$H$495</f>
        <v>0</v>
      </c>
      <c r="S495" s="154">
        <v>0</v>
      </c>
      <c r="T495" s="155">
        <f>$S$495*$H$495</f>
        <v>0</v>
      </c>
      <c r="AR495" s="89" t="s">
        <v>158</v>
      </c>
      <c r="AT495" s="89" t="s">
        <v>154</v>
      </c>
      <c r="AU495" s="89" t="s">
        <v>80</v>
      </c>
      <c r="AY495" s="6" t="s">
        <v>149</v>
      </c>
      <c r="BE495" s="156">
        <f>IF($N$495="základní",$J$495,0)</f>
        <v>0</v>
      </c>
      <c r="BF495" s="156">
        <f>IF($N$495="snížená",$J$495,0)</f>
        <v>0</v>
      </c>
      <c r="BG495" s="156">
        <f>IF($N$495="zákl. přenesená",$J$495,0)</f>
        <v>0</v>
      </c>
      <c r="BH495" s="156">
        <f>IF($N$495="sníž. přenesená",$J$495,0)</f>
        <v>0</v>
      </c>
      <c r="BI495" s="156">
        <f>IF($N$495="nulová",$J$495,0)</f>
        <v>0</v>
      </c>
      <c r="BJ495" s="89" t="s">
        <v>21</v>
      </c>
      <c r="BK495" s="156">
        <f>ROUND($I$495*$H$495,2)</f>
        <v>0</v>
      </c>
      <c r="BL495" s="89" t="s">
        <v>158</v>
      </c>
      <c r="BM495" s="89" t="s">
        <v>1844</v>
      </c>
    </row>
    <row r="496" spans="2:65" s="6" customFormat="1" ht="16.5" customHeight="1" x14ac:dyDescent="0.3">
      <c r="B496" s="23"/>
      <c r="C496" s="24"/>
      <c r="D496" s="157" t="s">
        <v>159</v>
      </c>
      <c r="E496" s="24"/>
      <c r="F496" s="158" t="s">
        <v>1450</v>
      </c>
      <c r="G496" s="24"/>
      <c r="H496" s="24"/>
      <c r="J496" s="24"/>
      <c r="K496" s="24"/>
      <c r="L496" s="43"/>
      <c r="M496" s="56"/>
      <c r="N496" s="24"/>
      <c r="O496" s="24"/>
      <c r="P496" s="24"/>
      <c r="Q496" s="24"/>
      <c r="R496" s="24"/>
      <c r="S496" s="24"/>
      <c r="T496" s="57"/>
      <c r="AT496" s="6" t="s">
        <v>159</v>
      </c>
      <c r="AU496" s="6" t="s">
        <v>80</v>
      </c>
    </row>
    <row r="497" spans="2:65" s="6" customFormat="1" ht="15.75" customHeight="1" x14ac:dyDescent="0.3">
      <c r="B497" s="23"/>
      <c r="C497" s="145" t="s">
        <v>350</v>
      </c>
      <c r="D497" s="145" t="s">
        <v>154</v>
      </c>
      <c r="E497" s="146" t="s">
        <v>1845</v>
      </c>
      <c r="F497" s="147" t="s">
        <v>1846</v>
      </c>
      <c r="G497" s="148" t="s">
        <v>157</v>
      </c>
      <c r="H497" s="149">
        <v>1</v>
      </c>
      <c r="I497" s="150"/>
      <c r="J497" s="151">
        <f>ROUND($I$497*$H$497,2)</f>
        <v>0</v>
      </c>
      <c r="K497" s="147"/>
      <c r="L497" s="43"/>
      <c r="M497" s="152"/>
      <c r="N497" s="153" t="s">
        <v>43</v>
      </c>
      <c r="O497" s="24"/>
      <c r="P497" s="154">
        <f>$O$497*$H$497</f>
        <v>0</v>
      </c>
      <c r="Q497" s="154">
        <v>0</v>
      </c>
      <c r="R497" s="154">
        <f>$Q$497*$H$497</f>
        <v>0</v>
      </c>
      <c r="S497" s="154">
        <v>0</v>
      </c>
      <c r="T497" s="155">
        <f>$S$497*$H$497</f>
        <v>0</v>
      </c>
      <c r="AR497" s="89" t="s">
        <v>158</v>
      </c>
      <c r="AT497" s="89" t="s">
        <v>154</v>
      </c>
      <c r="AU497" s="89" t="s">
        <v>80</v>
      </c>
      <c r="AY497" s="6" t="s">
        <v>149</v>
      </c>
      <c r="BE497" s="156">
        <f>IF($N$497="základní",$J$497,0)</f>
        <v>0</v>
      </c>
      <c r="BF497" s="156">
        <f>IF($N$497="snížená",$J$497,0)</f>
        <v>0</v>
      </c>
      <c r="BG497" s="156">
        <f>IF($N$497="zákl. přenesená",$J$497,0)</f>
        <v>0</v>
      </c>
      <c r="BH497" s="156">
        <f>IF($N$497="sníž. přenesená",$J$497,0)</f>
        <v>0</v>
      </c>
      <c r="BI497" s="156">
        <f>IF($N$497="nulová",$J$497,0)</f>
        <v>0</v>
      </c>
      <c r="BJ497" s="89" t="s">
        <v>21</v>
      </c>
      <c r="BK497" s="156">
        <f>ROUND($I$497*$H$497,2)</f>
        <v>0</v>
      </c>
      <c r="BL497" s="89" t="s">
        <v>158</v>
      </c>
      <c r="BM497" s="89" t="s">
        <v>1847</v>
      </c>
    </row>
    <row r="498" spans="2:65" s="6" customFormat="1" ht="16.5" customHeight="1" x14ac:dyDescent="0.3">
      <c r="B498" s="23"/>
      <c r="C498" s="24"/>
      <c r="D498" s="157" t="s">
        <v>159</v>
      </c>
      <c r="E498" s="24"/>
      <c r="F498" s="158" t="s">
        <v>1846</v>
      </c>
      <c r="G498" s="24"/>
      <c r="H498" s="24"/>
      <c r="J498" s="24"/>
      <c r="K498" s="24"/>
      <c r="L498" s="43"/>
      <c r="M498" s="56"/>
      <c r="N498" s="24"/>
      <c r="O498" s="24"/>
      <c r="P498" s="24"/>
      <c r="Q498" s="24"/>
      <c r="R498" s="24"/>
      <c r="S498" s="24"/>
      <c r="T498" s="57"/>
      <c r="AT498" s="6" t="s">
        <v>159</v>
      </c>
      <c r="AU498" s="6" t="s">
        <v>80</v>
      </c>
    </row>
    <row r="499" spans="2:65" s="6" customFormat="1" ht="15.75" customHeight="1" x14ac:dyDescent="0.3">
      <c r="B499" s="23"/>
      <c r="C499" s="145" t="s">
        <v>353</v>
      </c>
      <c r="D499" s="145" t="s">
        <v>154</v>
      </c>
      <c r="E499" s="146" t="s">
        <v>1848</v>
      </c>
      <c r="F499" s="147" t="s">
        <v>1849</v>
      </c>
      <c r="G499" s="148" t="s">
        <v>884</v>
      </c>
      <c r="H499" s="149">
        <v>2</v>
      </c>
      <c r="I499" s="150"/>
      <c r="J499" s="151">
        <f>ROUND($I$499*$H$499,2)</f>
        <v>0</v>
      </c>
      <c r="K499" s="147"/>
      <c r="L499" s="43"/>
      <c r="M499" s="152"/>
      <c r="N499" s="153" t="s">
        <v>43</v>
      </c>
      <c r="O499" s="24"/>
      <c r="P499" s="154">
        <f>$O$499*$H$499</f>
        <v>0</v>
      </c>
      <c r="Q499" s="154">
        <v>0</v>
      </c>
      <c r="R499" s="154">
        <f>$Q$499*$H$499</f>
        <v>0</v>
      </c>
      <c r="S499" s="154">
        <v>0</v>
      </c>
      <c r="T499" s="155">
        <f>$S$499*$H$499</f>
        <v>0</v>
      </c>
      <c r="AR499" s="89" t="s">
        <v>158</v>
      </c>
      <c r="AT499" s="89" t="s">
        <v>154</v>
      </c>
      <c r="AU499" s="89" t="s">
        <v>80</v>
      </c>
      <c r="AY499" s="6" t="s">
        <v>149</v>
      </c>
      <c r="BE499" s="156">
        <f>IF($N$499="základní",$J$499,0)</f>
        <v>0</v>
      </c>
      <c r="BF499" s="156">
        <f>IF($N$499="snížená",$J$499,0)</f>
        <v>0</v>
      </c>
      <c r="BG499" s="156">
        <f>IF($N$499="zákl. přenesená",$J$499,0)</f>
        <v>0</v>
      </c>
      <c r="BH499" s="156">
        <f>IF($N$499="sníž. přenesená",$J$499,0)</f>
        <v>0</v>
      </c>
      <c r="BI499" s="156">
        <f>IF($N$499="nulová",$J$499,0)</f>
        <v>0</v>
      </c>
      <c r="BJ499" s="89" t="s">
        <v>21</v>
      </c>
      <c r="BK499" s="156">
        <f>ROUND($I$499*$H$499,2)</f>
        <v>0</v>
      </c>
      <c r="BL499" s="89" t="s">
        <v>158</v>
      </c>
      <c r="BM499" s="89" t="s">
        <v>1850</v>
      </c>
    </row>
    <row r="500" spans="2:65" s="6" customFormat="1" ht="16.5" customHeight="1" x14ac:dyDescent="0.3">
      <c r="B500" s="23"/>
      <c r="C500" s="24"/>
      <c r="D500" s="157" t="s">
        <v>159</v>
      </c>
      <c r="E500" s="24"/>
      <c r="F500" s="158" t="s">
        <v>1849</v>
      </c>
      <c r="G500" s="24"/>
      <c r="H500" s="24"/>
      <c r="J500" s="24"/>
      <c r="K500" s="24"/>
      <c r="L500" s="43"/>
      <c r="M500" s="56"/>
      <c r="N500" s="24"/>
      <c r="O500" s="24"/>
      <c r="P500" s="24"/>
      <c r="Q500" s="24"/>
      <c r="R500" s="24"/>
      <c r="S500" s="24"/>
      <c r="T500" s="57"/>
      <c r="AT500" s="6" t="s">
        <v>159</v>
      </c>
      <c r="AU500" s="6" t="s">
        <v>80</v>
      </c>
    </row>
    <row r="501" spans="2:65" s="6" customFormat="1" ht="15.75" customHeight="1" x14ac:dyDescent="0.3">
      <c r="B501" s="23"/>
      <c r="C501" s="145" t="s">
        <v>356</v>
      </c>
      <c r="D501" s="145" t="s">
        <v>154</v>
      </c>
      <c r="E501" s="146" t="s">
        <v>1453</v>
      </c>
      <c r="F501" s="147" t="s">
        <v>1454</v>
      </c>
      <c r="G501" s="148" t="s">
        <v>157</v>
      </c>
      <c r="H501" s="149">
        <v>2</v>
      </c>
      <c r="I501" s="150"/>
      <c r="J501" s="151">
        <f>ROUND($I$501*$H$501,2)</f>
        <v>0</v>
      </c>
      <c r="K501" s="147"/>
      <c r="L501" s="43"/>
      <c r="M501" s="152"/>
      <c r="N501" s="153" t="s">
        <v>43</v>
      </c>
      <c r="O501" s="24"/>
      <c r="P501" s="154">
        <f>$O$501*$H$501</f>
        <v>0</v>
      </c>
      <c r="Q501" s="154">
        <v>0</v>
      </c>
      <c r="R501" s="154">
        <f>$Q$501*$H$501</f>
        <v>0</v>
      </c>
      <c r="S501" s="154">
        <v>0</v>
      </c>
      <c r="T501" s="155">
        <f>$S$501*$H$501</f>
        <v>0</v>
      </c>
      <c r="AR501" s="89" t="s">
        <v>158</v>
      </c>
      <c r="AT501" s="89" t="s">
        <v>154</v>
      </c>
      <c r="AU501" s="89" t="s">
        <v>80</v>
      </c>
      <c r="AY501" s="6" t="s">
        <v>149</v>
      </c>
      <c r="BE501" s="156">
        <f>IF($N$501="základní",$J$501,0)</f>
        <v>0</v>
      </c>
      <c r="BF501" s="156">
        <f>IF($N$501="snížená",$J$501,0)</f>
        <v>0</v>
      </c>
      <c r="BG501" s="156">
        <f>IF($N$501="zákl. přenesená",$J$501,0)</f>
        <v>0</v>
      </c>
      <c r="BH501" s="156">
        <f>IF($N$501="sníž. přenesená",$J$501,0)</f>
        <v>0</v>
      </c>
      <c r="BI501" s="156">
        <f>IF($N$501="nulová",$J$501,0)</f>
        <v>0</v>
      </c>
      <c r="BJ501" s="89" t="s">
        <v>21</v>
      </c>
      <c r="BK501" s="156">
        <f>ROUND($I$501*$H$501,2)</f>
        <v>0</v>
      </c>
      <c r="BL501" s="89" t="s">
        <v>158</v>
      </c>
      <c r="BM501" s="89" t="s">
        <v>1851</v>
      </c>
    </row>
    <row r="502" spans="2:65" s="6" customFormat="1" ht="16.5" customHeight="1" x14ac:dyDescent="0.3">
      <c r="B502" s="23"/>
      <c r="C502" s="24"/>
      <c r="D502" s="157" t="s">
        <v>159</v>
      </c>
      <c r="E502" s="24"/>
      <c r="F502" s="158" t="s">
        <v>1454</v>
      </c>
      <c r="G502" s="24"/>
      <c r="H502" s="24"/>
      <c r="J502" s="24"/>
      <c r="K502" s="24"/>
      <c r="L502" s="43"/>
      <c r="M502" s="56"/>
      <c r="N502" s="24"/>
      <c r="O502" s="24"/>
      <c r="P502" s="24"/>
      <c r="Q502" s="24"/>
      <c r="R502" s="24"/>
      <c r="S502" s="24"/>
      <c r="T502" s="57"/>
      <c r="AT502" s="6" t="s">
        <v>159</v>
      </c>
      <c r="AU502" s="6" t="s">
        <v>80</v>
      </c>
    </row>
    <row r="503" spans="2:65" s="6" customFormat="1" ht="15.75" customHeight="1" x14ac:dyDescent="0.3">
      <c r="B503" s="23"/>
      <c r="C503" s="145" t="s">
        <v>359</v>
      </c>
      <c r="D503" s="145" t="s">
        <v>154</v>
      </c>
      <c r="E503" s="146" t="s">
        <v>1456</v>
      </c>
      <c r="F503" s="147" t="s">
        <v>1457</v>
      </c>
      <c r="G503" s="148" t="s">
        <v>157</v>
      </c>
      <c r="H503" s="149">
        <v>1</v>
      </c>
      <c r="I503" s="150"/>
      <c r="J503" s="151">
        <f>ROUND($I$503*$H$503,2)</f>
        <v>0</v>
      </c>
      <c r="K503" s="147"/>
      <c r="L503" s="43"/>
      <c r="M503" s="152"/>
      <c r="N503" s="153" t="s">
        <v>43</v>
      </c>
      <c r="O503" s="24"/>
      <c r="P503" s="154">
        <f>$O$503*$H$503</f>
        <v>0</v>
      </c>
      <c r="Q503" s="154">
        <v>0</v>
      </c>
      <c r="R503" s="154">
        <f>$Q$503*$H$503</f>
        <v>0</v>
      </c>
      <c r="S503" s="154">
        <v>0</v>
      </c>
      <c r="T503" s="155">
        <f>$S$503*$H$503</f>
        <v>0</v>
      </c>
      <c r="AR503" s="89" t="s">
        <v>158</v>
      </c>
      <c r="AT503" s="89" t="s">
        <v>154</v>
      </c>
      <c r="AU503" s="89" t="s">
        <v>80</v>
      </c>
      <c r="AY503" s="6" t="s">
        <v>149</v>
      </c>
      <c r="BE503" s="156">
        <f>IF($N$503="základní",$J$503,0)</f>
        <v>0</v>
      </c>
      <c r="BF503" s="156">
        <f>IF($N$503="snížená",$J$503,0)</f>
        <v>0</v>
      </c>
      <c r="BG503" s="156">
        <f>IF($N$503="zákl. přenesená",$J$503,0)</f>
        <v>0</v>
      </c>
      <c r="BH503" s="156">
        <f>IF($N$503="sníž. přenesená",$J$503,0)</f>
        <v>0</v>
      </c>
      <c r="BI503" s="156">
        <f>IF($N$503="nulová",$J$503,0)</f>
        <v>0</v>
      </c>
      <c r="BJ503" s="89" t="s">
        <v>21</v>
      </c>
      <c r="BK503" s="156">
        <f>ROUND($I$503*$H$503,2)</f>
        <v>0</v>
      </c>
      <c r="BL503" s="89" t="s">
        <v>158</v>
      </c>
      <c r="BM503" s="89" t="s">
        <v>1852</v>
      </c>
    </row>
    <row r="504" spans="2:65" s="6" customFormat="1" ht="16.5" customHeight="1" x14ac:dyDescent="0.3">
      <c r="B504" s="23"/>
      <c r="C504" s="24"/>
      <c r="D504" s="157" t="s">
        <v>159</v>
      </c>
      <c r="E504" s="24"/>
      <c r="F504" s="158" t="s">
        <v>1457</v>
      </c>
      <c r="G504" s="24"/>
      <c r="H504" s="24"/>
      <c r="J504" s="24"/>
      <c r="K504" s="24"/>
      <c r="L504" s="43"/>
      <c r="M504" s="56"/>
      <c r="N504" s="24"/>
      <c r="O504" s="24"/>
      <c r="P504" s="24"/>
      <c r="Q504" s="24"/>
      <c r="R504" s="24"/>
      <c r="S504" s="24"/>
      <c r="T504" s="57"/>
      <c r="AT504" s="6" t="s">
        <v>159</v>
      </c>
      <c r="AU504" s="6" t="s">
        <v>80</v>
      </c>
    </row>
    <row r="505" spans="2:65" s="6" customFormat="1" ht="15.75" customHeight="1" x14ac:dyDescent="0.3">
      <c r="B505" s="23"/>
      <c r="C505" s="145" t="s">
        <v>362</v>
      </c>
      <c r="D505" s="145" t="s">
        <v>154</v>
      </c>
      <c r="E505" s="146" t="s">
        <v>1853</v>
      </c>
      <c r="F505" s="147" t="s">
        <v>1854</v>
      </c>
      <c r="G505" s="148" t="s">
        <v>157</v>
      </c>
      <c r="H505" s="149">
        <v>2</v>
      </c>
      <c r="I505" s="150"/>
      <c r="J505" s="151">
        <f>ROUND($I$505*$H$505,2)</f>
        <v>0</v>
      </c>
      <c r="K505" s="147"/>
      <c r="L505" s="43"/>
      <c r="M505" s="152"/>
      <c r="N505" s="153" t="s">
        <v>43</v>
      </c>
      <c r="O505" s="24"/>
      <c r="P505" s="154">
        <f>$O$505*$H$505</f>
        <v>0</v>
      </c>
      <c r="Q505" s="154">
        <v>0</v>
      </c>
      <c r="R505" s="154">
        <f>$Q$505*$H$505</f>
        <v>0</v>
      </c>
      <c r="S505" s="154">
        <v>0</v>
      </c>
      <c r="T505" s="155">
        <f>$S$505*$H$505</f>
        <v>0</v>
      </c>
      <c r="AR505" s="89" t="s">
        <v>158</v>
      </c>
      <c r="AT505" s="89" t="s">
        <v>154</v>
      </c>
      <c r="AU505" s="89" t="s">
        <v>80</v>
      </c>
      <c r="AY505" s="6" t="s">
        <v>149</v>
      </c>
      <c r="BE505" s="156">
        <f>IF($N$505="základní",$J$505,0)</f>
        <v>0</v>
      </c>
      <c r="BF505" s="156">
        <f>IF($N$505="snížená",$J$505,0)</f>
        <v>0</v>
      </c>
      <c r="BG505" s="156">
        <f>IF($N$505="zákl. přenesená",$J$505,0)</f>
        <v>0</v>
      </c>
      <c r="BH505" s="156">
        <f>IF($N$505="sníž. přenesená",$J$505,0)</f>
        <v>0</v>
      </c>
      <c r="BI505" s="156">
        <f>IF($N$505="nulová",$J$505,0)</f>
        <v>0</v>
      </c>
      <c r="BJ505" s="89" t="s">
        <v>21</v>
      </c>
      <c r="BK505" s="156">
        <f>ROUND($I$505*$H$505,2)</f>
        <v>0</v>
      </c>
      <c r="BL505" s="89" t="s">
        <v>158</v>
      </c>
      <c r="BM505" s="89" t="s">
        <v>1855</v>
      </c>
    </row>
    <row r="506" spans="2:65" s="6" customFormat="1" ht="16.5" customHeight="1" x14ac:dyDescent="0.3">
      <c r="B506" s="23"/>
      <c r="C506" s="24"/>
      <c r="D506" s="157" t="s">
        <v>159</v>
      </c>
      <c r="E506" s="24"/>
      <c r="F506" s="158" t="s">
        <v>1854</v>
      </c>
      <c r="G506" s="24"/>
      <c r="H506" s="24"/>
      <c r="J506" s="24"/>
      <c r="K506" s="24"/>
      <c r="L506" s="43"/>
      <c r="M506" s="56"/>
      <c r="N506" s="24"/>
      <c r="O506" s="24"/>
      <c r="P506" s="24"/>
      <c r="Q506" s="24"/>
      <c r="R506" s="24"/>
      <c r="S506" s="24"/>
      <c r="T506" s="57"/>
      <c r="AT506" s="6" t="s">
        <v>159</v>
      </c>
      <c r="AU506" s="6" t="s">
        <v>80</v>
      </c>
    </row>
    <row r="507" spans="2:65" s="6" customFormat="1" ht="15.75" customHeight="1" x14ac:dyDescent="0.3">
      <c r="B507" s="23"/>
      <c r="C507" s="145" t="s">
        <v>365</v>
      </c>
      <c r="D507" s="145" t="s">
        <v>154</v>
      </c>
      <c r="E507" s="146" t="s">
        <v>1459</v>
      </c>
      <c r="F507" s="147" t="s">
        <v>1460</v>
      </c>
      <c r="G507" s="148" t="s">
        <v>157</v>
      </c>
      <c r="H507" s="149">
        <v>12</v>
      </c>
      <c r="I507" s="150"/>
      <c r="J507" s="151">
        <f>ROUND($I$507*$H$507,2)</f>
        <v>0</v>
      </c>
      <c r="K507" s="147"/>
      <c r="L507" s="43"/>
      <c r="M507" s="152"/>
      <c r="N507" s="153" t="s">
        <v>43</v>
      </c>
      <c r="O507" s="24"/>
      <c r="P507" s="154">
        <f>$O$507*$H$507</f>
        <v>0</v>
      </c>
      <c r="Q507" s="154">
        <v>0</v>
      </c>
      <c r="R507" s="154">
        <f>$Q$507*$H$507</f>
        <v>0</v>
      </c>
      <c r="S507" s="154">
        <v>0</v>
      </c>
      <c r="T507" s="155">
        <f>$S$507*$H$507</f>
        <v>0</v>
      </c>
      <c r="AR507" s="89" t="s">
        <v>158</v>
      </c>
      <c r="AT507" s="89" t="s">
        <v>154</v>
      </c>
      <c r="AU507" s="89" t="s">
        <v>80</v>
      </c>
      <c r="AY507" s="6" t="s">
        <v>149</v>
      </c>
      <c r="BE507" s="156">
        <f>IF($N$507="základní",$J$507,0)</f>
        <v>0</v>
      </c>
      <c r="BF507" s="156">
        <f>IF($N$507="snížená",$J$507,0)</f>
        <v>0</v>
      </c>
      <c r="BG507" s="156">
        <f>IF($N$507="zákl. přenesená",$J$507,0)</f>
        <v>0</v>
      </c>
      <c r="BH507" s="156">
        <f>IF($N$507="sníž. přenesená",$J$507,0)</f>
        <v>0</v>
      </c>
      <c r="BI507" s="156">
        <f>IF($N$507="nulová",$J$507,0)</f>
        <v>0</v>
      </c>
      <c r="BJ507" s="89" t="s">
        <v>21</v>
      </c>
      <c r="BK507" s="156">
        <f>ROUND($I$507*$H$507,2)</f>
        <v>0</v>
      </c>
      <c r="BL507" s="89" t="s">
        <v>158</v>
      </c>
      <c r="BM507" s="89" t="s">
        <v>1856</v>
      </c>
    </row>
    <row r="508" spans="2:65" s="6" customFormat="1" ht="16.5" customHeight="1" x14ac:dyDescent="0.3">
      <c r="B508" s="23"/>
      <c r="C508" s="24"/>
      <c r="D508" s="157" t="s">
        <v>159</v>
      </c>
      <c r="E508" s="24"/>
      <c r="F508" s="158" t="s">
        <v>1460</v>
      </c>
      <c r="G508" s="24"/>
      <c r="H508" s="24"/>
      <c r="J508" s="24"/>
      <c r="K508" s="24"/>
      <c r="L508" s="43"/>
      <c r="M508" s="56"/>
      <c r="N508" s="24"/>
      <c r="O508" s="24"/>
      <c r="P508" s="24"/>
      <c r="Q508" s="24"/>
      <c r="R508" s="24"/>
      <c r="S508" s="24"/>
      <c r="T508" s="57"/>
      <c r="AT508" s="6" t="s">
        <v>159</v>
      </c>
      <c r="AU508" s="6" t="s">
        <v>80</v>
      </c>
    </row>
    <row r="509" spans="2:65" s="6" customFormat="1" ht="15.75" customHeight="1" x14ac:dyDescent="0.3">
      <c r="B509" s="23"/>
      <c r="C509" s="145" t="s">
        <v>368</v>
      </c>
      <c r="D509" s="145" t="s">
        <v>154</v>
      </c>
      <c r="E509" s="146" t="s">
        <v>1462</v>
      </c>
      <c r="F509" s="147" t="s">
        <v>1463</v>
      </c>
      <c r="G509" s="148" t="s">
        <v>510</v>
      </c>
      <c r="H509" s="179"/>
      <c r="I509" s="150"/>
      <c r="J509" s="151">
        <f>ROUND($I$509*$H$509,2)</f>
        <v>0</v>
      </c>
      <c r="K509" s="147"/>
      <c r="L509" s="43"/>
      <c r="M509" s="152"/>
      <c r="N509" s="153" t="s">
        <v>43</v>
      </c>
      <c r="O509" s="24"/>
      <c r="P509" s="154">
        <f>$O$509*$H$509</f>
        <v>0</v>
      </c>
      <c r="Q509" s="154">
        <v>0</v>
      </c>
      <c r="R509" s="154">
        <f>$Q$509*$H$509</f>
        <v>0</v>
      </c>
      <c r="S509" s="154">
        <v>0</v>
      </c>
      <c r="T509" s="155">
        <f>$S$509*$H$509</f>
        <v>0</v>
      </c>
      <c r="AR509" s="89" t="s">
        <v>158</v>
      </c>
      <c r="AT509" s="89" t="s">
        <v>154</v>
      </c>
      <c r="AU509" s="89" t="s">
        <v>80</v>
      </c>
      <c r="AY509" s="6" t="s">
        <v>149</v>
      </c>
      <c r="BE509" s="156">
        <f>IF($N$509="základní",$J$509,0)</f>
        <v>0</v>
      </c>
      <c r="BF509" s="156">
        <f>IF($N$509="snížená",$J$509,0)</f>
        <v>0</v>
      </c>
      <c r="BG509" s="156">
        <f>IF($N$509="zákl. přenesená",$J$509,0)</f>
        <v>0</v>
      </c>
      <c r="BH509" s="156">
        <f>IF($N$509="sníž. přenesená",$J$509,0)</f>
        <v>0</v>
      </c>
      <c r="BI509" s="156">
        <f>IF($N$509="nulová",$J$509,0)</f>
        <v>0</v>
      </c>
      <c r="BJ509" s="89" t="s">
        <v>21</v>
      </c>
      <c r="BK509" s="156">
        <f>ROUND($I$509*$H$509,2)</f>
        <v>0</v>
      </c>
      <c r="BL509" s="89" t="s">
        <v>158</v>
      </c>
      <c r="BM509" s="89" t="s">
        <v>1857</v>
      </c>
    </row>
    <row r="510" spans="2:65" s="6" customFormat="1" ht="16.5" customHeight="1" x14ac:dyDescent="0.3">
      <c r="B510" s="23"/>
      <c r="C510" s="24"/>
      <c r="D510" s="157" t="s">
        <v>159</v>
      </c>
      <c r="E510" s="24"/>
      <c r="F510" s="158" t="s">
        <v>1463</v>
      </c>
      <c r="G510" s="24"/>
      <c r="H510" s="24"/>
      <c r="J510" s="24"/>
      <c r="K510" s="24"/>
      <c r="L510" s="43"/>
      <c r="M510" s="56"/>
      <c r="N510" s="24"/>
      <c r="O510" s="24"/>
      <c r="P510" s="24"/>
      <c r="Q510" s="24"/>
      <c r="R510" s="24"/>
      <c r="S510" s="24"/>
      <c r="T510" s="57"/>
      <c r="AT510" s="6" t="s">
        <v>159</v>
      </c>
      <c r="AU510" s="6" t="s">
        <v>80</v>
      </c>
    </row>
    <row r="511" spans="2:65" s="132" customFormat="1" ht="30.75" customHeight="1" x14ac:dyDescent="0.3">
      <c r="B511" s="133"/>
      <c r="C511" s="134"/>
      <c r="D511" s="134" t="s">
        <v>71</v>
      </c>
      <c r="E511" s="143" t="s">
        <v>1470</v>
      </c>
      <c r="F511" s="143" t="s">
        <v>1466</v>
      </c>
      <c r="G511" s="134"/>
      <c r="H511" s="134"/>
      <c r="J511" s="144">
        <f>$BK$511</f>
        <v>0</v>
      </c>
      <c r="K511" s="134"/>
      <c r="L511" s="137"/>
      <c r="M511" s="138"/>
      <c r="N511" s="134"/>
      <c r="O511" s="134"/>
      <c r="P511" s="139">
        <f>SUM($P$512:$P$519)</f>
        <v>0</v>
      </c>
      <c r="Q511" s="134"/>
      <c r="R511" s="139">
        <f>SUM($R$512:$R$519)</f>
        <v>0</v>
      </c>
      <c r="S511" s="134"/>
      <c r="T511" s="140">
        <f>SUM($T$512:$T$519)</f>
        <v>0</v>
      </c>
      <c r="AR511" s="141" t="s">
        <v>21</v>
      </c>
      <c r="AT511" s="141" t="s">
        <v>71</v>
      </c>
      <c r="AU511" s="141" t="s">
        <v>21</v>
      </c>
      <c r="AY511" s="141" t="s">
        <v>149</v>
      </c>
      <c r="BK511" s="142">
        <f>SUM($BK$512:$BK$519)</f>
        <v>0</v>
      </c>
    </row>
    <row r="512" spans="2:65" s="6" customFormat="1" ht="15.75" customHeight="1" x14ac:dyDescent="0.3">
      <c r="B512" s="23"/>
      <c r="C512" s="145" t="s">
        <v>21</v>
      </c>
      <c r="D512" s="145" t="s">
        <v>154</v>
      </c>
      <c r="E512" s="146" t="s">
        <v>1467</v>
      </c>
      <c r="F512" s="147" t="s">
        <v>1468</v>
      </c>
      <c r="G512" s="148" t="s">
        <v>559</v>
      </c>
      <c r="H512" s="149">
        <v>1248</v>
      </c>
      <c r="I512" s="150"/>
      <c r="J512" s="151">
        <f>ROUND($I$512*$H$512,2)</f>
        <v>0</v>
      </c>
      <c r="K512" s="147"/>
      <c r="L512" s="43"/>
      <c r="M512" s="152"/>
      <c r="N512" s="153" t="s">
        <v>43</v>
      </c>
      <c r="O512" s="24"/>
      <c r="P512" s="154">
        <f>$O$512*$H$512</f>
        <v>0</v>
      </c>
      <c r="Q512" s="154">
        <v>0</v>
      </c>
      <c r="R512" s="154">
        <f>$Q$512*$H$512</f>
        <v>0</v>
      </c>
      <c r="S512" s="154">
        <v>0</v>
      </c>
      <c r="T512" s="155">
        <f>$S$512*$H$512</f>
        <v>0</v>
      </c>
      <c r="AR512" s="89" t="s">
        <v>158</v>
      </c>
      <c r="AT512" s="89" t="s">
        <v>154</v>
      </c>
      <c r="AU512" s="89" t="s">
        <v>80</v>
      </c>
      <c r="AY512" s="6" t="s">
        <v>149</v>
      </c>
      <c r="BE512" s="156">
        <f>IF($N$512="základní",$J$512,0)</f>
        <v>0</v>
      </c>
      <c r="BF512" s="156">
        <f>IF($N$512="snížená",$J$512,0)</f>
        <v>0</v>
      </c>
      <c r="BG512" s="156">
        <f>IF($N$512="zákl. přenesená",$J$512,0)</f>
        <v>0</v>
      </c>
      <c r="BH512" s="156">
        <f>IF($N$512="sníž. přenesená",$J$512,0)</f>
        <v>0</v>
      </c>
      <c r="BI512" s="156">
        <f>IF($N$512="nulová",$J$512,0)</f>
        <v>0</v>
      </c>
      <c r="BJ512" s="89" t="s">
        <v>21</v>
      </c>
      <c r="BK512" s="156">
        <f>ROUND($I$512*$H$512,2)</f>
        <v>0</v>
      </c>
      <c r="BL512" s="89" t="s">
        <v>158</v>
      </c>
      <c r="BM512" s="89" t="s">
        <v>1858</v>
      </c>
    </row>
    <row r="513" spans="2:65" s="6" customFormat="1" ht="16.5" customHeight="1" x14ac:dyDescent="0.3">
      <c r="B513" s="23"/>
      <c r="C513" s="24"/>
      <c r="D513" s="157" t="s">
        <v>159</v>
      </c>
      <c r="E513" s="24"/>
      <c r="F513" s="158" t="s">
        <v>1468</v>
      </c>
      <c r="G513" s="24"/>
      <c r="H513" s="24"/>
      <c r="J513" s="24"/>
      <c r="K513" s="24"/>
      <c r="L513" s="43"/>
      <c r="M513" s="56"/>
      <c r="N513" s="24"/>
      <c r="O513" s="24"/>
      <c r="P513" s="24"/>
      <c r="Q513" s="24"/>
      <c r="R513" s="24"/>
      <c r="S513" s="24"/>
      <c r="T513" s="57"/>
      <c r="AT513" s="6" t="s">
        <v>159</v>
      </c>
      <c r="AU513" s="6" t="s">
        <v>80</v>
      </c>
    </row>
    <row r="514" spans="2:65" s="6" customFormat="1" ht="15.75" customHeight="1" x14ac:dyDescent="0.3">
      <c r="B514" s="23"/>
      <c r="C514" s="145" t="s">
        <v>80</v>
      </c>
      <c r="D514" s="145" t="s">
        <v>154</v>
      </c>
      <c r="E514" s="146" t="s">
        <v>1859</v>
      </c>
      <c r="F514" s="147" t="s">
        <v>1860</v>
      </c>
      <c r="G514" s="148" t="s">
        <v>559</v>
      </c>
      <c r="H514" s="149">
        <v>11.25</v>
      </c>
      <c r="I514" s="150"/>
      <c r="J514" s="151">
        <f>ROUND($I$514*$H$514,2)</f>
        <v>0</v>
      </c>
      <c r="K514" s="147"/>
      <c r="L514" s="43"/>
      <c r="M514" s="152"/>
      <c r="N514" s="153" t="s">
        <v>43</v>
      </c>
      <c r="O514" s="24"/>
      <c r="P514" s="154">
        <f>$O$514*$H$514</f>
        <v>0</v>
      </c>
      <c r="Q514" s="154">
        <v>0</v>
      </c>
      <c r="R514" s="154">
        <f>$Q$514*$H$514</f>
        <v>0</v>
      </c>
      <c r="S514" s="154">
        <v>0</v>
      </c>
      <c r="T514" s="155">
        <f>$S$514*$H$514</f>
        <v>0</v>
      </c>
      <c r="AR514" s="89" t="s">
        <v>158</v>
      </c>
      <c r="AT514" s="89" t="s">
        <v>154</v>
      </c>
      <c r="AU514" s="89" t="s">
        <v>80</v>
      </c>
      <c r="AY514" s="6" t="s">
        <v>149</v>
      </c>
      <c r="BE514" s="156">
        <f>IF($N$514="základní",$J$514,0)</f>
        <v>0</v>
      </c>
      <c r="BF514" s="156">
        <f>IF($N$514="snížená",$J$514,0)</f>
        <v>0</v>
      </c>
      <c r="BG514" s="156">
        <f>IF($N$514="zákl. přenesená",$J$514,0)</f>
        <v>0</v>
      </c>
      <c r="BH514" s="156">
        <f>IF($N$514="sníž. přenesená",$J$514,0)</f>
        <v>0</v>
      </c>
      <c r="BI514" s="156">
        <f>IF($N$514="nulová",$J$514,0)</f>
        <v>0</v>
      </c>
      <c r="BJ514" s="89" t="s">
        <v>21</v>
      </c>
      <c r="BK514" s="156">
        <f>ROUND($I$514*$H$514,2)</f>
        <v>0</v>
      </c>
      <c r="BL514" s="89" t="s">
        <v>158</v>
      </c>
      <c r="BM514" s="89" t="s">
        <v>1861</v>
      </c>
    </row>
    <row r="515" spans="2:65" s="6" customFormat="1" ht="16.5" customHeight="1" x14ac:dyDescent="0.3">
      <c r="B515" s="23"/>
      <c r="C515" s="24"/>
      <c r="D515" s="157" t="s">
        <v>159</v>
      </c>
      <c r="E515" s="24"/>
      <c r="F515" s="158" t="s">
        <v>1860</v>
      </c>
      <c r="G515" s="24"/>
      <c r="H515" s="24"/>
      <c r="J515" s="24"/>
      <c r="K515" s="24"/>
      <c r="L515" s="43"/>
      <c r="M515" s="56"/>
      <c r="N515" s="24"/>
      <c r="O515" s="24"/>
      <c r="P515" s="24"/>
      <c r="Q515" s="24"/>
      <c r="R515" s="24"/>
      <c r="S515" s="24"/>
      <c r="T515" s="57"/>
      <c r="AT515" s="6" t="s">
        <v>159</v>
      </c>
      <c r="AU515" s="6" t="s">
        <v>80</v>
      </c>
    </row>
    <row r="516" spans="2:65" s="6" customFormat="1" ht="15.75" customHeight="1" x14ac:dyDescent="0.3">
      <c r="B516" s="23"/>
      <c r="C516" s="145" t="s">
        <v>162</v>
      </c>
      <c r="D516" s="145" t="s">
        <v>154</v>
      </c>
      <c r="E516" s="146" t="s">
        <v>1862</v>
      </c>
      <c r="F516" s="147" t="s">
        <v>1863</v>
      </c>
      <c r="G516" s="148" t="s">
        <v>157</v>
      </c>
      <c r="H516" s="149">
        <v>16</v>
      </c>
      <c r="I516" s="150"/>
      <c r="J516" s="151">
        <f>ROUND($I$516*$H$516,2)</f>
        <v>0</v>
      </c>
      <c r="K516" s="147"/>
      <c r="L516" s="43"/>
      <c r="M516" s="152"/>
      <c r="N516" s="153" t="s">
        <v>43</v>
      </c>
      <c r="O516" s="24"/>
      <c r="P516" s="154">
        <f>$O$516*$H$516</f>
        <v>0</v>
      </c>
      <c r="Q516" s="154">
        <v>0</v>
      </c>
      <c r="R516" s="154">
        <f>$Q$516*$H$516</f>
        <v>0</v>
      </c>
      <c r="S516" s="154">
        <v>0</v>
      </c>
      <c r="T516" s="155">
        <f>$S$516*$H$516</f>
        <v>0</v>
      </c>
      <c r="AR516" s="89" t="s">
        <v>158</v>
      </c>
      <c r="AT516" s="89" t="s">
        <v>154</v>
      </c>
      <c r="AU516" s="89" t="s">
        <v>80</v>
      </c>
      <c r="AY516" s="6" t="s">
        <v>149</v>
      </c>
      <c r="BE516" s="156">
        <f>IF($N$516="základní",$J$516,0)</f>
        <v>0</v>
      </c>
      <c r="BF516" s="156">
        <f>IF($N$516="snížená",$J$516,0)</f>
        <v>0</v>
      </c>
      <c r="BG516" s="156">
        <f>IF($N$516="zákl. přenesená",$J$516,0)</f>
        <v>0</v>
      </c>
      <c r="BH516" s="156">
        <f>IF($N$516="sníž. přenesená",$J$516,0)</f>
        <v>0</v>
      </c>
      <c r="BI516" s="156">
        <f>IF($N$516="nulová",$J$516,0)</f>
        <v>0</v>
      </c>
      <c r="BJ516" s="89" t="s">
        <v>21</v>
      </c>
      <c r="BK516" s="156">
        <f>ROUND($I$516*$H$516,2)</f>
        <v>0</v>
      </c>
      <c r="BL516" s="89" t="s">
        <v>158</v>
      </c>
      <c r="BM516" s="89" t="s">
        <v>1864</v>
      </c>
    </row>
    <row r="517" spans="2:65" s="6" customFormat="1" ht="16.5" customHeight="1" x14ac:dyDescent="0.3">
      <c r="B517" s="23"/>
      <c r="C517" s="24"/>
      <c r="D517" s="157" t="s">
        <v>159</v>
      </c>
      <c r="E517" s="24"/>
      <c r="F517" s="158" t="s">
        <v>1863</v>
      </c>
      <c r="G517" s="24"/>
      <c r="H517" s="24"/>
      <c r="J517" s="24"/>
      <c r="K517" s="24"/>
      <c r="L517" s="43"/>
      <c r="M517" s="56"/>
      <c r="N517" s="24"/>
      <c r="O517" s="24"/>
      <c r="P517" s="24"/>
      <c r="Q517" s="24"/>
      <c r="R517" s="24"/>
      <c r="S517" s="24"/>
      <c r="T517" s="57"/>
      <c r="AT517" s="6" t="s">
        <v>159</v>
      </c>
      <c r="AU517" s="6" t="s">
        <v>80</v>
      </c>
    </row>
    <row r="518" spans="2:65" s="6" customFormat="1" ht="15.75" customHeight="1" x14ac:dyDescent="0.3">
      <c r="B518" s="23"/>
      <c r="C518" s="145" t="s">
        <v>158</v>
      </c>
      <c r="D518" s="145" t="s">
        <v>154</v>
      </c>
      <c r="E518" s="146" t="s">
        <v>1865</v>
      </c>
      <c r="F518" s="147" t="s">
        <v>1866</v>
      </c>
      <c r="G518" s="148" t="s">
        <v>649</v>
      </c>
      <c r="H518" s="149">
        <v>0.23699999999999999</v>
      </c>
      <c r="I518" s="150"/>
      <c r="J518" s="151">
        <f>ROUND($I$518*$H$518,2)</f>
        <v>0</v>
      </c>
      <c r="K518" s="147"/>
      <c r="L518" s="43"/>
      <c r="M518" s="152"/>
      <c r="N518" s="153" t="s">
        <v>43</v>
      </c>
      <c r="O518" s="24"/>
      <c r="P518" s="154">
        <f>$O$518*$H$518</f>
        <v>0</v>
      </c>
      <c r="Q518" s="154">
        <v>0</v>
      </c>
      <c r="R518" s="154">
        <f>$Q$518*$H$518</f>
        <v>0</v>
      </c>
      <c r="S518" s="154">
        <v>0</v>
      </c>
      <c r="T518" s="155">
        <f>$S$518*$H$518</f>
        <v>0</v>
      </c>
      <c r="AR518" s="89" t="s">
        <v>158</v>
      </c>
      <c r="AT518" s="89" t="s">
        <v>154</v>
      </c>
      <c r="AU518" s="89" t="s">
        <v>80</v>
      </c>
      <c r="AY518" s="6" t="s">
        <v>149</v>
      </c>
      <c r="BE518" s="156">
        <f>IF($N$518="základní",$J$518,0)</f>
        <v>0</v>
      </c>
      <c r="BF518" s="156">
        <f>IF($N$518="snížená",$J$518,0)</f>
        <v>0</v>
      </c>
      <c r="BG518" s="156">
        <f>IF($N$518="zákl. přenesená",$J$518,0)</f>
        <v>0</v>
      </c>
      <c r="BH518" s="156">
        <f>IF($N$518="sníž. přenesená",$J$518,0)</f>
        <v>0</v>
      </c>
      <c r="BI518" s="156">
        <f>IF($N$518="nulová",$J$518,0)</f>
        <v>0</v>
      </c>
      <c r="BJ518" s="89" t="s">
        <v>21</v>
      </c>
      <c r="BK518" s="156">
        <f>ROUND($I$518*$H$518,2)</f>
        <v>0</v>
      </c>
      <c r="BL518" s="89" t="s">
        <v>158</v>
      </c>
      <c r="BM518" s="89" t="s">
        <v>1867</v>
      </c>
    </row>
    <row r="519" spans="2:65" s="6" customFormat="1" ht="16.5" customHeight="1" x14ac:dyDescent="0.3">
      <c r="B519" s="23"/>
      <c r="C519" s="24"/>
      <c r="D519" s="157" t="s">
        <v>159</v>
      </c>
      <c r="E519" s="24"/>
      <c r="F519" s="158" t="s">
        <v>1866</v>
      </c>
      <c r="G519" s="24"/>
      <c r="H519" s="24"/>
      <c r="J519" s="24"/>
      <c r="K519" s="24"/>
      <c r="L519" s="43"/>
      <c r="M519" s="56"/>
      <c r="N519" s="24"/>
      <c r="O519" s="24"/>
      <c r="P519" s="24"/>
      <c r="Q519" s="24"/>
      <c r="R519" s="24"/>
      <c r="S519" s="24"/>
      <c r="T519" s="57"/>
      <c r="AT519" s="6" t="s">
        <v>159</v>
      </c>
      <c r="AU519" s="6" t="s">
        <v>80</v>
      </c>
    </row>
    <row r="520" spans="2:65" s="132" customFormat="1" ht="30.75" customHeight="1" x14ac:dyDescent="0.3">
      <c r="B520" s="133"/>
      <c r="C520" s="134"/>
      <c r="D520" s="134" t="s">
        <v>71</v>
      </c>
      <c r="E520" s="143" t="s">
        <v>1478</v>
      </c>
      <c r="F520" s="143" t="s">
        <v>1868</v>
      </c>
      <c r="G520" s="134"/>
      <c r="H520" s="134"/>
      <c r="J520" s="144">
        <f>$BK$520</f>
        <v>0</v>
      </c>
      <c r="K520" s="134"/>
      <c r="L520" s="137"/>
      <c r="M520" s="138"/>
      <c r="N520" s="134"/>
      <c r="O520" s="134"/>
      <c r="P520" s="139">
        <f>SUM($P$521:$P$544)</f>
        <v>0</v>
      </c>
      <c r="Q520" s="134"/>
      <c r="R520" s="139">
        <f>SUM($R$521:$R$544)</f>
        <v>0</v>
      </c>
      <c r="S520" s="134"/>
      <c r="T520" s="140">
        <f>SUM($T$521:$T$544)</f>
        <v>0</v>
      </c>
      <c r="AR520" s="141" t="s">
        <v>21</v>
      </c>
      <c r="AT520" s="141" t="s">
        <v>71</v>
      </c>
      <c r="AU520" s="141" t="s">
        <v>21</v>
      </c>
      <c r="AY520" s="141" t="s">
        <v>149</v>
      </c>
      <c r="BK520" s="142">
        <f>SUM($BK$521:$BK$544)</f>
        <v>0</v>
      </c>
    </row>
    <row r="521" spans="2:65" s="6" customFormat="1" ht="15.75" customHeight="1" x14ac:dyDescent="0.3">
      <c r="B521" s="23"/>
      <c r="C521" s="145" t="s">
        <v>21</v>
      </c>
      <c r="D521" s="145" t="s">
        <v>154</v>
      </c>
      <c r="E521" s="146" t="s">
        <v>1869</v>
      </c>
      <c r="F521" s="147" t="s">
        <v>1870</v>
      </c>
      <c r="G521" s="148" t="s">
        <v>272</v>
      </c>
      <c r="H521" s="149">
        <v>1</v>
      </c>
      <c r="I521" s="150"/>
      <c r="J521" s="151">
        <f>ROUND($I$521*$H$521,2)</f>
        <v>0</v>
      </c>
      <c r="K521" s="147"/>
      <c r="L521" s="43"/>
      <c r="M521" s="152"/>
      <c r="N521" s="153" t="s">
        <v>43</v>
      </c>
      <c r="O521" s="24"/>
      <c r="P521" s="154">
        <f>$O$521*$H$521</f>
        <v>0</v>
      </c>
      <c r="Q521" s="154">
        <v>0</v>
      </c>
      <c r="R521" s="154">
        <f>$Q$521*$H$521</f>
        <v>0</v>
      </c>
      <c r="S521" s="154">
        <v>0</v>
      </c>
      <c r="T521" s="155">
        <f>$S$521*$H$521</f>
        <v>0</v>
      </c>
      <c r="AR521" s="89" t="s">
        <v>158</v>
      </c>
      <c r="AT521" s="89" t="s">
        <v>154</v>
      </c>
      <c r="AU521" s="89" t="s">
        <v>80</v>
      </c>
      <c r="AY521" s="6" t="s">
        <v>149</v>
      </c>
      <c r="BE521" s="156">
        <f>IF($N$521="základní",$J$521,0)</f>
        <v>0</v>
      </c>
      <c r="BF521" s="156">
        <f>IF($N$521="snížená",$J$521,0)</f>
        <v>0</v>
      </c>
      <c r="BG521" s="156">
        <f>IF($N$521="zákl. přenesená",$J$521,0)</f>
        <v>0</v>
      </c>
      <c r="BH521" s="156">
        <f>IF($N$521="sníž. přenesená",$J$521,0)</f>
        <v>0</v>
      </c>
      <c r="BI521" s="156">
        <f>IF($N$521="nulová",$J$521,0)</f>
        <v>0</v>
      </c>
      <c r="BJ521" s="89" t="s">
        <v>21</v>
      </c>
      <c r="BK521" s="156">
        <f>ROUND($I$521*$H$521,2)</f>
        <v>0</v>
      </c>
      <c r="BL521" s="89" t="s">
        <v>158</v>
      </c>
      <c r="BM521" s="89" t="s">
        <v>1871</v>
      </c>
    </row>
    <row r="522" spans="2:65" s="6" customFormat="1" ht="16.5" customHeight="1" x14ac:dyDescent="0.3">
      <c r="B522" s="23"/>
      <c r="C522" s="24"/>
      <c r="D522" s="157" t="s">
        <v>159</v>
      </c>
      <c r="E522" s="24"/>
      <c r="F522" s="158" t="s">
        <v>1870</v>
      </c>
      <c r="G522" s="24"/>
      <c r="H522" s="24"/>
      <c r="J522" s="24"/>
      <c r="K522" s="24"/>
      <c r="L522" s="43"/>
      <c r="M522" s="56"/>
      <c r="N522" s="24"/>
      <c r="O522" s="24"/>
      <c r="P522" s="24"/>
      <c r="Q522" s="24"/>
      <c r="R522" s="24"/>
      <c r="S522" s="24"/>
      <c r="T522" s="57"/>
      <c r="AT522" s="6" t="s">
        <v>159</v>
      </c>
      <c r="AU522" s="6" t="s">
        <v>80</v>
      </c>
    </row>
    <row r="523" spans="2:65" s="6" customFormat="1" ht="15.75" customHeight="1" x14ac:dyDescent="0.3">
      <c r="B523" s="23"/>
      <c r="C523" s="145" t="s">
        <v>80</v>
      </c>
      <c r="D523" s="145" t="s">
        <v>154</v>
      </c>
      <c r="E523" s="146" t="s">
        <v>1872</v>
      </c>
      <c r="F523" s="147" t="s">
        <v>1873</v>
      </c>
      <c r="G523" s="148" t="s">
        <v>272</v>
      </c>
      <c r="H523" s="149">
        <v>1.3</v>
      </c>
      <c r="I523" s="150"/>
      <c r="J523" s="151">
        <f>ROUND($I$523*$H$523,2)</f>
        <v>0</v>
      </c>
      <c r="K523" s="147"/>
      <c r="L523" s="43"/>
      <c r="M523" s="152"/>
      <c r="N523" s="153" t="s">
        <v>43</v>
      </c>
      <c r="O523" s="24"/>
      <c r="P523" s="154">
        <f>$O$523*$H$523</f>
        <v>0</v>
      </c>
      <c r="Q523" s="154">
        <v>0</v>
      </c>
      <c r="R523" s="154">
        <f>$Q$523*$H$523</f>
        <v>0</v>
      </c>
      <c r="S523" s="154">
        <v>0</v>
      </c>
      <c r="T523" s="155">
        <f>$S$523*$H$523</f>
        <v>0</v>
      </c>
      <c r="AR523" s="89" t="s">
        <v>158</v>
      </c>
      <c r="AT523" s="89" t="s">
        <v>154</v>
      </c>
      <c r="AU523" s="89" t="s">
        <v>80</v>
      </c>
      <c r="AY523" s="6" t="s">
        <v>149</v>
      </c>
      <c r="BE523" s="156">
        <f>IF($N$523="základní",$J$523,0)</f>
        <v>0</v>
      </c>
      <c r="BF523" s="156">
        <f>IF($N$523="snížená",$J$523,0)</f>
        <v>0</v>
      </c>
      <c r="BG523" s="156">
        <f>IF($N$523="zákl. přenesená",$J$523,0)</f>
        <v>0</v>
      </c>
      <c r="BH523" s="156">
        <f>IF($N$523="sníž. přenesená",$J$523,0)</f>
        <v>0</v>
      </c>
      <c r="BI523" s="156">
        <f>IF($N$523="nulová",$J$523,0)</f>
        <v>0</v>
      </c>
      <c r="BJ523" s="89" t="s">
        <v>21</v>
      </c>
      <c r="BK523" s="156">
        <f>ROUND($I$523*$H$523,2)</f>
        <v>0</v>
      </c>
      <c r="BL523" s="89" t="s">
        <v>158</v>
      </c>
      <c r="BM523" s="89" t="s">
        <v>1874</v>
      </c>
    </row>
    <row r="524" spans="2:65" s="6" customFormat="1" ht="16.5" customHeight="1" x14ac:dyDescent="0.3">
      <c r="B524" s="23"/>
      <c r="C524" s="24"/>
      <c r="D524" s="157" t="s">
        <v>159</v>
      </c>
      <c r="E524" s="24"/>
      <c r="F524" s="158" t="s">
        <v>1873</v>
      </c>
      <c r="G524" s="24"/>
      <c r="H524" s="24"/>
      <c r="J524" s="24"/>
      <c r="K524" s="24"/>
      <c r="L524" s="43"/>
      <c r="M524" s="56"/>
      <c r="N524" s="24"/>
      <c r="O524" s="24"/>
      <c r="P524" s="24"/>
      <c r="Q524" s="24"/>
      <c r="R524" s="24"/>
      <c r="S524" s="24"/>
      <c r="T524" s="57"/>
      <c r="AT524" s="6" t="s">
        <v>159</v>
      </c>
      <c r="AU524" s="6" t="s">
        <v>80</v>
      </c>
    </row>
    <row r="525" spans="2:65" s="6" customFormat="1" ht="15.75" customHeight="1" x14ac:dyDescent="0.3">
      <c r="B525" s="23"/>
      <c r="C525" s="145" t="s">
        <v>162</v>
      </c>
      <c r="D525" s="145" t="s">
        <v>154</v>
      </c>
      <c r="E525" s="146" t="s">
        <v>1875</v>
      </c>
      <c r="F525" s="147" t="s">
        <v>1876</v>
      </c>
      <c r="G525" s="148" t="s">
        <v>157</v>
      </c>
      <c r="H525" s="149">
        <v>2</v>
      </c>
      <c r="I525" s="150"/>
      <c r="J525" s="151">
        <f>ROUND($I$525*$H$525,2)</f>
        <v>0</v>
      </c>
      <c r="K525" s="147"/>
      <c r="L525" s="43"/>
      <c r="M525" s="152"/>
      <c r="N525" s="153" t="s">
        <v>43</v>
      </c>
      <c r="O525" s="24"/>
      <c r="P525" s="154">
        <f>$O$525*$H$525</f>
        <v>0</v>
      </c>
      <c r="Q525" s="154">
        <v>0</v>
      </c>
      <c r="R525" s="154">
        <f>$Q$525*$H$525</f>
        <v>0</v>
      </c>
      <c r="S525" s="154">
        <v>0</v>
      </c>
      <c r="T525" s="155">
        <f>$S$525*$H$525</f>
        <v>0</v>
      </c>
      <c r="AR525" s="89" t="s">
        <v>158</v>
      </c>
      <c r="AT525" s="89" t="s">
        <v>154</v>
      </c>
      <c r="AU525" s="89" t="s">
        <v>80</v>
      </c>
      <c r="AY525" s="6" t="s">
        <v>149</v>
      </c>
      <c r="BE525" s="156">
        <f>IF($N$525="základní",$J$525,0)</f>
        <v>0</v>
      </c>
      <c r="BF525" s="156">
        <f>IF($N$525="snížená",$J$525,0)</f>
        <v>0</v>
      </c>
      <c r="BG525" s="156">
        <f>IF($N$525="zákl. přenesená",$J$525,0)</f>
        <v>0</v>
      </c>
      <c r="BH525" s="156">
        <f>IF($N$525="sníž. přenesená",$J$525,0)</f>
        <v>0</v>
      </c>
      <c r="BI525" s="156">
        <f>IF($N$525="nulová",$J$525,0)</f>
        <v>0</v>
      </c>
      <c r="BJ525" s="89" t="s">
        <v>21</v>
      </c>
      <c r="BK525" s="156">
        <f>ROUND($I$525*$H$525,2)</f>
        <v>0</v>
      </c>
      <c r="BL525" s="89" t="s">
        <v>158</v>
      </c>
      <c r="BM525" s="89" t="s">
        <v>1877</v>
      </c>
    </row>
    <row r="526" spans="2:65" s="6" customFormat="1" ht="16.5" customHeight="1" x14ac:dyDescent="0.3">
      <c r="B526" s="23"/>
      <c r="C526" s="24"/>
      <c r="D526" s="157" t="s">
        <v>159</v>
      </c>
      <c r="E526" s="24"/>
      <c r="F526" s="158" t="s">
        <v>1876</v>
      </c>
      <c r="G526" s="24"/>
      <c r="H526" s="24"/>
      <c r="J526" s="24"/>
      <c r="K526" s="24"/>
      <c r="L526" s="43"/>
      <c r="M526" s="56"/>
      <c r="N526" s="24"/>
      <c r="O526" s="24"/>
      <c r="P526" s="24"/>
      <c r="Q526" s="24"/>
      <c r="R526" s="24"/>
      <c r="S526" s="24"/>
      <c r="T526" s="57"/>
      <c r="AT526" s="6" t="s">
        <v>159</v>
      </c>
      <c r="AU526" s="6" t="s">
        <v>80</v>
      </c>
    </row>
    <row r="527" spans="2:65" s="6" customFormat="1" ht="15.75" customHeight="1" x14ac:dyDescent="0.3">
      <c r="B527" s="23"/>
      <c r="C527" s="145" t="s">
        <v>158</v>
      </c>
      <c r="D527" s="145" t="s">
        <v>154</v>
      </c>
      <c r="E527" s="146" t="s">
        <v>1878</v>
      </c>
      <c r="F527" s="147" t="s">
        <v>1879</v>
      </c>
      <c r="G527" s="148" t="s">
        <v>157</v>
      </c>
      <c r="H527" s="149">
        <v>2</v>
      </c>
      <c r="I527" s="150"/>
      <c r="J527" s="151">
        <f>ROUND($I$527*$H$527,2)</f>
        <v>0</v>
      </c>
      <c r="K527" s="147"/>
      <c r="L527" s="43"/>
      <c r="M527" s="152"/>
      <c r="N527" s="153" t="s">
        <v>43</v>
      </c>
      <c r="O527" s="24"/>
      <c r="P527" s="154">
        <f>$O$527*$H$527</f>
        <v>0</v>
      </c>
      <c r="Q527" s="154">
        <v>0</v>
      </c>
      <c r="R527" s="154">
        <f>$Q$527*$H$527</f>
        <v>0</v>
      </c>
      <c r="S527" s="154">
        <v>0</v>
      </c>
      <c r="T527" s="155">
        <f>$S$527*$H$527</f>
        <v>0</v>
      </c>
      <c r="AR527" s="89" t="s">
        <v>158</v>
      </c>
      <c r="AT527" s="89" t="s">
        <v>154</v>
      </c>
      <c r="AU527" s="89" t="s">
        <v>80</v>
      </c>
      <c r="AY527" s="6" t="s">
        <v>149</v>
      </c>
      <c r="BE527" s="156">
        <f>IF($N$527="základní",$J$527,0)</f>
        <v>0</v>
      </c>
      <c r="BF527" s="156">
        <f>IF($N$527="snížená",$J$527,0)</f>
        <v>0</v>
      </c>
      <c r="BG527" s="156">
        <f>IF($N$527="zákl. přenesená",$J$527,0)</f>
        <v>0</v>
      </c>
      <c r="BH527" s="156">
        <f>IF($N$527="sníž. přenesená",$J$527,0)</f>
        <v>0</v>
      </c>
      <c r="BI527" s="156">
        <f>IF($N$527="nulová",$J$527,0)</f>
        <v>0</v>
      </c>
      <c r="BJ527" s="89" t="s">
        <v>21</v>
      </c>
      <c r="BK527" s="156">
        <f>ROUND($I$527*$H$527,2)</f>
        <v>0</v>
      </c>
      <c r="BL527" s="89" t="s">
        <v>158</v>
      </c>
      <c r="BM527" s="89" t="s">
        <v>1880</v>
      </c>
    </row>
    <row r="528" spans="2:65" s="6" customFormat="1" ht="16.5" customHeight="1" x14ac:dyDescent="0.3">
      <c r="B528" s="23"/>
      <c r="C528" s="24"/>
      <c r="D528" s="157" t="s">
        <v>159</v>
      </c>
      <c r="E528" s="24"/>
      <c r="F528" s="158" t="s">
        <v>1879</v>
      </c>
      <c r="G528" s="24"/>
      <c r="H528" s="24"/>
      <c r="J528" s="24"/>
      <c r="K528" s="24"/>
      <c r="L528" s="43"/>
      <c r="M528" s="56"/>
      <c r="N528" s="24"/>
      <c r="O528" s="24"/>
      <c r="P528" s="24"/>
      <c r="Q528" s="24"/>
      <c r="R528" s="24"/>
      <c r="S528" s="24"/>
      <c r="T528" s="57"/>
      <c r="AT528" s="6" t="s">
        <v>159</v>
      </c>
      <c r="AU528" s="6" t="s">
        <v>80</v>
      </c>
    </row>
    <row r="529" spans="2:65" s="6" customFormat="1" ht="15.75" customHeight="1" x14ac:dyDescent="0.3">
      <c r="B529" s="23"/>
      <c r="C529" s="145" t="s">
        <v>168</v>
      </c>
      <c r="D529" s="145" t="s">
        <v>154</v>
      </c>
      <c r="E529" s="146" t="s">
        <v>1881</v>
      </c>
      <c r="F529" s="147" t="s">
        <v>1882</v>
      </c>
      <c r="G529" s="148" t="s">
        <v>157</v>
      </c>
      <c r="H529" s="149">
        <v>2</v>
      </c>
      <c r="I529" s="150"/>
      <c r="J529" s="151">
        <f>ROUND($I$529*$H$529,2)</f>
        <v>0</v>
      </c>
      <c r="K529" s="147"/>
      <c r="L529" s="43"/>
      <c r="M529" s="152"/>
      <c r="N529" s="153" t="s">
        <v>43</v>
      </c>
      <c r="O529" s="24"/>
      <c r="P529" s="154">
        <f>$O$529*$H$529</f>
        <v>0</v>
      </c>
      <c r="Q529" s="154">
        <v>0</v>
      </c>
      <c r="R529" s="154">
        <f>$Q$529*$H$529</f>
        <v>0</v>
      </c>
      <c r="S529" s="154">
        <v>0</v>
      </c>
      <c r="T529" s="155">
        <f>$S$529*$H$529</f>
        <v>0</v>
      </c>
      <c r="AR529" s="89" t="s">
        <v>158</v>
      </c>
      <c r="AT529" s="89" t="s">
        <v>154</v>
      </c>
      <c r="AU529" s="89" t="s">
        <v>80</v>
      </c>
      <c r="AY529" s="6" t="s">
        <v>149</v>
      </c>
      <c r="BE529" s="156">
        <f>IF($N$529="základní",$J$529,0)</f>
        <v>0</v>
      </c>
      <c r="BF529" s="156">
        <f>IF($N$529="snížená",$J$529,0)</f>
        <v>0</v>
      </c>
      <c r="BG529" s="156">
        <f>IF($N$529="zákl. přenesená",$J$529,0)</f>
        <v>0</v>
      </c>
      <c r="BH529" s="156">
        <f>IF($N$529="sníž. přenesená",$J$529,0)</f>
        <v>0</v>
      </c>
      <c r="BI529" s="156">
        <f>IF($N$529="nulová",$J$529,0)</f>
        <v>0</v>
      </c>
      <c r="BJ529" s="89" t="s">
        <v>21</v>
      </c>
      <c r="BK529" s="156">
        <f>ROUND($I$529*$H$529,2)</f>
        <v>0</v>
      </c>
      <c r="BL529" s="89" t="s">
        <v>158</v>
      </c>
      <c r="BM529" s="89" t="s">
        <v>1883</v>
      </c>
    </row>
    <row r="530" spans="2:65" s="6" customFormat="1" ht="16.5" customHeight="1" x14ac:dyDescent="0.3">
      <c r="B530" s="23"/>
      <c r="C530" s="24"/>
      <c r="D530" s="157" t="s">
        <v>159</v>
      </c>
      <c r="E530" s="24"/>
      <c r="F530" s="158" t="s">
        <v>1882</v>
      </c>
      <c r="G530" s="24"/>
      <c r="H530" s="24"/>
      <c r="J530" s="24"/>
      <c r="K530" s="24"/>
      <c r="L530" s="43"/>
      <c r="M530" s="56"/>
      <c r="N530" s="24"/>
      <c r="O530" s="24"/>
      <c r="P530" s="24"/>
      <c r="Q530" s="24"/>
      <c r="R530" s="24"/>
      <c r="S530" s="24"/>
      <c r="T530" s="57"/>
      <c r="AT530" s="6" t="s">
        <v>159</v>
      </c>
      <c r="AU530" s="6" t="s">
        <v>80</v>
      </c>
    </row>
    <row r="531" spans="2:65" s="6" customFormat="1" ht="15.75" customHeight="1" x14ac:dyDescent="0.3">
      <c r="B531" s="23"/>
      <c r="C531" s="145" t="s">
        <v>171</v>
      </c>
      <c r="D531" s="145" t="s">
        <v>154</v>
      </c>
      <c r="E531" s="146" t="s">
        <v>1884</v>
      </c>
      <c r="F531" s="147" t="s">
        <v>1885</v>
      </c>
      <c r="G531" s="148" t="s">
        <v>157</v>
      </c>
      <c r="H531" s="149">
        <v>2</v>
      </c>
      <c r="I531" s="150"/>
      <c r="J531" s="151">
        <f>ROUND($I$531*$H$531,2)</f>
        <v>0</v>
      </c>
      <c r="K531" s="147"/>
      <c r="L531" s="43"/>
      <c r="M531" s="152"/>
      <c r="N531" s="153" t="s">
        <v>43</v>
      </c>
      <c r="O531" s="24"/>
      <c r="P531" s="154">
        <f>$O$531*$H$531</f>
        <v>0</v>
      </c>
      <c r="Q531" s="154">
        <v>0</v>
      </c>
      <c r="R531" s="154">
        <f>$Q$531*$H$531</f>
        <v>0</v>
      </c>
      <c r="S531" s="154">
        <v>0</v>
      </c>
      <c r="T531" s="155">
        <f>$S$531*$H$531</f>
        <v>0</v>
      </c>
      <c r="AR531" s="89" t="s">
        <v>158</v>
      </c>
      <c r="AT531" s="89" t="s">
        <v>154</v>
      </c>
      <c r="AU531" s="89" t="s">
        <v>80</v>
      </c>
      <c r="AY531" s="6" t="s">
        <v>149</v>
      </c>
      <c r="BE531" s="156">
        <f>IF($N$531="základní",$J$531,0)</f>
        <v>0</v>
      </c>
      <c r="BF531" s="156">
        <f>IF($N$531="snížená",$J$531,0)</f>
        <v>0</v>
      </c>
      <c r="BG531" s="156">
        <f>IF($N$531="zákl. přenesená",$J$531,0)</f>
        <v>0</v>
      </c>
      <c r="BH531" s="156">
        <f>IF($N$531="sníž. přenesená",$J$531,0)</f>
        <v>0</v>
      </c>
      <c r="BI531" s="156">
        <f>IF($N$531="nulová",$J$531,0)</f>
        <v>0</v>
      </c>
      <c r="BJ531" s="89" t="s">
        <v>21</v>
      </c>
      <c r="BK531" s="156">
        <f>ROUND($I$531*$H$531,2)</f>
        <v>0</v>
      </c>
      <c r="BL531" s="89" t="s">
        <v>158</v>
      </c>
      <c r="BM531" s="89" t="s">
        <v>1886</v>
      </c>
    </row>
    <row r="532" spans="2:65" s="6" customFormat="1" ht="16.5" customHeight="1" x14ac:dyDescent="0.3">
      <c r="B532" s="23"/>
      <c r="C532" s="24"/>
      <c r="D532" s="157" t="s">
        <v>159</v>
      </c>
      <c r="E532" s="24"/>
      <c r="F532" s="158" t="s">
        <v>1885</v>
      </c>
      <c r="G532" s="24"/>
      <c r="H532" s="24"/>
      <c r="J532" s="24"/>
      <c r="K532" s="24"/>
      <c r="L532" s="43"/>
      <c r="M532" s="56"/>
      <c r="N532" s="24"/>
      <c r="O532" s="24"/>
      <c r="P532" s="24"/>
      <c r="Q532" s="24"/>
      <c r="R532" s="24"/>
      <c r="S532" s="24"/>
      <c r="T532" s="57"/>
      <c r="AT532" s="6" t="s">
        <v>159</v>
      </c>
      <c r="AU532" s="6" t="s">
        <v>80</v>
      </c>
    </row>
    <row r="533" spans="2:65" s="6" customFormat="1" ht="15.75" customHeight="1" x14ac:dyDescent="0.3">
      <c r="B533" s="23"/>
      <c r="C533" s="145" t="s">
        <v>174</v>
      </c>
      <c r="D533" s="145" t="s">
        <v>154</v>
      </c>
      <c r="E533" s="146" t="s">
        <v>1887</v>
      </c>
      <c r="F533" s="147" t="s">
        <v>1888</v>
      </c>
      <c r="G533" s="148" t="s">
        <v>272</v>
      </c>
      <c r="H533" s="149">
        <v>0.5</v>
      </c>
      <c r="I533" s="150"/>
      <c r="J533" s="151">
        <f>ROUND($I$533*$H$533,2)</f>
        <v>0</v>
      </c>
      <c r="K533" s="147"/>
      <c r="L533" s="43"/>
      <c r="M533" s="152"/>
      <c r="N533" s="153" t="s">
        <v>43</v>
      </c>
      <c r="O533" s="24"/>
      <c r="P533" s="154">
        <f>$O$533*$H$533</f>
        <v>0</v>
      </c>
      <c r="Q533" s="154">
        <v>0</v>
      </c>
      <c r="R533" s="154">
        <f>$Q$533*$H$533</f>
        <v>0</v>
      </c>
      <c r="S533" s="154">
        <v>0</v>
      </c>
      <c r="T533" s="155">
        <f>$S$533*$H$533</f>
        <v>0</v>
      </c>
      <c r="AR533" s="89" t="s">
        <v>158</v>
      </c>
      <c r="AT533" s="89" t="s">
        <v>154</v>
      </c>
      <c r="AU533" s="89" t="s">
        <v>80</v>
      </c>
      <c r="AY533" s="6" t="s">
        <v>149</v>
      </c>
      <c r="BE533" s="156">
        <f>IF($N$533="základní",$J$533,0)</f>
        <v>0</v>
      </c>
      <c r="BF533" s="156">
        <f>IF($N$533="snížená",$J$533,0)</f>
        <v>0</v>
      </c>
      <c r="BG533" s="156">
        <f>IF($N$533="zákl. přenesená",$J$533,0)</f>
        <v>0</v>
      </c>
      <c r="BH533" s="156">
        <f>IF($N$533="sníž. přenesená",$J$533,0)</f>
        <v>0</v>
      </c>
      <c r="BI533" s="156">
        <f>IF($N$533="nulová",$J$533,0)</f>
        <v>0</v>
      </c>
      <c r="BJ533" s="89" t="s">
        <v>21</v>
      </c>
      <c r="BK533" s="156">
        <f>ROUND($I$533*$H$533,2)</f>
        <v>0</v>
      </c>
      <c r="BL533" s="89" t="s">
        <v>158</v>
      </c>
      <c r="BM533" s="89" t="s">
        <v>1889</v>
      </c>
    </row>
    <row r="534" spans="2:65" s="6" customFormat="1" ht="16.5" customHeight="1" x14ac:dyDescent="0.3">
      <c r="B534" s="23"/>
      <c r="C534" s="24"/>
      <c r="D534" s="157" t="s">
        <v>159</v>
      </c>
      <c r="E534" s="24"/>
      <c r="F534" s="158" t="s">
        <v>1888</v>
      </c>
      <c r="G534" s="24"/>
      <c r="H534" s="24"/>
      <c r="J534" s="24"/>
      <c r="K534" s="24"/>
      <c r="L534" s="43"/>
      <c r="M534" s="56"/>
      <c r="N534" s="24"/>
      <c r="O534" s="24"/>
      <c r="P534" s="24"/>
      <c r="Q534" s="24"/>
      <c r="R534" s="24"/>
      <c r="S534" s="24"/>
      <c r="T534" s="57"/>
      <c r="AT534" s="6" t="s">
        <v>159</v>
      </c>
      <c r="AU534" s="6" t="s">
        <v>80</v>
      </c>
    </row>
    <row r="535" spans="2:65" s="6" customFormat="1" ht="15.75" customHeight="1" x14ac:dyDescent="0.3">
      <c r="B535" s="23"/>
      <c r="C535" s="145" t="s">
        <v>177</v>
      </c>
      <c r="D535" s="145" t="s">
        <v>154</v>
      </c>
      <c r="E535" s="146" t="s">
        <v>1890</v>
      </c>
      <c r="F535" s="147" t="s">
        <v>1891</v>
      </c>
      <c r="G535" s="148" t="s">
        <v>272</v>
      </c>
      <c r="H535" s="149">
        <v>0.65</v>
      </c>
      <c r="I535" s="150"/>
      <c r="J535" s="151">
        <f>ROUND($I$535*$H$535,2)</f>
        <v>0</v>
      </c>
      <c r="K535" s="147"/>
      <c r="L535" s="43"/>
      <c r="M535" s="152"/>
      <c r="N535" s="153" t="s">
        <v>43</v>
      </c>
      <c r="O535" s="24"/>
      <c r="P535" s="154">
        <f>$O$535*$H$535</f>
        <v>0</v>
      </c>
      <c r="Q535" s="154">
        <v>0</v>
      </c>
      <c r="R535" s="154">
        <f>$Q$535*$H$535</f>
        <v>0</v>
      </c>
      <c r="S535" s="154">
        <v>0</v>
      </c>
      <c r="T535" s="155">
        <f>$S$535*$H$535</f>
        <v>0</v>
      </c>
      <c r="AR535" s="89" t="s">
        <v>158</v>
      </c>
      <c r="AT535" s="89" t="s">
        <v>154</v>
      </c>
      <c r="AU535" s="89" t="s">
        <v>80</v>
      </c>
      <c r="AY535" s="6" t="s">
        <v>149</v>
      </c>
      <c r="BE535" s="156">
        <f>IF($N$535="základní",$J$535,0)</f>
        <v>0</v>
      </c>
      <c r="BF535" s="156">
        <f>IF($N$535="snížená",$J$535,0)</f>
        <v>0</v>
      </c>
      <c r="BG535" s="156">
        <f>IF($N$535="zákl. přenesená",$J$535,0)</f>
        <v>0</v>
      </c>
      <c r="BH535" s="156">
        <f>IF($N$535="sníž. přenesená",$J$535,0)</f>
        <v>0</v>
      </c>
      <c r="BI535" s="156">
        <f>IF($N$535="nulová",$J$535,0)</f>
        <v>0</v>
      </c>
      <c r="BJ535" s="89" t="s">
        <v>21</v>
      </c>
      <c r="BK535" s="156">
        <f>ROUND($I$535*$H$535,2)</f>
        <v>0</v>
      </c>
      <c r="BL535" s="89" t="s">
        <v>158</v>
      </c>
      <c r="BM535" s="89" t="s">
        <v>1892</v>
      </c>
    </row>
    <row r="536" spans="2:65" s="6" customFormat="1" ht="16.5" customHeight="1" x14ac:dyDescent="0.3">
      <c r="B536" s="23"/>
      <c r="C536" s="24"/>
      <c r="D536" s="157" t="s">
        <v>159</v>
      </c>
      <c r="E536" s="24"/>
      <c r="F536" s="158" t="s">
        <v>1891</v>
      </c>
      <c r="G536" s="24"/>
      <c r="H536" s="24"/>
      <c r="J536" s="24"/>
      <c r="K536" s="24"/>
      <c r="L536" s="43"/>
      <c r="M536" s="56"/>
      <c r="N536" s="24"/>
      <c r="O536" s="24"/>
      <c r="P536" s="24"/>
      <c r="Q536" s="24"/>
      <c r="R536" s="24"/>
      <c r="S536" s="24"/>
      <c r="T536" s="57"/>
      <c r="AT536" s="6" t="s">
        <v>159</v>
      </c>
      <c r="AU536" s="6" t="s">
        <v>80</v>
      </c>
    </row>
    <row r="537" spans="2:65" s="6" customFormat="1" ht="15.75" customHeight="1" x14ac:dyDescent="0.3">
      <c r="B537" s="23"/>
      <c r="C537" s="145" t="s">
        <v>180</v>
      </c>
      <c r="D537" s="145" t="s">
        <v>154</v>
      </c>
      <c r="E537" s="146" t="s">
        <v>1893</v>
      </c>
      <c r="F537" s="147" t="s">
        <v>1894</v>
      </c>
      <c r="G537" s="148" t="s">
        <v>157</v>
      </c>
      <c r="H537" s="149">
        <v>1</v>
      </c>
      <c r="I537" s="150"/>
      <c r="J537" s="151">
        <f>ROUND($I$537*$H$537,2)</f>
        <v>0</v>
      </c>
      <c r="K537" s="147"/>
      <c r="L537" s="43"/>
      <c r="M537" s="152"/>
      <c r="N537" s="153" t="s">
        <v>43</v>
      </c>
      <c r="O537" s="24"/>
      <c r="P537" s="154">
        <f>$O$537*$H$537</f>
        <v>0</v>
      </c>
      <c r="Q537" s="154">
        <v>0</v>
      </c>
      <c r="R537" s="154">
        <f>$Q$537*$H$537</f>
        <v>0</v>
      </c>
      <c r="S537" s="154">
        <v>0</v>
      </c>
      <c r="T537" s="155">
        <f>$S$537*$H$537</f>
        <v>0</v>
      </c>
      <c r="AR537" s="89" t="s">
        <v>158</v>
      </c>
      <c r="AT537" s="89" t="s">
        <v>154</v>
      </c>
      <c r="AU537" s="89" t="s">
        <v>80</v>
      </c>
      <c r="AY537" s="6" t="s">
        <v>149</v>
      </c>
      <c r="BE537" s="156">
        <f>IF($N$537="základní",$J$537,0)</f>
        <v>0</v>
      </c>
      <c r="BF537" s="156">
        <f>IF($N$537="snížená",$J$537,0)</f>
        <v>0</v>
      </c>
      <c r="BG537" s="156">
        <f>IF($N$537="zákl. přenesená",$J$537,0)</f>
        <v>0</v>
      </c>
      <c r="BH537" s="156">
        <f>IF($N$537="sníž. přenesená",$J$537,0)</f>
        <v>0</v>
      </c>
      <c r="BI537" s="156">
        <f>IF($N$537="nulová",$J$537,0)</f>
        <v>0</v>
      </c>
      <c r="BJ537" s="89" t="s">
        <v>21</v>
      </c>
      <c r="BK537" s="156">
        <f>ROUND($I$537*$H$537,2)</f>
        <v>0</v>
      </c>
      <c r="BL537" s="89" t="s">
        <v>158</v>
      </c>
      <c r="BM537" s="89" t="s">
        <v>1895</v>
      </c>
    </row>
    <row r="538" spans="2:65" s="6" customFormat="1" ht="16.5" customHeight="1" x14ac:dyDescent="0.3">
      <c r="B538" s="23"/>
      <c r="C538" s="24"/>
      <c r="D538" s="157" t="s">
        <v>159</v>
      </c>
      <c r="E538" s="24"/>
      <c r="F538" s="158" t="s">
        <v>1894</v>
      </c>
      <c r="G538" s="24"/>
      <c r="H538" s="24"/>
      <c r="J538" s="24"/>
      <c r="K538" s="24"/>
      <c r="L538" s="43"/>
      <c r="M538" s="56"/>
      <c r="N538" s="24"/>
      <c r="O538" s="24"/>
      <c r="P538" s="24"/>
      <c r="Q538" s="24"/>
      <c r="R538" s="24"/>
      <c r="S538" s="24"/>
      <c r="T538" s="57"/>
      <c r="AT538" s="6" t="s">
        <v>159</v>
      </c>
      <c r="AU538" s="6" t="s">
        <v>80</v>
      </c>
    </row>
    <row r="539" spans="2:65" s="6" customFormat="1" ht="15.75" customHeight="1" x14ac:dyDescent="0.3">
      <c r="B539" s="23"/>
      <c r="C539" s="145" t="s">
        <v>26</v>
      </c>
      <c r="D539" s="145" t="s">
        <v>154</v>
      </c>
      <c r="E539" s="146" t="s">
        <v>1896</v>
      </c>
      <c r="F539" s="147" t="s">
        <v>1897</v>
      </c>
      <c r="G539" s="148" t="s">
        <v>157</v>
      </c>
      <c r="H539" s="149">
        <v>1</v>
      </c>
      <c r="I539" s="150"/>
      <c r="J539" s="151">
        <f>ROUND($I$539*$H$539,2)</f>
        <v>0</v>
      </c>
      <c r="K539" s="147"/>
      <c r="L539" s="43"/>
      <c r="M539" s="152"/>
      <c r="N539" s="153" t="s">
        <v>43</v>
      </c>
      <c r="O539" s="24"/>
      <c r="P539" s="154">
        <f>$O$539*$H$539</f>
        <v>0</v>
      </c>
      <c r="Q539" s="154">
        <v>0</v>
      </c>
      <c r="R539" s="154">
        <f>$Q$539*$H$539</f>
        <v>0</v>
      </c>
      <c r="S539" s="154">
        <v>0</v>
      </c>
      <c r="T539" s="155">
        <f>$S$539*$H$539</f>
        <v>0</v>
      </c>
      <c r="AR539" s="89" t="s">
        <v>158</v>
      </c>
      <c r="AT539" s="89" t="s">
        <v>154</v>
      </c>
      <c r="AU539" s="89" t="s">
        <v>80</v>
      </c>
      <c r="AY539" s="6" t="s">
        <v>149</v>
      </c>
      <c r="BE539" s="156">
        <f>IF($N$539="základní",$J$539,0)</f>
        <v>0</v>
      </c>
      <c r="BF539" s="156">
        <f>IF($N$539="snížená",$J$539,0)</f>
        <v>0</v>
      </c>
      <c r="BG539" s="156">
        <f>IF($N$539="zákl. přenesená",$J$539,0)</f>
        <v>0</v>
      </c>
      <c r="BH539" s="156">
        <f>IF($N$539="sníž. přenesená",$J$539,0)</f>
        <v>0</v>
      </c>
      <c r="BI539" s="156">
        <f>IF($N$539="nulová",$J$539,0)</f>
        <v>0</v>
      </c>
      <c r="BJ539" s="89" t="s">
        <v>21</v>
      </c>
      <c r="BK539" s="156">
        <f>ROUND($I$539*$H$539,2)</f>
        <v>0</v>
      </c>
      <c r="BL539" s="89" t="s">
        <v>158</v>
      </c>
      <c r="BM539" s="89" t="s">
        <v>1898</v>
      </c>
    </row>
    <row r="540" spans="2:65" s="6" customFormat="1" ht="16.5" customHeight="1" x14ac:dyDescent="0.3">
      <c r="B540" s="23"/>
      <c r="C540" s="24"/>
      <c r="D540" s="157" t="s">
        <v>159</v>
      </c>
      <c r="E540" s="24"/>
      <c r="F540" s="158" t="s">
        <v>1897</v>
      </c>
      <c r="G540" s="24"/>
      <c r="H540" s="24"/>
      <c r="J540" s="24"/>
      <c r="K540" s="24"/>
      <c r="L540" s="43"/>
      <c r="M540" s="56"/>
      <c r="N540" s="24"/>
      <c r="O540" s="24"/>
      <c r="P540" s="24"/>
      <c r="Q540" s="24"/>
      <c r="R540" s="24"/>
      <c r="S540" s="24"/>
      <c r="T540" s="57"/>
      <c r="AT540" s="6" t="s">
        <v>159</v>
      </c>
      <c r="AU540" s="6" t="s">
        <v>80</v>
      </c>
    </row>
    <row r="541" spans="2:65" s="6" customFormat="1" ht="15.75" customHeight="1" x14ac:dyDescent="0.3">
      <c r="B541" s="23"/>
      <c r="C541" s="145" t="s">
        <v>185</v>
      </c>
      <c r="D541" s="145" t="s">
        <v>154</v>
      </c>
      <c r="E541" s="146" t="s">
        <v>1899</v>
      </c>
      <c r="F541" s="147" t="s">
        <v>1900</v>
      </c>
      <c r="G541" s="148" t="s">
        <v>157</v>
      </c>
      <c r="H541" s="149">
        <v>1</v>
      </c>
      <c r="I541" s="150"/>
      <c r="J541" s="151">
        <f>ROUND($I$541*$H$541,2)</f>
        <v>0</v>
      </c>
      <c r="K541" s="147"/>
      <c r="L541" s="43"/>
      <c r="M541" s="152"/>
      <c r="N541" s="153" t="s">
        <v>43</v>
      </c>
      <c r="O541" s="24"/>
      <c r="P541" s="154">
        <f>$O$541*$H$541</f>
        <v>0</v>
      </c>
      <c r="Q541" s="154">
        <v>0</v>
      </c>
      <c r="R541" s="154">
        <f>$Q$541*$H$541</f>
        <v>0</v>
      </c>
      <c r="S541" s="154">
        <v>0</v>
      </c>
      <c r="T541" s="155">
        <f>$S$541*$H$541</f>
        <v>0</v>
      </c>
      <c r="AR541" s="89" t="s">
        <v>158</v>
      </c>
      <c r="AT541" s="89" t="s">
        <v>154</v>
      </c>
      <c r="AU541" s="89" t="s">
        <v>80</v>
      </c>
      <c r="AY541" s="6" t="s">
        <v>149</v>
      </c>
      <c r="BE541" s="156">
        <f>IF($N$541="základní",$J$541,0)</f>
        <v>0</v>
      </c>
      <c r="BF541" s="156">
        <f>IF($N$541="snížená",$J$541,0)</f>
        <v>0</v>
      </c>
      <c r="BG541" s="156">
        <f>IF($N$541="zákl. přenesená",$J$541,0)</f>
        <v>0</v>
      </c>
      <c r="BH541" s="156">
        <f>IF($N$541="sníž. přenesená",$J$541,0)</f>
        <v>0</v>
      </c>
      <c r="BI541" s="156">
        <f>IF($N$541="nulová",$J$541,0)</f>
        <v>0</v>
      </c>
      <c r="BJ541" s="89" t="s">
        <v>21</v>
      </c>
      <c r="BK541" s="156">
        <f>ROUND($I$541*$H$541,2)</f>
        <v>0</v>
      </c>
      <c r="BL541" s="89" t="s">
        <v>158</v>
      </c>
      <c r="BM541" s="89" t="s">
        <v>1901</v>
      </c>
    </row>
    <row r="542" spans="2:65" s="6" customFormat="1" ht="16.5" customHeight="1" x14ac:dyDescent="0.3">
      <c r="B542" s="23"/>
      <c r="C542" s="24"/>
      <c r="D542" s="157" t="s">
        <v>159</v>
      </c>
      <c r="E542" s="24"/>
      <c r="F542" s="158" t="s">
        <v>1900</v>
      </c>
      <c r="G542" s="24"/>
      <c r="H542" s="24"/>
      <c r="J542" s="24"/>
      <c r="K542" s="24"/>
      <c r="L542" s="43"/>
      <c r="M542" s="56"/>
      <c r="N542" s="24"/>
      <c r="O542" s="24"/>
      <c r="P542" s="24"/>
      <c r="Q542" s="24"/>
      <c r="R542" s="24"/>
      <c r="S542" s="24"/>
      <c r="T542" s="57"/>
      <c r="AT542" s="6" t="s">
        <v>159</v>
      </c>
      <c r="AU542" s="6" t="s">
        <v>80</v>
      </c>
    </row>
    <row r="543" spans="2:65" s="6" customFormat="1" ht="15.75" customHeight="1" x14ac:dyDescent="0.3">
      <c r="B543" s="23"/>
      <c r="C543" s="145" t="s">
        <v>188</v>
      </c>
      <c r="D543" s="145" t="s">
        <v>154</v>
      </c>
      <c r="E543" s="146" t="s">
        <v>1902</v>
      </c>
      <c r="F543" s="147" t="s">
        <v>1903</v>
      </c>
      <c r="G543" s="148" t="s">
        <v>157</v>
      </c>
      <c r="H543" s="149">
        <v>1</v>
      </c>
      <c r="I543" s="150"/>
      <c r="J543" s="151">
        <f>ROUND($I$543*$H$543,2)</f>
        <v>0</v>
      </c>
      <c r="K543" s="147"/>
      <c r="L543" s="43"/>
      <c r="M543" s="152"/>
      <c r="N543" s="153" t="s">
        <v>43</v>
      </c>
      <c r="O543" s="24"/>
      <c r="P543" s="154">
        <f>$O$543*$H$543</f>
        <v>0</v>
      </c>
      <c r="Q543" s="154">
        <v>0</v>
      </c>
      <c r="R543" s="154">
        <f>$Q$543*$H$543</f>
        <v>0</v>
      </c>
      <c r="S543" s="154">
        <v>0</v>
      </c>
      <c r="T543" s="155">
        <f>$S$543*$H$543</f>
        <v>0</v>
      </c>
      <c r="AR543" s="89" t="s">
        <v>158</v>
      </c>
      <c r="AT543" s="89" t="s">
        <v>154</v>
      </c>
      <c r="AU543" s="89" t="s">
        <v>80</v>
      </c>
      <c r="AY543" s="6" t="s">
        <v>149</v>
      </c>
      <c r="BE543" s="156">
        <f>IF($N$543="základní",$J$543,0)</f>
        <v>0</v>
      </c>
      <c r="BF543" s="156">
        <f>IF($N$543="snížená",$J$543,0)</f>
        <v>0</v>
      </c>
      <c r="BG543" s="156">
        <f>IF($N$543="zákl. přenesená",$J$543,0)</f>
        <v>0</v>
      </c>
      <c r="BH543" s="156">
        <f>IF($N$543="sníž. přenesená",$J$543,0)</f>
        <v>0</v>
      </c>
      <c r="BI543" s="156">
        <f>IF($N$543="nulová",$J$543,0)</f>
        <v>0</v>
      </c>
      <c r="BJ543" s="89" t="s">
        <v>21</v>
      </c>
      <c r="BK543" s="156">
        <f>ROUND($I$543*$H$543,2)</f>
        <v>0</v>
      </c>
      <c r="BL543" s="89" t="s">
        <v>158</v>
      </c>
      <c r="BM543" s="89" t="s">
        <v>1904</v>
      </c>
    </row>
    <row r="544" spans="2:65" s="6" customFormat="1" ht="16.5" customHeight="1" x14ac:dyDescent="0.3">
      <c r="B544" s="23"/>
      <c r="C544" s="24"/>
      <c r="D544" s="157" t="s">
        <v>159</v>
      </c>
      <c r="E544" s="24"/>
      <c r="F544" s="158" t="s">
        <v>1903</v>
      </c>
      <c r="G544" s="24"/>
      <c r="H544" s="24"/>
      <c r="J544" s="24"/>
      <c r="K544" s="24"/>
      <c r="L544" s="43"/>
      <c r="M544" s="56"/>
      <c r="N544" s="24"/>
      <c r="O544" s="24"/>
      <c r="P544" s="24"/>
      <c r="Q544" s="24"/>
      <c r="R544" s="24"/>
      <c r="S544" s="24"/>
      <c r="T544" s="57"/>
      <c r="AT544" s="6" t="s">
        <v>159</v>
      </c>
      <c r="AU544" s="6" t="s">
        <v>80</v>
      </c>
    </row>
    <row r="545" spans="2:65" s="132" customFormat="1" ht="30.75" customHeight="1" x14ac:dyDescent="0.3">
      <c r="B545" s="133"/>
      <c r="C545" s="134"/>
      <c r="D545" s="134" t="s">
        <v>71</v>
      </c>
      <c r="E545" s="143" t="s">
        <v>1488</v>
      </c>
      <c r="F545" s="143" t="s">
        <v>1905</v>
      </c>
      <c r="G545" s="134"/>
      <c r="H545" s="134"/>
      <c r="J545" s="144">
        <f>$BK$545</f>
        <v>0</v>
      </c>
      <c r="K545" s="134"/>
      <c r="L545" s="137"/>
      <c r="M545" s="138"/>
      <c r="N545" s="134"/>
      <c r="O545" s="134"/>
      <c r="P545" s="139">
        <f>SUM($P$546:$P$549)</f>
        <v>0</v>
      </c>
      <c r="Q545" s="134"/>
      <c r="R545" s="139">
        <f>SUM($R$546:$R$549)</f>
        <v>0</v>
      </c>
      <c r="S545" s="134"/>
      <c r="T545" s="140">
        <f>SUM($T$546:$T$549)</f>
        <v>0</v>
      </c>
      <c r="AR545" s="141" t="s">
        <v>21</v>
      </c>
      <c r="AT545" s="141" t="s">
        <v>71</v>
      </c>
      <c r="AU545" s="141" t="s">
        <v>21</v>
      </c>
      <c r="AY545" s="141" t="s">
        <v>149</v>
      </c>
      <c r="BK545" s="142">
        <f>SUM($BK$546:$BK$549)</f>
        <v>0</v>
      </c>
    </row>
    <row r="546" spans="2:65" s="6" customFormat="1" ht="15.75" customHeight="1" x14ac:dyDescent="0.3">
      <c r="B546" s="23"/>
      <c r="C546" s="145" t="s">
        <v>21</v>
      </c>
      <c r="D546" s="145" t="s">
        <v>154</v>
      </c>
      <c r="E546" s="146" t="s">
        <v>1906</v>
      </c>
      <c r="F546" s="147" t="s">
        <v>1907</v>
      </c>
      <c r="G546" s="148" t="s">
        <v>529</v>
      </c>
      <c r="H546" s="149">
        <v>500</v>
      </c>
      <c r="I546" s="150"/>
      <c r="J546" s="151">
        <f>ROUND($I$546*$H$546,2)</f>
        <v>0</v>
      </c>
      <c r="K546" s="147"/>
      <c r="L546" s="43"/>
      <c r="M546" s="152"/>
      <c r="N546" s="153" t="s">
        <v>43</v>
      </c>
      <c r="O546" s="24"/>
      <c r="P546" s="154">
        <f>$O$546*$H$546</f>
        <v>0</v>
      </c>
      <c r="Q546" s="154">
        <v>0</v>
      </c>
      <c r="R546" s="154">
        <f>$Q$546*$H$546</f>
        <v>0</v>
      </c>
      <c r="S546" s="154">
        <v>0</v>
      </c>
      <c r="T546" s="155">
        <f>$S$546*$H$546</f>
        <v>0</v>
      </c>
      <c r="AR546" s="89" t="s">
        <v>158</v>
      </c>
      <c r="AT546" s="89" t="s">
        <v>154</v>
      </c>
      <c r="AU546" s="89" t="s">
        <v>80</v>
      </c>
      <c r="AY546" s="6" t="s">
        <v>149</v>
      </c>
      <c r="BE546" s="156">
        <f>IF($N$546="základní",$J$546,0)</f>
        <v>0</v>
      </c>
      <c r="BF546" s="156">
        <f>IF($N$546="snížená",$J$546,0)</f>
        <v>0</v>
      </c>
      <c r="BG546" s="156">
        <f>IF($N$546="zákl. přenesená",$J$546,0)</f>
        <v>0</v>
      </c>
      <c r="BH546" s="156">
        <f>IF($N$546="sníž. přenesená",$J$546,0)</f>
        <v>0</v>
      </c>
      <c r="BI546" s="156">
        <f>IF($N$546="nulová",$J$546,0)</f>
        <v>0</v>
      </c>
      <c r="BJ546" s="89" t="s">
        <v>21</v>
      </c>
      <c r="BK546" s="156">
        <f>ROUND($I$546*$H$546,2)</f>
        <v>0</v>
      </c>
      <c r="BL546" s="89" t="s">
        <v>158</v>
      </c>
      <c r="BM546" s="89" t="s">
        <v>1908</v>
      </c>
    </row>
    <row r="547" spans="2:65" s="6" customFormat="1" ht="16.5" customHeight="1" x14ac:dyDescent="0.3">
      <c r="B547" s="23"/>
      <c r="C547" s="24"/>
      <c r="D547" s="157" t="s">
        <v>159</v>
      </c>
      <c r="E547" s="24"/>
      <c r="F547" s="158" t="s">
        <v>1907</v>
      </c>
      <c r="G547" s="24"/>
      <c r="H547" s="24"/>
      <c r="J547" s="24"/>
      <c r="K547" s="24"/>
      <c r="L547" s="43"/>
      <c r="M547" s="56"/>
      <c r="N547" s="24"/>
      <c r="O547" s="24"/>
      <c r="P547" s="24"/>
      <c r="Q547" s="24"/>
      <c r="R547" s="24"/>
      <c r="S547" s="24"/>
      <c r="T547" s="57"/>
      <c r="AT547" s="6" t="s">
        <v>159</v>
      </c>
      <c r="AU547" s="6" t="s">
        <v>80</v>
      </c>
    </row>
    <row r="548" spans="2:65" s="6" customFormat="1" ht="15.75" customHeight="1" x14ac:dyDescent="0.3">
      <c r="B548" s="23"/>
      <c r="C548" s="145" t="s">
        <v>80</v>
      </c>
      <c r="D548" s="145" t="s">
        <v>154</v>
      </c>
      <c r="E548" s="146" t="s">
        <v>1226</v>
      </c>
      <c r="F548" s="147" t="s">
        <v>1227</v>
      </c>
      <c r="G548" s="148" t="s">
        <v>649</v>
      </c>
      <c r="H548" s="149">
        <v>0.5</v>
      </c>
      <c r="I548" s="150"/>
      <c r="J548" s="151">
        <f>ROUND($I$548*$H$548,2)</f>
        <v>0</v>
      </c>
      <c r="K548" s="147"/>
      <c r="L548" s="43"/>
      <c r="M548" s="152"/>
      <c r="N548" s="153" t="s">
        <v>43</v>
      </c>
      <c r="O548" s="24"/>
      <c r="P548" s="154">
        <f>$O$548*$H$548</f>
        <v>0</v>
      </c>
      <c r="Q548" s="154">
        <v>0</v>
      </c>
      <c r="R548" s="154">
        <f>$Q$548*$H$548</f>
        <v>0</v>
      </c>
      <c r="S548" s="154">
        <v>0</v>
      </c>
      <c r="T548" s="155">
        <f>$S$548*$H$548</f>
        <v>0</v>
      </c>
      <c r="AR548" s="89" t="s">
        <v>158</v>
      </c>
      <c r="AT548" s="89" t="s">
        <v>154</v>
      </c>
      <c r="AU548" s="89" t="s">
        <v>80</v>
      </c>
      <c r="AY548" s="6" t="s">
        <v>149</v>
      </c>
      <c r="BE548" s="156">
        <f>IF($N$548="základní",$J$548,0)</f>
        <v>0</v>
      </c>
      <c r="BF548" s="156">
        <f>IF($N$548="snížená",$J$548,0)</f>
        <v>0</v>
      </c>
      <c r="BG548" s="156">
        <f>IF($N$548="zákl. přenesená",$J$548,0)</f>
        <v>0</v>
      </c>
      <c r="BH548" s="156">
        <f>IF($N$548="sníž. přenesená",$J$548,0)</f>
        <v>0</v>
      </c>
      <c r="BI548" s="156">
        <f>IF($N$548="nulová",$J$548,0)</f>
        <v>0</v>
      </c>
      <c r="BJ548" s="89" t="s">
        <v>21</v>
      </c>
      <c r="BK548" s="156">
        <f>ROUND($I$548*$H$548,2)</f>
        <v>0</v>
      </c>
      <c r="BL548" s="89" t="s">
        <v>158</v>
      </c>
      <c r="BM548" s="89" t="s">
        <v>1909</v>
      </c>
    </row>
    <row r="549" spans="2:65" s="6" customFormat="1" ht="16.5" customHeight="1" x14ac:dyDescent="0.3">
      <c r="B549" s="23"/>
      <c r="C549" s="24"/>
      <c r="D549" s="157" t="s">
        <v>159</v>
      </c>
      <c r="E549" s="24"/>
      <c r="F549" s="158" t="s">
        <v>1227</v>
      </c>
      <c r="G549" s="24"/>
      <c r="H549" s="24"/>
      <c r="J549" s="24"/>
      <c r="K549" s="24"/>
      <c r="L549" s="43"/>
      <c r="M549" s="56"/>
      <c r="N549" s="24"/>
      <c r="O549" s="24"/>
      <c r="P549" s="24"/>
      <c r="Q549" s="24"/>
      <c r="R549" s="24"/>
      <c r="S549" s="24"/>
      <c r="T549" s="57"/>
      <c r="AT549" s="6" t="s">
        <v>159</v>
      </c>
      <c r="AU549" s="6" t="s">
        <v>80</v>
      </c>
    </row>
    <row r="550" spans="2:65" s="132" customFormat="1" ht="30.75" customHeight="1" x14ac:dyDescent="0.3">
      <c r="B550" s="133"/>
      <c r="C550" s="134"/>
      <c r="D550" s="134" t="s">
        <v>71</v>
      </c>
      <c r="E550" s="143" t="s">
        <v>1490</v>
      </c>
      <c r="F550" s="143" t="s">
        <v>511</v>
      </c>
      <c r="G550" s="134"/>
      <c r="H550" s="134"/>
      <c r="J550" s="144">
        <f>$BK$550</f>
        <v>0</v>
      </c>
      <c r="K550" s="134"/>
      <c r="L550" s="137"/>
      <c r="M550" s="138"/>
      <c r="N550" s="134"/>
      <c r="O550" s="134"/>
      <c r="P550" s="139">
        <f>SUM($P$551:$P$562)</f>
        <v>0</v>
      </c>
      <c r="Q550" s="134"/>
      <c r="R550" s="139">
        <f>SUM($R$551:$R$562)</f>
        <v>0</v>
      </c>
      <c r="S550" s="134"/>
      <c r="T550" s="140">
        <f>SUM($T$551:$T$562)</f>
        <v>0</v>
      </c>
      <c r="AR550" s="141" t="s">
        <v>21</v>
      </c>
      <c r="AT550" s="141" t="s">
        <v>71</v>
      </c>
      <c r="AU550" s="141" t="s">
        <v>21</v>
      </c>
      <c r="AY550" s="141" t="s">
        <v>149</v>
      </c>
      <c r="BK550" s="142">
        <f>SUM($BK$551:$BK$562)</f>
        <v>0</v>
      </c>
    </row>
    <row r="551" spans="2:65" s="6" customFormat="1" ht="15.75" customHeight="1" x14ac:dyDescent="0.3">
      <c r="B551" s="23"/>
      <c r="C551" s="145" t="s">
        <v>21</v>
      </c>
      <c r="D551" s="145" t="s">
        <v>154</v>
      </c>
      <c r="E551" s="146" t="s">
        <v>1471</v>
      </c>
      <c r="F551" s="147" t="s">
        <v>1472</v>
      </c>
      <c r="G551" s="148" t="s">
        <v>559</v>
      </c>
      <c r="H551" s="149">
        <v>8.282</v>
      </c>
      <c r="I551" s="150"/>
      <c r="J551" s="151">
        <f>ROUND($I$551*$H$551,2)</f>
        <v>0</v>
      </c>
      <c r="K551" s="147"/>
      <c r="L551" s="43"/>
      <c r="M551" s="152"/>
      <c r="N551" s="153" t="s">
        <v>43</v>
      </c>
      <c r="O551" s="24"/>
      <c r="P551" s="154">
        <f>$O$551*$H$551</f>
        <v>0</v>
      </c>
      <c r="Q551" s="154">
        <v>0</v>
      </c>
      <c r="R551" s="154">
        <f>$Q$551*$H$551</f>
        <v>0</v>
      </c>
      <c r="S551" s="154">
        <v>0</v>
      </c>
      <c r="T551" s="155">
        <f>$S$551*$H$551</f>
        <v>0</v>
      </c>
      <c r="AR551" s="89" t="s">
        <v>158</v>
      </c>
      <c r="AT551" s="89" t="s">
        <v>154</v>
      </c>
      <c r="AU551" s="89" t="s">
        <v>80</v>
      </c>
      <c r="AY551" s="6" t="s">
        <v>149</v>
      </c>
      <c r="BE551" s="156">
        <f>IF($N$551="základní",$J$551,0)</f>
        <v>0</v>
      </c>
      <c r="BF551" s="156">
        <f>IF($N$551="snížená",$J$551,0)</f>
        <v>0</v>
      </c>
      <c r="BG551" s="156">
        <f>IF($N$551="zákl. přenesená",$J$551,0)</f>
        <v>0</v>
      </c>
      <c r="BH551" s="156">
        <f>IF($N$551="sníž. přenesená",$J$551,0)</f>
        <v>0</v>
      </c>
      <c r="BI551" s="156">
        <f>IF($N$551="nulová",$J$551,0)</f>
        <v>0</v>
      </c>
      <c r="BJ551" s="89" t="s">
        <v>21</v>
      </c>
      <c r="BK551" s="156">
        <f>ROUND($I$551*$H$551,2)</f>
        <v>0</v>
      </c>
      <c r="BL551" s="89" t="s">
        <v>158</v>
      </c>
      <c r="BM551" s="89" t="s">
        <v>1910</v>
      </c>
    </row>
    <row r="552" spans="2:65" s="6" customFormat="1" ht="16.5" customHeight="1" x14ac:dyDescent="0.3">
      <c r="B552" s="23"/>
      <c r="C552" s="24"/>
      <c r="D552" s="157" t="s">
        <v>159</v>
      </c>
      <c r="E552" s="24"/>
      <c r="F552" s="158" t="s">
        <v>1472</v>
      </c>
      <c r="G552" s="24"/>
      <c r="H552" s="24"/>
      <c r="J552" s="24"/>
      <c r="K552" s="24"/>
      <c r="L552" s="43"/>
      <c r="M552" s="56"/>
      <c r="N552" s="24"/>
      <c r="O552" s="24"/>
      <c r="P552" s="24"/>
      <c r="Q552" s="24"/>
      <c r="R552" s="24"/>
      <c r="S552" s="24"/>
      <c r="T552" s="57"/>
      <c r="AT552" s="6" t="s">
        <v>159</v>
      </c>
      <c r="AU552" s="6" t="s">
        <v>80</v>
      </c>
    </row>
    <row r="553" spans="2:65" s="6" customFormat="1" ht="15.75" customHeight="1" x14ac:dyDescent="0.3">
      <c r="B553" s="23"/>
      <c r="C553" s="145" t="s">
        <v>80</v>
      </c>
      <c r="D553" s="145" t="s">
        <v>154</v>
      </c>
      <c r="E553" s="146" t="s">
        <v>1474</v>
      </c>
      <c r="F553" s="147" t="s">
        <v>1475</v>
      </c>
      <c r="G553" s="148" t="s">
        <v>272</v>
      </c>
      <c r="H553" s="149">
        <v>17.5</v>
      </c>
      <c r="I553" s="150"/>
      <c r="J553" s="151">
        <f>ROUND($I$553*$H$553,2)</f>
        <v>0</v>
      </c>
      <c r="K553" s="147"/>
      <c r="L553" s="43"/>
      <c r="M553" s="152"/>
      <c r="N553" s="153" t="s">
        <v>43</v>
      </c>
      <c r="O553" s="24"/>
      <c r="P553" s="154">
        <f>$O$553*$H$553</f>
        <v>0</v>
      </c>
      <c r="Q553" s="154">
        <v>0</v>
      </c>
      <c r="R553" s="154">
        <f>$Q$553*$H$553</f>
        <v>0</v>
      </c>
      <c r="S553" s="154">
        <v>0</v>
      </c>
      <c r="T553" s="155">
        <f>$S$553*$H$553</f>
        <v>0</v>
      </c>
      <c r="AR553" s="89" t="s">
        <v>158</v>
      </c>
      <c r="AT553" s="89" t="s">
        <v>154</v>
      </c>
      <c r="AU553" s="89" t="s">
        <v>80</v>
      </c>
      <c r="AY553" s="6" t="s">
        <v>149</v>
      </c>
      <c r="BE553" s="156">
        <f>IF($N$553="základní",$J$553,0)</f>
        <v>0</v>
      </c>
      <c r="BF553" s="156">
        <f>IF($N$553="snížená",$J$553,0)</f>
        <v>0</v>
      </c>
      <c r="BG553" s="156">
        <f>IF($N$553="zákl. přenesená",$J$553,0)</f>
        <v>0</v>
      </c>
      <c r="BH553" s="156">
        <f>IF($N$553="sníž. přenesená",$J$553,0)</f>
        <v>0</v>
      </c>
      <c r="BI553" s="156">
        <f>IF($N$553="nulová",$J$553,0)</f>
        <v>0</v>
      </c>
      <c r="BJ553" s="89" t="s">
        <v>21</v>
      </c>
      <c r="BK553" s="156">
        <f>ROUND($I$553*$H$553,2)</f>
        <v>0</v>
      </c>
      <c r="BL553" s="89" t="s">
        <v>158</v>
      </c>
      <c r="BM553" s="89" t="s">
        <v>1911</v>
      </c>
    </row>
    <row r="554" spans="2:65" s="6" customFormat="1" ht="16.5" customHeight="1" x14ac:dyDescent="0.3">
      <c r="B554" s="23"/>
      <c r="C554" s="24"/>
      <c r="D554" s="157" t="s">
        <v>159</v>
      </c>
      <c r="E554" s="24"/>
      <c r="F554" s="158" t="s">
        <v>1475</v>
      </c>
      <c r="G554" s="24"/>
      <c r="H554" s="24"/>
      <c r="J554" s="24"/>
      <c r="K554" s="24"/>
      <c r="L554" s="43"/>
      <c r="M554" s="56"/>
      <c r="N554" s="24"/>
      <c r="O554" s="24"/>
      <c r="P554" s="24"/>
      <c r="Q554" s="24"/>
      <c r="R554" s="24"/>
      <c r="S554" s="24"/>
      <c r="T554" s="57"/>
      <c r="AT554" s="6" t="s">
        <v>159</v>
      </c>
      <c r="AU554" s="6" t="s">
        <v>80</v>
      </c>
    </row>
    <row r="555" spans="2:65" s="6" customFormat="1" ht="15.75" customHeight="1" x14ac:dyDescent="0.3">
      <c r="B555" s="23"/>
      <c r="C555" s="145" t="s">
        <v>162</v>
      </c>
      <c r="D555" s="145" t="s">
        <v>154</v>
      </c>
      <c r="E555" s="146" t="s">
        <v>1912</v>
      </c>
      <c r="F555" s="147" t="s">
        <v>1913</v>
      </c>
      <c r="G555" s="148" t="s">
        <v>272</v>
      </c>
      <c r="H555" s="149">
        <v>2</v>
      </c>
      <c r="I555" s="150"/>
      <c r="J555" s="151">
        <f>ROUND($I$555*$H$555,2)</f>
        <v>0</v>
      </c>
      <c r="K555" s="147"/>
      <c r="L555" s="43"/>
      <c r="M555" s="152"/>
      <c r="N555" s="153" t="s">
        <v>43</v>
      </c>
      <c r="O555" s="24"/>
      <c r="P555" s="154">
        <f>$O$555*$H$555</f>
        <v>0</v>
      </c>
      <c r="Q555" s="154">
        <v>0</v>
      </c>
      <c r="R555" s="154">
        <f>$Q$555*$H$555</f>
        <v>0</v>
      </c>
      <c r="S555" s="154">
        <v>0</v>
      </c>
      <c r="T555" s="155">
        <f>$S$555*$H$555</f>
        <v>0</v>
      </c>
      <c r="AR555" s="89" t="s">
        <v>158</v>
      </c>
      <c r="AT555" s="89" t="s">
        <v>154</v>
      </c>
      <c r="AU555" s="89" t="s">
        <v>80</v>
      </c>
      <c r="AY555" s="6" t="s">
        <v>149</v>
      </c>
      <c r="BE555" s="156">
        <f>IF($N$555="základní",$J$555,0)</f>
        <v>0</v>
      </c>
      <c r="BF555" s="156">
        <f>IF($N$555="snížená",$J$555,0)</f>
        <v>0</v>
      </c>
      <c r="BG555" s="156">
        <f>IF($N$555="zákl. přenesená",$J$555,0)</f>
        <v>0</v>
      </c>
      <c r="BH555" s="156">
        <f>IF($N$555="sníž. přenesená",$J$555,0)</f>
        <v>0</v>
      </c>
      <c r="BI555" s="156">
        <f>IF($N$555="nulová",$J$555,0)</f>
        <v>0</v>
      </c>
      <c r="BJ555" s="89" t="s">
        <v>21</v>
      </c>
      <c r="BK555" s="156">
        <f>ROUND($I$555*$H$555,2)</f>
        <v>0</v>
      </c>
      <c r="BL555" s="89" t="s">
        <v>158</v>
      </c>
      <c r="BM555" s="89" t="s">
        <v>1914</v>
      </c>
    </row>
    <row r="556" spans="2:65" s="6" customFormat="1" ht="16.5" customHeight="1" x14ac:dyDescent="0.3">
      <c r="B556" s="23"/>
      <c r="C556" s="24"/>
      <c r="D556" s="157" t="s">
        <v>159</v>
      </c>
      <c r="E556" s="24"/>
      <c r="F556" s="158" t="s">
        <v>1913</v>
      </c>
      <c r="G556" s="24"/>
      <c r="H556" s="24"/>
      <c r="J556" s="24"/>
      <c r="K556" s="24"/>
      <c r="L556" s="43"/>
      <c r="M556" s="56"/>
      <c r="N556" s="24"/>
      <c r="O556" s="24"/>
      <c r="P556" s="24"/>
      <c r="Q556" s="24"/>
      <c r="R556" s="24"/>
      <c r="S556" s="24"/>
      <c r="T556" s="57"/>
      <c r="AT556" s="6" t="s">
        <v>159</v>
      </c>
      <c r="AU556" s="6" t="s">
        <v>80</v>
      </c>
    </row>
    <row r="557" spans="2:65" s="6" customFormat="1" ht="15.75" customHeight="1" x14ac:dyDescent="0.3">
      <c r="B557" s="23"/>
      <c r="C557" s="145" t="s">
        <v>158</v>
      </c>
      <c r="D557" s="145" t="s">
        <v>154</v>
      </c>
      <c r="E557" s="146" t="s">
        <v>512</v>
      </c>
      <c r="F557" s="147" t="s">
        <v>513</v>
      </c>
      <c r="G557" s="148" t="s">
        <v>272</v>
      </c>
      <c r="H557" s="149">
        <v>199</v>
      </c>
      <c r="I557" s="150"/>
      <c r="J557" s="151">
        <f>ROUND($I$557*$H$557,2)</f>
        <v>0</v>
      </c>
      <c r="K557" s="147"/>
      <c r="L557" s="43"/>
      <c r="M557" s="152"/>
      <c r="N557" s="153" t="s">
        <v>43</v>
      </c>
      <c r="O557" s="24"/>
      <c r="P557" s="154">
        <f>$O$557*$H$557</f>
        <v>0</v>
      </c>
      <c r="Q557" s="154">
        <v>0</v>
      </c>
      <c r="R557" s="154">
        <f>$Q$557*$H$557</f>
        <v>0</v>
      </c>
      <c r="S557" s="154">
        <v>0</v>
      </c>
      <c r="T557" s="155">
        <f>$S$557*$H$557</f>
        <v>0</v>
      </c>
      <c r="AR557" s="89" t="s">
        <v>158</v>
      </c>
      <c r="AT557" s="89" t="s">
        <v>154</v>
      </c>
      <c r="AU557" s="89" t="s">
        <v>80</v>
      </c>
      <c r="AY557" s="6" t="s">
        <v>149</v>
      </c>
      <c r="BE557" s="156">
        <f>IF($N$557="základní",$J$557,0)</f>
        <v>0</v>
      </c>
      <c r="BF557" s="156">
        <f>IF($N$557="snížená",$J$557,0)</f>
        <v>0</v>
      </c>
      <c r="BG557" s="156">
        <f>IF($N$557="zákl. přenesená",$J$557,0)</f>
        <v>0</v>
      </c>
      <c r="BH557" s="156">
        <f>IF($N$557="sníž. přenesená",$J$557,0)</f>
        <v>0</v>
      </c>
      <c r="BI557" s="156">
        <f>IF($N$557="nulová",$J$557,0)</f>
        <v>0</v>
      </c>
      <c r="BJ557" s="89" t="s">
        <v>21</v>
      </c>
      <c r="BK557" s="156">
        <f>ROUND($I$557*$H$557,2)</f>
        <v>0</v>
      </c>
      <c r="BL557" s="89" t="s">
        <v>158</v>
      </c>
      <c r="BM557" s="89" t="s">
        <v>1915</v>
      </c>
    </row>
    <row r="558" spans="2:65" s="6" customFormat="1" ht="16.5" customHeight="1" x14ac:dyDescent="0.3">
      <c r="B558" s="23"/>
      <c r="C558" s="24"/>
      <c r="D558" s="157" t="s">
        <v>159</v>
      </c>
      <c r="E558" s="24"/>
      <c r="F558" s="158" t="s">
        <v>513</v>
      </c>
      <c r="G558" s="24"/>
      <c r="H558" s="24"/>
      <c r="J558" s="24"/>
      <c r="K558" s="24"/>
      <c r="L558" s="43"/>
      <c r="M558" s="56"/>
      <c r="N558" s="24"/>
      <c r="O558" s="24"/>
      <c r="P558" s="24"/>
      <c r="Q558" s="24"/>
      <c r="R558" s="24"/>
      <c r="S558" s="24"/>
      <c r="T558" s="57"/>
      <c r="AT558" s="6" t="s">
        <v>159</v>
      </c>
      <c r="AU558" s="6" t="s">
        <v>80</v>
      </c>
    </row>
    <row r="559" spans="2:65" s="6" customFormat="1" ht="15.75" customHeight="1" x14ac:dyDescent="0.3">
      <c r="B559" s="23"/>
      <c r="C559" s="145" t="s">
        <v>168</v>
      </c>
      <c r="D559" s="145" t="s">
        <v>154</v>
      </c>
      <c r="E559" s="146" t="s">
        <v>514</v>
      </c>
      <c r="F559" s="147" t="s">
        <v>515</v>
      </c>
      <c r="G559" s="148" t="s">
        <v>272</v>
      </c>
      <c r="H559" s="149">
        <v>146.5</v>
      </c>
      <c r="I559" s="150"/>
      <c r="J559" s="151">
        <f>ROUND($I$559*$H$559,2)</f>
        <v>0</v>
      </c>
      <c r="K559" s="147"/>
      <c r="L559" s="43"/>
      <c r="M559" s="152"/>
      <c r="N559" s="153" t="s">
        <v>43</v>
      </c>
      <c r="O559" s="24"/>
      <c r="P559" s="154">
        <f>$O$559*$H$559</f>
        <v>0</v>
      </c>
      <c r="Q559" s="154">
        <v>0</v>
      </c>
      <c r="R559" s="154">
        <f>$Q$559*$H$559</f>
        <v>0</v>
      </c>
      <c r="S559" s="154">
        <v>0</v>
      </c>
      <c r="T559" s="155">
        <f>$S$559*$H$559</f>
        <v>0</v>
      </c>
      <c r="AR559" s="89" t="s">
        <v>158</v>
      </c>
      <c r="AT559" s="89" t="s">
        <v>154</v>
      </c>
      <c r="AU559" s="89" t="s">
        <v>80</v>
      </c>
      <c r="AY559" s="6" t="s">
        <v>149</v>
      </c>
      <c r="BE559" s="156">
        <f>IF($N$559="základní",$J$559,0)</f>
        <v>0</v>
      </c>
      <c r="BF559" s="156">
        <f>IF($N$559="snížená",$J$559,0)</f>
        <v>0</v>
      </c>
      <c r="BG559" s="156">
        <f>IF($N$559="zákl. přenesená",$J$559,0)</f>
        <v>0</v>
      </c>
      <c r="BH559" s="156">
        <f>IF($N$559="sníž. přenesená",$J$559,0)</f>
        <v>0</v>
      </c>
      <c r="BI559" s="156">
        <f>IF($N$559="nulová",$J$559,0)</f>
        <v>0</v>
      </c>
      <c r="BJ559" s="89" t="s">
        <v>21</v>
      </c>
      <c r="BK559" s="156">
        <f>ROUND($I$559*$H$559,2)</f>
        <v>0</v>
      </c>
      <c r="BL559" s="89" t="s">
        <v>158</v>
      </c>
      <c r="BM559" s="89" t="s">
        <v>1916</v>
      </c>
    </row>
    <row r="560" spans="2:65" s="6" customFormat="1" ht="16.5" customHeight="1" x14ac:dyDescent="0.3">
      <c r="B560" s="23"/>
      <c r="C560" s="24"/>
      <c r="D560" s="157" t="s">
        <v>159</v>
      </c>
      <c r="E560" s="24"/>
      <c r="F560" s="158" t="s">
        <v>515</v>
      </c>
      <c r="G560" s="24"/>
      <c r="H560" s="24"/>
      <c r="J560" s="24"/>
      <c r="K560" s="24"/>
      <c r="L560" s="43"/>
      <c r="M560" s="56"/>
      <c r="N560" s="24"/>
      <c r="O560" s="24"/>
      <c r="P560" s="24"/>
      <c r="Q560" s="24"/>
      <c r="R560" s="24"/>
      <c r="S560" s="24"/>
      <c r="T560" s="57"/>
      <c r="AT560" s="6" t="s">
        <v>159</v>
      </c>
      <c r="AU560" s="6" t="s">
        <v>80</v>
      </c>
    </row>
    <row r="561" spans="2:65" s="6" customFormat="1" ht="15.75" customHeight="1" x14ac:dyDescent="0.3">
      <c r="B561" s="23"/>
      <c r="C561" s="145" t="s">
        <v>171</v>
      </c>
      <c r="D561" s="145" t="s">
        <v>154</v>
      </c>
      <c r="E561" s="146" t="s">
        <v>1917</v>
      </c>
      <c r="F561" s="147" t="s">
        <v>1918</v>
      </c>
      <c r="G561" s="148" t="s">
        <v>272</v>
      </c>
      <c r="H561" s="149">
        <v>3.2</v>
      </c>
      <c r="I561" s="150"/>
      <c r="J561" s="151">
        <f>ROUND($I$561*$H$561,2)</f>
        <v>0</v>
      </c>
      <c r="K561" s="147"/>
      <c r="L561" s="43"/>
      <c r="M561" s="152"/>
      <c r="N561" s="153" t="s">
        <v>43</v>
      </c>
      <c r="O561" s="24"/>
      <c r="P561" s="154">
        <f>$O$561*$H$561</f>
        <v>0</v>
      </c>
      <c r="Q561" s="154">
        <v>0</v>
      </c>
      <c r="R561" s="154">
        <f>$Q$561*$H$561</f>
        <v>0</v>
      </c>
      <c r="S561" s="154">
        <v>0</v>
      </c>
      <c r="T561" s="155">
        <f>$S$561*$H$561</f>
        <v>0</v>
      </c>
      <c r="AR561" s="89" t="s">
        <v>158</v>
      </c>
      <c r="AT561" s="89" t="s">
        <v>154</v>
      </c>
      <c r="AU561" s="89" t="s">
        <v>80</v>
      </c>
      <c r="AY561" s="6" t="s">
        <v>149</v>
      </c>
      <c r="BE561" s="156">
        <f>IF($N$561="základní",$J$561,0)</f>
        <v>0</v>
      </c>
      <c r="BF561" s="156">
        <f>IF($N$561="snížená",$J$561,0)</f>
        <v>0</v>
      </c>
      <c r="BG561" s="156">
        <f>IF($N$561="zákl. přenesená",$J$561,0)</f>
        <v>0</v>
      </c>
      <c r="BH561" s="156">
        <f>IF($N$561="sníž. přenesená",$J$561,0)</f>
        <v>0</v>
      </c>
      <c r="BI561" s="156">
        <f>IF($N$561="nulová",$J$561,0)</f>
        <v>0</v>
      </c>
      <c r="BJ561" s="89" t="s">
        <v>21</v>
      </c>
      <c r="BK561" s="156">
        <f>ROUND($I$561*$H$561,2)</f>
        <v>0</v>
      </c>
      <c r="BL561" s="89" t="s">
        <v>158</v>
      </c>
      <c r="BM561" s="89" t="s">
        <v>1919</v>
      </c>
    </row>
    <row r="562" spans="2:65" s="6" customFormat="1" ht="16.5" customHeight="1" x14ac:dyDescent="0.3">
      <c r="B562" s="23"/>
      <c r="C562" s="24"/>
      <c r="D562" s="157" t="s">
        <v>159</v>
      </c>
      <c r="E562" s="24"/>
      <c r="F562" s="158" t="s">
        <v>1918</v>
      </c>
      <c r="G562" s="24"/>
      <c r="H562" s="24"/>
      <c r="J562" s="24"/>
      <c r="K562" s="24"/>
      <c r="L562" s="43"/>
      <c r="M562" s="56"/>
      <c r="N562" s="24"/>
      <c r="O562" s="24"/>
      <c r="P562" s="24"/>
      <c r="Q562" s="24"/>
      <c r="R562" s="24"/>
      <c r="S562" s="24"/>
      <c r="T562" s="57"/>
      <c r="AT562" s="6" t="s">
        <v>159</v>
      </c>
      <c r="AU562" s="6" t="s">
        <v>80</v>
      </c>
    </row>
    <row r="563" spans="2:65" s="132" customFormat="1" ht="30.75" customHeight="1" x14ac:dyDescent="0.3">
      <c r="B563" s="133"/>
      <c r="C563" s="134"/>
      <c r="D563" s="134" t="s">
        <v>71</v>
      </c>
      <c r="E563" s="143" t="s">
        <v>1515</v>
      </c>
      <c r="F563" s="143" t="s">
        <v>516</v>
      </c>
      <c r="G563" s="134"/>
      <c r="H563" s="134"/>
      <c r="J563" s="144">
        <f>$BK$563</f>
        <v>0</v>
      </c>
      <c r="K563" s="134"/>
      <c r="L563" s="137"/>
      <c r="M563" s="138"/>
      <c r="N563" s="134"/>
      <c r="O563" s="134"/>
      <c r="P563" s="139">
        <f>SUM($P$564:$P$569)</f>
        <v>0</v>
      </c>
      <c r="Q563" s="134"/>
      <c r="R563" s="139">
        <f>SUM($R$564:$R$569)</f>
        <v>0</v>
      </c>
      <c r="S563" s="134"/>
      <c r="T563" s="140">
        <f>SUM($T$564:$T$569)</f>
        <v>0</v>
      </c>
      <c r="AR563" s="141" t="s">
        <v>21</v>
      </c>
      <c r="AT563" s="141" t="s">
        <v>71</v>
      </c>
      <c r="AU563" s="141" t="s">
        <v>21</v>
      </c>
      <c r="AY563" s="141" t="s">
        <v>149</v>
      </c>
      <c r="BK563" s="142">
        <f>SUM($BK$564:$BK$569)</f>
        <v>0</v>
      </c>
    </row>
    <row r="564" spans="2:65" s="6" customFormat="1" ht="15.75" customHeight="1" x14ac:dyDescent="0.3">
      <c r="B564" s="23"/>
      <c r="C564" s="145" t="s">
        <v>21</v>
      </c>
      <c r="D564" s="145" t="s">
        <v>154</v>
      </c>
      <c r="E564" s="146" t="s">
        <v>1479</v>
      </c>
      <c r="F564" s="147" t="s">
        <v>1480</v>
      </c>
      <c r="G564" s="148" t="s">
        <v>410</v>
      </c>
      <c r="H564" s="149">
        <v>1</v>
      </c>
      <c r="I564" s="150"/>
      <c r="J564" s="151">
        <f>ROUND($I$564*$H$564,2)</f>
        <v>0</v>
      </c>
      <c r="K564" s="147"/>
      <c r="L564" s="43"/>
      <c r="M564" s="152"/>
      <c r="N564" s="153" t="s">
        <v>43</v>
      </c>
      <c r="O564" s="24"/>
      <c r="P564" s="154">
        <f>$O$564*$H$564</f>
        <v>0</v>
      </c>
      <c r="Q564" s="154">
        <v>0</v>
      </c>
      <c r="R564" s="154">
        <f>$Q$564*$H$564</f>
        <v>0</v>
      </c>
      <c r="S564" s="154">
        <v>0</v>
      </c>
      <c r="T564" s="155">
        <f>$S$564*$H$564</f>
        <v>0</v>
      </c>
      <c r="AR564" s="89" t="s">
        <v>158</v>
      </c>
      <c r="AT564" s="89" t="s">
        <v>154</v>
      </c>
      <c r="AU564" s="89" t="s">
        <v>80</v>
      </c>
      <c r="AY564" s="6" t="s">
        <v>149</v>
      </c>
      <c r="BE564" s="156">
        <f>IF($N$564="základní",$J$564,0)</f>
        <v>0</v>
      </c>
      <c r="BF564" s="156">
        <f>IF($N$564="snížená",$J$564,0)</f>
        <v>0</v>
      </c>
      <c r="BG564" s="156">
        <f>IF($N$564="zákl. přenesená",$J$564,0)</f>
        <v>0</v>
      </c>
      <c r="BH564" s="156">
        <f>IF($N$564="sníž. přenesená",$J$564,0)</f>
        <v>0</v>
      </c>
      <c r="BI564" s="156">
        <f>IF($N$564="nulová",$J$564,0)</f>
        <v>0</v>
      </c>
      <c r="BJ564" s="89" t="s">
        <v>21</v>
      </c>
      <c r="BK564" s="156">
        <f>ROUND($I$564*$H$564,2)</f>
        <v>0</v>
      </c>
      <c r="BL564" s="89" t="s">
        <v>158</v>
      </c>
      <c r="BM564" s="89" t="s">
        <v>1920</v>
      </c>
    </row>
    <row r="565" spans="2:65" s="6" customFormat="1" ht="16.5" customHeight="1" x14ac:dyDescent="0.3">
      <c r="B565" s="23"/>
      <c r="C565" s="24"/>
      <c r="D565" s="157" t="s">
        <v>159</v>
      </c>
      <c r="E565" s="24"/>
      <c r="F565" s="158" t="s">
        <v>1480</v>
      </c>
      <c r="G565" s="24"/>
      <c r="H565" s="24"/>
      <c r="J565" s="24"/>
      <c r="K565" s="24"/>
      <c r="L565" s="43"/>
      <c r="M565" s="56"/>
      <c r="N565" s="24"/>
      <c r="O565" s="24"/>
      <c r="P565" s="24"/>
      <c r="Q565" s="24"/>
      <c r="R565" s="24"/>
      <c r="S565" s="24"/>
      <c r="T565" s="57"/>
      <c r="AT565" s="6" t="s">
        <v>159</v>
      </c>
      <c r="AU565" s="6" t="s">
        <v>80</v>
      </c>
    </row>
    <row r="566" spans="2:65" s="6" customFormat="1" ht="15.75" customHeight="1" x14ac:dyDescent="0.3">
      <c r="B566" s="23"/>
      <c r="C566" s="145" t="s">
        <v>80</v>
      </c>
      <c r="D566" s="145" t="s">
        <v>154</v>
      </c>
      <c r="E566" s="146" t="s">
        <v>1482</v>
      </c>
      <c r="F566" s="147" t="s">
        <v>1483</v>
      </c>
      <c r="G566" s="148" t="s">
        <v>410</v>
      </c>
      <c r="H566" s="149">
        <v>1</v>
      </c>
      <c r="I566" s="150"/>
      <c r="J566" s="151">
        <f>ROUND($I$566*$H$566,2)</f>
        <v>0</v>
      </c>
      <c r="K566" s="147"/>
      <c r="L566" s="43"/>
      <c r="M566" s="152"/>
      <c r="N566" s="153" t="s">
        <v>43</v>
      </c>
      <c r="O566" s="24"/>
      <c r="P566" s="154">
        <f>$O$566*$H$566</f>
        <v>0</v>
      </c>
      <c r="Q566" s="154">
        <v>0</v>
      </c>
      <c r="R566" s="154">
        <f>$Q$566*$H$566</f>
        <v>0</v>
      </c>
      <c r="S566" s="154">
        <v>0</v>
      </c>
      <c r="T566" s="155">
        <f>$S$566*$H$566</f>
        <v>0</v>
      </c>
      <c r="AR566" s="89" t="s">
        <v>158</v>
      </c>
      <c r="AT566" s="89" t="s">
        <v>154</v>
      </c>
      <c r="AU566" s="89" t="s">
        <v>80</v>
      </c>
      <c r="AY566" s="6" t="s">
        <v>149</v>
      </c>
      <c r="BE566" s="156">
        <f>IF($N$566="základní",$J$566,0)</f>
        <v>0</v>
      </c>
      <c r="BF566" s="156">
        <f>IF($N$566="snížená",$J$566,0)</f>
        <v>0</v>
      </c>
      <c r="BG566" s="156">
        <f>IF($N$566="zákl. přenesená",$J$566,0)</f>
        <v>0</v>
      </c>
      <c r="BH566" s="156">
        <f>IF($N$566="sníž. přenesená",$J$566,0)</f>
        <v>0</v>
      </c>
      <c r="BI566" s="156">
        <f>IF($N$566="nulová",$J$566,0)</f>
        <v>0</v>
      </c>
      <c r="BJ566" s="89" t="s">
        <v>21</v>
      </c>
      <c r="BK566" s="156">
        <f>ROUND($I$566*$H$566,2)</f>
        <v>0</v>
      </c>
      <c r="BL566" s="89" t="s">
        <v>158</v>
      </c>
      <c r="BM566" s="89" t="s">
        <v>1921</v>
      </c>
    </row>
    <row r="567" spans="2:65" s="6" customFormat="1" ht="16.5" customHeight="1" x14ac:dyDescent="0.3">
      <c r="B567" s="23"/>
      <c r="C567" s="24"/>
      <c r="D567" s="157" t="s">
        <v>159</v>
      </c>
      <c r="E567" s="24"/>
      <c r="F567" s="158" t="s">
        <v>1483</v>
      </c>
      <c r="G567" s="24"/>
      <c r="H567" s="24"/>
      <c r="J567" s="24"/>
      <c r="K567" s="24"/>
      <c r="L567" s="43"/>
      <c r="M567" s="56"/>
      <c r="N567" s="24"/>
      <c r="O567" s="24"/>
      <c r="P567" s="24"/>
      <c r="Q567" s="24"/>
      <c r="R567" s="24"/>
      <c r="S567" s="24"/>
      <c r="T567" s="57"/>
      <c r="AT567" s="6" t="s">
        <v>159</v>
      </c>
      <c r="AU567" s="6" t="s">
        <v>80</v>
      </c>
    </row>
    <row r="568" spans="2:65" s="6" customFormat="1" ht="15.75" customHeight="1" x14ac:dyDescent="0.3">
      <c r="B568" s="23"/>
      <c r="C568" s="145" t="s">
        <v>162</v>
      </c>
      <c r="D568" s="145" t="s">
        <v>154</v>
      </c>
      <c r="E568" s="146" t="s">
        <v>1485</v>
      </c>
      <c r="F568" s="147" t="s">
        <v>1486</v>
      </c>
      <c r="G568" s="148" t="s">
        <v>410</v>
      </c>
      <c r="H568" s="149">
        <v>1</v>
      </c>
      <c r="I568" s="150"/>
      <c r="J568" s="151">
        <f>ROUND($I$568*$H$568,2)</f>
        <v>0</v>
      </c>
      <c r="K568" s="147"/>
      <c r="L568" s="43"/>
      <c r="M568" s="152"/>
      <c r="N568" s="153" t="s">
        <v>43</v>
      </c>
      <c r="O568" s="24"/>
      <c r="P568" s="154">
        <f>$O$568*$H$568</f>
        <v>0</v>
      </c>
      <c r="Q568" s="154">
        <v>0</v>
      </c>
      <c r="R568" s="154">
        <f>$Q$568*$H$568</f>
        <v>0</v>
      </c>
      <c r="S568" s="154">
        <v>0</v>
      </c>
      <c r="T568" s="155">
        <f>$S$568*$H$568</f>
        <v>0</v>
      </c>
      <c r="AR568" s="89" t="s">
        <v>158</v>
      </c>
      <c r="AT568" s="89" t="s">
        <v>154</v>
      </c>
      <c r="AU568" s="89" t="s">
        <v>80</v>
      </c>
      <c r="AY568" s="6" t="s">
        <v>149</v>
      </c>
      <c r="BE568" s="156">
        <f>IF($N$568="základní",$J$568,0)</f>
        <v>0</v>
      </c>
      <c r="BF568" s="156">
        <f>IF($N$568="snížená",$J$568,0)</f>
        <v>0</v>
      </c>
      <c r="BG568" s="156">
        <f>IF($N$568="zákl. přenesená",$J$568,0)</f>
        <v>0</v>
      </c>
      <c r="BH568" s="156">
        <f>IF($N$568="sníž. přenesená",$J$568,0)</f>
        <v>0</v>
      </c>
      <c r="BI568" s="156">
        <f>IF($N$568="nulová",$J$568,0)</f>
        <v>0</v>
      </c>
      <c r="BJ568" s="89" t="s">
        <v>21</v>
      </c>
      <c r="BK568" s="156">
        <f>ROUND($I$568*$H$568,2)</f>
        <v>0</v>
      </c>
      <c r="BL568" s="89" t="s">
        <v>158</v>
      </c>
      <c r="BM568" s="89" t="s">
        <v>1922</v>
      </c>
    </row>
    <row r="569" spans="2:65" s="6" customFormat="1" ht="16.5" customHeight="1" x14ac:dyDescent="0.3">
      <c r="B569" s="23"/>
      <c r="C569" s="24"/>
      <c r="D569" s="157" t="s">
        <v>159</v>
      </c>
      <c r="E569" s="24"/>
      <c r="F569" s="158" t="s">
        <v>1486</v>
      </c>
      <c r="G569" s="24"/>
      <c r="H569" s="24"/>
      <c r="J569" s="24"/>
      <c r="K569" s="24"/>
      <c r="L569" s="43"/>
      <c r="M569" s="56"/>
      <c r="N569" s="24"/>
      <c r="O569" s="24"/>
      <c r="P569" s="24"/>
      <c r="Q569" s="24"/>
      <c r="R569" s="24"/>
      <c r="S569" s="24"/>
      <c r="T569" s="57"/>
      <c r="AT569" s="6" t="s">
        <v>159</v>
      </c>
      <c r="AU569" s="6" t="s">
        <v>80</v>
      </c>
    </row>
    <row r="570" spans="2:65" s="132" customFormat="1" ht="30.75" customHeight="1" x14ac:dyDescent="0.3">
      <c r="B570" s="133"/>
      <c r="C570" s="134"/>
      <c r="D570" s="134" t="s">
        <v>71</v>
      </c>
      <c r="E570" s="143" t="s">
        <v>1923</v>
      </c>
      <c r="F570" s="143" t="s">
        <v>519</v>
      </c>
      <c r="G570" s="134"/>
      <c r="H570" s="134"/>
      <c r="J570" s="144">
        <f>$BK$570</f>
        <v>0</v>
      </c>
      <c r="K570" s="134"/>
      <c r="L570" s="137"/>
      <c r="M570" s="138"/>
      <c r="N570" s="134"/>
      <c r="O570" s="134"/>
      <c r="P570" s="139">
        <f>SUM($P$571:$P$572)</f>
        <v>0</v>
      </c>
      <c r="Q570" s="134"/>
      <c r="R570" s="139">
        <f>SUM($R$571:$R$572)</f>
        <v>0</v>
      </c>
      <c r="S570" s="134"/>
      <c r="T570" s="140">
        <f>SUM($T$571:$T$572)</f>
        <v>0</v>
      </c>
      <c r="AR570" s="141" t="s">
        <v>21</v>
      </c>
      <c r="AT570" s="141" t="s">
        <v>71</v>
      </c>
      <c r="AU570" s="141" t="s">
        <v>21</v>
      </c>
      <c r="AY570" s="141" t="s">
        <v>149</v>
      </c>
      <c r="BK570" s="142">
        <f>SUM($BK$571:$BK$572)</f>
        <v>0</v>
      </c>
    </row>
    <row r="571" spans="2:65" s="6" customFormat="1" ht="15.75" customHeight="1" x14ac:dyDescent="0.3">
      <c r="B571" s="23"/>
      <c r="C571" s="145" t="s">
        <v>21</v>
      </c>
      <c r="D571" s="145" t="s">
        <v>154</v>
      </c>
      <c r="E571" s="146" t="s">
        <v>520</v>
      </c>
      <c r="F571" s="147" t="s">
        <v>521</v>
      </c>
      <c r="G571" s="148" t="s">
        <v>522</v>
      </c>
      <c r="H571" s="149">
        <v>6</v>
      </c>
      <c r="I571" s="150"/>
      <c r="J571" s="151">
        <f>ROUND($I$571*$H$571,2)</f>
        <v>0</v>
      </c>
      <c r="K571" s="147"/>
      <c r="L571" s="43"/>
      <c r="M571" s="152"/>
      <c r="N571" s="153" t="s">
        <v>43</v>
      </c>
      <c r="O571" s="24"/>
      <c r="P571" s="154">
        <f>$O$571*$H$571</f>
        <v>0</v>
      </c>
      <c r="Q571" s="154">
        <v>0</v>
      </c>
      <c r="R571" s="154">
        <f>$Q$571*$H$571</f>
        <v>0</v>
      </c>
      <c r="S571" s="154">
        <v>0</v>
      </c>
      <c r="T571" s="155">
        <f>$S$571*$H$571</f>
        <v>0</v>
      </c>
      <c r="AR571" s="89" t="s">
        <v>158</v>
      </c>
      <c r="AT571" s="89" t="s">
        <v>154</v>
      </c>
      <c r="AU571" s="89" t="s">
        <v>80</v>
      </c>
      <c r="AY571" s="6" t="s">
        <v>149</v>
      </c>
      <c r="BE571" s="156">
        <f>IF($N$571="základní",$J$571,0)</f>
        <v>0</v>
      </c>
      <c r="BF571" s="156">
        <f>IF($N$571="snížená",$J$571,0)</f>
        <v>0</v>
      </c>
      <c r="BG571" s="156">
        <f>IF($N$571="zákl. přenesená",$J$571,0)</f>
        <v>0</v>
      </c>
      <c r="BH571" s="156">
        <f>IF($N$571="sníž. přenesená",$J$571,0)</f>
        <v>0</v>
      </c>
      <c r="BI571" s="156">
        <f>IF($N$571="nulová",$J$571,0)</f>
        <v>0</v>
      </c>
      <c r="BJ571" s="89" t="s">
        <v>21</v>
      </c>
      <c r="BK571" s="156">
        <f>ROUND($I$571*$H$571,2)</f>
        <v>0</v>
      </c>
      <c r="BL571" s="89" t="s">
        <v>158</v>
      </c>
      <c r="BM571" s="89" t="s">
        <v>1924</v>
      </c>
    </row>
    <row r="572" spans="2:65" s="6" customFormat="1" ht="16.5" customHeight="1" x14ac:dyDescent="0.3">
      <c r="B572" s="23"/>
      <c r="C572" s="24"/>
      <c r="D572" s="157" t="s">
        <v>159</v>
      </c>
      <c r="E572" s="24"/>
      <c r="F572" s="158" t="s">
        <v>521</v>
      </c>
      <c r="G572" s="24"/>
      <c r="H572" s="24"/>
      <c r="J572" s="24"/>
      <c r="K572" s="24"/>
      <c r="L572" s="43"/>
      <c r="M572" s="56"/>
      <c r="N572" s="24"/>
      <c r="O572" s="24"/>
      <c r="P572" s="24"/>
      <c r="Q572" s="24"/>
      <c r="R572" s="24"/>
      <c r="S572" s="24"/>
      <c r="T572" s="57"/>
      <c r="AT572" s="6" t="s">
        <v>159</v>
      </c>
      <c r="AU572" s="6" t="s">
        <v>80</v>
      </c>
    </row>
    <row r="573" spans="2:65" s="132" customFormat="1" ht="30.75" customHeight="1" x14ac:dyDescent="0.3">
      <c r="B573" s="133"/>
      <c r="C573" s="134"/>
      <c r="D573" s="134" t="s">
        <v>71</v>
      </c>
      <c r="E573" s="143" t="s">
        <v>1925</v>
      </c>
      <c r="F573" s="143" t="s">
        <v>416</v>
      </c>
      <c r="G573" s="134"/>
      <c r="H573" s="134"/>
      <c r="J573" s="144">
        <f>$BK$573</f>
        <v>0</v>
      </c>
      <c r="K573" s="134"/>
      <c r="L573" s="137"/>
      <c r="M573" s="138"/>
      <c r="N573" s="134"/>
      <c r="O573" s="134"/>
      <c r="P573" s="139">
        <f>SUM($P$574:$P$591)</f>
        <v>0</v>
      </c>
      <c r="Q573" s="134"/>
      <c r="R573" s="139">
        <f>SUM($R$574:$R$591)</f>
        <v>0</v>
      </c>
      <c r="S573" s="134"/>
      <c r="T573" s="140">
        <f>SUM($T$574:$T$591)</f>
        <v>0</v>
      </c>
      <c r="AR573" s="141" t="s">
        <v>21</v>
      </c>
      <c r="AT573" s="141" t="s">
        <v>71</v>
      </c>
      <c r="AU573" s="141" t="s">
        <v>21</v>
      </c>
      <c r="AY573" s="141" t="s">
        <v>149</v>
      </c>
      <c r="BK573" s="142">
        <f>SUM($BK$574:$BK$591)</f>
        <v>0</v>
      </c>
    </row>
    <row r="574" spans="2:65" s="6" customFormat="1" ht="15.75" customHeight="1" x14ac:dyDescent="0.3">
      <c r="B574" s="23"/>
      <c r="C574" s="145" t="s">
        <v>21</v>
      </c>
      <c r="D574" s="145" t="s">
        <v>154</v>
      </c>
      <c r="E574" s="146" t="s">
        <v>1491</v>
      </c>
      <c r="F574" s="147" t="s">
        <v>1492</v>
      </c>
      <c r="G574" s="148" t="s">
        <v>157</v>
      </c>
      <c r="H574" s="149">
        <v>2</v>
      </c>
      <c r="I574" s="150"/>
      <c r="J574" s="151">
        <f>ROUND($I$574*$H$574,2)</f>
        <v>0</v>
      </c>
      <c r="K574" s="147"/>
      <c r="L574" s="43"/>
      <c r="M574" s="152"/>
      <c r="N574" s="153" t="s">
        <v>43</v>
      </c>
      <c r="O574" s="24"/>
      <c r="P574" s="154">
        <f>$O$574*$H$574</f>
        <v>0</v>
      </c>
      <c r="Q574" s="154">
        <v>0</v>
      </c>
      <c r="R574" s="154">
        <f>$Q$574*$H$574</f>
        <v>0</v>
      </c>
      <c r="S574" s="154">
        <v>0</v>
      </c>
      <c r="T574" s="155">
        <f>$S$574*$H$574</f>
        <v>0</v>
      </c>
      <c r="AR574" s="89" t="s">
        <v>158</v>
      </c>
      <c r="AT574" s="89" t="s">
        <v>154</v>
      </c>
      <c r="AU574" s="89" t="s">
        <v>80</v>
      </c>
      <c r="AY574" s="6" t="s">
        <v>149</v>
      </c>
      <c r="BE574" s="156">
        <f>IF($N$574="základní",$J$574,0)</f>
        <v>0</v>
      </c>
      <c r="BF574" s="156">
        <f>IF($N$574="snížená",$J$574,0)</f>
        <v>0</v>
      </c>
      <c r="BG574" s="156">
        <f>IF($N$574="zákl. přenesená",$J$574,0)</f>
        <v>0</v>
      </c>
      <c r="BH574" s="156">
        <f>IF($N$574="sníž. přenesená",$J$574,0)</f>
        <v>0</v>
      </c>
      <c r="BI574" s="156">
        <f>IF($N$574="nulová",$J$574,0)</f>
        <v>0</v>
      </c>
      <c r="BJ574" s="89" t="s">
        <v>21</v>
      </c>
      <c r="BK574" s="156">
        <f>ROUND($I$574*$H$574,2)</f>
        <v>0</v>
      </c>
      <c r="BL574" s="89" t="s">
        <v>158</v>
      </c>
      <c r="BM574" s="89" t="s">
        <v>1926</v>
      </c>
    </row>
    <row r="575" spans="2:65" s="6" customFormat="1" ht="16.5" customHeight="1" x14ac:dyDescent="0.3">
      <c r="B575" s="23"/>
      <c r="C575" s="24"/>
      <c r="D575" s="157" t="s">
        <v>159</v>
      </c>
      <c r="E575" s="24"/>
      <c r="F575" s="158" t="s">
        <v>1492</v>
      </c>
      <c r="G575" s="24"/>
      <c r="H575" s="24"/>
      <c r="J575" s="24"/>
      <c r="K575" s="24"/>
      <c r="L575" s="43"/>
      <c r="M575" s="56"/>
      <c r="N575" s="24"/>
      <c r="O575" s="24"/>
      <c r="P575" s="24"/>
      <c r="Q575" s="24"/>
      <c r="R575" s="24"/>
      <c r="S575" s="24"/>
      <c r="T575" s="57"/>
      <c r="AT575" s="6" t="s">
        <v>159</v>
      </c>
      <c r="AU575" s="6" t="s">
        <v>80</v>
      </c>
    </row>
    <row r="576" spans="2:65" s="6" customFormat="1" ht="15.75" customHeight="1" x14ac:dyDescent="0.3">
      <c r="B576" s="23"/>
      <c r="C576" s="145" t="s">
        <v>80</v>
      </c>
      <c r="D576" s="145" t="s">
        <v>154</v>
      </c>
      <c r="E576" s="146" t="s">
        <v>1494</v>
      </c>
      <c r="F576" s="147" t="s">
        <v>1495</v>
      </c>
      <c r="G576" s="148" t="s">
        <v>157</v>
      </c>
      <c r="H576" s="149">
        <v>1</v>
      </c>
      <c r="I576" s="150"/>
      <c r="J576" s="151">
        <f>ROUND($I$576*$H$576,2)</f>
        <v>0</v>
      </c>
      <c r="K576" s="147"/>
      <c r="L576" s="43"/>
      <c r="M576" s="152"/>
      <c r="N576" s="153" t="s">
        <v>43</v>
      </c>
      <c r="O576" s="24"/>
      <c r="P576" s="154">
        <f>$O$576*$H$576</f>
        <v>0</v>
      </c>
      <c r="Q576" s="154">
        <v>0</v>
      </c>
      <c r="R576" s="154">
        <f>$Q$576*$H$576</f>
        <v>0</v>
      </c>
      <c r="S576" s="154">
        <v>0</v>
      </c>
      <c r="T576" s="155">
        <f>$S$576*$H$576</f>
        <v>0</v>
      </c>
      <c r="AR576" s="89" t="s">
        <v>158</v>
      </c>
      <c r="AT576" s="89" t="s">
        <v>154</v>
      </c>
      <c r="AU576" s="89" t="s">
        <v>80</v>
      </c>
      <c r="AY576" s="6" t="s">
        <v>149</v>
      </c>
      <c r="BE576" s="156">
        <f>IF($N$576="základní",$J$576,0)</f>
        <v>0</v>
      </c>
      <c r="BF576" s="156">
        <f>IF($N$576="snížená",$J$576,0)</f>
        <v>0</v>
      </c>
      <c r="BG576" s="156">
        <f>IF($N$576="zákl. přenesená",$J$576,0)</f>
        <v>0</v>
      </c>
      <c r="BH576" s="156">
        <f>IF($N$576="sníž. přenesená",$J$576,0)</f>
        <v>0</v>
      </c>
      <c r="BI576" s="156">
        <f>IF($N$576="nulová",$J$576,0)</f>
        <v>0</v>
      </c>
      <c r="BJ576" s="89" t="s">
        <v>21</v>
      </c>
      <c r="BK576" s="156">
        <f>ROUND($I$576*$H$576,2)</f>
        <v>0</v>
      </c>
      <c r="BL576" s="89" t="s">
        <v>158</v>
      </c>
      <c r="BM576" s="89" t="s">
        <v>1927</v>
      </c>
    </row>
    <row r="577" spans="2:65" s="6" customFormat="1" ht="16.5" customHeight="1" x14ac:dyDescent="0.3">
      <c r="B577" s="23"/>
      <c r="C577" s="24"/>
      <c r="D577" s="157" t="s">
        <v>159</v>
      </c>
      <c r="E577" s="24"/>
      <c r="F577" s="158" t="s">
        <v>1495</v>
      </c>
      <c r="G577" s="24"/>
      <c r="H577" s="24"/>
      <c r="J577" s="24"/>
      <c r="K577" s="24"/>
      <c r="L577" s="43"/>
      <c r="M577" s="56"/>
      <c r="N577" s="24"/>
      <c r="O577" s="24"/>
      <c r="P577" s="24"/>
      <c r="Q577" s="24"/>
      <c r="R577" s="24"/>
      <c r="S577" s="24"/>
      <c r="T577" s="57"/>
      <c r="AT577" s="6" t="s">
        <v>159</v>
      </c>
      <c r="AU577" s="6" t="s">
        <v>80</v>
      </c>
    </row>
    <row r="578" spans="2:65" s="6" customFormat="1" ht="15.75" customHeight="1" x14ac:dyDescent="0.3">
      <c r="B578" s="23"/>
      <c r="C578" s="145" t="s">
        <v>162</v>
      </c>
      <c r="D578" s="145" t="s">
        <v>154</v>
      </c>
      <c r="E578" s="146" t="s">
        <v>1497</v>
      </c>
      <c r="F578" s="147" t="s">
        <v>1498</v>
      </c>
      <c r="G578" s="148" t="s">
        <v>157</v>
      </c>
      <c r="H578" s="149">
        <v>1</v>
      </c>
      <c r="I578" s="150"/>
      <c r="J578" s="151">
        <f>ROUND($I$578*$H$578,2)</f>
        <v>0</v>
      </c>
      <c r="K578" s="147"/>
      <c r="L578" s="43"/>
      <c r="M578" s="152"/>
      <c r="N578" s="153" t="s">
        <v>43</v>
      </c>
      <c r="O578" s="24"/>
      <c r="P578" s="154">
        <f>$O$578*$H$578</f>
        <v>0</v>
      </c>
      <c r="Q578" s="154">
        <v>0</v>
      </c>
      <c r="R578" s="154">
        <f>$Q$578*$H$578</f>
        <v>0</v>
      </c>
      <c r="S578" s="154">
        <v>0</v>
      </c>
      <c r="T578" s="155">
        <f>$S$578*$H$578</f>
        <v>0</v>
      </c>
      <c r="AR578" s="89" t="s">
        <v>158</v>
      </c>
      <c r="AT578" s="89" t="s">
        <v>154</v>
      </c>
      <c r="AU578" s="89" t="s">
        <v>80</v>
      </c>
      <c r="AY578" s="6" t="s">
        <v>149</v>
      </c>
      <c r="BE578" s="156">
        <f>IF($N$578="základní",$J$578,0)</f>
        <v>0</v>
      </c>
      <c r="BF578" s="156">
        <f>IF($N$578="snížená",$J$578,0)</f>
        <v>0</v>
      </c>
      <c r="BG578" s="156">
        <f>IF($N$578="zákl. přenesená",$J$578,0)</f>
        <v>0</v>
      </c>
      <c r="BH578" s="156">
        <f>IF($N$578="sníž. přenesená",$J$578,0)</f>
        <v>0</v>
      </c>
      <c r="BI578" s="156">
        <f>IF($N$578="nulová",$J$578,0)</f>
        <v>0</v>
      </c>
      <c r="BJ578" s="89" t="s">
        <v>21</v>
      </c>
      <c r="BK578" s="156">
        <f>ROUND($I$578*$H$578,2)</f>
        <v>0</v>
      </c>
      <c r="BL578" s="89" t="s">
        <v>158</v>
      </c>
      <c r="BM578" s="89" t="s">
        <v>1928</v>
      </c>
    </row>
    <row r="579" spans="2:65" s="6" customFormat="1" ht="16.5" customHeight="1" x14ac:dyDescent="0.3">
      <c r="B579" s="23"/>
      <c r="C579" s="24"/>
      <c r="D579" s="157" t="s">
        <v>159</v>
      </c>
      <c r="E579" s="24"/>
      <c r="F579" s="158" t="s">
        <v>1498</v>
      </c>
      <c r="G579" s="24"/>
      <c r="H579" s="24"/>
      <c r="J579" s="24"/>
      <c r="K579" s="24"/>
      <c r="L579" s="43"/>
      <c r="M579" s="56"/>
      <c r="N579" s="24"/>
      <c r="O579" s="24"/>
      <c r="P579" s="24"/>
      <c r="Q579" s="24"/>
      <c r="R579" s="24"/>
      <c r="S579" s="24"/>
      <c r="T579" s="57"/>
      <c r="AT579" s="6" t="s">
        <v>159</v>
      </c>
      <c r="AU579" s="6" t="s">
        <v>80</v>
      </c>
    </row>
    <row r="580" spans="2:65" s="6" customFormat="1" ht="15.75" customHeight="1" x14ac:dyDescent="0.3">
      <c r="B580" s="23"/>
      <c r="C580" s="145" t="s">
        <v>158</v>
      </c>
      <c r="D580" s="145" t="s">
        <v>154</v>
      </c>
      <c r="E580" s="146" t="s">
        <v>1500</v>
      </c>
      <c r="F580" s="147" t="s">
        <v>1501</v>
      </c>
      <c r="G580" s="148" t="s">
        <v>157</v>
      </c>
      <c r="H580" s="149">
        <v>1</v>
      </c>
      <c r="I580" s="150"/>
      <c r="J580" s="151">
        <f>ROUND($I$580*$H$580,2)</f>
        <v>0</v>
      </c>
      <c r="K580" s="147"/>
      <c r="L580" s="43"/>
      <c r="M580" s="152"/>
      <c r="N580" s="153" t="s">
        <v>43</v>
      </c>
      <c r="O580" s="24"/>
      <c r="P580" s="154">
        <f>$O$580*$H$580</f>
        <v>0</v>
      </c>
      <c r="Q580" s="154">
        <v>0</v>
      </c>
      <c r="R580" s="154">
        <f>$Q$580*$H$580</f>
        <v>0</v>
      </c>
      <c r="S580" s="154">
        <v>0</v>
      </c>
      <c r="T580" s="155">
        <f>$S$580*$H$580</f>
        <v>0</v>
      </c>
      <c r="AR580" s="89" t="s">
        <v>158</v>
      </c>
      <c r="AT580" s="89" t="s">
        <v>154</v>
      </c>
      <c r="AU580" s="89" t="s">
        <v>80</v>
      </c>
      <c r="AY580" s="6" t="s">
        <v>149</v>
      </c>
      <c r="BE580" s="156">
        <f>IF($N$580="základní",$J$580,0)</f>
        <v>0</v>
      </c>
      <c r="BF580" s="156">
        <f>IF($N$580="snížená",$J$580,0)</f>
        <v>0</v>
      </c>
      <c r="BG580" s="156">
        <f>IF($N$580="zákl. přenesená",$J$580,0)</f>
        <v>0</v>
      </c>
      <c r="BH580" s="156">
        <f>IF($N$580="sníž. přenesená",$J$580,0)</f>
        <v>0</v>
      </c>
      <c r="BI580" s="156">
        <f>IF($N$580="nulová",$J$580,0)</f>
        <v>0</v>
      </c>
      <c r="BJ580" s="89" t="s">
        <v>21</v>
      </c>
      <c r="BK580" s="156">
        <f>ROUND($I$580*$H$580,2)</f>
        <v>0</v>
      </c>
      <c r="BL580" s="89" t="s">
        <v>158</v>
      </c>
      <c r="BM580" s="89" t="s">
        <v>1929</v>
      </c>
    </row>
    <row r="581" spans="2:65" s="6" customFormat="1" ht="16.5" customHeight="1" x14ac:dyDescent="0.3">
      <c r="B581" s="23"/>
      <c r="C581" s="24"/>
      <c r="D581" s="157" t="s">
        <v>159</v>
      </c>
      <c r="E581" s="24"/>
      <c r="F581" s="158" t="s">
        <v>1501</v>
      </c>
      <c r="G581" s="24"/>
      <c r="H581" s="24"/>
      <c r="J581" s="24"/>
      <c r="K581" s="24"/>
      <c r="L581" s="43"/>
      <c r="M581" s="56"/>
      <c r="N581" s="24"/>
      <c r="O581" s="24"/>
      <c r="P581" s="24"/>
      <c r="Q581" s="24"/>
      <c r="R581" s="24"/>
      <c r="S581" s="24"/>
      <c r="T581" s="57"/>
      <c r="AT581" s="6" t="s">
        <v>159</v>
      </c>
      <c r="AU581" s="6" t="s">
        <v>80</v>
      </c>
    </row>
    <row r="582" spans="2:65" s="6" customFormat="1" ht="15.75" customHeight="1" x14ac:dyDescent="0.3">
      <c r="B582" s="23"/>
      <c r="C582" s="145" t="s">
        <v>168</v>
      </c>
      <c r="D582" s="145" t="s">
        <v>154</v>
      </c>
      <c r="E582" s="146" t="s">
        <v>1503</v>
      </c>
      <c r="F582" s="147" t="s">
        <v>1504</v>
      </c>
      <c r="G582" s="148" t="s">
        <v>410</v>
      </c>
      <c r="H582" s="149">
        <v>1</v>
      </c>
      <c r="I582" s="150"/>
      <c r="J582" s="151">
        <f>ROUND($I$582*$H$582,2)</f>
        <v>0</v>
      </c>
      <c r="K582" s="147"/>
      <c r="L582" s="43"/>
      <c r="M582" s="152"/>
      <c r="N582" s="153" t="s">
        <v>43</v>
      </c>
      <c r="O582" s="24"/>
      <c r="P582" s="154">
        <f>$O$582*$H$582</f>
        <v>0</v>
      </c>
      <c r="Q582" s="154">
        <v>0</v>
      </c>
      <c r="R582" s="154">
        <f>$Q$582*$H$582</f>
        <v>0</v>
      </c>
      <c r="S582" s="154">
        <v>0</v>
      </c>
      <c r="T582" s="155">
        <f>$S$582*$H$582</f>
        <v>0</v>
      </c>
      <c r="AR582" s="89" t="s">
        <v>158</v>
      </c>
      <c r="AT582" s="89" t="s">
        <v>154</v>
      </c>
      <c r="AU582" s="89" t="s">
        <v>80</v>
      </c>
      <c r="AY582" s="6" t="s">
        <v>149</v>
      </c>
      <c r="BE582" s="156">
        <f>IF($N$582="základní",$J$582,0)</f>
        <v>0</v>
      </c>
      <c r="BF582" s="156">
        <f>IF($N$582="snížená",$J$582,0)</f>
        <v>0</v>
      </c>
      <c r="BG582" s="156">
        <f>IF($N$582="zákl. přenesená",$J$582,0)</f>
        <v>0</v>
      </c>
      <c r="BH582" s="156">
        <f>IF($N$582="sníž. přenesená",$J$582,0)</f>
        <v>0</v>
      </c>
      <c r="BI582" s="156">
        <f>IF($N$582="nulová",$J$582,0)</f>
        <v>0</v>
      </c>
      <c r="BJ582" s="89" t="s">
        <v>21</v>
      </c>
      <c r="BK582" s="156">
        <f>ROUND($I$582*$H$582,2)</f>
        <v>0</v>
      </c>
      <c r="BL582" s="89" t="s">
        <v>158</v>
      </c>
      <c r="BM582" s="89" t="s">
        <v>1930</v>
      </c>
    </row>
    <row r="583" spans="2:65" s="6" customFormat="1" ht="16.5" customHeight="1" x14ac:dyDescent="0.3">
      <c r="B583" s="23"/>
      <c r="C583" s="24"/>
      <c r="D583" s="157" t="s">
        <v>159</v>
      </c>
      <c r="E583" s="24"/>
      <c r="F583" s="158" t="s">
        <v>1504</v>
      </c>
      <c r="G583" s="24"/>
      <c r="H583" s="24"/>
      <c r="J583" s="24"/>
      <c r="K583" s="24"/>
      <c r="L583" s="43"/>
      <c r="M583" s="56"/>
      <c r="N583" s="24"/>
      <c r="O583" s="24"/>
      <c r="P583" s="24"/>
      <c r="Q583" s="24"/>
      <c r="R583" s="24"/>
      <c r="S583" s="24"/>
      <c r="T583" s="57"/>
      <c r="AT583" s="6" t="s">
        <v>159</v>
      </c>
      <c r="AU583" s="6" t="s">
        <v>80</v>
      </c>
    </row>
    <row r="584" spans="2:65" s="6" customFormat="1" ht="15.75" customHeight="1" x14ac:dyDescent="0.3">
      <c r="B584" s="23"/>
      <c r="C584" s="145" t="s">
        <v>171</v>
      </c>
      <c r="D584" s="145" t="s">
        <v>154</v>
      </c>
      <c r="E584" s="146" t="s">
        <v>1506</v>
      </c>
      <c r="F584" s="147" t="s">
        <v>1507</v>
      </c>
      <c r="G584" s="148" t="s">
        <v>157</v>
      </c>
      <c r="H584" s="149">
        <v>6</v>
      </c>
      <c r="I584" s="150"/>
      <c r="J584" s="151">
        <f>ROUND($I$584*$H$584,2)</f>
        <v>0</v>
      </c>
      <c r="K584" s="147"/>
      <c r="L584" s="43"/>
      <c r="M584" s="152"/>
      <c r="N584" s="153" t="s">
        <v>43</v>
      </c>
      <c r="O584" s="24"/>
      <c r="P584" s="154">
        <f>$O$584*$H$584</f>
        <v>0</v>
      </c>
      <c r="Q584" s="154">
        <v>0</v>
      </c>
      <c r="R584" s="154">
        <f>$Q$584*$H$584</f>
        <v>0</v>
      </c>
      <c r="S584" s="154">
        <v>0</v>
      </c>
      <c r="T584" s="155">
        <f>$S$584*$H$584</f>
        <v>0</v>
      </c>
      <c r="AR584" s="89" t="s">
        <v>158</v>
      </c>
      <c r="AT584" s="89" t="s">
        <v>154</v>
      </c>
      <c r="AU584" s="89" t="s">
        <v>80</v>
      </c>
      <c r="AY584" s="6" t="s">
        <v>149</v>
      </c>
      <c r="BE584" s="156">
        <f>IF($N$584="základní",$J$584,0)</f>
        <v>0</v>
      </c>
      <c r="BF584" s="156">
        <f>IF($N$584="snížená",$J$584,0)</f>
        <v>0</v>
      </c>
      <c r="BG584" s="156">
        <f>IF($N$584="zákl. přenesená",$J$584,0)</f>
        <v>0</v>
      </c>
      <c r="BH584" s="156">
        <f>IF($N$584="sníž. přenesená",$J$584,0)</f>
        <v>0</v>
      </c>
      <c r="BI584" s="156">
        <f>IF($N$584="nulová",$J$584,0)</f>
        <v>0</v>
      </c>
      <c r="BJ584" s="89" t="s">
        <v>21</v>
      </c>
      <c r="BK584" s="156">
        <f>ROUND($I$584*$H$584,2)</f>
        <v>0</v>
      </c>
      <c r="BL584" s="89" t="s">
        <v>158</v>
      </c>
      <c r="BM584" s="89" t="s">
        <v>1931</v>
      </c>
    </row>
    <row r="585" spans="2:65" s="6" customFormat="1" ht="16.5" customHeight="1" x14ac:dyDescent="0.3">
      <c r="B585" s="23"/>
      <c r="C585" s="24"/>
      <c r="D585" s="157" t="s">
        <v>159</v>
      </c>
      <c r="E585" s="24"/>
      <c r="F585" s="158" t="s">
        <v>1507</v>
      </c>
      <c r="G585" s="24"/>
      <c r="H585" s="24"/>
      <c r="J585" s="24"/>
      <c r="K585" s="24"/>
      <c r="L585" s="43"/>
      <c r="M585" s="56"/>
      <c r="N585" s="24"/>
      <c r="O585" s="24"/>
      <c r="P585" s="24"/>
      <c r="Q585" s="24"/>
      <c r="R585" s="24"/>
      <c r="S585" s="24"/>
      <c r="T585" s="57"/>
      <c r="AT585" s="6" t="s">
        <v>159</v>
      </c>
      <c r="AU585" s="6" t="s">
        <v>80</v>
      </c>
    </row>
    <row r="586" spans="2:65" s="6" customFormat="1" ht="15.75" customHeight="1" x14ac:dyDescent="0.3">
      <c r="B586" s="23"/>
      <c r="C586" s="145" t="s">
        <v>174</v>
      </c>
      <c r="D586" s="145" t="s">
        <v>154</v>
      </c>
      <c r="E586" s="146" t="s">
        <v>1509</v>
      </c>
      <c r="F586" s="147" t="s">
        <v>1510</v>
      </c>
      <c r="G586" s="148" t="s">
        <v>157</v>
      </c>
      <c r="H586" s="149">
        <v>1</v>
      </c>
      <c r="I586" s="150"/>
      <c r="J586" s="151">
        <f>ROUND($I$586*$H$586,2)</f>
        <v>0</v>
      </c>
      <c r="K586" s="147"/>
      <c r="L586" s="43"/>
      <c r="M586" s="152"/>
      <c r="N586" s="153" t="s">
        <v>43</v>
      </c>
      <c r="O586" s="24"/>
      <c r="P586" s="154">
        <f>$O$586*$H$586</f>
        <v>0</v>
      </c>
      <c r="Q586" s="154">
        <v>0</v>
      </c>
      <c r="R586" s="154">
        <f>$Q$586*$H$586</f>
        <v>0</v>
      </c>
      <c r="S586" s="154">
        <v>0</v>
      </c>
      <c r="T586" s="155">
        <f>$S$586*$H$586</f>
        <v>0</v>
      </c>
      <c r="AR586" s="89" t="s">
        <v>158</v>
      </c>
      <c r="AT586" s="89" t="s">
        <v>154</v>
      </c>
      <c r="AU586" s="89" t="s">
        <v>80</v>
      </c>
      <c r="AY586" s="6" t="s">
        <v>149</v>
      </c>
      <c r="BE586" s="156">
        <f>IF($N$586="základní",$J$586,0)</f>
        <v>0</v>
      </c>
      <c r="BF586" s="156">
        <f>IF($N$586="snížená",$J$586,0)</f>
        <v>0</v>
      </c>
      <c r="BG586" s="156">
        <f>IF($N$586="zákl. přenesená",$J$586,0)</f>
        <v>0</v>
      </c>
      <c r="BH586" s="156">
        <f>IF($N$586="sníž. přenesená",$J$586,0)</f>
        <v>0</v>
      </c>
      <c r="BI586" s="156">
        <f>IF($N$586="nulová",$J$586,0)</f>
        <v>0</v>
      </c>
      <c r="BJ586" s="89" t="s">
        <v>21</v>
      </c>
      <c r="BK586" s="156">
        <f>ROUND($I$586*$H$586,2)</f>
        <v>0</v>
      </c>
      <c r="BL586" s="89" t="s">
        <v>158</v>
      </c>
      <c r="BM586" s="89" t="s">
        <v>1932</v>
      </c>
    </row>
    <row r="587" spans="2:65" s="6" customFormat="1" ht="16.5" customHeight="1" x14ac:dyDescent="0.3">
      <c r="B587" s="23"/>
      <c r="C587" s="24"/>
      <c r="D587" s="157" t="s">
        <v>159</v>
      </c>
      <c r="E587" s="24"/>
      <c r="F587" s="158" t="s">
        <v>1510</v>
      </c>
      <c r="G587" s="24"/>
      <c r="H587" s="24"/>
      <c r="J587" s="24"/>
      <c r="K587" s="24"/>
      <c r="L587" s="43"/>
      <c r="M587" s="56"/>
      <c r="N587" s="24"/>
      <c r="O587" s="24"/>
      <c r="P587" s="24"/>
      <c r="Q587" s="24"/>
      <c r="R587" s="24"/>
      <c r="S587" s="24"/>
      <c r="T587" s="57"/>
      <c r="AT587" s="6" t="s">
        <v>159</v>
      </c>
      <c r="AU587" s="6" t="s">
        <v>80</v>
      </c>
    </row>
    <row r="588" spans="2:65" s="6" customFormat="1" ht="15.75" customHeight="1" x14ac:dyDescent="0.3">
      <c r="B588" s="23"/>
      <c r="C588" s="145" t="s">
        <v>177</v>
      </c>
      <c r="D588" s="145" t="s">
        <v>154</v>
      </c>
      <c r="E588" s="146" t="s">
        <v>1933</v>
      </c>
      <c r="F588" s="147" t="s">
        <v>1934</v>
      </c>
      <c r="G588" s="148" t="s">
        <v>157</v>
      </c>
      <c r="H588" s="149">
        <v>1</v>
      </c>
      <c r="I588" s="150"/>
      <c r="J588" s="151">
        <f>ROUND($I$588*$H$588,2)</f>
        <v>0</v>
      </c>
      <c r="K588" s="147"/>
      <c r="L588" s="43"/>
      <c r="M588" s="152"/>
      <c r="N588" s="153" t="s">
        <v>43</v>
      </c>
      <c r="O588" s="24"/>
      <c r="P588" s="154">
        <f>$O$588*$H$588</f>
        <v>0</v>
      </c>
      <c r="Q588" s="154">
        <v>0</v>
      </c>
      <c r="R588" s="154">
        <f>$Q$588*$H$588</f>
        <v>0</v>
      </c>
      <c r="S588" s="154">
        <v>0</v>
      </c>
      <c r="T588" s="155">
        <f>$S$588*$H$588</f>
        <v>0</v>
      </c>
      <c r="AR588" s="89" t="s">
        <v>158</v>
      </c>
      <c r="AT588" s="89" t="s">
        <v>154</v>
      </c>
      <c r="AU588" s="89" t="s">
        <v>80</v>
      </c>
      <c r="AY588" s="6" t="s">
        <v>149</v>
      </c>
      <c r="BE588" s="156">
        <f>IF($N$588="základní",$J$588,0)</f>
        <v>0</v>
      </c>
      <c r="BF588" s="156">
        <f>IF($N$588="snížená",$J$588,0)</f>
        <v>0</v>
      </c>
      <c r="BG588" s="156">
        <f>IF($N$588="zákl. přenesená",$J$588,0)</f>
        <v>0</v>
      </c>
      <c r="BH588" s="156">
        <f>IF($N$588="sníž. přenesená",$J$588,0)</f>
        <v>0</v>
      </c>
      <c r="BI588" s="156">
        <f>IF($N$588="nulová",$J$588,0)</f>
        <v>0</v>
      </c>
      <c r="BJ588" s="89" t="s">
        <v>21</v>
      </c>
      <c r="BK588" s="156">
        <f>ROUND($I$588*$H$588,2)</f>
        <v>0</v>
      </c>
      <c r="BL588" s="89" t="s">
        <v>158</v>
      </c>
      <c r="BM588" s="89" t="s">
        <v>1935</v>
      </c>
    </row>
    <row r="589" spans="2:65" s="6" customFormat="1" ht="16.5" customHeight="1" x14ac:dyDescent="0.3">
      <c r="B589" s="23"/>
      <c r="C589" s="24"/>
      <c r="D589" s="157" t="s">
        <v>159</v>
      </c>
      <c r="E589" s="24"/>
      <c r="F589" s="158" t="s">
        <v>1934</v>
      </c>
      <c r="G589" s="24"/>
      <c r="H589" s="24"/>
      <c r="J589" s="24"/>
      <c r="K589" s="24"/>
      <c r="L589" s="43"/>
      <c r="M589" s="56"/>
      <c r="N589" s="24"/>
      <c r="O589" s="24"/>
      <c r="P589" s="24"/>
      <c r="Q589" s="24"/>
      <c r="R589" s="24"/>
      <c r="S589" s="24"/>
      <c r="T589" s="57"/>
      <c r="AT589" s="6" t="s">
        <v>159</v>
      </c>
      <c r="AU589" s="6" t="s">
        <v>80</v>
      </c>
    </row>
    <row r="590" spans="2:65" s="6" customFormat="1" ht="15.75" customHeight="1" x14ac:dyDescent="0.3">
      <c r="B590" s="23"/>
      <c r="C590" s="145" t="s">
        <v>180</v>
      </c>
      <c r="D590" s="145" t="s">
        <v>154</v>
      </c>
      <c r="E590" s="146" t="s">
        <v>1936</v>
      </c>
      <c r="F590" s="147" t="s">
        <v>1513</v>
      </c>
      <c r="G590" s="148" t="s">
        <v>157</v>
      </c>
      <c r="H590" s="149">
        <v>1</v>
      </c>
      <c r="I590" s="150"/>
      <c r="J590" s="151">
        <f>ROUND($I$590*$H$590,2)</f>
        <v>0</v>
      </c>
      <c r="K590" s="147"/>
      <c r="L590" s="43"/>
      <c r="M590" s="152"/>
      <c r="N590" s="153" t="s">
        <v>43</v>
      </c>
      <c r="O590" s="24"/>
      <c r="P590" s="154">
        <f>$O$590*$H$590</f>
        <v>0</v>
      </c>
      <c r="Q590" s="154">
        <v>0</v>
      </c>
      <c r="R590" s="154">
        <f>$Q$590*$H$590</f>
        <v>0</v>
      </c>
      <c r="S590" s="154">
        <v>0</v>
      </c>
      <c r="T590" s="155">
        <f>$S$590*$H$590</f>
        <v>0</v>
      </c>
      <c r="AR590" s="89" t="s">
        <v>158</v>
      </c>
      <c r="AT590" s="89" t="s">
        <v>154</v>
      </c>
      <c r="AU590" s="89" t="s">
        <v>80</v>
      </c>
      <c r="AY590" s="6" t="s">
        <v>149</v>
      </c>
      <c r="BE590" s="156">
        <f>IF($N$590="základní",$J$590,0)</f>
        <v>0</v>
      </c>
      <c r="BF590" s="156">
        <f>IF($N$590="snížená",$J$590,0)</f>
        <v>0</v>
      </c>
      <c r="BG590" s="156">
        <f>IF($N$590="zákl. přenesená",$J$590,0)</f>
        <v>0</v>
      </c>
      <c r="BH590" s="156">
        <f>IF($N$590="sníž. přenesená",$J$590,0)</f>
        <v>0</v>
      </c>
      <c r="BI590" s="156">
        <f>IF($N$590="nulová",$J$590,0)</f>
        <v>0</v>
      </c>
      <c r="BJ590" s="89" t="s">
        <v>21</v>
      </c>
      <c r="BK590" s="156">
        <f>ROUND($I$590*$H$590,2)</f>
        <v>0</v>
      </c>
      <c r="BL590" s="89" t="s">
        <v>158</v>
      </c>
      <c r="BM590" s="89" t="s">
        <v>1937</v>
      </c>
    </row>
    <row r="591" spans="2:65" s="6" customFormat="1" ht="16.5" customHeight="1" x14ac:dyDescent="0.3">
      <c r="B591" s="23"/>
      <c r="C591" s="24"/>
      <c r="D591" s="157" t="s">
        <v>159</v>
      </c>
      <c r="E591" s="24"/>
      <c r="F591" s="158" t="s">
        <v>1513</v>
      </c>
      <c r="G591" s="24"/>
      <c r="H591" s="24"/>
      <c r="J591" s="24"/>
      <c r="K591" s="24"/>
      <c r="L591" s="43"/>
      <c r="M591" s="56"/>
      <c r="N591" s="24"/>
      <c r="O591" s="24"/>
      <c r="P591" s="24"/>
      <c r="Q591" s="24"/>
      <c r="R591" s="24"/>
      <c r="S591" s="24"/>
      <c r="T591" s="57"/>
      <c r="AT591" s="6" t="s">
        <v>159</v>
      </c>
      <c r="AU591" s="6" t="s">
        <v>80</v>
      </c>
    </row>
    <row r="592" spans="2:65" s="132" customFormat="1" ht="30.75" customHeight="1" x14ac:dyDescent="0.3">
      <c r="B592" s="133"/>
      <c r="C592" s="134"/>
      <c r="D592" s="134" t="s">
        <v>71</v>
      </c>
      <c r="E592" s="143" t="s">
        <v>1938</v>
      </c>
      <c r="F592" s="143" t="s">
        <v>1516</v>
      </c>
      <c r="G592" s="134"/>
      <c r="H592" s="134"/>
      <c r="J592" s="144">
        <f>$BK$592</f>
        <v>0</v>
      </c>
      <c r="K592" s="134"/>
      <c r="L592" s="137"/>
      <c r="M592" s="138"/>
      <c r="N592" s="134"/>
      <c r="O592" s="134"/>
      <c r="P592" s="139">
        <f>SUM($P$593:$P$600)</f>
        <v>0</v>
      </c>
      <c r="Q592" s="134"/>
      <c r="R592" s="139">
        <f>SUM($R$593:$R$600)</f>
        <v>0</v>
      </c>
      <c r="S592" s="134"/>
      <c r="T592" s="140">
        <f>SUM($T$593:$T$600)</f>
        <v>0</v>
      </c>
      <c r="AR592" s="141" t="s">
        <v>21</v>
      </c>
      <c r="AT592" s="141" t="s">
        <v>71</v>
      </c>
      <c r="AU592" s="141" t="s">
        <v>21</v>
      </c>
      <c r="AY592" s="141" t="s">
        <v>149</v>
      </c>
      <c r="BK592" s="142">
        <f>SUM($BK$593:$BK$600)</f>
        <v>0</v>
      </c>
    </row>
    <row r="593" spans="2:65" s="6" customFormat="1" ht="15.75" customHeight="1" x14ac:dyDescent="0.3">
      <c r="B593" s="23"/>
      <c r="C593" s="145" t="s">
        <v>21</v>
      </c>
      <c r="D593" s="145" t="s">
        <v>154</v>
      </c>
      <c r="E593" s="146" t="s">
        <v>1939</v>
      </c>
      <c r="F593" s="147" t="s">
        <v>1940</v>
      </c>
      <c r="G593" s="148" t="s">
        <v>410</v>
      </c>
      <c r="H593" s="149">
        <v>4</v>
      </c>
      <c r="I593" s="150"/>
      <c r="J593" s="151">
        <f>ROUND($I$593*$H$593,2)</f>
        <v>0</v>
      </c>
      <c r="K593" s="147"/>
      <c r="L593" s="43"/>
      <c r="M593" s="152"/>
      <c r="N593" s="153" t="s">
        <v>43</v>
      </c>
      <c r="O593" s="24"/>
      <c r="P593" s="154">
        <f>$O$593*$H$593</f>
        <v>0</v>
      </c>
      <c r="Q593" s="154">
        <v>0</v>
      </c>
      <c r="R593" s="154">
        <f>$Q$593*$H$593</f>
        <v>0</v>
      </c>
      <c r="S593" s="154">
        <v>0</v>
      </c>
      <c r="T593" s="155">
        <f>$S$593*$H$593</f>
        <v>0</v>
      </c>
      <c r="AR593" s="89" t="s">
        <v>158</v>
      </c>
      <c r="AT593" s="89" t="s">
        <v>154</v>
      </c>
      <c r="AU593" s="89" t="s">
        <v>80</v>
      </c>
      <c r="AY593" s="6" t="s">
        <v>149</v>
      </c>
      <c r="BE593" s="156">
        <f>IF($N$593="základní",$J$593,0)</f>
        <v>0</v>
      </c>
      <c r="BF593" s="156">
        <f>IF($N$593="snížená",$J$593,0)</f>
        <v>0</v>
      </c>
      <c r="BG593" s="156">
        <f>IF($N$593="zákl. přenesená",$J$593,0)</f>
        <v>0</v>
      </c>
      <c r="BH593" s="156">
        <f>IF($N$593="sníž. přenesená",$J$593,0)</f>
        <v>0</v>
      </c>
      <c r="BI593" s="156">
        <f>IF($N$593="nulová",$J$593,0)</f>
        <v>0</v>
      </c>
      <c r="BJ593" s="89" t="s">
        <v>21</v>
      </c>
      <c r="BK593" s="156">
        <f>ROUND($I$593*$H$593,2)</f>
        <v>0</v>
      </c>
      <c r="BL593" s="89" t="s">
        <v>158</v>
      </c>
      <c r="BM593" s="89" t="s">
        <v>1941</v>
      </c>
    </row>
    <row r="594" spans="2:65" s="6" customFormat="1" ht="16.5" customHeight="1" x14ac:dyDescent="0.3">
      <c r="B594" s="23"/>
      <c r="C594" s="24"/>
      <c r="D594" s="157" t="s">
        <v>159</v>
      </c>
      <c r="E594" s="24"/>
      <c r="F594" s="158" t="s">
        <v>1940</v>
      </c>
      <c r="G594" s="24"/>
      <c r="H594" s="24"/>
      <c r="J594" s="24"/>
      <c r="K594" s="24"/>
      <c r="L594" s="43"/>
      <c r="M594" s="56"/>
      <c r="N594" s="24"/>
      <c r="O594" s="24"/>
      <c r="P594" s="24"/>
      <c r="Q594" s="24"/>
      <c r="R594" s="24"/>
      <c r="S594" s="24"/>
      <c r="T594" s="57"/>
      <c r="AT594" s="6" t="s">
        <v>159</v>
      </c>
      <c r="AU594" s="6" t="s">
        <v>80</v>
      </c>
    </row>
    <row r="595" spans="2:65" s="6" customFormat="1" ht="15.75" customHeight="1" x14ac:dyDescent="0.3">
      <c r="B595" s="23"/>
      <c r="C595" s="145" t="s">
        <v>80</v>
      </c>
      <c r="D595" s="145" t="s">
        <v>154</v>
      </c>
      <c r="E595" s="146" t="s">
        <v>1517</v>
      </c>
      <c r="F595" s="147" t="s">
        <v>531</v>
      </c>
      <c r="G595" s="148" t="s">
        <v>266</v>
      </c>
      <c r="H595" s="149">
        <v>10</v>
      </c>
      <c r="I595" s="150"/>
      <c r="J595" s="151">
        <f>ROUND($I$595*$H$595,2)</f>
        <v>0</v>
      </c>
      <c r="K595" s="147"/>
      <c r="L595" s="43"/>
      <c r="M595" s="152"/>
      <c r="N595" s="153" t="s">
        <v>43</v>
      </c>
      <c r="O595" s="24"/>
      <c r="P595" s="154">
        <f>$O$595*$H$595</f>
        <v>0</v>
      </c>
      <c r="Q595" s="154">
        <v>0</v>
      </c>
      <c r="R595" s="154">
        <f>$Q$595*$H$595</f>
        <v>0</v>
      </c>
      <c r="S595" s="154">
        <v>0</v>
      </c>
      <c r="T595" s="155">
        <f>$S$595*$H$595</f>
        <v>0</v>
      </c>
      <c r="AR595" s="89" t="s">
        <v>158</v>
      </c>
      <c r="AT595" s="89" t="s">
        <v>154</v>
      </c>
      <c r="AU595" s="89" t="s">
        <v>80</v>
      </c>
      <c r="AY595" s="6" t="s">
        <v>149</v>
      </c>
      <c r="BE595" s="156">
        <f>IF($N$595="základní",$J$595,0)</f>
        <v>0</v>
      </c>
      <c r="BF595" s="156">
        <f>IF($N$595="snížená",$J$595,0)</f>
        <v>0</v>
      </c>
      <c r="BG595" s="156">
        <f>IF($N$595="zákl. přenesená",$J$595,0)</f>
        <v>0</v>
      </c>
      <c r="BH595" s="156">
        <f>IF($N$595="sníž. přenesená",$J$595,0)</f>
        <v>0</v>
      </c>
      <c r="BI595" s="156">
        <f>IF($N$595="nulová",$J$595,0)</f>
        <v>0</v>
      </c>
      <c r="BJ595" s="89" t="s">
        <v>21</v>
      </c>
      <c r="BK595" s="156">
        <f>ROUND($I$595*$H$595,2)</f>
        <v>0</v>
      </c>
      <c r="BL595" s="89" t="s">
        <v>158</v>
      </c>
      <c r="BM595" s="89" t="s">
        <v>1942</v>
      </c>
    </row>
    <row r="596" spans="2:65" s="6" customFormat="1" ht="16.5" customHeight="1" x14ac:dyDescent="0.3">
      <c r="B596" s="23"/>
      <c r="C596" s="24"/>
      <c r="D596" s="157" t="s">
        <v>159</v>
      </c>
      <c r="E596" s="24"/>
      <c r="F596" s="158" t="s">
        <v>531</v>
      </c>
      <c r="G596" s="24"/>
      <c r="H596" s="24"/>
      <c r="J596" s="24"/>
      <c r="K596" s="24"/>
      <c r="L596" s="43"/>
      <c r="M596" s="56"/>
      <c r="N596" s="24"/>
      <c r="O596" s="24"/>
      <c r="P596" s="24"/>
      <c r="Q596" s="24"/>
      <c r="R596" s="24"/>
      <c r="S596" s="24"/>
      <c r="T596" s="57"/>
      <c r="AT596" s="6" t="s">
        <v>159</v>
      </c>
      <c r="AU596" s="6" t="s">
        <v>80</v>
      </c>
    </row>
    <row r="597" spans="2:65" s="6" customFormat="1" ht="15.75" customHeight="1" x14ac:dyDescent="0.3">
      <c r="B597" s="23"/>
      <c r="C597" s="145" t="s">
        <v>162</v>
      </c>
      <c r="D597" s="145" t="s">
        <v>154</v>
      </c>
      <c r="E597" s="146" t="s">
        <v>1519</v>
      </c>
      <c r="F597" s="147" t="s">
        <v>1520</v>
      </c>
      <c r="G597" s="148" t="s">
        <v>266</v>
      </c>
      <c r="H597" s="149">
        <v>10</v>
      </c>
      <c r="I597" s="150"/>
      <c r="J597" s="151">
        <f>ROUND($I$597*$H$597,2)</f>
        <v>0</v>
      </c>
      <c r="K597" s="147"/>
      <c r="L597" s="43"/>
      <c r="M597" s="152"/>
      <c r="N597" s="153" t="s">
        <v>43</v>
      </c>
      <c r="O597" s="24"/>
      <c r="P597" s="154">
        <f>$O$597*$H$597</f>
        <v>0</v>
      </c>
      <c r="Q597" s="154">
        <v>0</v>
      </c>
      <c r="R597" s="154">
        <f>$Q$597*$H$597</f>
        <v>0</v>
      </c>
      <c r="S597" s="154">
        <v>0</v>
      </c>
      <c r="T597" s="155">
        <f>$S$597*$H$597</f>
        <v>0</v>
      </c>
      <c r="AR597" s="89" t="s">
        <v>158</v>
      </c>
      <c r="AT597" s="89" t="s">
        <v>154</v>
      </c>
      <c r="AU597" s="89" t="s">
        <v>80</v>
      </c>
      <c r="AY597" s="6" t="s">
        <v>149</v>
      </c>
      <c r="BE597" s="156">
        <f>IF($N$597="základní",$J$597,0)</f>
        <v>0</v>
      </c>
      <c r="BF597" s="156">
        <f>IF($N$597="snížená",$J$597,0)</f>
        <v>0</v>
      </c>
      <c r="BG597" s="156">
        <f>IF($N$597="zákl. přenesená",$J$597,0)</f>
        <v>0</v>
      </c>
      <c r="BH597" s="156">
        <f>IF($N$597="sníž. přenesená",$J$597,0)</f>
        <v>0</v>
      </c>
      <c r="BI597" s="156">
        <f>IF($N$597="nulová",$J$597,0)</f>
        <v>0</v>
      </c>
      <c r="BJ597" s="89" t="s">
        <v>21</v>
      </c>
      <c r="BK597" s="156">
        <f>ROUND($I$597*$H$597,2)</f>
        <v>0</v>
      </c>
      <c r="BL597" s="89" t="s">
        <v>158</v>
      </c>
      <c r="BM597" s="89" t="s">
        <v>1943</v>
      </c>
    </row>
    <row r="598" spans="2:65" s="6" customFormat="1" ht="16.5" customHeight="1" x14ac:dyDescent="0.3">
      <c r="B598" s="23"/>
      <c r="C598" s="24"/>
      <c r="D598" s="157" t="s">
        <v>159</v>
      </c>
      <c r="E598" s="24"/>
      <c r="F598" s="158" t="s">
        <v>1520</v>
      </c>
      <c r="G598" s="24"/>
      <c r="H598" s="24"/>
      <c r="J598" s="24"/>
      <c r="K598" s="24"/>
      <c r="L598" s="43"/>
      <c r="M598" s="56"/>
      <c r="N598" s="24"/>
      <c r="O598" s="24"/>
      <c r="P598" s="24"/>
      <c r="Q598" s="24"/>
      <c r="R598" s="24"/>
      <c r="S598" s="24"/>
      <c r="T598" s="57"/>
      <c r="AT598" s="6" t="s">
        <v>159</v>
      </c>
      <c r="AU598" s="6" t="s">
        <v>80</v>
      </c>
    </row>
    <row r="599" spans="2:65" s="6" customFormat="1" ht="27" customHeight="1" x14ac:dyDescent="0.3">
      <c r="B599" s="23"/>
      <c r="C599" s="145" t="s">
        <v>158</v>
      </c>
      <c r="D599" s="145" t="s">
        <v>154</v>
      </c>
      <c r="E599" s="146" t="s">
        <v>1522</v>
      </c>
      <c r="F599" s="147" t="s">
        <v>1523</v>
      </c>
      <c r="G599" s="148" t="s">
        <v>157</v>
      </c>
      <c r="H599" s="149">
        <v>1</v>
      </c>
      <c r="I599" s="150"/>
      <c r="J599" s="151">
        <f>ROUND($I$599*$H$599,2)</f>
        <v>0</v>
      </c>
      <c r="K599" s="147"/>
      <c r="L599" s="43"/>
      <c r="M599" s="152"/>
      <c r="N599" s="153" t="s">
        <v>43</v>
      </c>
      <c r="O599" s="24"/>
      <c r="P599" s="154">
        <f>$O$599*$H$599</f>
        <v>0</v>
      </c>
      <c r="Q599" s="154">
        <v>0</v>
      </c>
      <c r="R599" s="154">
        <f>$Q$599*$H$599</f>
        <v>0</v>
      </c>
      <c r="S599" s="154">
        <v>0</v>
      </c>
      <c r="T599" s="155">
        <f>$S$599*$H$599</f>
        <v>0</v>
      </c>
      <c r="AR599" s="89" t="s">
        <v>158</v>
      </c>
      <c r="AT599" s="89" t="s">
        <v>154</v>
      </c>
      <c r="AU599" s="89" t="s">
        <v>80</v>
      </c>
      <c r="AY599" s="6" t="s">
        <v>149</v>
      </c>
      <c r="BE599" s="156">
        <f>IF($N$599="základní",$J$599,0)</f>
        <v>0</v>
      </c>
      <c r="BF599" s="156">
        <f>IF($N$599="snížená",$J$599,0)</f>
        <v>0</v>
      </c>
      <c r="BG599" s="156">
        <f>IF($N$599="zákl. přenesená",$J$599,0)</f>
        <v>0</v>
      </c>
      <c r="BH599" s="156">
        <f>IF($N$599="sníž. přenesená",$J$599,0)</f>
        <v>0</v>
      </c>
      <c r="BI599" s="156">
        <f>IF($N$599="nulová",$J$599,0)</f>
        <v>0</v>
      </c>
      <c r="BJ599" s="89" t="s">
        <v>21</v>
      </c>
      <c r="BK599" s="156">
        <f>ROUND($I$599*$H$599,2)</f>
        <v>0</v>
      </c>
      <c r="BL599" s="89" t="s">
        <v>158</v>
      </c>
      <c r="BM599" s="89" t="s">
        <v>1944</v>
      </c>
    </row>
    <row r="600" spans="2:65" s="6" customFormat="1" ht="16.5" customHeight="1" x14ac:dyDescent="0.3">
      <c r="B600" s="23"/>
      <c r="C600" s="24"/>
      <c r="D600" s="157" t="s">
        <v>159</v>
      </c>
      <c r="E600" s="24"/>
      <c r="F600" s="158" t="s">
        <v>1523</v>
      </c>
      <c r="G600" s="24"/>
      <c r="H600" s="24"/>
      <c r="J600" s="24"/>
      <c r="K600" s="24"/>
      <c r="L600" s="43"/>
      <c r="M600" s="176"/>
      <c r="N600" s="177"/>
      <c r="O600" s="177"/>
      <c r="P600" s="177"/>
      <c r="Q600" s="177"/>
      <c r="R600" s="177"/>
      <c r="S600" s="177"/>
      <c r="T600" s="178"/>
      <c r="AT600" s="6" t="s">
        <v>159</v>
      </c>
      <c r="AU600" s="6" t="s">
        <v>80</v>
      </c>
    </row>
    <row r="601" spans="2:65" s="6" customFormat="1" ht="7.5" customHeight="1" x14ac:dyDescent="0.3">
      <c r="B601" s="38"/>
      <c r="C601" s="39"/>
      <c r="D601" s="39"/>
      <c r="E601" s="39"/>
      <c r="F601" s="39"/>
      <c r="G601" s="39"/>
      <c r="H601" s="39"/>
      <c r="I601" s="101"/>
      <c r="J601" s="39"/>
      <c r="K601" s="39"/>
      <c r="L601" s="43"/>
      <c r="AT601" s="2"/>
    </row>
  </sheetData>
  <sheetProtection password="CC35" sheet="1" objects="1" scenarios="1" formatColumns="0" formatRows="0" sort="0" autoFilter="0"/>
  <autoFilter ref="C94:K94"/>
  <mergeCells count="9">
    <mergeCell ref="E87:H87"/>
    <mergeCell ref="G1:H1"/>
    <mergeCell ref="L2:V2"/>
    <mergeCell ref="E7:H7"/>
    <mergeCell ref="E9:H9"/>
    <mergeCell ref="E24:H24"/>
    <mergeCell ref="E45:H45"/>
    <mergeCell ref="E47:H47"/>
    <mergeCell ref="E85:H85"/>
  </mergeCells>
  <hyperlinks>
    <hyperlink ref="F1:G1" location="C2" tooltip="Krycí list soupisu" display="1) Krycí list soupisu"/>
    <hyperlink ref="G1:H1" location="C54" tooltip="Rekapitulace" display="2) Rekapitulace"/>
    <hyperlink ref="J1" location="C94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01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90"/>
      <c r="C1" s="190"/>
      <c r="D1" s="189" t="s">
        <v>1</v>
      </c>
      <c r="E1" s="190"/>
      <c r="F1" s="191" t="s">
        <v>2014</v>
      </c>
      <c r="G1" s="314" t="s">
        <v>2015</v>
      </c>
      <c r="H1" s="314"/>
      <c r="I1" s="190"/>
      <c r="J1" s="191" t="s">
        <v>2016</v>
      </c>
      <c r="K1" s="189" t="s">
        <v>114</v>
      </c>
      <c r="L1" s="191" t="s">
        <v>2017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7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" t="s">
        <v>113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80</v>
      </c>
    </row>
    <row r="4" spans="1:256" s="2" customFormat="1" ht="37.5" customHeight="1" x14ac:dyDescent="0.3">
      <c r="B4" s="10"/>
      <c r="C4" s="11"/>
      <c r="D4" s="12" t="s">
        <v>115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5" t="str">
        <f>'Rekapitulace stavby'!$K$6</f>
        <v>Boletice - Polná - ekologizace kotelny</v>
      </c>
      <c r="F7" s="307"/>
      <c r="G7" s="307"/>
      <c r="H7" s="307"/>
      <c r="J7" s="11"/>
      <c r="K7" s="13"/>
    </row>
    <row r="8" spans="1:256" s="6" customFormat="1" ht="15.75" customHeight="1" x14ac:dyDescent="0.3">
      <c r="B8" s="23"/>
      <c r="C8" s="24"/>
      <c r="D8" s="19" t="s">
        <v>116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2" t="s">
        <v>1945</v>
      </c>
      <c r="F9" s="295"/>
      <c r="G9" s="295"/>
      <c r="H9" s="295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35</v>
      </c>
      <c r="G12" s="24"/>
      <c r="H12" s="24"/>
      <c r="I12" s="88" t="s">
        <v>24</v>
      </c>
      <c r="J12" s="52" t="str">
        <f>'Rekapitulace stavby'!$AN$8</f>
        <v>27.04.2016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>AS-PO, příspěvková organizace</v>
      </c>
      <c r="F15" s="24"/>
      <c r="G15" s="24"/>
      <c r="H15" s="24"/>
      <c r="I15" s="88" t="s">
        <v>31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32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31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34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31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37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0"/>
      <c r="F24" s="316"/>
      <c r="G24" s="316"/>
      <c r="H24" s="316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38</v>
      </c>
      <c r="E27" s="24"/>
      <c r="F27" s="24"/>
      <c r="G27" s="24"/>
      <c r="H27" s="24"/>
      <c r="J27" s="67">
        <f>ROUND($J$93,2)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40</v>
      </c>
      <c r="G29" s="24"/>
      <c r="H29" s="24"/>
      <c r="I29" s="95" t="s">
        <v>39</v>
      </c>
      <c r="J29" s="28" t="s">
        <v>41</v>
      </c>
      <c r="K29" s="27"/>
    </row>
    <row r="30" spans="2:11" s="6" customFormat="1" ht="15" customHeight="1" x14ac:dyDescent="0.3">
      <c r="B30" s="23"/>
      <c r="C30" s="24"/>
      <c r="D30" s="30" t="s">
        <v>42</v>
      </c>
      <c r="E30" s="30" t="s">
        <v>43</v>
      </c>
      <c r="F30" s="96">
        <f>ROUND(SUM($BE$93:$BE$444),2)</f>
        <v>0</v>
      </c>
      <c r="G30" s="24"/>
      <c r="H30" s="24"/>
      <c r="I30" s="97">
        <v>0.21</v>
      </c>
      <c r="J30" s="96">
        <f>ROUND(ROUND((SUM($BE$93:$BE$444)),2)*$I$30,2)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44</v>
      </c>
      <c r="F31" s="96">
        <f>ROUND(SUM($BF$93:$BF$444),2)</f>
        <v>0</v>
      </c>
      <c r="G31" s="24"/>
      <c r="H31" s="24"/>
      <c r="I31" s="97">
        <v>0.15</v>
      </c>
      <c r="J31" s="96">
        <f>ROUND(ROUND((SUM($BF$93:$BF$444)),2)*$I$31,2)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45</v>
      </c>
      <c r="F32" s="96">
        <f>ROUND(SUM($BG$93:$BG$444),2)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46</v>
      </c>
      <c r="F33" s="96">
        <f>ROUND(SUM($BH$93:$BH$444),2)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47</v>
      </c>
      <c r="F34" s="96">
        <f>ROUND(SUM($BI$93:$BI$444),2)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48</v>
      </c>
      <c r="E36" s="34"/>
      <c r="F36" s="34"/>
      <c r="G36" s="98" t="s">
        <v>49</v>
      </c>
      <c r="H36" s="35" t="s">
        <v>50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118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5" t="str">
        <f>$E$7</f>
        <v>Boletice - Polná - ekologizace kotelny</v>
      </c>
      <c r="F45" s="295"/>
      <c r="G45" s="295"/>
      <c r="H45" s="295"/>
      <c r="J45" s="24"/>
      <c r="K45" s="27"/>
    </row>
    <row r="46" spans="2:11" s="6" customFormat="1" ht="15" customHeight="1" x14ac:dyDescent="0.3">
      <c r="B46" s="23"/>
      <c r="C46" s="19" t="s">
        <v>116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2" t="str">
        <f>$E$9</f>
        <v>SO 02 UT Zakazka - SO 02 Ustřední vytápění</v>
      </c>
      <c r="F47" s="295"/>
      <c r="G47" s="295"/>
      <c r="H47" s="295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27.04.2016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>AS-PO, příspěvková organizace</v>
      </c>
      <c r="G51" s="24"/>
      <c r="H51" s="24"/>
      <c r="I51" s="88" t="s">
        <v>34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32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119</v>
      </c>
      <c r="D54" s="32"/>
      <c r="E54" s="32"/>
      <c r="F54" s="32"/>
      <c r="G54" s="32"/>
      <c r="H54" s="32"/>
      <c r="I54" s="106"/>
      <c r="J54" s="107" t="s">
        <v>120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121</v>
      </c>
      <c r="D56" s="24"/>
      <c r="E56" s="24"/>
      <c r="F56" s="24"/>
      <c r="G56" s="24"/>
      <c r="H56" s="24"/>
      <c r="J56" s="67">
        <f>$J$93</f>
        <v>0</v>
      </c>
      <c r="K56" s="27"/>
      <c r="AU56" s="6" t="s">
        <v>122</v>
      </c>
    </row>
    <row r="57" spans="2:47" s="73" customFormat="1" ht="25.5" customHeight="1" x14ac:dyDescent="0.3">
      <c r="B57" s="108"/>
      <c r="C57" s="109"/>
      <c r="D57" s="110" t="s">
        <v>1946</v>
      </c>
      <c r="E57" s="110"/>
      <c r="F57" s="110"/>
      <c r="G57" s="110"/>
      <c r="H57" s="110"/>
      <c r="I57" s="111"/>
      <c r="J57" s="112">
        <f>$J$94</f>
        <v>0</v>
      </c>
      <c r="K57" s="113"/>
    </row>
    <row r="58" spans="2:47" s="114" customFormat="1" ht="21" customHeight="1" x14ac:dyDescent="0.3">
      <c r="B58" s="115"/>
      <c r="C58" s="116"/>
      <c r="D58" s="117" t="s">
        <v>1527</v>
      </c>
      <c r="E58" s="117"/>
      <c r="F58" s="117"/>
      <c r="G58" s="117"/>
      <c r="H58" s="117"/>
      <c r="I58" s="118"/>
      <c r="J58" s="119">
        <f>$J$95</f>
        <v>0</v>
      </c>
      <c r="K58" s="120"/>
    </row>
    <row r="59" spans="2:47" s="114" customFormat="1" ht="21" customHeight="1" x14ac:dyDescent="0.3">
      <c r="B59" s="115"/>
      <c r="C59" s="116"/>
      <c r="D59" s="117" t="s">
        <v>1947</v>
      </c>
      <c r="E59" s="117"/>
      <c r="F59" s="117"/>
      <c r="G59" s="117"/>
      <c r="H59" s="117"/>
      <c r="I59" s="118"/>
      <c r="J59" s="119">
        <f>$J$100</f>
        <v>0</v>
      </c>
      <c r="K59" s="120"/>
    </row>
    <row r="60" spans="2:47" s="114" customFormat="1" ht="21" customHeight="1" x14ac:dyDescent="0.3">
      <c r="B60" s="115"/>
      <c r="C60" s="116"/>
      <c r="D60" s="117" t="s">
        <v>1948</v>
      </c>
      <c r="E60" s="117"/>
      <c r="F60" s="117"/>
      <c r="G60" s="117"/>
      <c r="H60" s="117"/>
      <c r="I60" s="118"/>
      <c r="J60" s="119">
        <f>$J$113</f>
        <v>0</v>
      </c>
      <c r="K60" s="120"/>
    </row>
    <row r="61" spans="2:47" s="114" customFormat="1" ht="21" customHeight="1" x14ac:dyDescent="0.3">
      <c r="B61" s="115"/>
      <c r="C61" s="116"/>
      <c r="D61" s="117" t="s">
        <v>1949</v>
      </c>
      <c r="E61" s="117"/>
      <c r="F61" s="117"/>
      <c r="G61" s="117"/>
      <c r="H61" s="117"/>
      <c r="I61" s="118"/>
      <c r="J61" s="119">
        <f>$J$152</f>
        <v>0</v>
      </c>
      <c r="K61" s="120"/>
    </row>
    <row r="62" spans="2:47" s="114" customFormat="1" ht="21" customHeight="1" x14ac:dyDescent="0.3">
      <c r="B62" s="115"/>
      <c r="C62" s="116"/>
      <c r="D62" s="117" t="s">
        <v>1950</v>
      </c>
      <c r="E62" s="117"/>
      <c r="F62" s="117"/>
      <c r="G62" s="117"/>
      <c r="H62" s="117"/>
      <c r="I62" s="118"/>
      <c r="J62" s="119">
        <f>$J$157</f>
        <v>0</v>
      </c>
      <c r="K62" s="120"/>
    </row>
    <row r="63" spans="2:47" s="114" customFormat="1" ht="21" customHeight="1" x14ac:dyDescent="0.3">
      <c r="B63" s="115"/>
      <c r="C63" s="116"/>
      <c r="D63" s="117" t="s">
        <v>1951</v>
      </c>
      <c r="E63" s="117"/>
      <c r="F63" s="117"/>
      <c r="G63" s="117"/>
      <c r="H63" s="117"/>
      <c r="I63" s="118"/>
      <c r="J63" s="119">
        <f>$J$168</f>
        <v>0</v>
      </c>
      <c r="K63" s="120"/>
    </row>
    <row r="64" spans="2:47" s="114" customFormat="1" ht="21" customHeight="1" x14ac:dyDescent="0.3">
      <c r="B64" s="115"/>
      <c r="C64" s="116"/>
      <c r="D64" s="117" t="s">
        <v>1952</v>
      </c>
      <c r="E64" s="117"/>
      <c r="F64" s="117"/>
      <c r="G64" s="117"/>
      <c r="H64" s="117"/>
      <c r="I64" s="118"/>
      <c r="J64" s="119">
        <f>$J$187</f>
        <v>0</v>
      </c>
      <c r="K64" s="120"/>
    </row>
    <row r="65" spans="2:12" s="114" customFormat="1" ht="21" customHeight="1" x14ac:dyDescent="0.3">
      <c r="B65" s="115"/>
      <c r="C65" s="116"/>
      <c r="D65" s="117" t="s">
        <v>1953</v>
      </c>
      <c r="E65" s="117"/>
      <c r="F65" s="117"/>
      <c r="G65" s="117"/>
      <c r="H65" s="117"/>
      <c r="I65" s="118"/>
      <c r="J65" s="119">
        <f>$J$238</f>
        <v>0</v>
      </c>
      <c r="K65" s="120"/>
    </row>
    <row r="66" spans="2:12" s="114" customFormat="1" ht="21" customHeight="1" x14ac:dyDescent="0.3">
      <c r="B66" s="115"/>
      <c r="C66" s="116"/>
      <c r="D66" s="117" t="s">
        <v>1954</v>
      </c>
      <c r="E66" s="117"/>
      <c r="F66" s="117"/>
      <c r="G66" s="117"/>
      <c r="H66" s="117"/>
      <c r="I66" s="118"/>
      <c r="J66" s="119">
        <f>$J$277</f>
        <v>0</v>
      </c>
      <c r="K66" s="120"/>
    </row>
    <row r="67" spans="2:12" s="114" customFormat="1" ht="21" customHeight="1" x14ac:dyDescent="0.3">
      <c r="B67" s="115"/>
      <c r="C67" s="116"/>
      <c r="D67" s="117" t="s">
        <v>1955</v>
      </c>
      <c r="E67" s="117"/>
      <c r="F67" s="117"/>
      <c r="G67" s="117"/>
      <c r="H67" s="117"/>
      <c r="I67" s="118"/>
      <c r="J67" s="119">
        <f>$J$378</f>
        <v>0</v>
      </c>
      <c r="K67" s="120"/>
    </row>
    <row r="68" spans="2:12" s="114" customFormat="1" ht="21" customHeight="1" x14ac:dyDescent="0.3">
      <c r="B68" s="115"/>
      <c r="C68" s="116"/>
      <c r="D68" s="117" t="s">
        <v>1956</v>
      </c>
      <c r="E68" s="117"/>
      <c r="F68" s="117"/>
      <c r="G68" s="117"/>
      <c r="H68" s="117"/>
      <c r="I68" s="118"/>
      <c r="J68" s="119">
        <f>$J$381</f>
        <v>0</v>
      </c>
      <c r="K68" s="120"/>
    </row>
    <row r="69" spans="2:12" s="114" customFormat="1" ht="21" customHeight="1" x14ac:dyDescent="0.3">
      <c r="B69" s="115"/>
      <c r="C69" s="116"/>
      <c r="D69" s="117" t="s">
        <v>1957</v>
      </c>
      <c r="E69" s="117"/>
      <c r="F69" s="117"/>
      <c r="G69" s="117"/>
      <c r="H69" s="117"/>
      <c r="I69" s="118"/>
      <c r="J69" s="119">
        <f>$J$394</f>
        <v>0</v>
      </c>
      <c r="K69" s="120"/>
    </row>
    <row r="70" spans="2:12" s="114" customFormat="1" ht="21" customHeight="1" x14ac:dyDescent="0.3">
      <c r="B70" s="115"/>
      <c r="C70" s="116"/>
      <c r="D70" s="117" t="s">
        <v>1958</v>
      </c>
      <c r="E70" s="117"/>
      <c r="F70" s="117"/>
      <c r="G70" s="117"/>
      <c r="H70" s="117"/>
      <c r="I70" s="118"/>
      <c r="J70" s="119">
        <f>$J$405</f>
        <v>0</v>
      </c>
      <c r="K70" s="120"/>
    </row>
    <row r="71" spans="2:12" s="114" customFormat="1" ht="21" customHeight="1" x14ac:dyDescent="0.3">
      <c r="B71" s="115"/>
      <c r="C71" s="116"/>
      <c r="D71" s="117" t="s">
        <v>1959</v>
      </c>
      <c r="E71" s="117"/>
      <c r="F71" s="117"/>
      <c r="G71" s="117"/>
      <c r="H71" s="117"/>
      <c r="I71" s="118"/>
      <c r="J71" s="119">
        <f>$J$412</f>
        <v>0</v>
      </c>
      <c r="K71" s="120"/>
    </row>
    <row r="72" spans="2:12" s="114" customFormat="1" ht="21" customHeight="1" x14ac:dyDescent="0.3">
      <c r="B72" s="115"/>
      <c r="C72" s="116"/>
      <c r="D72" s="117" t="s">
        <v>1960</v>
      </c>
      <c r="E72" s="117"/>
      <c r="F72" s="117"/>
      <c r="G72" s="117"/>
      <c r="H72" s="117"/>
      <c r="I72" s="118"/>
      <c r="J72" s="119">
        <f>$J$415</f>
        <v>0</v>
      </c>
      <c r="K72" s="120"/>
    </row>
    <row r="73" spans="2:12" s="114" customFormat="1" ht="21" customHeight="1" x14ac:dyDescent="0.3">
      <c r="B73" s="115"/>
      <c r="C73" s="116"/>
      <c r="D73" s="117" t="s">
        <v>1961</v>
      </c>
      <c r="E73" s="117"/>
      <c r="F73" s="117"/>
      <c r="G73" s="117"/>
      <c r="H73" s="117"/>
      <c r="I73" s="118"/>
      <c r="J73" s="119">
        <f>$J$436</f>
        <v>0</v>
      </c>
      <c r="K73" s="120"/>
    </row>
    <row r="74" spans="2:12" s="6" customFormat="1" ht="22.5" customHeight="1" x14ac:dyDescent="0.3">
      <c r="B74" s="23"/>
      <c r="C74" s="24"/>
      <c r="D74" s="24"/>
      <c r="E74" s="24"/>
      <c r="F74" s="24"/>
      <c r="G74" s="24"/>
      <c r="H74" s="24"/>
      <c r="J74" s="24"/>
      <c r="K74" s="27"/>
    </row>
    <row r="75" spans="2:12" s="6" customFormat="1" ht="7.5" customHeight="1" x14ac:dyDescent="0.3">
      <c r="B75" s="38"/>
      <c r="C75" s="39"/>
      <c r="D75" s="39"/>
      <c r="E75" s="39"/>
      <c r="F75" s="39"/>
      <c r="G75" s="39"/>
      <c r="H75" s="39"/>
      <c r="I75" s="101"/>
      <c r="J75" s="39"/>
      <c r="K75" s="40"/>
    </row>
    <row r="79" spans="2:12" s="6" customFormat="1" ht="7.5" customHeight="1" x14ac:dyDescent="0.3">
      <c r="B79" s="41"/>
      <c r="C79" s="42"/>
      <c r="D79" s="42"/>
      <c r="E79" s="42"/>
      <c r="F79" s="42"/>
      <c r="G79" s="42"/>
      <c r="H79" s="42"/>
      <c r="I79" s="103"/>
      <c r="J79" s="42"/>
      <c r="K79" s="42"/>
      <c r="L79" s="43"/>
    </row>
    <row r="80" spans="2:12" s="6" customFormat="1" ht="37.5" customHeight="1" x14ac:dyDescent="0.3">
      <c r="B80" s="23"/>
      <c r="C80" s="12" t="s">
        <v>133</v>
      </c>
      <c r="D80" s="24"/>
      <c r="E80" s="24"/>
      <c r="F80" s="24"/>
      <c r="G80" s="24"/>
      <c r="H80" s="24"/>
      <c r="J80" s="24"/>
      <c r="K80" s="24"/>
      <c r="L80" s="43"/>
    </row>
    <row r="81" spans="2:65" s="6" customFormat="1" ht="7.5" customHeight="1" x14ac:dyDescent="0.3">
      <c r="B81" s="23"/>
      <c r="C81" s="24"/>
      <c r="D81" s="24"/>
      <c r="E81" s="24"/>
      <c r="F81" s="24"/>
      <c r="G81" s="24"/>
      <c r="H81" s="24"/>
      <c r="J81" s="24"/>
      <c r="K81" s="24"/>
      <c r="L81" s="43"/>
    </row>
    <row r="82" spans="2:65" s="6" customFormat="1" ht="15" customHeight="1" x14ac:dyDescent="0.3">
      <c r="B82" s="23"/>
      <c r="C82" s="19" t="s">
        <v>16</v>
      </c>
      <c r="D82" s="24"/>
      <c r="E82" s="24"/>
      <c r="F82" s="24"/>
      <c r="G82" s="24"/>
      <c r="H82" s="24"/>
      <c r="J82" s="24"/>
      <c r="K82" s="24"/>
      <c r="L82" s="43"/>
    </row>
    <row r="83" spans="2:65" s="6" customFormat="1" ht="16.5" customHeight="1" x14ac:dyDescent="0.3">
      <c r="B83" s="23"/>
      <c r="C83" s="24"/>
      <c r="D83" s="24"/>
      <c r="E83" s="315" t="str">
        <f>$E$7</f>
        <v>Boletice - Polná - ekologizace kotelny</v>
      </c>
      <c r="F83" s="295"/>
      <c r="G83" s="295"/>
      <c r="H83" s="295"/>
      <c r="J83" s="24"/>
      <c r="K83" s="24"/>
      <c r="L83" s="43"/>
    </row>
    <row r="84" spans="2:65" s="6" customFormat="1" ht="15" customHeight="1" x14ac:dyDescent="0.3">
      <c r="B84" s="23"/>
      <c r="C84" s="19" t="s">
        <v>116</v>
      </c>
      <c r="D84" s="24"/>
      <c r="E84" s="24"/>
      <c r="F84" s="24"/>
      <c r="G84" s="24"/>
      <c r="H84" s="24"/>
      <c r="J84" s="24"/>
      <c r="K84" s="24"/>
      <c r="L84" s="43"/>
    </row>
    <row r="85" spans="2:65" s="6" customFormat="1" ht="19.5" customHeight="1" x14ac:dyDescent="0.3">
      <c r="B85" s="23"/>
      <c r="C85" s="24"/>
      <c r="D85" s="24"/>
      <c r="E85" s="292" t="str">
        <f>$E$9</f>
        <v>SO 02 UT Zakazka - SO 02 Ustřední vytápění</v>
      </c>
      <c r="F85" s="295"/>
      <c r="G85" s="295"/>
      <c r="H85" s="295"/>
      <c r="J85" s="24"/>
      <c r="K85" s="24"/>
      <c r="L85" s="43"/>
    </row>
    <row r="86" spans="2:65" s="6" customFormat="1" ht="7.5" customHeight="1" x14ac:dyDescent="0.3">
      <c r="B86" s="23"/>
      <c r="C86" s="24"/>
      <c r="D86" s="24"/>
      <c r="E86" s="24"/>
      <c r="F86" s="24"/>
      <c r="G86" s="24"/>
      <c r="H86" s="24"/>
      <c r="J86" s="24"/>
      <c r="K86" s="24"/>
      <c r="L86" s="43"/>
    </row>
    <row r="87" spans="2:65" s="6" customFormat="1" ht="18.75" customHeight="1" x14ac:dyDescent="0.3">
      <c r="B87" s="23"/>
      <c r="C87" s="19" t="s">
        <v>22</v>
      </c>
      <c r="D87" s="24"/>
      <c r="E87" s="24"/>
      <c r="F87" s="17" t="str">
        <f>$F$12</f>
        <v xml:space="preserve"> </v>
      </c>
      <c r="G87" s="24"/>
      <c r="H87" s="24"/>
      <c r="I87" s="88" t="s">
        <v>24</v>
      </c>
      <c r="J87" s="52" t="str">
        <f>IF($J$12="","",$J$12)</f>
        <v>27.04.2016</v>
      </c>
      <c r="K87" s="24"/>
      <c r="L87" s="43"/>
    </row>
    <row r="88" spans="2:65" s="6" customFormat="1" ht="7.5" customHeight="1" x14ac:dyDescent="0.3">
      <c r="B88" s="23"/>
      <c r="C88" s="24"/>
      <c r="D88" s="24"/>
      <c r="E88" s="24"/>
      <c r="F88" s="24"/>
      <c r="G88" s="24"/>
      <c r="H88" s="24"/>
      <c r="J88" s="24"/>
      <c r="K88" s="24"/>
      <c r="L88" s="43"/>
    </row>
    <row r="89" spans="2:65" s="6" customFormat="1" ht="15.75" customHeight="1" x14ac:dyDescent="0.3">
      <c r="B89" s="23"/>
      <c r="C89" s="19" t="s">
        <v>28</v>
      </c>
      <c r="D89" s="24"/>
      <c r="E89" s="24"/>
      <c r="F89" s="17" t="str">
        <f>$E$15</f>
        <v>AS-PO, příspěvková organizace</v>
      </c>
      <c r="G89" s="24"/>
      <c r="H89" s="24"/>
      <c r="I89" s="88" t="s">
        <v>34</v>
      </c>
      <c r="J89" s="17" t="str">
        <f>$E$21</f>
        <v xml:space="preserve"> </v>
      </c>
      <c r="K89" s="24"/>
      <c r="L89" s="43"/>
    </row>
    <row r="90" spans="2:65" s="6" customFormat="1" ht="15" customHeight="1" x14ac:dyDescent="0.3">
      <c r="B90" s="23"/>
      <c r="C90" s="19" t="s">
        <v>32</v>
      </c>
      <c r="D90" s="24"/>
      <c r="E90" s="24"/>
      <c r="F90" s="17" t="str">
        <f>IF($E$18="","",$E$18)</f>
        <v/>
      </c>
      <c r="G90" s="24"/>
      <c r="H90" s="24"/>
      <c r="J90" s="24"/>
      <c r="K90" s="24"/>
      <c r="L90" s="43"/>
    </row>
    <row r="91" spans="2:65" s="6" customFormat="1" ht="11.25" customHeight="1" x14ac:dyDescent="0.3">
      <c r="B91" s="23"/>
      <c r="C91" s="24"/>
      <c r="D91" s="24"/>
      <c r="E91" s="24"/>
      <c r="F91" s="24"/>
      <c r="G91" s="24"/>
      <c r="H91" s="24"/>
      <c r="J91" s="24"/>
      <c r="K91" s="24"/>
      <c r="L91" s="43"/>
    </row>
    <row r="92" spans="2:65" s="121" customFormat="1" ht="30" customHeight="1" x14ac:dyDescent="0.3">
      <c r="B92" s="122"/>
      <c r="C92" s="123" t="s">
        <v>134</v>
      </c>
      <c r="D92" s="124" t="s">
        <v>57</v>
      </c>
      <c r="E92" s="124" t="s">
        <v>53</v>
      </c>
      <c r="F92" s="124" t="s">
        <v>135</v>
      </c>
      <c r="G92" s="124" t="s">
        <v>136</v>
      </c>
      <c r="H92" s="124" t="s">
        <v>137</v>
      </c>
      <c r="I92" s="125" t="s">
        <v>138</v>
      </c>
      <c r="J92" s="124" t="s">
        <v>139</v>
      </c>
      <c r="K92" s="126" t="s">
        <v>140</v>
      </c>
      <c r="L92" s="127"/>
      <c r="M92" s="59" t="s">
        <v>141</v>
      </c>
      <c r="N92" s="60" t="s">
        <v>42</v>
      </c>
      <c r="O92" s="60" t="s">
        <v>142</v>
      </c>
      <c r="P92" s="60" t="s">
        <v>143</v>
      </c>
      <c r="Q92" s="60" t="s">
        <v>144</v>
      </c>
      <c r="R92" s="60" t="s">
        <v>145</v>
      </c>
      <c r="S92" s="60" t="s">
        <v>146</v>
      </c>
      <c r="T92" s="61" t="s">
        <v>147</v>
      </c>
    </row>
    <row r="93" spans="2:65" s="6" customFormat="1" ht="30" customHeight="1" x14ac:dyDescent="0.35">
      <c r="B93" s="23"/>
      <c r="C93" s="66" t="s">
        <v>121</v>
      </c>
      <c r="D93" s="24"/>
      <c r="E93" s="24"/>
      <c r="F93" s="24"/>
      <c r="G93" s="24"/>
      <c r="H93" s="24"/>
      <c r="J93" s="128">
        <f>$BK$93</f>
        <v>0</v>
      </c>
      <c r="K93" s="24"/>
      <c r="L93" s="43"/>
      <c r="M93" s="63"/>
      <c r="N93" s="64"/>
      <c r="O93" s="64"/>
      <c r="P93" s="129">
        <f>$P$94</f>
        <v>0</v>
      </c>
      <c r="Q93" s="64"/>
      <c r="R93" s="129">
        <f>$R$94</f>
        <v>0</v>
      </c>
      <c r="S93" s="64"/>
      <c r="T93" s="130">
        <f>$T$94</f>
        <v>0</v>
      </c>
      <c r="AT93" s="6" t="s">
        <v>71</v>
      </c>
      <c r="AU93" s="6" t="s">
        <v>122</v>
      </c>
      <c r="BK93" s="131">
        <f>$BK$94</f>
        <v>0</v>
      </c>
    </row>
    <row r="94" spans="2:65" s="132" customFormat="1" ht="37.5" customHeight="1" x14ac:dyDescent="0.35">
      <c r="B94" s="133"/>
      <c r="C94" s="134"/>
      <c r="D94" s="134" t="s">
        <v>71</v>
      </c>
      <c r="E94" s="135" t="s">
        <v>148</v>
      </c>
      <c r="F94" s="135" t="s">
        <v>1962</v>
      </c>
      <c r="G94" s="134"/>
      <c r="H94" s="134"/>
      <c r="J94" s="136">
        <f>$BK$94</f>
        <v>0</v>
      </c>
      <c r="K94" s="134"/>
      <c r="L94" s="137"/>
      <c r="M94" s="138"/>
      <c r="N94" s="134"/>
      <c r="O94" s="134"/>
      <c r="P94" s="139">
        <f>$P$95+$P$100+$P$113+$P$152+$P$157+$P$168+$P$187+$P$238+$P$277+$P$378+$P$381+$P$394+$P$405+$P$412+$P$415+$P$436</f>
        <v>0</v>
      </c>
      <c r="Q94" s="134"/>
      <c r="R94" s="139">
        <f>$R$95+$R$100+$R$113+$R$152+$R$157+$R$168+$R$187+$R$238+$R$277+$R$378+$R$381+$R$394+$R$405+$R$412+$R$415+$R$436</f>
        <v>0</v>
      </c>
      <c r="S94" s="134"/>
      <c r="T94" s="140">
        <f>$T$95+$T$100+$T$113+$T$152+$T$157+$T$168+$T$187+$T$238+$T$277+$T$378+$T$381+$T$394+$T$405+$T$412+$T$415+$T$436</f>
        <v>0</v>
      </c>
      <c r="AR94" s="141" t="s">
        <v>21</v>
      </c>
      <c r="AT94" s="141" t="s">
        <v>71</v>
      </c>
      <c r="AU94" s="141" t="s">
        <v>72</v>
      </c>
      <c r="AY94" s="141" t="s">
        <v>149</v>
      </c>
      <c r="BK94" s="142">
        <f>$BK$95+$BK$100+$BK$113+$BK$152+$BK$157+$BK$168+$BK$187+$BK$238+$BK$277+$BK$378+$BK$381+$BK$394+$BK$405+$BK$412+$BK$415+$BK$436</f>
        <v>0</v>
      </c>
    </row>
    <row r="95" spans="2:65" s="132" customFormat="1" ht="21" customHeight="1" x14ac:dyDescent="0.3">
      <c r="B95" s="133"/>
      <c r="C95" s="134"/>
      <c r="D95" s="134" t="s">
        <v>71</v>
      </c>
      <c r="E95" s="143" t="s">
        <v>150</v>
      </c>
      <c r="F95" s="143" t="s">
        <v>1203</v>
      </c>
      <c r="G95" s="134"/>
      <c r="H95" s="134"/>
      <c r="J95" s="144">
        <f>$BK$95</f>
        <v>0</v>
      </c>
      <c r="K95" s="134"/>
      <c r="L95" s="137"/>
      <c r="M95" s="138"/>
      <c r="N95" s="134"/>
      <c r="O95" s="134"/>
      <c r="P95" s="139">
        <f>SUM($P$96:$P$99)</f>
        <v>0</v>
      </c>
      <c r="Q95" s="134"/>
      <c r="R95" s="139">
        <f>SUM($R$96:$R$99)</f>
        <v>0</v>
      </c>
      <c r="S95" s="134"/>
      <c r="T95" s="140">
        <f>SUM($T$96:$T$99)</f>
        <v>0</v>
      </c>
      <c r="AR95" s="141" t="s">
        <v>21</v>
      </c>
      <c r="AT95" s="141" t="s">
        <v>71</v>
      </c>
      <c r="AU95" s="141" t="s">
        <v>21</v>
      </c>
      <c r="AY95" s="141" t="s">
        <v>149</v>
      </c>
      <c r="BK95" s="142">
        <f>SUM($BK$96:$BK$99)</f>
        <v>0</v>
      </c>
    </row>
    <row r="96" spans="2:65" s="6" customFormat="1" ht="15.75" customHeight="1" x14ac:dyDescent="0.3">
      <c r="B96" s="23"/>
      <c r="C96" s="145" t="s">
        <v>21</v>
      </c>
      <c r="D96" s="145" t="s">
        <v>154</v>
      </c>
      <c r="E96" s="146" t="s">
        <v>1204</v>
      </c>
      <c r="F96" s="147" t="s">
        <v>1205</v>
      </c>
      <c r="G96" s="148" t="s">
        <v>529</v>
      </c>
      <c r="H96" s="149">
        <v>200</v>
      </c>
      <c r="I96" s="150"/>
      <c r="J96" s="151">
        <f>ROUND($I$96*$H$96,2)</f>
        <v>0</v>
      </c>
      <c r="K96" s="147"/>
      <c r="L96" s="43"/>
      <c r="M96" s="152"/>
      <c r="N96" s="153" t="s">
        <v>43</v>
      </c>
      <c r="O96" s="24"/>
      <c r="P96" s="154">
        <f>$O$96*$H$96</f>
        <v>0</v>
      </c>
      <c r="Q96" s="154">
        <v>0</v>
      </c>
      <c r="R96" s="154">
        <f>$Q$96*$H$96</f>
        <v>0</v>
      </c>
      <c r="S96" s="154">
        <v>0</v>
      </c>
      <c r="T96" s="155">
        <f>$S$96*$H$96</f>
        <v>0</v>
      </c>
      <c r="AR96" s="89" t="s">
        <v>158</v>
      </c>
      <c r="AT96" s="89" t="s">
        <v>154</v>
      </c>
      <c r="AU96" s="89" t="s">
        <v>80</v>
      </c>
      <c r="AY96" s="6" t="s">
        <v>149</v>
      </c>
      <c r="BE96" s="156">
        <f>IF($N$96="základní",$J$96,0)</f>
        <v>0</v>
      </c>
      <c r="BF96" s="156">
        <f>IF($N$96="snížená",$J$96,0)</f>
        <v>0</v>
      </c>
      <c r="BG96" s="156">
        <f>IF($N$96="zákl. přenesená",$J$96,0)</f>
        <v>0</v>
      </c>
      <c r="BH96" s="156">
        <f>IF($N$96="sníž. přenesená",$J$96,0)</f>
        <v>0</v>
      </c>
      <c r="BI96" s="156">
        <f>IF($N$96="nulová",$J$96,0)</f>
        <v>0</v>
      </c>
      <c r="BJ96" s="89" t="s">
        <v>21</v>
      </c>
      <c r="BK96" s="156">
        <f>ROUND($I$96*$H$96,2)</f>
        <v>0</v>
      </c>
      <c r="BL96" s="89" t="s">
        <v>158</v>
      </c>
      <c r="BM96" s="89" t="s">
        <v>21</v>
      </c>
    </row>
    <row r="97" spans="2:65" s="6" customFormat="1" ht="16.5" customHeight="1" x14ac:dyDescent="0.3">
      <c r="B97" s="23"/>
      <c r="C97" s="24"/>
      <c r="D97" s="157" t="s">
        <v>159</v>
      </c>
      <c r="E97" s="24"/>
      <c r="F97" s="158" t="s">
        <v>1205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159</v>
      </c>
      <c r="AU97" s="6" t="s">
        <v>80</v>
      </c>
    </row>
    <row r="98" spans="2:65" s="6" customFormat="1" ht="15.75" customHeight="1" x14ac:dyDescent="0.3">
      <c r="B98" s="23"/>
      <c r="C98" s="145" t="s">
        <v>80</v>
      </c>
      <c r="D98" s="145" t="s">
        <v>154</v>
      </c>
      <c r="E98" s="146" t="s">
        <v>1206</v>
      </c>
      <c r="F98" s="147" t="s">
        <v>1207</v>
      </c>
      <c r="G98" s="148" t="s">
        <v>529</v>
      </c>
      <c r="H98" s="149">
        <v>200</v>
      </c>
      <c r="I98" s="150"/>
      <c r="J98" s="151">
        <f>ROUND($I$98*$H$98,2)</f>
        <v>0</v>
      </c>
      <c r="K98" s="147"/>
      <c r="L98" s="43"/>
      <c r="M98" s="152"/>
      <c r="N98" s="153" t="s">
        <v>43</v>
      </c>
      <c r="O98" s="24"/>
      <c r="P98" s="154">
        <f>$O$98*$H$98</f>
        <v>0</v>
      </c>
      <c r="Q98" s="154">
        <v>0</v>
      </c>
      <c r="R98" s="154">
        <f>$Q$98*$H$98</f>
        <v>0</v>
      </c>
      <c r="S98" s="154">
        <v>0</v>
      </c>
      <c r="T98" s="155">
        <f>$S$98*$H$98</f>
        <v>0</v>
      </c>
      <c r="AR98" s="89" t="s">
        <v>158</v>
      </c>
      <c r="AT98" s="89" t="s">
        <v>154</v>
      </c>
      <c r="AU98" s="89" t="s">
        <v>80</v>
      </c>
      <c r="AY98" s="6" t="s">
        <v>149</v>
      </c>
      <c r="BE98" s="156">
        <f>IF($N$98="základní",$J$98,0)</f>
        <v>0</v>
      </c>
      <c r="BF98" s="156">
        <f>IF($N$98="snížená",$J$98,0)</f>
        <v>0</v>
      </c>
      <c r="BG98" s="156">
        <f>IF($N$98="zákl. přenesená",$J$98,0)</f>
        <v>0</v>
      </c>
      <c r="BH98" s="156">
        <f>IF($N$98="sníž. přenesená",$J$98,0)</f>
        <v>0</v>
      </c>
      <c r="BI98" s="156">
        <f>IF($N$98="nulová",$J$98,0)</f>
        <v>0</v>
      </c>
      <c r="BJ98" s="89" t="s">
        <v>21</v>
      </c>
      <c r="BK98" s="156">
        <f>ROUND($I$98*$H$98,2)</f>
        <v>0</v>
      </c>
      <c r="BL98" s="89" t="s">
        <v>158</v>
      </c>
      <c r="BM98" s="89" t="s">
        <v>80</v>
      </c>
    </row>
    <row r="99" spans="2:65" s="6" customFormat="1" ht="16.5" customHeight="1" x14ac:dyDescent="0.3">
      <c r="B99" s="23"/>
      <c r="C99" s="24"/>
      <c r="D99" s="157" t="s">
        <v>159</v>
      </c>
      <c r="E99" s="24"/>
      <c r="F99" s="158" t="s">
        <v>1207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159</v>
      </c>
      <c r="AU99" s="6" t="s">
        <v>80</v>
      </c>
    </row>
    <row r="100" spans="2:65" s="132" customFormat="1" ht="30.75" customHeight="1" x14ac:dyDescent="0.3">
      <c r="B100" s="133"/>
      <c r="C100" s="134"/>
      <c r="D100" s="134" t="s">
        <v>71</v>
      </c>
      <c r="E100" s="143" t="s">
        <v>152</v>
      </c>
      <c r="F100" s="143" t="s">
        <v>1208</v>
      </c>
      <c r="G100" s="134"/>
      <c r="H100" s="134"/>
      <c r="J100" s="144">
        <f>$BK$100</f>
        <v>0</v>
      </c>
      <c r="K100" s="134"/>
      <c r="L100" s="137"/>
      <c r="M100" s="138"/>
      <c r="N100" s="134"/>
      <c r="O100" s="134"/>
      <c r="P100" s="139">
        <f>SUM($P$101:$P$112)</f>
        <v>0</v>
      </c>
      <c r="Q100" s="134"/>
      <c r="R100" s="139">
        <f>SUM($R$101:$R$112)</f>
        <v>0</v>
      </c>
      <c r="S100" s="134"/>
      <c r="T100" s="140">
        <f>SUM($T$101:$T$112)</f>
        <v>0</v>
      </c>
      <c r="AR100" s="141" t="s">
        <v>21</v>
      </c>
      <c r="AT100" s="141" t="s">
        <v>71</v>
      </c>
      <c r="AU100" s="141" t="s">
        <v>21</v>
      </c>
      <c r="AY100" s="141" t="s">
        <v>149</v>
      </c>
      <c r="BK100" s="142">
        <f>SUM($BK$101:$BK$112)</f>
        <v>0</v>
      </c>
    </row>
    <row r="101" spans="2:65" s="6" customFormat="1" ht="15.75" customHeight="1" x14ac:dyDescent="0.3">
      <c r="B101" s="23"/>
      <c r="C101" s="145" t="s">
        <v>21</v>
      </c>
      <c r="D101" s="145" t="s">
        <v>154</v>
      </c>
      <c r="E101" s="146" t="s">
        <v>1209</v>
      </c>
      <c r="F101" s="147" t="s">
        <v>1210</v>
      </c>
      <c r="G101" s="148" t="s">
        <v>649</v>
      </c>
      <c r="H101" s="149">
        <v>0.81599999999999995</v>
      </c>
      <c r="I101" s="150"/>
      <c r="J101" s="151">
        <f>ROUND($I$101*$H$101,2)</f>
        <v>0</v>
      </c>
      <c r="K101" s="147"/>
      <c r="L101" s="43"/>
      <c r="M101" s="152"/>
      <c r="N101" s="153" t="s">
        <v>43</v>
      </c>
      <c r="O101" s="24"/>
      <c r="P101" s="154">
        <f>$O$101*$H$101</f>
        <v>0</v>
      </c>
      <c r="Q101" s="154">
        <v>0</v>
      </c>
      <c r="R101" s="154">
        <f>$Q$101*$H$101</f>
        <v>0</v>
      </c>
      <c r="S101" s="154">
        <v>0</v>
      </c>
      <c r="T101" s="155">
        <f>$S$101*$H$101</f>
        <v>0</v>
      </c>
      <c r="AR101" s="89" t="s">
        <v>158</v>
      </c>
      <c r="AT101" s="89" t="s">
        <v>154</v>
      </c>
      <c r="AU101" s="89" t="s">
        <v>80</v>
      </c>
      <c r="AY101" s="6" t="s">
        <v>149</v>
      </c>
      <c r="BE101" s="156">
        <f>IF($N$101="základní",$J$101,0)</f>
        <v>0</v>
      </c>
      <c r="BF101" s="156">
        <f>IF($N$101="snížená",$J$101,0)</f>
        <v>0</v>
      </c>
      <c r="BG101" s="156">
        <f>IF($N$101="zákl. přenesená",$J$101,0)</f>
        <v>0</v>
      </c>
      <c r="BH101" s="156">
        <f>IF($N$101="sníž. přenesená",$J$101,0)</f>
        <v>0</v>
      </c>
      <c r="BI101" s="156">
        <f>IF($N$101="nulová",$J$101,0)</f>
        <v>0</v>
      </c>
      <c r="BJ101" s="89" t="s">
        <v>21</v>
      </c>
      <c r="BK101" s="156">
        <f>ROUND($I$101*$H$101,2)</f>
        <v>0</v>
      </c>
      <c r="BL101" s="89" t="s">
        <v>158</v>
      </c>
      <c r="BM101" s="89" t="s">
        <v>162</v>
      </c>
    </row>
    <row r="102" spans="2:65" s="6" customFormat="1" ht="16.5" customHeight="1" x14ac:dyDescent="0.3">
      <c r="B102" s="23"/>
      <c r="C102" s="24"/>
      <c r="D102" s="157" t="s">
        <v>159</v>
      </c>
      <c r="E102" s="24"/>
      <c r="F102" s="158" t="s">
        <v>1210</v>
      </c>
      <c r="G102" s="24"/>
      <c r="H102" s="24"/>
      <c r="J102" s="24"/>
      <c r="K102" s="24"/>
      <c r="L102" s="43"/>
      <c r="M102" s="56"/>
      <c r="N102" s="24"/>
      <c r="O102" s="24"/>
      <c r="P102" s="24"/>
      <c r="Q102" s="24"/>
      <c r="R102" s="24"/>
      <c r="S102" s="24"/>
      <c r="T102" s="57"/>
      <c r="AT102" s="6" t="s">
        <v>159</v>
      </c>
      <c r="AU102" s="6" t="s">
        <v>80</v>
      </c>
    </row>
    <row r="103" spans="2:65" s="6" customFormat="1" ht="15.75" customHeight="1" x14ac:dyDescent="0.3">
      <c r="B103" s="23"/>
      <c r="C103" s="145" t="s">
        <v>80</v>
      </c>
      <c r="D103" s="145" t="s">
        <v>154</v>
      </c>
      <c r="E103" s="146" t="s">
        <v>1211</v>
      </c>
      <c r="F103" s="147" t="s">
        <v>1212</v>
      </c>
      <c r="G103" s="148" t="s">
        <v>649</v>
      </c>
      <c r="H103" s="149">
        <v>40.799999999999997</v>
      </c>
      <c r="I103" s="150"/>
      <c r="J103" s="151">
        <f>ROUND($I$103*$H$103,2)</f>
        <v>0</v>
      </c>
      <c r="K103" s="147"/>
      <c r="L103" s="43"/>
      <c r="M103" s="152"/>
      <c r="N103" s="153" t="s">
        <v>43</v>
      </c>
      <c r="O103" s="24"/>
      <c r="P103" s="154">
        <f>$O$103*$H$103</f>
        <v>0</v>
      </c>
      <c r="Q103" s="154">
        <v>0</v>
      </c>
      <c r="R103" s="154">
        <f>$Q$103*$H$103</f>
        <v>0</v>
      </c>
      <c r="S103" s="154">
        <v>0</v>
      </c>
      <c r="T103" s="155">
        <f>$S$103*$H$103</f>
        <v>0</v>
      </c>
      <c r="AR103" s="89" t="s">
        <v>158</v>
      </c>
      <c r="AT103" s="89" t="s">
        <v>154</v>
      </c>
      <c r="AU103" s="89" t="s">
        <v>80</v>
      </c>
      <c r="AY103" s="6" t="s">
        <v>149</v>
      </c>
      <c r="BE103" s="156">
        <f>IF($N$103="základní",$J$103,0)</f>
        <v>0</v>
      </c>
      <c r="BF103" s="156">
        <f>IF($N$103="snížená",$J$103,0)</f>
        <v>0</v>
      </c>
      <c r="BG103" s="156">
        <f>IF($N$103="zákl. přenesená",$J$103,0)</f>
        <v>0</v>
      </c>
      <c r="BH103" s="156">
        <f>IF($N$103="sníž. přenesená",$J$103,0)</f>
        <v>0</v>
      </c>
      <c r="BI103" s="156">
        <f>IF($N$103="nulová",$J$103,0)</f>
        <v>0</v>
      </c>
      <c r="BJ103" s="89" t="s">
        <v>21</v>
      </c>
      <c r="BK103" s="156">
        <f>ROUND($I$103*$H$103,2)</f>
        <v>0</v>
      </c>
      <c r="BL103" s="89" t="s">
        <v>158</v>
      </c>
      <c r="BM103" s="89" t="s">
        <v>158</v>
      </c>
    </row>
    <row r="104" spans="2:65" s="6" customFormat="1" ht="16.5" customHeight="1" x14ac:dyDescent="0.3">
      <c r="B104" s="23"/>
      <c r="C104" s="24"/>
      <c r="D104" s="157" t="s">
        <v>159</v>
      </c>
      <c r="E104" s="24"/>
      <c r="F104" s="158" t="s">
        <v>1212</v>
      </c>
      <c r="G104" s="24"/>
      <c r="H104" s="24"/>
      <c r="J104" s="24"/>
      <c r="K104" s="24"/>
      <c r="L104" s="43"/>
      <c r="M104" s="56"/>
      <c r="N104" s="24"/>
      <c r="O104" s="24"/>
      <c r="P104" s="24"/>
      <c r="Q104" s="24"/>
      <c r="R104" s="24"/>
      <c r="S104" s="24"/>
      <c r="T104" s="57"/>
      <c r="AT104" s="6" t="s">
        <v>159</v>
      </c>
      <c r="AU104" s="6" t="s">
        <v>80</v>
      </c>
    </row>
    <row r="105" spans="2:65" s="6" customFormat="1" ht="15.75" customHeight="1" x14ac:dyDescent="0.3">
      <c r="B105" s="23"/>
      <c r="C105" s="145" t="s">
        <v>162</v>
      </c>
      <c r="D105" s="145" t="s">
        <v>154</v>
      </c>
      <c r="E105" s="146" t="s">
        <v>1213</v>
      </c>
      <c r="F105" s="147" t="s">
        <v>1214</v>
      </c>
      <c r="G105" s="148" t="s">
        <v>649</v>
      </c>
      <c r="H105" s="149">
        <v>0.81599999999999995</v>
      </c>
      <c r="I105" s="150"/>
      <c r="J105" s="151">
        <f>ROUND($I$105*$H$105,2)</f>
        <v>0</v>
      </c>
      <c r="K105" s="147"/>
      <c r="L105" s="43"/>
      <c r="M105" s="152"/>
      <c r="N105" s="153" t="s">
        <v>43</v>
      </c>
      <c r="O105" s="24"/>
      <c r="P105" s="154">
        <f>$O$105*$H$105</f>
        <v>0</v>
      </c>
      <c r="Q105" s="154">
        <v>0</v>
      </c>
      <c r="R105" s="154">
        <f>$Q$105*$H$105</f>
        <v>0</v>
      </c>
      <c r="S105" s="154">
        <v>0</v>
      </c>
      <c r="T105" s="155">
        <f>$S$105*$H$105</f>
        <v>0</v>
      </c>
      <c r="AR105" s="89" t="s">
        <v>158</v>
      </c>
      <c r="AT105" s="89" t="s">
        <v>154</v>
      </c>
      <c r="AU105" s="89" t="s">
        <v>80</v>
      </c>
      <c r="AY105" s="6" t="s">
        <v>149</v>
      </c>
      <c r="BE105" s="156">
        <f>IF($N$105="základní",$J$105,0)</f>
        <v>0</v>
      </c>
      <c r="BF105" s="156">
        <f>IF($N$105="snížená",$J$105,0)</f>
        <v>0</v>
      </c>
      <c r="BG105" s="156">
        <f>IF($N$105="zákl. přenesená",$J$105,0)</f>
        <v>0</v>
      </c>
      <c r="BH105" s="156">
        <f>IF($N$105="sníž. přenesená",$J$105,0)</f>
        <v>0</v>
      </c>
      <c r="BI105" s="156">
        <f>IF($N$105="nulová",$J$105,0)</f>
        <v>0</v>
      </c>
      <c r="BJ105" s="89" t="s">
        <v>21</v>
      </c>
      <c r="BK105" s="156">
        <f>ROUND($I$105*$H$105,2)</f>
        <v>0</v>
      </c>
      <c r="BL105" s="89" t="s">
        <v>158</v>
      </c>
      <c r="BM105" s="89" t="s">
        <v>168</v>
      </c>
    </row>
    <row r="106" spans="2:65" s="6" customFormat="1" ht="16.5" customHeight="1" x14ac:dyDescent="0.3">
      <c r="B106" s="23"/>
      <c r="C106" s="24"/>
      <c r="D106" s="157" t="s">
        <v>159</v>
      </c>
      <c r="E106" s="24"/>
      <c r="F106" s="158" t="s">
        <v>1214</v>
      </c>
      <c r="G106" s="24"/>
      <c r="H106" s="24"/>
      <c r="J106" s="24"/>
      <c r="K106" s="24"/>
      <c r="L106" s="43"/>
      <c r="M106" s="56"/>
      <c r="N106" s="24"/>
      <c r="O106" s="24"/>
      <c r="P106" s="24"/>
      <c r="Q106" s="24"/>
      <c r="R106" s="24"/>
      <c r="S106" s="24"/>
      <c r="T106" s="57"/>
      <c r="AT106" s="6" t="s">
        <v>159</v>
      </c>
      <c r="AU106" s="6" t="s">
        <v>80</v>
      </c>
    </row>
    <row r="107" spans="2:65" s="6" customFormat="1" ht="15.75" customHeight="1" x14ac:dyDescent="0.3">
      <c r="B107" s="23"/>
      <c r="C107" s="145" t="s">
        <v>158</v>
      </c>
      <c r="D107" s="145" t="s">
        <v>154</v>
      </c>
      <c r="E107" s="146" t="s">
        <v>1215</v>
      </c>
      <c r="F107" s="147" t="s">
        <v>1216</v>
      </c>
      <c r="G107" s="148" t="s">
        <v>649</v>
      </c>
      <c r="H107" s="149">
        <v>0.157</v>
      </c>
      <c r="I107" s="150"/>
      <c r="J107" s="151">
        <f>ROUND($I$107*$H$107,2)</f>
        <v>0</v>
      </c>
      <c r="K107" s="147"/>
      <c r="L107" s="43"/>
      <c r="M107" s="152"/>
      <c r="N107" s="153" t="s">
        <v>43</v>
      </c>
      <c r="O107" s="24"/>
      <c r="P107" s="154">
        <f>$O$107*$H$107</f>
        <v>0</v>
      </c>
      <c r="Q107" s="154">
        <v>0</v>
      </c>
      <c r="R107" s="154">
        <f>$Q$107*$H$107</f>
        <v>0</v>
      </c>
      <c r="S107" s="154">
        <v>0</v>
      </c>
      <c r="T107" s="155">
        <f>$S$107*$H$107</f>
        <v>0</v>
      </c>
      <c r="AR107" s="89" t="s">
        <v>158</v>
      </c>
      <c r="AT107" s="89" t="s">
        <v>154</v>
      </c>
      <c r="AU107" s="89" t="s">
        <v>80</v>
      </c>
      <c r="AY107" s="6" t="s">
        <v>149</v>
      </c>
      <c r="BE107" s="156">
        <f>IF($N$107="základní",$J$107,0)</f>
        <v>0</v>
      </c>
      <c r="BF107" s="156">
        <f>IF($N$107="snížená",$J$107,0)</f>
        <v>0</v>
      </c>
      <c r="BG107" s="156">
        <f>IF($N$107="zákl. přenesená",$J$107,0)</f>
        <v>0</v>
      </c>
      <c r="BH107" s="156">
        <f>IF($N$107="sníž. přenesená",$J$107,0)</f>
        <v>0</v>
      </c>
      <c r="BI107" s="156">
        <f>IF($N$107="nulová",$J$107,0)</f>
        <v>0</v>
      </c>
      <c r="BJ107" s="89" t="s">
        <v>21</v>
      </c>
      <c r="BK107" s="156">
        <f>ROUND($I$107*$H$107,2)</f>
        <v>0</v>
      </c>
      <c r="BL107" s="89" t="s">
        <v>158</v>
      </c>
      <c r="BM107" s="89" t="s">
        <v>171</v>
      </c>
    </row>
    <row r="108" spans="2:65" s="6" customFormat="1" ht="16.5" customHeight="1" x14ac:dyDescent="0.3">
      <c r="B108" s="23"/>
      <c r="C108" s="24"/>
      <c r="D108" s="157" t="s">
        <v>159</v>
      </c>
      <c r="E108" s="24"/>
      <c r="F108" s="158" t="s">
        <v>1216</v>
      </c>
      <c r="G108" s="24"/>
      <c r="H108" s="24"/>
      <c r="J108" s="24"/>
      <c r="K108" s="24"/>
      <c r="L108" s="43"/>
      <c r="M108" s="56"/>
      <c r="N108" s="24"/>
      <c r="O108" s="24"/>
      <c r="P108" s="24"/>
      <c r="Q108" s="24"/>
      <c r="R108" s="24"/>
      <c r="S108" s="24"/>
      <c r="T108" s="57"/>
      <c r="AT108" s="6" t="s">
        <v>159</v>
      </c>
      <c r="AU108" s="6" t="s">
        <v>80</v>
      </c>
    </row>
    <row r="109" spans="2:65" s="6" customFormat="1" ht="15.75" customHeight="1" x14ac:dyDescent="0.3">
      <c r="B109" s="23"/>
      <c r="C109" s="145" t="s">
        <v>168</v>
      </c>
      <c r="D109" s="145" t="s">
        <v>154</v>
      </c>
      <c r="E109" s="146" t="s">
        <v>857</v>
      </c>
      <c r="F109" s="147" t="s">
        <v>858</v>
      </c>
      <c r="G109" s="148" t="s">
        <v>649</v>
      </c>
      <c r="H109" s="149">
        <v>8.9999999999999993E-3</v>
      </c>
      <c r="I109" s="150"/>
      <c r="J109" s="151">
        <f>ROUND($I$109*$H$109,2)</f>
        <v>0</v>
      </c>
      <c r="K109" s="147"/>
      <c r="L109" s="43"/>
      <c r="M109" s="152"/>
      <c r="N109" s="153" t="s">
        <v>43</v>
      </c>
      <c r="O109" s="24"/>
      <c r="P109" s="154">
        <f>$O$109*$H$109</f>
        <v>0</v>
      </c>
      <c r="Q109" s="154">
        <v>0</v>
      </c>
      <c r="R109" s="154">
        <f>$Q$109*$H$109</f>
        <v>0</v>
      </c>
      <c r="S109" s="154">
        <v>0</v>
      </c>
      <c r="T109" s="155">
        <f>$S$109*$H$109</f>
        <v>0</v>
      </c>
      <c r="AR109" s="89" t="s">
        <v>158</v>
      </c>
      <c r="AT109" s="89" t="s">
        <v>154</v>
      </c>
      <c r="AU109" s="89" t="s">
        <v>80</v>
      </c>
      <c r="AY109" s="6" t="s">
        <v>149</v>
      </c>
      <c r="BE109" s="156">
        <f>IF($N$109="základní",$J$109,0)</f>
        <v>0</v>
      </c>
      <c r="BF109" s="156">
        <f>IF($N$109="snížená",$J$109,0)</f>
        <v>0</v>
      </c>
      <c r="BG109" s="156">
        <f>IF($N$109="zákl. přenesená",$J$109,0)</f>
        <v>0</v>
      </c>
      <c r="BH109" s="156">
        <f>IF($N$109="sníž. přenesená",$J$109,0)</f>
        <v>0</v>
      </c>
      <c r="BI109" s="156">
        <f>IF($N$109="nulová",$J$109,0)</f>
        <v>0</v>
      </c>
      <c r="BJ109" s="89" t="s">
        <v>21</v>
      </c>
      <c r="BK109" s="156">
        <f>ROUND($I$109*$H$109,2)</f>
        <v>0</v>
      </c>
      <c r="BL109" s="89" t="s">
        <v>158</v>
      </c>
      <c r="BM109" s="89" t="s">
        <v>174</v>
      </c>
    </row>
    <row r="110" spans="2:65" s="6" customFormat="1" ht="16.5" customHeight="1" x14ac:dyDescent="0.3">
      <c r="B110" s="23"/>
      <c r="C110" s="24"/>
      <c r="D110" s="157" t="s">
        <v>159</v>
      </c>
      <c r="E110" s="24"/>
      <c r="F110" s="158" t="s">
        <v>858</v>
      </c>
      <c r="G110" s="24"/>
      <c r="H110" s="24"/>
      <c r="J110" s="24"/>
      <c r="K110" s="24"/>
      <c r="L110" s="43"/>
      <c r="M110" s="56"/>
      <c r="N110" s="24"/>
      <c r="O110" s="24"/>
      <c r="P110" s="24"/>
      <c r="Q110" s="24"/>
      <c r="R110" s="24"/>
      <c r="S110" s="24"/>
      <c r="T110" s="57"/>
      <c r="AT110" s="6" t="s">
        <v>159</v>
      </c>
      <c r="AU110" s="6" t="s">
        <v>80</v>
      </c>
    </row>
    <row r="111" spans="2:65" s="6" customFormat="1" ht="15.75" customHeight="1" x14ac:dyDescent="0.3">
      <c r="B111" s="23"/>
      <c r="C111" s="145" t="s">
        <v>171</v>
      </c>
      <c r="D111" s="145" t="s">
        <v>154</v>
      </c>
      <c r="E111" s="146" t="s">
        <v>1217</v>
      </c>
      <c r="F111" s="147" t="s">
        <v>1218</v>
      </c>
      <c r="G111" s="148" t="s">
        <v>649</v>
      </c>
      <c r="H111" s="149">
        <v>0.65</v>
      </c>
      <c r="I111" s="150"/>
      <c r="J111" s="151">
        <f>ROUND($I$111*$H$111,2)</f>
        <v>0</v>
      </c>
      <c r="K111" s="147"/>
      <c r="L111" s="43"/>
      <c r="M111" s="152"/>
      <c r="N111" s="153" t="s">
        <v>43</v>
      </c>
      <c r="O111" s="24"/>
      <c r="P111" s="154">
        <f>$O$111*$H$111</f>
        <v>0</v>
      </c>
      <c r="Q111" s="154">
        <v>0</v>
      </c>
      <c r="R111" s="154">
        <f>$Q$111*$H$111</f>
        <v>0</v>
      </c>
      <c r="S111" s="154">
        <v>0</v>
      </c>
      <c r="T111" s="155">
        <f>$S$111*$H$111</f>
        <v>0</v>
      </c>
      <c r="AR111" s="89" t="s">
        <v>158</v>
      </c>
      <c r="AT111" s="89" t="s">
        <v>154</v>
      </c>
      <c r="AU111" s="89" t="s">
        <v>80</v>
      </c>
      <c r="AY111" s="6" t="s">
        <v>149</v>
      </c>
      <c r="BE111" s="156">
        <f>IF($N$111="základní",$J$111,0)</f>
        <v>0</v>
      </c>
      <c r="BF111" s="156">
        <f>IF($N$111="snížená",$J$111,0)</f>
        <v>0</v>
      </c>
      <c r="BG111" s="156">
        <f>IF($N$111="zákl. přenesená",$J$111,0)</f>
        <v>0</v>
      </c>
      <c r="BH111" s="156">
        <f>IF($N$111="sníž. přenesená",$J$111,0)</f>
        <v>0</v>
      </c>
      <c r="BI111" s="156">
        <f>IF($N$111="nulová",$J$111,0)</f>
        <v>0</v>
      </c>
      <c r="BJ111" s="89" t="s">
        <v>21</v>
      </c>
      <c r="BK111" s="156">
        <f>ROUND($I$111*$H$111,2)</f>
        <v>0</v>
      </c>
      <c r="BL111" s="89" t="s">
        <v>158</v>
      </c>
      <c r="BM111" s="89" t="s">
        <v>177</v>
      </c>
    </row>
    <row r="112" spans="2:65" s="6" customFormat="1" ht="16.5" customHeight="1" x14ac:dyDescent="0.3">
      <c r="B112" s="23"/>
      <c r="C112" s="24"/>
      <c r="D112" s="157" t="s">
        <v>159</v>
      </c>
      <c r="E112" s="24"/>
      <c r="F112" s="158" t="s">
        <v>1218</v>
      </c>
      <c r="G112" s="24"/>
      <c r="H112" s="24"/>
      <c r="J112" s="24"/>
      <c r="K112" s="24"/>
      <c r="L112" s="43"/>
      <c r="M112" s="56"/>
      <c r="N112" s="24"/>
      <c r="O112" s="24"/>
      <c r="P112" s="24"/>
      <c r="Q112" s="24"/>
      <c r="R112" s="24"/>
      <c r="S112" s="24"/>
      <c r="T112" s="57"/>
      <c r="AT112" s="6" t="s">
        <v>159</v>
      </c>
      <c r="AU112" s="6" t="s">
        <v>80</v>
      </c>
    </row>
    <row r="113" spans="2:65" s="132" customFormat="1" ht="30.75" customHeight="1" x14ac:dyDescent="0.3">
      <c r="B113" s="133"/>
      <c r="C113" s="134"/>
      <c r="D113" s="134" t="s">
        <v>71</v>
      </c>
      <c r="E113" s="143" t="s">
        <v>219</v>
      </c>
      <c r="F113" s="143" t="s">
        <v>1219</v>
      </c>
      <c r="G113" s="134"/>
      <c r="H113" s="134"/>
      <c r="J113" s="144">
        <f>$BK$113</f>
        <v>0</v>
      </c>
      <c r="K113" s="134"/>
      <c r="L113" s="137"/>
      <c r="M113" s="138"/>
      <c r="N113" s="134"/>
      <c r="O113" s="134"/>
      <c r="P113" s="139">
        <f>SUM($P$114:$P$151)</f>
        <v>0</v>
      </c>
      <c r="Q113" s="134"/>
      <c r="R113" s="139">
        <f>SUM($R$114:$R$151)</f>
        <v>0</v>
      </c>
      <c r="S113" s="134"/>
      <c r="T113" s="140">
        <f>SUM($T$114:$T$151)</f>
        <v>0</v>
      </c>
      <c r="AR113" s="141" t="s">
        <v>21</v>
      </c>
      <c r="AT113" s="141" t="s">
        <v>71</v>
      </c>
      <c r="AU113" s="141" t="s">
        <v>21</v>
      </c>
      <c r="AY113" s="141" t="s">
        <v>149</v>
      </c>
      <c r="BK113" s="142">
        <f>SUM($BK$114:$BK$151)</f>
        <v>0</v>
      </c>
    </row>
    <row r="114" spans="2:65" s="6" customFormat="1" ht="15.75" customHeight="1" x14ac:dyDescent="0.3">
      <c r="B114" s="23"/>
      <c r="C114" s="145" t="s">
        <v>21</v>
      </c>
      <c r="D114" s="145" t="s">
        <v>154</v>
      </c>
      <c r="E114" s="146" t="s">
        <v>1220</v>
      </c>
      <c r="F114" s="147" t="s">
        <v>1221</v>
      </c>
      <c r="G114" s="148" t="s">
        <v>272</v>
      </c>
      <c r="H114" s="149">
        <v>23.5</v>
      </c>
      <c r="I114" s="150"/>
      <c r="J114" s="151">
        <f>ROUND($I$114*$H$114,2)</f>
        <v>0</v>
      </c>
      <c r="K114" s="147"/>
      <c r="L114" s="43"/>
      <c r="M114" s="152"/>
      <c r="N114" s="153" t="s">
        <v>43</v>
      </c>
      <c r="O114" s="24"/>
      <c r="P114" s="154">
        <f>$O$114*$H$114</f>
        <v>0</v>
      </c>
      <c r="Q114" s="154">
        <v>0</v>
      </c>
      <c r="R114" s="154">
        <f>$Q$114*$H$114</f>
        <v>0</v>
      </c>
      <c r="S114" s="154">
        <v>0</v>
      </c>
      <c r="T114" s="155">
        <f>$S$114*$H$114</f>
        <v>0</v>
      </c>
      <c r="AR114" s="89" t="s">
        <v>158</v>
      </c>
      <c r="AT114" s="89" t="s">
        <v>154</v>
      </c>
      <c r="AU114" s="89" t="s">
        <v>80</v>
      </c>
      <c r="AY114" s="6" t="s">
        <v>149</v>
      </c>
      <c r="BE114" s="156">
        <f>IF($N$114="základní",$J$114,0)</f>
        <v>0</v>
      </c>
      <c r="BF114" s="156">
        <f>IF($N$114="snížená",$J$114,0)</f>
        <v>0</v>
      </c>
      <c r="BG114" s="156">
        <f>IF($N$114="zákl. přenesená",$J$114,0)</f>
        <v>0</v>
      </c>
      <c r="BH114" s="156">
        <f>IF($N$114="sníž. přenesená",$J$114,0)</f>
        <v>0</v>
      </c>
      <c r="BI114" s="156">
        <f>IF($N$114="nulová",$J$114,0)</f>
        <v>0</v>
      </c>
      <c r="BJ114" s="89" t="s">
        <v>21</v>
      </c>
      <c r="BK114" s="156">
        <f>ROUND($I$114*$H$114,2)</f>
        <v>0</v>
      </c>
      <c r="BL114" s="89" t="s">
        <v>158</v>
      </c>
      <c r="BM114" s="89" t="s">
        <v>180</v>
      </c>
    </row>
    <row r="115" spans="2:65" s="6" customFormat="1" ht="16.5" customHeight="1" x14ac:dyDescent="0.3">
      <c r="B115" s="23"/>
      <c r="C115" s="24"/>
      <c r="D115" s="157" t="s">
        <v>159</v>
      </c>
      <c r="E115" s="24"/>
      <c r="F115" s="158" t="s">
        <v>1221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159</v>
      </c>
      <c r="AU115" s="6" t="s">
        <v>80</v>
      </c>
    </row>
    <row r="116" spans="2:65" s="6" customFormat="1" ht="15.75" customHeight="1" x14ac:dyDescent="0.3">
      <c r="B116" s="23"/>
      <c r="C116" s="145" t="s">
        <v>80</v>
      </c>
      <c r="D116" s="145" t="s">
        <v>154</v>
      </c>
      <c r="E116" s="146" t="s">
        <v>1222</v>
      </c>
      <c r="F116" s="147" t="s">
        <v>1223</v>
      </c>
      <c r="G116" s="148" t="s">
        <v>272</v>
      </c>
      <c r="H116" s="149">
        <v>94</v>
      </c>
      <c r="I116" s="150"/>
      <c r="J116" s="151">
        <f>ROUND($I$116*$H$116,2)</f>
        <v>0</v>
      </c>
      <c r="K116" s="147"/>
      <c r="L116" s="43"/>
      <c r="M116" s="152"/>
      <c r="N116" s="153" t="s">
        <v>43</v>
      </c>
      <c r="O116" s="24"/>
      <c r="P116" s="154">
        <f>$O$116*$H$116</f>
        <v>0</v>
      </c>
      <c r="Q116" s="154">
        <v>0</v>
      </c>
      <c r="R116" s="154">
        <f>$Q$116*$H$116</f>
        <v>0</v>
      </c>
      <c r="S116" s="154">
        <v>0</v>
      </c>
      <c r="T116" s="155">
        <f>$S$116*$H$116</f>
        <v>0</v>
      </c>
      <c r="AR116" s="89" t="s">
        <v>158</v>
      </c>
      <c r="AT116" s="89" t="s">
        <v>154</v>
      </c>
      <c r="AU116" s="89" t="s">
        <v>80</v>
      </c>
      <c r="AY116" s="6" t="s">
        <v>149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21</v>
      </c>
      <c r="BK116" s="156">
        <f>ROUND($I$116*$H$116,2)</f>
        <v>0</v>
      </c>
      <c r="BL116" s="89" t="s">
        <v>158</v>
      </c>
      <c r="BM116" s="89" t="s">
        <v>26</v>
      </c>
    </row>
    <row r="117" spans="2:65" s="6" customFormat="1" ht="16.5" customHeight="1" x14ac:dyDescent="0.3">
      <c r="B117" s="23"/>
      <c r="C117" s="24"/>
      <c r="D117" s="157" t="s">
        <v>159</v>
      </c>
      <c r="E117" s="24"/>
      <c r="F117" s="158" t="s">
        <v>1223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159</v>
      </c>
      <c r="AU117" s="6" t="s">
        <v>80</v>
      </c>
    </row>
    <row r="118" spans="2:65" s="6" customFormat="1" ht="15.75" customHeight="1" x14ac:dyDescent="0.3">
      <c r="B118" s="23"/>
      <c r="C118" s="145" t="s">
        <v>162</v>
      </c>
      <c r="D118" s="145" t="s">
        <v>154</v>
      </c>
      <c r="E118" s="146" t="s">
        <v>1591</v>
      </c>
      <c r="F118" s="147" t="s">
        <v>1592</v>
      </c>
      <c r="G118" s="148" t="s">
        <v>272</v>
      </c>
      <c r="H118" s="149">
        <v>3</v>
      </c>
      <c r="I118" s="150"/>
      <c r="J118" s="151">
        <f>ROUND($I$118*$H$118,2)</f>
        <v>0</v>
      </c>
      <c r="K118" s="147"/>
      <c r="L118" s="43"/>
      <c r="M118" s="152"/>
      <c r="N118" s="153" t="s">
        <v>43</v>
      </c>
      <c r="O118" s="24"/>
      <c r="P118" s="154">
        <f>$O$118*$H$118</f>
        <v>0</v>
      </c>
      <c r="Q118" s="154">
        <v>0</v>
      </c>
      <c r="R118" s="154">
        <f>$Q$118*$H$118</f>
        <v>0</v>
      </c>
      <c r="S118" s="154">
        <v>0</v>
      </c>
      <c r="T118" s="155">
        <f>$S$118*$H$118</f>
        <v>0</v>
      </c>
      <c r="AR118" s="89" t="s">
        <v>158</v>
      </c>
      <c r="AT118" s="89" t="s">
        <v>154</v>
      </c>
      <c r="AU118" s="89" t="s">
        <v>80</v>
      </c>
      <c r="AY118" s="6" t="s">
        <v>149</v>
      </c>
      <c r="BE118" s="156">
        <f>IF($N$118="základní",$J$118,0)</f>
        <v>0</v>
      </c>
      <c r="BF118" s="156">
        <f>IF($N$118="snížená",$J$118,0)</f>
        <v>0</v>
      </c>
      <c r="BG118" s="156">
        <f>IF($N$118="zákl. přenesená",$J$118,0)</f>
        <v>0</v>
      </c>
      <c r="BH118" s="156">
        <f>IF($N$118="sníž. přenesená",$J$118,0)</f>
        <v>0</v>
      </c>
      <c r="BI118" s="156">
        <f>IF($N$118="nulová",$J$118,0)</f>
        <v>0</v>
      </c>
      <c r="BJ118" s="89" t="s">
        <v>21</v>
      </c>
      <c r="BK118" s="156">
        <f>ROUND($I$118*$H$118,2)</f>
        <v>0</v>
      </c>
      <c r="BL118" s="89" t="s">
        <v>158</v>
      </c>
      <c r="BM118" s="89" t="s">
        <v>185</v>
      </c>
    </row>
    <row r="119" spans="2:65" s="6" customFormat="1" ht="16.5" customHeight="1" x14ac:dyDescent="0.3">
      <c r="B119" s="23"/>
      <c r="C119" s="24"/>
      <c r="D119" s="157" t="s">
        <v>159</v>
      </c>
      <c r="E119" s="24"/>
      <c r="F119" s="158" t="s">
        <v>1592</v>
      </c>
      <c r="G119" s="24"/>
      <c r="H119" s="24"/>
      <c r="J119" s="24"/>
      <c r="K119" s="24"/>
      <c r="L119" s="43"/>
      <c r="M119" s="56"/>
      <c r="N119" s="24"/>
      <c r="O119" s="24"/>
      <c r="P119" s="24"/>
      <c r="Q119" s="24"/>
      <c r="R119" s="24"/>
      <c r="S119" s="24"/>
      <c r="T119" s="57"/>
      <c r="AT119" s="6" t="s">
        <v>159</v>
      </c>
      <c r="AU119" s="6" t="s">
        <v>80</v>
      </c>
    </row>
    <row r="120" spans="2:65" s="6" customFormat="1" ht="15.75" customHeight="1" x14ac:dyDescent="0.3">
      <c r="B120" s="23"/>
      <c r="C120" s="145" t="s">
        <v>158</v>
      </c>
      <c r="D120" s="145" t="s">
        <v>154</v>
      </c>
      <c r="E120" s="146" t="s">
        <v>1224</v>
      </c>
      <c r="F120" s="147" t="s">
        <v>1225</v>
      </c>
      <c r="G120" s="148" t="s">
        <v>559</v>
      </c>
      <c r="H120" s="149">
        <v>49.241</v>
      </c>
      <c r="I120" s="150"/>
      <c r="J120" s="151">
        <f>ROUND($I$120*$H$120,2)</f>
        <v>0</v>
      </c>
      <c r="K120" s="147"/>
      <c r="L120" s="43"/>
      <c r="M120" s="152"/>
      <c r="N120" s="153" t="s">
        <v>43</v>
      </c>
      <c r="O120" s="24"/>
      <c r="P120" s="154">
        <f>$O$120*$H$120</f>
        <v>0</v>
      </c>
      <c r="Q120" s="154">
        <v>0</v>
      </c>
      <c r="R120" s="154">
        <f>$Q$120*$H$120</f>
        <v>0</v>
      </c>
      <c r="S120" s="154">
        <v>0</v>
      </c>
      <c r="T120" s="155">
        <f>$S$120*$H$120</f>
        <v>0</v>
      </c>
      <c r="AR120" s="89" t="s">
        <v>158</v>
      </c>
      <c r="AT120" s="89" t="s">
        <v>154</v>
      </c>
      <c r="AU120" s="89" t="s">
        <v>80</v>
      </c>
      <c r="AY120" s="6" t="s">
        <v>149</v>
      </c>
      <c r="BE120" s="156">
        <f>IF($N$120="základní",$J$120,0)</f>
        <v>0</v>
      </c>
      <c r="BF120" s="156">
        <f>IF($N$120="snížená",$J$120,0)</f>
        <v>0</v>
      </c>
      <c r="BG120" s="156">
        <f>IF($N$120="zákl. přenesená",$J$120,0)</f>
        <v>0</v>
      </c>
      <c r="BH120" s="156">
        <f>IF($N$120="sníž. přenesená",$J$120,0)</f>
        <v>0</v>
      </c>
      <c r="BI120" s="156">
        <f>IF($N$120="nulová",$J$120,0)</f>
        <v>0</v>
      </c>
      <c r="BJ120" s="89" t="s">
        <v>21</v>
      </c>
      <c r="BK120" s="156">
        <f>ROUND($I$120*$H$120,2)</f>
        <v>0</v>
      </c>
      <c r="BL120" s="89" t="s">
        <v>158</v>
      </c>
      <c r="BM120" s="89" t="s">
        <v>188</v>
      </c>
    </row>
    <row r="121" spans="2:65" s="6" customFormat="1" ht="16.5" customHeight="1" x14ac:dyDescent="0.3">
      <c r="B121" s="23"/>
      <c r="C121" s="24"/>
      <c r="D121" s="157" t="s">
        <v>159</v>
      </c>
      <c r="E121" s="24"/>
      <c r="F121" s="158" t="s">
        <v>1225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159</v>
      </c>
      <c r="AU121" s="6" t="s">
        <v>80</v>
      </c>
    </row>
    <row r="122" spans="2:65" s="6" customFormat="1" ht="15.75" customHeight="1" x14ac:dyDescent="0.3">
      <c r="B122" s="23"/>
      <c r="C122" s="145" t="s">
        <v>168</v>
      </c>
      <c r="D122" s="145" t="s">
        <v>154</v>
      </c>
      <c r="E122" s="146" t="s">
        <v>1226</v>
      </c>
      <c r="F122" s="147" t="s">
        <v>1227</v>
      </c>
      <c r="G122" s="148" t="s">
        <v>649</v>
      </c>
      <c r="H122" s="149">
        <v>0.16600000000000001</v>
      </c>
      <c r="I122" s="150"/>
      <c r="J122" s="151">
        <f>ROUND($I$122*$H$122,2)</f>
        <v>0</v>
      </c>
      <c r="K122" s="147"/>
      <c r="L122" s="43"/>
      <c r="M122" s="152"/>
      <c r="N122" s="153" t="s">
        <v>43</v>
      </c>
      <c r="O122" s="24"/>
      <c r="P122" s="154">
        <f>$O$122*$H$122</f>
        <v>0</v>
      </c>
      <c r="Q122" s="154">
        <v>0</v>
      </c>
      <c r="R122" s="154">
        <f>$Q$122*$H$122</f>
        <v>0</v>
      </c>
      <c r="S122" s="154">
        <v>0</v>
      </c>
      <c r="T122" s="155">
        <f>$S$122*$H$122</f>
        <v>0</v>
      </c>
      <c r="AR122" s="89" t="s">
        <v>158</v>
      </c>
      <c r="AT122" s="89" t="s">
        <v>154</v>
      </c>
      <c r="AU122" s="89" t="s">
        <v>80</v>
      </c>
      <c r="AY122" s="6" t="s">
        <v>149</v>
      </c>
      <c r="BE122" s="156">
        <f>IF($N$122="základní",$J$122,0)</f>
        <v>0</v>
      </c>
      <c r="BF122" s="156">
        <f>IF($N$122="snížená",$J$122,0)</f>
        <v>0</v>
      </c>
      <c r="BG122" s="156">
        <f>IF($N$122="zákl. přenesená",$J$122,0)</f>
        <v>0</v>
      </c>
      <c r="BH122" s="156">
        <f>IF($N$122="sníž. přenesená",$J$122,0)</f>
        <v>0</v>
      </c>
      <c r="BI122" s="156">
        <f>IF($N$122="nulová",$J$122,0)</f>
        <v>0</v>
      </c>
      <c r="BJ122" s="89" t="s">
        <v>21</v>
      </c>
      <c r="BK122" s="156">
        <f>ROUND($I$122*$H$122,2)</f>
        <v>0</v>
      </c>
      <c r="BL122" s="89" t="s">
        <v>158</v>
      </c>
      <c r="BM122" s="89" t="s">
        <v>191</v>
      </c>
    </row>
    <row r="123" spans="2:65" s="6" customFormat="1" ht="16.5" customHeight="1" x14ac:dyDescent="0.3">
      <c r="B123" s="23"/>
      <c r="C123" s="24"/>
      <c r="D123" s="157" t="s">
        <v>159</v>
      </c>
      <c r="E123" s="24"/>
      <c r="F123" s="158" t="s">
        <v>1227</v>
      </c>
      <c r="G123" s="24"/>
      <c r="H123" s="24"/>
      <c r="J123" s="24"/>
      <c r="K123" s="24"/>
      <c r="L123" s="43"/>
      <c r="M123" s="56"/>
      <c r="N123" s="24"/>
      <c r="O123" s="24"/>
      <c r="P123" s="24"/>
      <c r="Q123" s="24"/>
      <c r="R123" s="24"/>
      <c r="S123" s="24"/>
      <c r="T123" s="57"/>
      <c r="AT123" s="6" t="s">
        <v>159</v>
      </c>
      <c r="AU123" s="6" t="s">
        <v>80</v>
      </c>
    </row>
    <row r="124" spans="2:65" s="6" customFormat="1" ht="15.75" customHeight="1" x14ac:dyDescent="0.3">
      <c r="B124" s="23"/>
      <c r="C124" s="145" t="s">
        <v>171</v>
      </c>
      <c r="D124" s="145" t="s">
        <v>154</v>
      </c>
      <c r="E124" s="146" t="s">
        <v>1228</v>
      </c>
      <c r="F124" s="147" t="s">
        <v>1229</v>
      </c>
      <c r="G124" s="148" t="s">
        <v>272</v>
      </c>
      <c r="H124" s="149">
        <v>92.8</v>
      </c>
      <c r="I124" s="150"/>
      <c r="J124" s="151">
        <f>ROUND($I$124*$H$124,2)</f>
        <v>0</v>
      </c>
      <c r="K124" s="147"/>
      <c r="L124" s="43"/>
      <c r="M124" s="152"/>
      <c r="N124" s="153" t="s">
        <v>43</v>
      </c>
      <c r="O124" s="24"/>
      <c r="P124" s="154">
        <f>$O$124*$H$124</f>
        <v>0</v>
      </c>
      <c r="Q124" s="154">
        <v>0</v>
      </c>
      <c r="R124" s="154">
        <f>$Q$124*$H$124</f>
        <v>0</v>
      </c>
      <c r="S124" s="154">
        <v>0</v>
      </c>
      <c r="T124" s="155">
        <f>$S$124*$H$124</f>
        <v>0</v>
      </c>
      <c r="AR124" s="89" t="s">
        <v>158</v>
      </c>
      <c r="AT124" s="89" t="s">
        <v>154</v>
      </c>
      <c r="AU124" s="89" t="s">
        <v>80</v>
      </c>
      <c r="AY124" s="6" t="s">
        <v>149</v>
      </c>
      <c r="BE124" s="156">
        <f>IF($N$124="základní",$J$124,0)</f>
        <v>0</v>
      </c>
      <c r="BF124" s="156">
        <f>IF($N$124="snížená",$J$124,0)</f>
        <v>0</v>
      </c>
      <c r="BG124" s="156">
        <f>IF($N$124="zákl. přenesená",$J$124,0)</f>
        <v>0</v>
      </c>
      <c r="BH124" s="156">
        <f>IF($N$124="sníž. přenesená",$J$124,0)</f>
        <v>0</v>
      </c>
      <c r="BI124" s="156">
        <f>IF($N$124="nulová",$J$124,0)</f>
        <v>0</v>
      </c>
      <c r="BJ124" s="89" t="s">
        <v>21</v>
      </c>
      <c r="BK124" s="156">
        <f>ROUND($I$124*$H$124,2)</f>
        <v>0</v>
      </c>
      <c r="BL124" s="89" t="s">
        <v>158</v>
      </c>
      <c r="BM124" s="89" t="s">
        <v>194</v>
      </c>
    </row>
    <row r="125" spans="2:65" s="6" customFormat="1" ht="16.5" customHeight="1" x14ac:dyDescent="0.3">
      <c r="B125" s="23"/>
      <c r="C125" s="24"/>
      <c r="D125" s="157" t="s">
        <v>159</v>
      </c>
      <c r="E125" s="24"/>
      <c r="F125" s="158" t="s">
        <v>1229</v>
      </c>
      <c r="G125" s="24"/>
      <c r="H125" s="24"/>
      <c r="J125" s="24"/>
      <c r="K125" s="24"/>
      <c r="L125" s="43"/>
      <c r="M125" s="56"/>
      <c r="N125" s="24"/>
      <c r="O125" s="24"/>
      <c r="P125" s="24"/>
      <c r="Q125" s="24"/>
      <c r="R125" s="24"/>
      <c r="S125" s="24"/>
      <c r="T125" s="57"/>
      <c r="AT125" s="6" t="s">
        <v>159</v>
      </c>
      <c r="AU125" s="6" t="s">
        <v>80</v>
      </c>
    </row>
    <row r="126" spans="2:65" s="6" customFormat="1" ht="15.75" customHeight="1" x14ac:dyDescent="0.3">
      <c r="B126" s="23"/>
      <c r="C126" s="145" t="s">
        <v>174</v>
      </c>
      <c r="D126" s="145" t="s">
        <v>154</v>
      </c>
      <c r="E126" s="146" t="s">
        <v>1230</v>
      </c>
      <c r="F126" s="147" t="s">
        <v>1231</v>
      </c>
      <c r="G126" s="148" t="s">
        <v>272</v>
      </c>
      <c r="H126" s="149">
        <v>23.2</v>
      </c>
      <c r="I126" s="150"/>
      <c r="J126" s="151">
        <f>ROUND($I$126*$H$126,2)</f>
        <v>0</v>
      </c>
      <c r="K126" s="147"/>
      <c r="L126" s="43"/>
      <c r="M126" s="152"/>
      <c r="N126" s="153" t="s">
        <v>43</v>
      </c>
      <c r="O126" s="24"/>
      <c r="P126" s="154">
        <f>$O$126*$H$126</f>
        <v>0</v>
      </c>
      <c r="Q126" s="154">
        <v>0</v>
      </c>
      <c r="R126" s="154">
        <f>$Q$126*$H$126</f>
        <v>0</v>
      </c>
      <c r="S126" s="154">
        <v>0</v>
      </c>
      <c r="T126" s="155">
        <f>$S$126*$H$126</f>
        <v>0</v>
      </c>
      <c r="AR126" s="89" t="s">
        <v>158</v>
      </c>
      <c r="AT126" s="89" t="s">
        <v>154</v>
      </c>
      <c r="AU126" s="89" t="s">
        <v>80</v>
      </c>
      <c r="AY126" s="6" t="s">
        <v>149</v>
      </c>
      <c r="BE126" s="156">
        <f>IF($N$126="základní",$J$126,0)</f>
        <v>0</v>
      </c>
      <c r="BF126" s="156">
        <f>IF($N$126="snížená",$J$126,0)</f>
        <v>0</v>
      </c>
      <c r="BG126" s="156">
        <f>IF($N$126="zákl. přenesená",$J$126,0)</f>
        <v>0</v>
      </c>
      <c r="BH126" s="156">
        <f>IF($N$126="sníž. přenesená",$J$126,0)</f>
        <v>0</v>
      </c>
      <c r="BI126" s="156">
        <f>IF($N$126="nulová",$J$126,0)</f>
        <v>0</v>
      </c>
      <c r="BJ126" s="89" t="s">
        <v>21</v>
      </c>
      <c r="BK126" s="156">
        <f>ROUND($I$126*$H$126,2)</f>
        <v>0</v>
      </c>
      <c r="BL126" s="89" t="s">
        <v>158</v>
      </c>
      <c r="BM126" s="89" t="s">
        <v>8</v>
      </c>
    </row>
    <row r="127" spans="2:65" s="6" customFormat="1" ht="16.5" customHeight="1" x14ac:dyDescent="0.3">
      <c r="B127" s="23"/>
      <c r="C127" s="24"/>
      <c r="D127" s="157" t="s">
        <v>159</v>
      </c>
      <c r="E127" s="24"/>
      <c r="F127" s="158" t="s">
        <v>1231</v>
      </c>
      <c r="G127" s="24"/>
      <c r="H127" s="24"/>
      <c r="J127" s="24"/>
      <c r="K127" s="24"/>
      <c r="L127" s="43"/>
      <c r="M127" s="56"/>
      <c r="N127" s="24"/>
      <c r="O127" s="24"/>
      <c r="P127" s="24"/>
      <c r="Q127" s="24"/>
      <c r="R127" s="24"/>
      <c r="S127" s="24"/>
      <c r="T127" s="57"/>
      <c r="AT127" s="6" t="s">
        <v>159</v>
      </c>
      <c r="AU127" s="6" t="s">
        <v>80</v>
      </c>
    </row>
    <row r="128" spans="2:65" s="6" customFormat="1" ht="15.75" customHeight="1" x14ac:dyDescent="0.3">
      <c r="B128" s="23"/>
      <c r="C128" s="145" t="s">
        <v>177</v>
      </c>
      <c r="D128" s="145" t="s">
        <v>154</v>
      </c>
      <c r="E128" s="146" t="s">
        <v>1963</v>
      </c>
      <c r="F128" s="147" t="s">
        <v>1964</v>
      </c>
      <c r="G128" s="148" t="s">
        <v>272</v>
      </c>
      <c r="H128" s="149">
        <v>68.900000000000006</v>
      </c>
      <c r="I128" s="150"/>
      <c r="J128" s="151">
        <f>ROUND($I$128*$H$128,2)</f>
        <v>0</v>
      </c>
      <c r="K128" s="147"/>
      <c r="L128" s="43"/>
      <c r="M128" s="152"/>
      <c r="N128" s="153" t="s">
        <v>43</v>
      </c>
      <c r="O128" s="24"/>
      <c r="P128" s="154">
        <f>$O$128*$H$128</f>
        <v>0</v>
      </c>
      <c r="Q128" s="154">
        <v>0</v>
      </c>
      <c r="R128" s="154">
        <f>$Q$128*$H$128</f>
        <v>0</v>
      </c>
      <c r="S128" s="154">
        <v>0</v>
      </c>
      <c r="T128" s="155">
        <f>$S$128*$H$128</f>
        <v>0</v>
      </c>
      <c r="AR128" s="89" t="s">
        <v>158</v>
      </c>
      <c r="AT128" s="89" t="s">
        <v>154</v>
      </c>
      <c r="AU128" s="89" t="s">
        <v>80</v>
      </c>
      <c r="AY128" s="6" t="s">
        <v>149</v>
      </c>
      <c r="BE128" s="156">
        <f>IF($N$128="základní",$J$128,0)</f>
        <v>0</v>
      </c>
      <c r="BF128" s="156">
        <f>IF($N$128="snížená",$J$128,0)</f>
        <v>0</v>
      </c>
      <c r="BG128" s="156">
        <f>IF($N$128="zákl. přenesená",$J$128,0)</f>
        <v>0</v>
      </c>
      <c r="BH128" s="156">
        <f>IF($N$128="sníž. přenesená",$J$128,0)</f>
        <v>0</v>
      </c>
      <c r="BI128" s="156">
        <f>IF($N$128="nulová",$J$128,0)</f>
        <v>0</v>
      </c>
      <c r="BJ128" s="89" t="s">
        <v>21</v>
      </c>
      <c r="BK128" s="156">
        <f>ROUND($I$128*$H$128,2)</f>
        <v>0</v>
      </c>
      <c r="BL128" s="89" t="s">
        <v>158</v>
      </c>
      <c r="BM128" s="89" t="s">
        <v>201</v>
      </c>
    </row>
    <row r="129" spans="2:65" s="6" customFormat="1" ht="16.5" customHeight="1" x14ac:dyDescent="0.3">
      <c r="B129" s="23"/>
      <c r="C129" s="24"/>
      <c r="D129" s="157" t="s">
        <v>159</v>
      </c>
      <c r="E129" s="24"/>
      <c r="F129" s="158" t="s">
        <v>1964</v>
      </c>
      <c r="G129" s="24"/>
      <c r="H129" s="24"/>
      <c r="J129" s="24"/>
      <c r="K129" s="24"/>
      <c r="L129" s="43"/>
      <c r="M129" s="56"/>
      <c r="N129" s="24"/>
      <c r="O129" s="24"/>
      <c r="P129" s="24"/>
      <c r="Q129" s="24"/>
      <c r="R129" s="24"/>
      <c r="S129" s="24"/>
      <c r="T129" s="57"/>
      <c r="AT129" s="6" t="s">
        <v>159</v>
      </c>
      <c r="AU129" s="6" t="s">
        <v>80</v>
      </c>
    </row>
    <row r="130" spans="2:65" s="6" customFormat="1" ht="15.75" customHeight="1" x14ac:dyDescent="0.3">
      <c r="B130" s="23"/>
      <c r="C130" s="145" t="s">
        <v>180</v>
      </c>
      <c r="D130" s="145" t="s">
        <v>154</v>
      </c>
      <c r="E130" s="146" t="s">
        <v>1236</v>
      </c>
      <c r="F130" s="147" t="s">
        <v>1237</v>
      </c>
      <c r="G130" s="148" t="s">
        <v>272</v>
      </c>
      <c r="H130" s="149">
        <v>75.599999999999994</v>
      </c>
      <c r="I130" s="150"/>
      <c r="J130" s="151">
        <f>ROUND($I$130*$H$130,2)</f>
        <v>0</v>
      </c>
      <c r="K130" s="147"/>
      <c r="L130" s="43"/>
      <c r="M130" s="152"/>
      <c r="N130" s="153" t="s">
        <v>43</v>
      </c>
      <c r="O130" s="24"/>
      <c r="P130" s="154">
        <f>$O$130*$H$130</f>
        <v>0</v>
      </c>
      <c r="Q130" s="154">
        <v>0</v>
      </c>
      <c r="R130" s="154">
        <f>$Q$130*$H$130</f>
        <v>0</v>
      </c>
      <c r="S130" s="154">
        <v>0</v>
      </c>
      <c r="T130" s="155">
        <f>$S$130*$H$130</f>
        <v>0</v>
      </c>
      <c r="AR130" s="89" t="s">
        <v>158</v>
      </c>
      <c r="AT130" s="89" t="s">
        <v>154</v>
      </c>
      <c r="AU130" s="89" t="s">
        <v>80</v>
      </c>
      <c r="AY130" s="6" t="s">
        <v>149</v>
      </c>
      <c r="BE130" s="156">
        <f>IF($N$130="základní",$J$130,0)</f>
        <v>0</v>
      </c>
      <c r="BF130" s="156">
        <f>IF($N$130="snížená",$J$130,0)</f>
        <v>0</v>
      </c>
      <c r="BG130" s="156">
        <f>IF($N$130="zákl. přenesená",$J$130,0)</f>
        <v>0</v>
      </c>
      <c r="BH130" s="156">
        <f>IF($N$130="sníž. přenesená",$J$130,0)</f>
        <v>0</v>
      </c>
      <c r="BI130" s="156">
        <f>IF($N$130="nulová",$J$130,0)</f>
        <v>0</v>
      </c>
      <c r="BJ130" s="89" t="s">
        <v>21</v>
      </c>
      <c r="BK130" s="156">
        <f>ROUND($I$130*$H$130,2)</f>
        <v>0</v>
      </c>
      <c r="BL130" s="89" t="s">
        <v>158</v>
      </c>
      <c r="BM130" s="89" t="s">
        <v>204</v>
      </c>
    </row>
    <row r="131" spans="2:65" s="6" customFormat="1" ht="16.5" customHeight="1" x14ac:dyDescent="0.3">
      <c r="B131" s="23"/>
      <c r="C131" s="24"/>
      <c r="D131" s="157" t="s">
        <v>159</v>
      </c>
      <c r="E131" s="24"/>
      <c r="F131" s="158" t="s">
        <v>1237</v>
      </c>
      <c r="G131" s="24"/>
      <c r="H131" s="24"/>
      <c r="J131" s="24"/>
      <c r="K131" s="24"/>
      <c r="L131" s="43"/>
      <c r="M131" s="56"/>
      <c r="N131" s="24"/>
      <c r="O131" s="24"/>
      <c r="P131" s="24"/>
      <c r="Q131" s="24"/>
      <c r="R131" s="24"/>
      <c r="S131" s="24"/>
      <c r="T131" s="57"/>
      <c r="AT131" s="6" t="s">
        <v>159</v>
      </c>
      <c r="AU131" s="6" t="s">
        <v>80</v>
      </c>
    </row>
    <row r="132" spans="2:65" s="6" customFormat="1" ht="15.75" customHeight="1" x14ac:dyDescent="0.3">
      <c r="B132" s="23"/>
      <c r="C132" s="145" t="s">
        <v>26</v>
      </c>
      <c r="D132" s="145" t="s">
        <v>154</v>
      </c>
      <c r="E132" s="146" t="s">
        <v>1595</v>
      </c>
      <c r="F132" s="147" t="s">
        <v>1596</v>
      </c>
      <c r="G132" s="148" t="s">
        <v>272</v>
      </c>
      <c r="H132" s="149">
        <v>17.600000000000001</v>
      </c>
      <c r="I132" s="150"/>
      <c r="J132" s="151">
        <f>ROUND($I$132*$H$132,2)</f>
        <v>0</v>
      </c>
      <c r="K132" s="147"/>
      <c r="L132" s="43"/>
      <c r="M132" s="152"/>
      <c r="N132" s="153" t="s">
        <v>43</v>
      </c>
      <c r="O132" s="24"/>
      <c r="P132" s="154">
        <f>$O$132*$H$132</f>
        <v>0</v>
      </c>
      <c r="Q132" s="154">
        <v>0</v>
      </c>
      <c r="R132" s="154">
        <f>$Q$132*$H$132</f>
        <v>0</v>
      </c>
      <c r="S132" s="154">
        <v>0</v>
      </c>
      <c r="T132" s="155">
        <f>$S$132*$H$132</f>
        <v>0</v>
      </c>
      <c r="AR132" s="89" t="s">
        <v>158</v>
      </c>
      <c r="AT132" s="89" t="s">
        <v>154</v>
      </c>
      <c r="AU132" s="89" t="s">
        <v>80</v>
      </c>
      <c r="AY132" s="6" t="s">
        <v>149</v>
      </c>
      <c r="BE132" s="156">
        <f>IF($N$132="základní",$J$132,0)</f>
        <v>0</v>
      </c>
      <c r="BF132" s="156">
        <f>IF($N$132="snížená",$J$132,0)</f>
        <v>0</v>
      </c>
      <c r="BG132" s="156">
        <f>IF($N$132="zákl. přenesená",$J$132,0)</f>
        <v>0</v>
      </c>
      <c r="BH132" s="156">
        <f>IF($N$132="sníž. přenesená",$J$132,0)</f>
        <v>0</v>
      </c>
      <c r="BI132" s="156">
        <f>IF($N$132="nulová",$J$132,0)</f>
        <v>0</v>
      </c>
      <c r="BJ132" s="89" t="s">
        <v>21</v>
      </c>
      <c r="BK132" s="156">
        <f>ROUND($I$132*$H$132,2)</f>
        <v>0</v>
      </c>
      <c r="BL132" s="89" t="s">
        <v>158</v>
      </c>
      <c r="BM132" s="89" t="s">
        <v>207</v>
      </c>
    </row>
    <row r="133" spans="2:65" s="6" customFormat="1" ht="16.5" customHeight="1" x14ac:dyDescent="0.3">
      <c r="B133" s="23"/>
      <c r="C133" s="24"/>
      <c r="D133" s="157" t="s">
        <v>159</v>
      </c>
      <c r="E133" s="24"/>
      <c r="F133" s="158" t="s">
        <v>1596</v>
      </c>
      <c r="G133" s="24"/>
      <c r="H133" s="24"/>
      <c r="J133" s="24"/>
      <c r="K133" s="24"/>
      <c r="L133" s="43"/>
      <c r="M133" s="56"/>
      <c r="N133" s="24"/>
      <c r="O133" s="24"/>
      <c r="P133" s="24"/>
      <c r="Q133" s="24"/>
      <c r="R133" s="24"/>
      <c r="S133" s="24"/>
      <c r="T133" s="57"/>
      <c r="AT133" s="6" t="s">
        <v>159</v>
      </c>
      <c r="AU133" s="6" t="s">
        <v>80</v>
      </c>
    </row>
    <row r="134" spans="2:65" s="6" customFormat="1" ht="15.75" customHeight="1" x14ac:dyDescent="0.3">
      <c r="B134" s="23"/>
      <c r="C134" s="145" t="s">
        <v>185</v>
      </c>
      <c r="D134" s="145" t="s">
        <v>154</v>
      </c>
      <c r="E134" s="146" t="s">
        <v>1597</v>
      </c>
      <c r="F134" s="147" t="s">
        <v>1598</v>
      </c>
      <c r="G134" s="148" t="s">
        <v>272</v>
      </c>
      <c r="H134" s="149">
        <v>4.4000000000000004</v>
      </c>
      <c r="I134" s="150"/>
      <c r="J134" s="151">
        <f>ROUND($I$134*$H$134,2)</f>
        <v>0</v>
      </c>
      <c r="K134" s="147"/>
      <c r="L134" s="43"/>
      <c r="M134" s="152"/>
      <c r="N134" s="153" t="s">
        <v>43</v>
      </c>
      <c r="O134" s="24"/>
      <c r="P134" s="154">
        <f>$O$134*$H$134</f>
        <v>0</v>
      </c>
      <c r="Q134" s="154">
        <v>0</v>
      </c>
      <c r="R134" s="154">
        <f>$Q$134*$H$134</f>
        <v>0</v>
      </c>
      <c r="S134" s="154">
        <v>0</v>
      </c>
      <c r="T134" s="155">
        <f>$S$134*$H$134</f>
        <v>0</v>
      </c>
      <c r="AR134" s="89" t="s">
        <v>158</v>
      </c>
      <c r="AT134" s="89" t="s">
        <v>154</v>
      </c>
      <c r="AU134" s="89" t="s">
        <v>80</v>
      </c>
      <c r="AY134" s="6" t="s">
        <v>149</v>
      </c>
      <c r="BE134" s="156">
        <f>IF($N$134="základní",$J$134,0)</f>
        <v>0</v>
      </c>
      <c r="BF134" s="156">
        <f>IF($N$134="snížená",$J$134,0)</f>
        <v>0</v>
      </c>
      <c r="BG134" s="156">
        <f>IF($N$134="zákl. přenesená",$J$134,0)</f>
        <v>0</v>
      </c>
      <c r="BH134" s="156">
        <f>IF($N$134="sníž. přenesená",$J$134,0)</f>
        <v>0</v>
      </c>
      <c r="BI134" s="156">
        <f>IF($N$134="nulová",$J$134,0)</f>
        <v>0</v>
      </c>
      <c r="BJ134" s="89" t="s">
        <v>21</v>
      </c>
      <c r="BK134" s="156">
        <f>ROUND($I$134*$H$134,2)</f>
        <v>0</v>
      </c>
      <c r="BL134" s="89" t="s">
        <v>158</v>
      </c>
      <c r="BM134" s="89" t="s">
        <v>210</v>
      </c>
    </row>
    <row r="135" spans="2:65" s="6" customFormat="1" ht="16.5" customHeight="1" x14ac:dyDescent="0.3">
      <c r="B135" s="23"/>
      <c r="C135" s="24"/>
      <c r="D135" s="157" t="s">
        <v>159</v>
      </c>
      <c r="E135" s="24"/>
      <c r="F135" s="158" t="s">
        <v>1598</v>
      </c>
      <c r="G135" s="24"/>
      <c r="H135" s="24"/>
      <c r="J135" s="24"/>
      <c r="K135" s="24"/>
      <c r="L135" s="43"/>
      <c r="M135" s="56"/>
      <c r="N135" s="24"/>
      <c r="O135" s="24"/>
      <c r="P135" s="24"/>
      <c r="Q135" s="24"/>
      <c r="R135" s="24"/>
      <c r="S135" s="24"/>
      <c r="T135" s="57"/>
      <c r="AT135" s="6" t="s">
        <v>159</v>
      </c>
      <c r="AU135" s="6" t="s">
        <v>80</v>
      </c>
    </row>
    <row r="136" spans="2:65" s="6" customFormat="1" ht="15.75" customHeight="1" x14ac:dyDescent="0.3">
      <c r="B136" s="23"/>
      <c r="C136" s="145" t="s">
        <v>188</v>
      </c>
      <c r="D136" s="145" t="s">
        <v>154</v>
      </c>
      <c r="E136" s="146" t="s">
        <v>1601</v>
      </c>
      <c r="F136" s="147" t="s">
        <v>1602</v>
      </c>
      <c r="G136" s="148" t="s">
        <v>272</v>
      </c>
      <c r="H136" s="149">
        <v>28.6</v>
      </c>
      <c r="I136" s="150"/>
      <c r="J136" s="151">
        <f>ROUND($I$136*$H$136,2)</f>
        <v>0</v>
      </c>
      <c r="K136" s="147"/>
      <c r="L136" s="43"/>
      <c r="M136" s="152"/>
      <c r="N136" s="153" t="s">
        <v>43</v>
      </c>
      <c r="O136" s="24"/>
      <c r="P136" s="154">
        <f>$O$136*$H$136</f>
        <v>0</v>
      </c>
      <c r="Q136" s="154">
        <v>0</v>
      </c>
      <c r="R136" s="154">
        <f>$Q$136*$H$136</f>
        <v>0</v>
      </c>
      <c r="S136" s="154">
        <v>0</v>
      </c>
      <c r="T136" s="155">
        <f>$S$136*$H$136</f>
        <v>0</v>
      </c>
      <c r="AR136" s="89" t="s">
        <v>158</v>
      </c>
      <c r="AT136" s="89" t="s">
        <v>154</v>
      </c>
      <c r="AU136" s="89" t="s">
        <v>80</v>
      </c>
      <c r="AY136" s="6" t="s">
        <v>149</v>
      </c>
      <c r="BE136" s="156">
        <f>IF($N$136="základní",$J$136,0)</f>
        <v>0</v>
      </c>
      <c r="BF136" s="156">
        <f>IF($N$136="snížená",$J$136,0)</f>
        <v>0</v>
      </c>
      <c r="BG136" s="156">
        <f>IF($N$136="zákl. přenesená",$J$136,0)</f>
        <v>0</v>
      </c>
      <c r="BH136" s="156">
        <f>IF($N$136="sníž. přenesená",$J$136,0)</f>
        <v>0</v>
      </c>
      <c r="BI136" s="156">
        <f>IF($N$136="nulová",$J$136,0)</f>
        <v>0</v>
      </c>
      <c r="BJ136" s="89" t="s">
        <v>21</v>
      </c>
      <c r="BK136" s="156">
        <f>ROUND($I$136*$H$136,2)</f>
        <v>0</v>
      </c>
      <c r="BL136" s="89" t="s">
        <v>158</v>
      </c>
      <c r="BM136" s="89" t="s">
        <v>213</v>
      </c>
    </row>
    <row r="137" spans="2:65" s="6" customFormat="1" ht="16.5" customHeight="1" x14ac:dyDescent="0.3">
      <c r="B137" s="23"/>
      <c r="C137" s="24"/>
      <c r="D137" s="157" t="s">
        <v>159</v>
      </c>
      <c r="E137" s="24"/>
      <c r="F137" s="158" t="s">
        <v>1602</v>
      </c>
      <c r="G137" s="24"/>
      <c r="H137" s="24"/>
      <c r="J137" s="24"/>
      <c r="K137" s="24"/>
      <c r="L137" s="43"/>
      <c r="M137" s="56"/>
      <c r="N137" s="24"/>
      <c r="O137" s="24"/>
      <c r="P137" s="24"/>
      <c r="Q137" s="24"/>
      <c r="R137" s="24"/>
      <c r="S137" s="24"/>
      <c r="T137" s="57"/>
      <c r="AT137" s="6" t="s">
        <v>159</v>
      </c>
      <c r="AU137" s="6" t="s">
        <v>80</v>
      </c>
    </row>
    <row r="138" spans="2:65" s="6" customFormat="1" ht="15.75" customHeight="1" x14ac:dyDescent="0.3">
      <c r="B138" s="23"/>
      <c r="C138" s="145" t="s">
        <v>191</v>
      </c>
      <c r="D138" s="145" t="s">
        <v>154</v>
      </c>
      <c r="E138" s="146" t="s">
        <v>1238</v>
      </c>
      <c r="F138" s="147" t="s">
        <v>1239</v>
      </c>
      <c r="G138" s="148" t="s">
        <v>559</v>
      </c>
      <c r="H138" s="149">
        <v>10.1</v>
      </c>
      <c r="I138" s="150"/>
      <c r="J138" s="151">
        <f>ROUND($I$138*$H$138,2)</f>
        <v>0</v>
      </c>
      <c r="K138" s="147"/>
      <c r="L138" s="43"/>
      <c r="M138" s="152"/>
      <c r="N138" s="153" t="s">
        <v>43</v>
      </c>
      <c r="O138" s="24"/>
      <c r="P138" s="154">
        <f>$O$138*$H$138</f>
        <v>0</v>
      </c>
      <c r="Q138" s="154">
        <v>0</v>
      </c>
      <c r="R138" s="154">
        <f>$Q$138*$H$138</f>
        <v>0</v>
      </c>
      <c r="S138" s="154">
        <v>0</v>
      </c>
      <c r="T138" s="155">
        <f>$S$138*$H$138</f>
        <v>0</v>
      </c>
      <c r="AR138" s="89" t="s">
        <v>158</v>
      </c>
      <c r="AT138" s="89" t="s">
        <v>154</v>
      </c>
      <c r="AU138" s="89" t="s">
        <v>80</v>
      </c>
      <c r="AY138" s="6" t="s">
        <v>149</v>
      </c>
      <c r="BE138" s="156">
        <f>IF($N$138="základní",$J$138,0)</f>
        <v>0</v>
      </c>
      <c r="BF138" s="156">
        <f>IF($N$138="snížená",$J$138,0)</f>
        <v>0</v>
      </c>
      <c r="BG138" s="156">
        <f>IF($N$138="zákl. přenesená",$J$138,0)</f>
        <v>0</v>
      </c>
      <c r="BH138" s="156">
        <f>IF($N$138="sníž. přenesená",$J$138,0)</f>
        <v>0</v>
      </c>
      <c r="BI138" s="156">
        <f>IF($N$138="nulová",$J$138,0)</f>
        <v>0</v>
      </c>
      <c r="BJ138" s="89" t="s">
        <v>21</v>
      </c>
      <c r="BK138" s="156">
        <f>ROUND($I$138*$H$138,2)</f>
        <v>0</v>
      </c>
      <c r="BL138" s="89" t="s">
        <v>158</v>
      </c>
      <c r="BM138" s="89" t="s">
        <v>7</v>
      </c>
    </row>
    <row r="139" spans="2:65" s="6" customFormat="1" ht="16.5" customHeight="1" x14ac:dyDescent="0.3">
      <c r="B139" s="23"/>
      <c r="C139" s="24"/>
      <c r="D139" s="157" t="s">
        <v>159</v>
      </c>
      <c r="E139" s="24"/>
      <c r="F139" s="158" t="s">
        <v>1239</v>
      </c>
      <c r="G139" s="24"/>
      <c r="H139" s="24"/>
      <c r="J139" s="24"/>
      <c r="K139" s="24"/>
      <c r="L139" s="43"/>
      <c r="M139" s="56"/>
      <c r="N139" s="24"/>
      <c r="O139" s="24"/>
      <c r="P139" s="24"/>
      <c r="Q139" s="24"/>
      <c r="R139" s="24"/>
      <c r="S139" s="24"/>
      <c r="T139" s="57"/>
      <c r="AT139" s="6" t="s">
        <v>159</v>
      </c>
      <c r="AU139" s="6" t="s">
        <v>80</v>
      </c>
    </row>
    <row r="140" spans="2:65" s="6" customFormat="1" ht="15.75" customHeight="1" x14ac:dyDescent="0.3">
      <c r="B140" s="23"/>
      <c r="C140" s="145" t="s">
        <v>194</v>
      </c>
      <c r="D140" s="145" t="s">
        <v>154</v>
      </c>
      <c r="E140" s="146" t="s">
        <v>1240</v>
      </c>
      <c r="F140" s="147" t="s">
        <v>1241</v>
      </c>
      <c r="G140" s="148" t="s">
        <v>559</v>
      </c>
      <c r="H140" s="149">
        <v>13.134</v>
      </c>
      <c r="I140" s="150"/>
      <c r="J140" s="151">
        <f>ROUND($I$140*$H$140,2)</f>
        <v>0</v>
      </c>
      <c r="K140" s="147"/>
      <c r="L140" s="43"/>
      <c r="M140" s="152"/>
      <c r="N140" s="153" t="s">
        <v>43</v>
      </c>
      <c r="O140" s="24"/>
      <c r="P140" s="154">
        <f>$O$140*$H$140</f>
        <v>0</v>
      </c>
      <c r="Q140" s="154">
        <v>0</v>
      </c>
      <c r="R140" s="154">
        <f>$Q$140*$H$140</f>
        <v>0</v>
      </c>
      <c r="S140" s="154">
        <v>0</v>
      </c>
      <c r="T140" s="155">
        <f>$S$140*$H$140</f>
        <v>0</v>
      </c>
      <c r="AR140" s="89" t="s">
        <v>158</v>
      </c>
      <c r="AT140" s="89" t="s">
        <v>154</v>
      </c>
      <c r="AU140" s="89" t="s">
        <v>80</v>
      </c>
      <c r="AY140" s="6" t="s">
        <v>149</v>
      </c>
      <c r="BE140" s="156">
        <f>IF($N$140="základní",$J$140,0)</f>
        <v>0</v>
      </c>
      <c r="BF140" s="156">
        <f>IF($N$140="snížená",$J$140,0)</f>
        <v>0</v>
      </c>
      <c r="BG140" s="156">
        <f>IF($N$140="zákl. přenesená",$J$140,0)</f>
        <v>0</v>
      </c>
      <c r="BH140" s="156">
        <f>IF($N$140="sníž. přenesená",$J$140,0)</f>
        <v>0</v>
      </c>
      <c r="BI140" s="156">
        <f>IF($N$140="nulová",$J$140,0)</f>
        <v>0</v>
      </c>
      <c r="BJ140" s="89" t="s">
        <v>21</v>
      </c>
      <c r="BK140" s="156">
        <f>ROUND($I$140*$H$140,2)</f>
        <v>0</v>
      </c>
      <c r="BL140" s="89" t="s">
        <v>158</v>
      </c>
      <c r="BM140" s="89" t="s">
        <v>218</v>
      </c>
    </row>
    <row r="141" spans="2:65" s="6" customFormat="1" ht="16.5" customHeight="1" x14ac:dyDescent="0.3">
      <c r="B141" s="23"/>
      <c r="C141" s="24"/>
      <c r="D141" s="157" t="s">
        <v>159</v>
      </c>
      <c r="E141" s="24"/>
      <c r="F141" s="158" t="s">
        <v>1241</v>
      </c>
      <c r="G141" s="24"/>
      <c r="H141" s="24"/>
      <c r="J141" s="24"/>
      <c r="K141" s="24"/>
      <c r="L141" s="43"/>
      <c r="M141" s="56"/>
      <c r="N141" s="24"/>
      <c r="O141" s="24"/>
      <c r="P141" s="24"/>
      <c r="Q141" s="24"/>
      <c r="R141" s="24"/>
      <c r="S141" s="24"/>
      <c r="T141" s="57"/>
      <c r="AT141" s="6" t="s">
        <v>159</v>
      </c>
      <c r="AU141" s="6" t="s">
        <v>80</v>
      </c>
    </row>
    <row r="142" spans="2:65" s="6" customFormat="1" ht="15.75" customHeight="1" x14ac:dyDescent="0.3">
      <c r="B142" s="23"/>
      <c r="C142" s="145" t="s">
        <v>8</v>
      </c>
      <c r="D142" s="145" t="s">
        <v>154</v>
      </c>
      <c r="E142" s="146" t="s">
        <v>1242</v>
      </c>
      <c r="F142" s="147" t="s">
        <v>1243</v>
      </c>
      <c r="G142" s="148" t="s">
        <v>272</v>
      </c>
      <c r="H142" s="149">
        <v>8</v>
      </c>
      <c r="I142" s="150"/>
      <c r="J142" s="151">
        <f>ROUND($I$142*$H$142,2)</f>
        <v>0</v>
      </c>
      <c r="K142" s="147"/>
      <c r="L142" s="43"/>
      <c r="M142" s="152"/>
      <c r="N142" s="153" t="s">
        <v>43</v>
      </c>
      <c r="O142" s="24"/>
      <c r="P142" s="154">
        <f>$O$142*$H$142</f>
        <v>0</v>
      </c>
      <c r="Q142" s="154">
        <v>0</v>
      </c>
      <c r="R142" s="154">
        <f>$Q$142*$H$142</f>
        <v>0</v>
      </c>
      <c r="S142" s="154">
        <v>0</v>
      </c>
      <c r="T142" s="155">
        <f>$S$142*$H$142</f>
        <v>0</v>
      </c>
      <c r="AR142" s="89" t="s">
        <v>158</v>
      </c>
      <c r="AT142" s="89" t="s">
        <v>154</v>
      </c>
      <c r="AU142" s="89" t="s">
        <v>80</v>
      </c>
      <c r="AY142" s="6" t="s">
        <v>149</v>
      </c>
      <c r="BE142" s="156">
        <f>IF($N$142="základní",$J$142,0)</f>
        <v>0</v>
      </c>
      <c r="BF142" s="156">
        <f>IF($N$142="snížená",$J$142,0)</f>
        <v>0</v>
      </c>
      <c r="BG142" s="156">
        <f>IF($N$142="zákl. přenesená",$J$142,0)</f>
        <v>0</v>
      </c>
      <c r="BH142" s="156">
        <f>IF($N$142="sníž. přenesená",$J$142,0)</f>
        <v>0</v>
      </c>
      <c r="BI142" s="156">
        <f>IF($N$142="nulová",$J$142,0)</f>
        <v>0</v>
      </c>
      <c r="BJ142" s="89" t="s">
        <v>21</v>
      </c>
      <c r="BK142" s="156">
        <f>ROUND($I$142*$H$142,2)</f>
        <v>0</v>
      </c>
      <c r="BL142" s="89" t="s">
        <v>158</v>
      </c>
      <c r="BM142" s="89" t="s">
        <v>223</v>
      </c>
    </row>
    <row r="143" spans="2:65" s="6" customFormat="1" ht="16.5" customHeight="1" x14ac:dyDescent="0.3">
      <c r="B143" s="23"/>
      <c r="C143" s="24"/>
      <c r="D143" s="157" t="s">
        <v>159</v>
      </c>
      <c r="E143" s="24"/>
      <c r="F143" s="158" t="s">
        <v>1243</v>
      </c>
      <c r="G143" s="24"/>
      <c r="H143" s="24"/>
      <c r="J143" s="24"/>
      <c r="K143" s="24"/>
      <c r="L143" s="43"/>
      <c r="M143" s="56"/>
      <c r="N143" s="24"/>
      <c r="O143" s="24"/>
      <c r="P143" s="24"/>
      <c r="Q143" s="24"/>
      <c r="R143" s="24"/>
      <c r="S143" s="24"/>
      <c r="T143" s="57"/>
      <c r="AT143" s="6" t="s">
        <v>159</v>
      </c>
      <c r="AU143" s="6" t="s">
        <v>80</v>
      </c>
    </row>
    <row r="144" spans="2:65" s="6" customFormat="1" ht="15.75" customHeight="1" x14ac:dyDescent="0.3">
      <c r="B144" s="23"/>
      <c r="C144" s="145" t="s">
        <v>201</v>
      </c>
      <c r="D144" s="145" t="s">
        <v>154</v>
      </c>
      <c r="E144" s="146" t="s">
        <v>1248</v>
      </c>
      <c r="F144" s="147" t="s">
        <v>1249</v>
      </c>
      <c r="G144" s="148" t="s">
        <v>272</v>
      </c>
      <c r="H144" s="149">
        <v>10.4</v>
      </c>
      <c r="I144" s="150"/>
      <c r="J144" s="151">
        <f>ROUND($I$144*$H$144,2)</f>
        <v>0</v>
      </c>
      <c r="K144" s="147"/>
      <c r="L144" s="43"/>
      <c r="M144" s="152"/>
      <c r="N144" s="153" t="s">
        <v>43</v>
      </c>
      <c r="O144" s="24"/>
      <c r="P144" s="154">
        <f>$O$144*$H$144</f>
        <v>0</v>
      </c>
      <c r="Q144" s="154">
        <v>0</v>
      </c>
      <c r="R144" s="154">
        <f>$Q$144*$H$144</f>
        <v>0</v>
      </c>
      <c r="S144" s="154">
        <v>0</v>
      </c>
      <c r="T144" s="155">
        <f>$S$144*$H$144</f>
        <v>0</v>
      </c>
      <c r="AR144" s="89" t="s">
        <v>158</v>
      </c>
      <c r="AT144" s="89" t="s">
        <v>154</v>
      </c>
      <c r="AU144" s="89" t="s">
        <v>80</v>
      </c>
      <c r="AY144" s="6" t="s">
        <v>149</v>
      </c>
      <c r="BE144" s="156">
        <f>IF($N$144="základní",$J$144,0)</f>
        <v>0</v>
      </c>
      <c r="BF144" s="156">
        <f>IF($N$144="snížená",$J$144,0)</f>
        <v>0</v>
      </c>
      <c r="BG144" s="156">
        <f>IF($N$144="zákl. přenesená",$J$144,0)</f>
        <v>0</v>
      </c>
      <c r="BH144" s="156">
        <f>IF($N$144="sníž. přenesená",$J$144,0)</f>
        <v>0</v>
      </c>
      <c r="BI144" s="156">
        <f>IF($N$144="nulová",$J$144,0)</f>
        <v>0</v>
      </c>
      <c r="BJ144" s="89" t="s">
        <v>21</v>
      </c>
      <c r="BK144" s="156">
        <f>ROUND($I$144*$H$144,2)</f>
        <v>0</v>
      </c>
      <c r="BL144" s="89" t="s">
        <v>158</v>
      </c>
      <c r="BM144" s="89" t="s">
        <v>227</v>
      </c>
    </row>
    <row r="145" spans="2:65" s="6" customFormat="1" ht="16.5" customHeight="1" x14ac:dyDescent="0.3">
      <c r="B145" s="23"/>
      <c r="C145" s="24"/>
      <c r="D145" s="157" t="s">
        <v>159</v>
      </c>
      <c r="E145" s="24"/>
      <c r="F145" s="158" t="s">
        <v>1249</v>
      </c>
      <c r="G145" s="24"/>
      <c r="H145" s="24"/>
      <c r="J145" s="24"/>
      <c r="K145" s="24"/>
      <c r="L145" s="43"/>
      <c r="M145" s="56"/>
      <c r="N145" s="24"/>
      <c r="O145" s="24"/>
      <c r="P145" s="24"/>
      <c r="Q145" s="24"/>
      <c r="R145" s="24"/>
      <c r="S145" s="24"/>
      <c r="T145" s="57"/>
      <c r="AT145" s="6" t="s">
        <v>159</v>
      </c>
      <c r="AU145" s="6" t="s">
        <v>80</v>
      </c>
    </row>
    <row r="146" spans="2:65" s="6" customFormat="1" ht="15.75" customHeight="1" x14ac:dyDescent="0.3">
      <c r="B146" s="23"/>
      <c r="C146" s="145" t="s">
        <v>204</v>
      </c>
      <c r="D146" s="145" t="s">
        <v>154</v>
      </c>
      <c r="E146" s="146" t="s">
        <v>1246</v>
      </c>
      <c r="F146" s="147" t="s">
        <v>1247</v>
      </c>
      <c r="G146" s="148" t="s">
        <v>272</v>
      </c>
      <c r="H146" s="149">
        <v>2</v>
      </c>
      <c r="I146" s="150"/>
      <c r="J146" s="151">
        <f>ROUND($I$146*$H$146,2)</f>
        <v>0</v>
      </c>
      <c r="K146" s="147"/>
      <c r="L146" s="43"/>
      <c r="M146" s="152"/>
      <c r="N146" s="153" t="s">
        <v>43</v>
      </c>
      <c r="O146" s="24"/>
      <c r="P146" s="154">
        <f>$O$146*$H$146</f>
        <v>0</v>
      </c>
      <c r="Q146" s="154">
        <v>0</v>
      </c>
      <c r="R146" s="154">
        <f>$Q$146*$H$146</f>
        <v>0</v>
      </c>
      <c r="S146" s="154">
        <v>0</v>
      </c>
      <c r="T146" s="155">
        <f>$S$146*$H$146</f>
        <v>0</v>
      </c>
      <c r="AR146" s="89" t="s">
        <v>158</v>
      </c>
      <c r="AT146" s="89" t="s">
        <v>154</v>
      </c>
      <c r="AU146" s="89" t="s">
        <v>80</v>
      </c>
      <c r="AY146" s="6" t="s">
        <v>149</v>
      </c>
      <c r="BE146" s="156">
        <f>IF($N$146="základní",$J$146,0)</f>
        <v>0</v>
      </c>
      <c r="BF146" s="156">
        <f>IF($N$146="snížená",$J$146,0)</f>
        <v>0</v>
      </c>
      <c r="BG146" s="156">
        <f>IF($N$146="zákl. přenesená",$J$146,0)</f>
        <v>0</v>
      </c>
      <c r="BH146" s="156">
        <f>IF($N$146="sníž. přenesená",$J$146,0)</f>
        <v>0</v>
      </c>
      <c r="BI146" s="156">
        <f>IF($N$146="nulová",$J$146,0)</f>
        <v>0</v>
      </c>
      <c r="BJ146" s="89" t="s">
        <v>21</v>
      </c>
      <c r="BK146" s="156">
        <f>ROUND($I$146*$H$146,2)</f>
        <v>0</v>
      </c>
      <c r="BL146" s="89" t="s">
        <v>158</v>
      </c>
      <c r="BM146" s="89" t="s">
        <v>230</v>
      </c>
    </row>
    <row r="147" spans="2:65" s="6" customFormat="1" ht="16.5" customHeight="1" x14ac:dyDescent="0.3">
      <c r="B147" s="23"/>
      <c r="C147" s="24"/>
      <c r="D147" s="157" t="s">
        <v>159</v>
      </c>
      <c r="E147" s="24"/>
      <c r="F147" s="158" t="s">
        <v>1247</v>
      </c>
      <c r="G147" s="24"/>
      <c r="H147" s="24"/>
      <c r="J147" s="24"/>
      <c r="K147" s="24"/>
      <c r="L147" s="43"/>
      <c r="M147" s="56"/>
      <c r="N147" s="24"/>
      <c r="O147" s="24"/>
      <c r="P147" s="24"/>
      <c r="Q147" s="24"/>
      <c r="R147" s="24"/>
      <c r="S147" s="24"/>
      <c r="T147" s="57"/>
      <c r="AT147" s="6" t="s">
        <v>159</v>
      </c>
      <c r="AU147" s="6" t="s">
        <v>80</v>
      </c>
    </row>
    <row r="148" spans="2:65" s="6" customFormat="1" ht="15.75" customHeight="1" x14ac:dyDescent="0.3">
      <c r="B148" s="23"/>
      <c r="C148" s="145" t="s">
        <v>207</v>
      </c>
      <c r="D148" s="145" t="s">
        <v>154</v>
      </c>
      <c r="E148" s="146" t="s">
        <v>1965</v>
      </c>
      <c r="F148" s="147" t="s">
        <v>1966</v>
      </c>
      <c r="G148" s="148" t="s">
        <v>272</v>
      </c>
      <c r="H148" s="149">
        <v>3</v>
      </c>
      <c r="I148" s="150"/>
      <c r="J148" s="151">
        <f>ROUND($I$148*$H$148,2)</f>
        <v>0</v>
      </c>
      <c r="K148" s="147"/>
      <c r="L148" s="43"/>
      <c r="M148" s="152"/>
      <c r="N148" s="153" t="s">
        <v>43</v>
      </c>
      <c r="O148" s="24"/>
      <c r="P148" s="154">
        <f>$O$148*$H$148</f>
        <v>0</v>
      </c>
      <c r="Q148" s="154">
        <v>0</v>
      </c>
      <c r="R148" s="154">
        <f>$Q$148*$H$148</f>
        <v>0</v>
      </c>
      <c r="S148" s="154">
        <v>0</v>
      </c>
      <c r="T148" s="155">
        <f>$S$148*$H$148</f>
        <v>0</v>
      </c>
      <c r="AR148" s="89" t="s">
        <v>158</v>
      </c>
      <c r="AT148" s="89" t="s">
        <v>154</v>
      </c>
      <c r="AU148" s="89" t="s">
        <v>80</v>
      </c>
      <c r="AY148" s="6" t="s">
        <v>149</v>
      </c>
      <c r="BE148" s="156">
        <f>IF($N$148="základní",$J$148,0)</f>
        <v>0</v>
      </c>
      <c r="BF148" s="156">
        <f>IF($N$148="snížená",$J$148,0)</f>
        <v>0</v>
      </c>
      <c r="BG148" s="156">
        <f>IF($N$148="zákl. přenesená",$J$148,0)</f>
        <v>0</v>
      </c>
      <c r="BH148" s="156">
        <f>IF($N$148="sníž. přenesená",$J$148,0)</f>
        <v>0</v>
      </c>
      <c r="BI148" s="156">
        <f>IF($N$148="nulová",$J$148,0)</f>
        <v>0</v>
      </c>
      <c r="BJ148" s="89" t="s">
        <v>21</v>
      </c>
      <c r="BK148" s="156">
        <f>ROUND($I$148*$H$148,2)</f>
        <v>0</v>
      </c>
      <c r="BL148" s="89" t="s">
        <v>158</v>
      </c>
      <c r="BM148" s="89" t="s">
        <v>235</v>
      </c>
    </row>
    <row r="149" spans="2:65" s="6" customFormat="1" ht="16.5" customHeight="1" x14ac:dyDescent="0.3">
      <c r="B149" s="23"/>
      <c r="C149" s="24"/>
      <c r="D149" s="157" t="s">
        <v>159</v>
      </c>
      <c r="E149" s="24"/>
      <c r="F149" s="158" t="s">
        <v>1966</v>
      </c>
      <c r="G149" s="24"/>
      <c r="H149" s="24"/>
      <c r="J149" s="24"/>
      <c r="K149" s="24"/>
      <c r="L149" s="43"/>
      <c r="M149" s="56"/>
      <c r="N149" s="24"/>
      <c r="O149" s="24"/>
      <c r="P149" s="24"/>
      <c r="Q149" s="24"/>
      <c r="R149" s="24"/>
      <c r="S149" s="24"/>
      <c r="T149" s="57"/>
      <c r="AT149" s="6" t="s">
        <v>159</v>
      </c>
      <c r="AU149" s="6" t="s">
        <v>80</v>
      </c>
    </row>
    <row r="150" spans="2:65" s="6" customFormat="1" ht="15.75" customHeight="1" x14ac:dyDescent="0.3">
      <c r="B150" s="23"/>
      <c r="C150" s="145" t="s">
        <v>210</v>
      </c>
      <c r="D150" s="145" t="s">
        <v>154</v>
      </c>
      <c r="E150" s="146" t="s">
        <v>1250</v>
      </c>
      <c r="F150" s="147" t="s">
        <v>1251</v>
      </c>
      <c r="G150" s="148" t="s">
        <v>510</v>
      </c>
      <c r="H150" s="179"/>
      <c r="I150" s="150"/>
      <c r="J150" s="151">
        <f>ROUND($I$150*$H$150,2)</f>
        <v>0</v>
      </c>
      <c r="K150" s="147"/>
      <c r="L150" s="43"/>
      <c r="M150" s="152"/>
      <c r="N150" s="153" t="s">
        <v>43</v>
      </c>
      <c r="O150" s="24"/>
      <c r="P150" s="154">
        <f>$O$150*$H$150</f>
        <v>0</v>
      </c>
      <c r="Q150" s="154">
        <v>0</v>
      </c>
      <c r="R150" s="154">
        <f>$Q$150*$H$150</f>
        <v>0</v>
      </c>
      <c r="S150" s="154">
        <v>0</v>
      </c>
      <c r="T150" s="155">
        <f>$S$150*$H$150</f>
        <v>0</v>
      </c>
      <c r="AR150" s="89" t="s">
        <v>158</v>
      </c>
      <c r="AT150" s="89" t="s">
        <v>154</v>
      </c>
      <c r="AU150" s="89" t="s">
        <v>80</v>
      </c>
      <c r="AY150" s="6" t="s">
        <v>149</v>
      </c>
      <c r="BE150" s="156">
        <f>IF($N$150="základní",$J$150,0)</f>
        <v>0</v>
      </c>
      <c r="BF150" s="156">
        <f>IF($N$150="snížená",$J$150,0)</f>
        <v>0</v>
      </c>
      <c r="BG150" s="156">
        <f>IF($N$150="zákl. přenesená",$J$150,0)</f>
        <v>0</v>
      </c>
      <c r="BH150" s="156">
        <f>IF($N$150="sníž. přenesená",$J$150,0)</f>
        <v>0</v>
      </c>
      <c r="BI150" s="156">
        <f>IF($N$150="nulová",$J$150,0)</f>
        <v>0</v>
      </c>
      <c r="BJ150" s="89" t="s">
        <v>21</v>
      </c>
      <c r="BK150" s="156">
        <f>ROUND($I$150*$H$150,2)</f>
        <v>0</v>
      </c>
      <c r="BL150" s="89" t="s">
        <v>158</v>
      </c>
      <c r="BM150" s="89" t="s">
        <v>238</v>
      </c>
    </row>
    <row r="151" spans="2:65" s="6" customFormat="1" ht="16.5" customHeight="1" x14ac:dyDescent="0.3">
      <c r="B151" s="23"/>
      <c r="C151" s="24"/>
      <c r="D151" s="157" t="s">
        <v>159</v>
      </c>
      <c r="E151" s="24"/>
      <c r="F151" s="158" t="s">
        <v>1251</v>
      </c>
      <c r="G151" s="24"/>
      <c r="H151" s="24"/>
      <c r="J151" s="24"/>
      <c r="K151" s="24"/>
      <c r="L151" s="43"/>
      <c r="M151" s="56"/>
      <c r="N151" s="24"/>
      <c r="O151" s="24"/>
      <c r="P151" s="24"/>
      <c r="Q151" s="24"/>
      <c r="R151" s="24"/>
      <c r="S151" s="24"/>
      <c r="T151" s="57"/>
      <c r="AT151" s="6" t="s">
        <v>159</v>
      </c>
      <c r="AU151" s="6" t="s">
        <v>80</v>
      </c>
    </row>
    <row r="152" spans="2:65" s="132" customFormat="1" ht="30.75" customHeight="1" x14ac:dyDescent="0.3">
      <c r="B152" s="133"/>
      <c r="C152" s="134"/>
      <c r="D152" s="134" t="s">
        <v>71</v>
      </c>
      <c r="E152" s="143" t="s">
        <v>231</v>
      </c>
      <c r="F152" s="143" t="s">
        <v>1252</v>
      </c>
      <c r="G152" s="134"/>
      <c r="H152" s="134"/>
      <c r="J152" s="144">
        <f>$BK$152</f>
        <v>0</v>
      </c>
      <c r="K152" s="134"/>
      <c r="L152" s="137"/>
      <c r="M152" s="138"/>
      <c r="N152" s="134"/>
      <c r="O152" s="134"/>
      <c r="P152" s="139">
        <f>SUM($P$153:$P$156)</f>
        <v>0</v>
      </c>
      <c r="Q152" s="134"/>
      <c r="R152" s="139">
        <f>SUM($R$153:$R$156)</f>
        <v>0</v>
      </c>
      <c r="S152" s="134"/>
      <c r="T152" s="140">
        <f>SUM($T$153:$T$156)</f>
        <v>0</v>
      </c>
      <c r="AR152" s="141" t="s">
        <v>21</v>
      </c>
      <c r="AT152" s="141" t="s">
        <v>71</v>
      </c>
      <c r="AU152" s="141" t="s">
        <v>21</v>
      </c>
      <c r="AY152" s="141" t="s">
        <v>149</v>
      </c>
      <c r="BK152" s="142">
        <f>SUM($BK$153:$BK$156)</f>
        <v>0</v>
      </c>
    </row>
    <row r="153" spans="2:65" s="6" customFormat="1" ht="15.75" customHeight="1" x14ac:dyDescent="0.3">
      <c r="B153" s="23"/>
      <c r="C153" s="145" t="s">
        <v>21</v>
      </c>
      <c r="D153" s="145" t="s">
        <v>154</v>
      </c>
      <c r="E153" s="146" t="s">
        <v>1613</v>
      </c>
      <c r="F153" s="147" t="s">
        <v>1614</v>
      </c>
      <c r="G153" s="148" t="s">
        <v>272</v>
      </c>
      <c r="H153" s="149">
        <v>31</v>
      </c>
      <c r="I153" s="150"/>
      <c r="J153" s="151">
        <f>ROUND($I$153*$H$153,2)</f>
        <v>0</v>
      </c>
      <c r="K153" s="147"/>
      <c r="L153" s="43"/>
      <c r="M153" s="152"/>
      <c r="N153" s="153" t="s">
        <v>43</v>
      </c>
      <c r="O153" s="24"/>
      <c r="P153" s="154">
        <f>$O$153*$H$153</f>
        <v>0</v>
      </c>
      <c r="Q153" s="154">
        <v>0</v>
      </c>
      <c r="R153" s="154">
        <f>$Q$153*$H$153</f>
        <v>0</v>
      </c>
      <c r="S153" s="154">
        <v>0</v>
      </c>
      <c r="T153" s="155">
        <f>$S$153*$H$153</f>
        <v>0</v>
      </c>
      <c r="AR153" s="89" t="s">
        <v>158</v>
      </c>
      <c r="AT153" s="89" t="s">
        <v>154</v>
      </c>
      <c r="AU153" s="89" t="s">
        <v>80</v>
      </c>
      <c r="AY153" s="6" t="s">
        <v>149</v>
      </c>
      <c r="BE153" s="156">
        <f>IF($N$153="základní",$J$153,0)</f>
        <v>0</v>
      </c>
      <c r="BF153" s="156">
        <f>IF($N$153="snížená",$J$153,0)</f>
        <v>0</v>
      </c>
      <c r="BG153" s="156">
        <f>IF($N$153="zákl. přenesená",$J$153,0)</f>
        <v>0</v>
      </c>
      <c r="BH153" s="156">
        <f>IF($N$153="sníž. přenesená",$J$153,0)</f>
        <v>0</v>
      </c>
      <c r="BI153" s="156">
        <f>IF($N$153="nulová",$J$153,0)</f>
        <v>0</v>
      </c>
      <c r="BJ153" s="89" t="s">
        <v>21</v>
      </c>
      <c r="BK153" s="156">
        <f>ROUND($I$153*$H$153,2)</f>
        <v>0</v>
      </c>
      <c r="BL153" s="89" t="s">
        <v>158</v>
      </c>
      <c r="BM153" s="89" t="s">
        <v>243</v>
      </c>
    </row>
    <row r="154" spans="2:65" s="6" customFormat="1" ht="16.5" customHeight="1" x14ac:dyDescent="0.3">
      <c r="B154" s="23"/>
      <c r="C154" s="24"/>
      <c r="D154" s="157" t="s">
        <v>159</v>
      </c>
      <c r="E154" s="24"/>
      <c r="F154" s="158" t="s">
        <v>1614</v>
      </c>
      <c r="G154" s="24"/>
      <c r="H154" s="24"/>
      <c r="J154" s="24"/>
      <c r="K154" s="24"/>
      <c r="L154" s="43"/>
      <c r="M154" s="56"/>
      <c r="N154" s="24"/>
      <c r="O154" s="24"/>
      <c r="P154" s="24"/>
      <c r="Q154" s="24"/>
      <c r="R154" s="24"/>
      <c r="S154" s="24"/>
      <c r="T154" s="57"/>
      <c r="AT154" s="6" t="s">
        <v>159</v>
      </c>
      <c r="AU154" s="6" t="s">
        <v>80</v>
      </c>
    </row>
    <row r="155" spans="2:65" s="6" customFormat="1" ht="15.75" customHeight="1" x14ac:dyDescent="0.3">
      <c r="B155" s="23"/>
      <c r="C155" s="145" t="s">
        <v>80</v>
      </c>
      <c r="D155" s="145" t="s">
        <v>154</v>
      </c>
      <c r="E155" s="146" t="s">
        <v>1259</v>
      </c>
      <c r="F155" s="147" t="s">
        <v>1260</v>
      </c>
      <c r="G155" s="148" t="s">
        <v>510</v>
      </c>
      <c r="H155" s="179"/>
      <c r="I155" s="150"/>
      <c r="J155" s="151">
        <f>ROUND($I$155*$H$155,2)</f>
        <v>0</v>
      </c>
      <c r="K155" s="147"/>
      <c r="L155" s="43"/>
      <c r="M155" s="152"/>
      <c r="N155" s="153" t="s">
        <v>43</v>
      </c>
      <c r="O155" s="24"/>
      <c r="P155" s="154">
        <f>$O$155*$H$155</f>
        <v>0</v>
      </c>
      <c r="Q155" s="154">
        <v>0</v>
      </c>
      <c r="R155" s="154">
        <f>$Q$155*$H$155</f>
        <v>0</v>
      </c>
      <c r="S155" s="154">
        <v>0</v>
      </c>
      <c r="T155" s="155">
        <f>$S$155*$H$155</f>
        <v>0</v>
      </c>
      <c r="AR155" s="89" t="s">
        <v>158</v>
      </c>
      <c r="AT155" s="89" t="s">
        <v>154</v>
      </c>
      <c r="AU155" s="89" t="s">
        <v>80</v>
      </c>
      <c r="AY155" s="6" t="s">
        <v>149</v>
      </c>
      <c r="BE155" s="156">
        <f>IF($N$155="základní",$J$155,0)</f>
        <v>0</v>
      </c>
      <c r="BF155" s="156">
        <f>IF($N$155="snížená",$J$155,0)</f>
        <v>0</v>
      </c>
      <c r="BG155" s="156">
        <f>IF($N$155="zákl. přenesená",$J$155,0)</f>
        <v>0</v>
      </c>
      <c r="BH155" s="156">
        <f>IF($N$155="sníž. přenesená",$J$155,0)</f>
        <v>0</v>
      </c>
      <c r="BI155" s="156">
        <f>IF($N$155="nulová",$J$155,0)</f>
        <v>0</v>
      </c>
      <c r="BJ155" s="89" t="s">
        <v>21</v>
      </c>
      <c r="BK155" s="156">
        <f>ROUND($I$155*$H$155,2)</f>
        <v>0</v>
      </c>
      <c r="BL155" s="89" t="s">
        <v>158</v>
      </c>
      <c r="BM155" s="89" t="s">
        <v>246</v>
      </c>
    </row>
    <row r="156" spans="2:65" s="6" customFormat="1" ht="16.5" customHeight="1" x14ac:dyDescent="0.3">
      <c r="B156" s="23"/>
      <c r="C156" s="24"/>
      <c r="D156" s="157" t="s">
        <v>159</v>
      </c>
      <c r="E156" s="24"/>
      <c r="F156" s="158" t="s">
        <v>1260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159</v>
      </c>
      <c r="AU156" s="6" t="s">
        <v>80</v>
      </c>
    </row>
    <row r="157" spans="2:65" s="132" customFormat="1" ht="30.75" customHeight="1" x14ac:dyDescent="0.3">
      <c r="B157" s="133"/>
      <c r="C157" s="134"/>
      <c r="D157" s="134" t="s">
        <v>71</v>
      </c>
      <c r="E157" s="143" t="s">
        <v>239</v>
      </c>
      <c r="F157" s="143" t="s">
        <v>1261</v>
      </c>
      <c r="G157" s="134"/>
      <c r="H157" s="134"/>
      <c r="J157" s="144">
        <f>$BK$157</f>
        <v>0</v>
      </c>
      <c r="K157" s="134"/>
      <c r="L157" s="137"/>
      <c r="M157" s="138"/>
      <c r="N157" s="134"/>
      <c r="O157" s="134"/>
      <c r="P157" s="139">
        <f>SUM($P$158:$P$167)</f>
        <v>0</v>
      </c>
      <c r="Q157" s="134"/>
      <c r="R157" s="139">
        <f>SUM($R$158:$R$167)</f>
        <v>0</v>
      </c>
      <c r="S157" s="134"/>
      <c r="T157" s="140">
        <f>SUM($T$158:$T$167)</f>
        <v>0</v>
      </c>
      <c r="AR157" s="141" t="s">
        <v>21</v>
      </c>
      <c r="AT157" s="141" t="s">
        <v>71</v>
      </c>
      <c r="AU157" s="141" t="s">
        <v>21</v>
      </c>
      <c r="AY157" s="141" t="s">
        <v>149</v>
      </c>
      <c r="BK157" s="142">
        <f>SUM($BK$158:$BK$167)</f>
        <v>0</v>
      </c>
    </row>
    <row r="158" spans="2:65" s="6" customFormat="1" ht="15.75" customHeight="1" x14ac:dyDescent="0.3">
      <c r="B158" s="23"/>
      <c r="C158" s="145" t="s">
        <v>21</v>
      </c>
      <c r="D158" s="145" t="s">
        <v>154</v>
      </c>
      <c r="E158" s="146" t="s">
        <v>1615</v>
      </c>
      <c r="F158" s="147" t="s">
        <v>1616</v>
      </c>
      <c r="G158" s="148" t="s">
        <v>157</v>
      </c>
      <c r="H158" s="149">
        <v>1</v>
      </c>
      <c r="I158" s="150"/>
      <c r="J158" s="151">
        <f>ROUND($I$158*$H$158,2)</f>
        <v>0</v>
      </c>
      <c r="K158" s="147"/>
      <c r="L158" s="43"/>
      <c r="M158" s="152"/>
      <c r="N158" s="153" t="s">
        <v>43</v>
      </c>
      <c r="O158" s="24"/>
      <c r="P158" s="154">
        <f>$O$158*$H$158</f>
        <v>0</v>
      </c>
      <c r="Q158" s="154">
        <v>0</v>
      </c>
      <c r="R158" s="154">
        <f>$Q$158*$H$158</f>
        <v>0</v>
      </c>
      <c r="S158" s="154">
        <v>0</v>
      </c>
      <c r="T158" s="155">
        <f>$S$158*$H$158</f>
        <v>0</v>
      </c>
      <c r="AR158" s="89" t="s">
        <v>158</v>
      </c>
      <c r="AT158" s="89" t="s">
        <v>154</v>
      </c>
      <c r="AU158" s="89" t="s">
        <v>80</v>
      </c>
      <c r="AY158" s="6" t="s">
        <v>149</v>
      </c>
      <c r="BE158" s="156">
        <f>IF($N$158="základní",$J$158,0)</f>
        <v>0</v>
      </c>
      <c r="BF158" s="156">
        <f>IF($N$158="snížená",$J$158,0)</f>
        <v>0</v>
      </c>
      <c r="BG158" s="156">
        <f>IF($N$158="zákl. přenesená",$J$158,0)</f>
        <v>0</v>
      </c>
      <c r="BH158" s="156">
        <f>IF($N$158="sníž. přenesená",$J$158,0)</f>
        <v>0</v>
      </c>
      <c r="BI158" s="156">
        <f>IF($N$158="nulová",$J$158,0)</f>
        <v>0</v>
      </c>
      <c r="BJ158" s="89" t="s">
        <v>21</v>
      </c>
      <c r="BK158" s="156">
        <f>ROUND($I$158*$H$158,2)</f>
        <v>0</v>
      </c>
      <c r="BL158" s="89" t="s">
        <v>158</v>
      </c>
      <c r="BM158" s="89" t="s">
        <v>249</v>
      </c>
    </row>
    <row r="159" spans="2:65" s="6" customFormat="1" ht="16.5" customHeight="1" x14ac:dyDescent="0.3">
      <c r="B159" s="23"/>
      <c r="C159" s="24"/>
      <c r="D159" s="157" t="s">
        <v>159</v>
      </c>
      <c r="E159" s="24"/>
      <c r="F159" s="158" t="s">
        <v>1616</v>
      </c>
      <c r="G159" s="24"/>
      <c r="H159" s="24"/>
      <c r="J159" s="24"/>
      <c r="K159" s="24"/>
      <c r="L159" s="43"/>
      <c r="M159" s="56"/>
      <c r="N159" s="24"/>
      <c r="O159" s="24"/>
      <c r="P159" s="24"/>
      <c r="Q159" s="24"/>
      <c r="R159" s="24"/>
      <c r="S159" s="24"/>
      <c r="T159" s="57"/>
      <c r="AT159" s="6" t="s">
        <v>159</v>
      </c>
      <c r="AU159" s="6" t="s">
        <v>80</v>
      </c>
    </row>
    <row r="160" spans="2:65" s="6" customFormat="1" ht="15.75" customHeight="1" x14ac:dyDescent="0.3">
      <c r="B160" s="23"/>
      <c r="C160" s="145" t="s">
        <v>80</v>
      </c>
      <c r="D160" s="145" t="s">
        <v>154</v>
      </c>
      <c r="E160" s="146" t="s">
        <v>1619</v>
      </c>
      <c r="F160" s="147" t="s">
        <v>1620</v>
      </c>
      <c r="G160" s="148" t="s">
        <v>272</v>
      </c>
      <c r="H160" s="149">
        <v>13</v>
      </c>
      <c r="I160" s="150"/>
      <c r="J160" s="151">
        <f>ROUND($I$160*$H$160,2)</f>
        <v>0</v>
      </c>
      <c r="K160" s="147"/>
      <c r="L160" s="43"/>
      <c r="M160" s="152"/>
      <c r="N160" s="153" t="s">
        <v>43</v>
      </c>
      <c r="O160" s="24"/>
      <c r="P160" s="154">
        <f>$O$160*$H$160</f>
        <v>0</v>
      </c>
      <c r="Q160" s="154">
        <v>0</v>
      </c>
      <c r="R160" s="154">
        <f>$Q$160*$H$160</f>
        <v>0</v>
      </c>
      <c r="S160" s="154">
        <v>0</v>
      </c>
      <c r="T160" s="155">
        <f>$S$160*$H$160</f>
        <v>0</v>
      </c>
      <c r="AR160" s="89" t="s">
        <v>158</v>
      </c>
      <c r="AT160" s="89" t="s">
        <v>154</v>
      </c>
      <c r="AU160" s="89" t="s">
        <v>80</v>
      </c>
      <c r="AY160" s="6" t="s">
        <v>149</v>
      </c>
      <c r="BE160" s="156">
        <f>IF($N$160="základní",$J$160,0)</f>
        <v>0</v>
      </c>
      <c r="BF160" s="156">
        <f>IF($N$160="snížená",$J$160,0)</f>
        <v>0</v>
      </c>
      <c r="BG160" s="156">
        <f>IF($N$160="zákl. přenesená",$J$160,0)</f>
        <v>0</v>
      </c>
      <c r="BH160" s="156">
        <f>IF($N$160="sníž. přenesená",$J$160,0)</f>
        <v>0</v>
      </c>
      <c r="BI160" s="156">
        <f>IF($N$160="nulová",$J$160,0)</f>
        <v>0</v>
      </c>
      <c r="BJ160" s="89" t="s">
        <v>21</v>
      </c>
      <c r="BK160" s="156">
        <f>ROUND($I$160*$H$160,2)</f>
        <v>0</v>
      </c>
      <c r="BL160" s="89" t="s">
        <v>158</v>
      </c>
      <c r="BM160" s="89" t="s">
        <v>252</v>
      </c>
    </row>
    <row r="161" spans="2:65" s="6" customFormat="1" ht="16.5" customHeight="1" x14ac:dyDescent="0.3">
      <c r="B161" s="23"/>
      <c r="C161" s="24"/>
      <c r="D161" s="157" t="s">
        <v>159</v>
      </c>
      <c r="E161" s="24"/>
      <c r="F161" s="158" t="s">
        <v>1620</v>
      </c>
      <c r="G161" s="24"/>
      <c r="H161" s="24"/>
      <c r="J161" s="24"/>
      <c r="K161" s="24"/>
      <c r="L161" s="43"/>
      <c r="M161" s="56"/>
      <c r="N161" s="24"/>
      <c r="O161" s="24"/>
      <c r="P161" s="24"/>
      <c r="Q161" s="24"/>
      <c r="R161" s="24"/>
      <c r="S161" s="24"/>
      <c r="T161" s="57"/>
      <c r="AT161" s="6" t="s">
        <v>159</v>
      </c>
      <c r="AU161" s="6" t="s">
        <v>80</v>
      </c>
    </row>
    <row r="162" spans="2:65" s="6" customFormat="1" ht="15.75" customHeight="1" x14ac:dyDescent="0.3">
      <c r="B162" s="23"/>
      <c r="C162" s="145" t="s">
        <v>162</v>
      </c>
      <c r="D162" s="145" t="s">
        <v>154</v>
      </c>
      <c r="E162" s="146" t="s">
        <v>1266</v>
      </c>
      <c r="F162" s="147" t="s">
        <v>1267</v>
      </c>
      <c r="G162" s="148" t="s">
        <v>272</v>
      </c>
      <c r="H162" s="149">
        <v>10</v>
      </c>
      <c r="I162" s="150"/>
      <c r="J162" s="151">
        <f>ROUND($I$162*$H$162,2)</f>
        <v>0</v>
      </c>
      <c r="K162" s="147"/>
      <c r="L162" s="43"/>
      <c r="M162" s="152"/>
      <c r="N162" s="153" t="s">
        <v>43</v>
      </c>
      <c r="O162" s="24"/>
      <c r="P162" s="154">
        <f>$O$162*$H$162</f>
        <v>0</v>
      </c>
      <c r="Q162" s="154">
        <v>0</v>
      </c>
      <c r="R162" s="154">
        <f>$Q$162*$H$162</f>
        <v>0</v>
      </c>
      <c r="S162" s="154">
        <v>0</v>
      </c>
      <c r="T162" s="155">
        <f>$S$162*$H$162</f>
        <v>0</v>
      </c>
      <c r="AR162" s="89" t="s">
        <v>158</v>
      </c>
      <c r="AT162" s="89" t="s">
        <v>154</v>
      </c>
      <c r="AU162" s="89" t="s">
        <v>80</v>
      </c>
      <c r="AY162" s="6" t="s">
        <v>149</v>
      </c>
      <c r="BE162" s="156">
        <f>IF($N$162="základní",$J$162,0)</f>
        <v>0</v>
      </c>
      <c r="BF162" s="156">
        <f>IF($N$162="snížená",$J$162,0)</f>
        <v>0</v>
      </c>
      <c r="BG162" s="156">
        <f>IF($N$162="zákl. přenesená",$J$162,0)</f>
        <v>0</v>
      </c>
      <c r="BH162" s="156">
        <f>IF($N$162="sníž. přenesená",$J$162,0)</f>
        <v>0</v>
      </c>
      <c r="BI162" s="156">
        <f>IF($N$162="nulová",$J$162,0)</f>
        <v>0</v>
      </c>
      <c r="BJ162" s="89" t="s">
        <v>21</v>
      </c>
      <c r="BK162" s="156">
        <f>ROUND($I$162*$H$162,2)</f>
        <v>0</v>
      </c>
      <c r="BL162" s="89" t="s">
        <v>158</v>
      </c>
      <c r="BM162" s="89" t="s">
        <v>255</v>
      </c>
    </row>
    <row r="163" spans="2:65" s="6" customFormat="1" ht="16.5" customHeight="1" x14ac:dyDescent="0.3">
      <c r="B163" s="23"/>
      <c r="C163" s="24"/>
      <c r="D163" s="157" t="s">
        <v>159</v>
      </c>
      <c r="E163" s="24"/>
      <c r="F163" s="158" t="s">
        <v>1267</v>
      </c>
      <c r="G163" s="24"/>
      <c r="H163" s="24"/>
      <c r="J163" s="24"/>
      <c r="K163" s="24"/>
      <c r="L163" s="43"/>
      <c r="M163" s="56"/>
      <c r="N163" s="24"/>
      <c r="O163" s="24"/>
      <c r="P163" s="24"/>
      <c r="Q163" s="24"/>
      <c r="R163" s="24"/>
      <c r="S163" s="24"/>
      <c r="T163" s="57"/>
      <c r="AT163" s="6" t="s">
        <v>159</v>
      </c>
      <c r="AU163" s="6" t="s">
        <v>80</v>
      </c>
    </row>
    <row r="164" spans="2:65" s="6" customFormat="1" ht="15.75" customHeight="1" x14ac:dyDescent="0.3">
      <c r="B164" s="23"/>
      <c r="C164" s="145" t="s">
        <v>158</v>
      </c>
      <c r="D164" s="145" t="s">
        <v>154</v>
      </c>
      <c r="E164" s="146" t="s">
        <v>1627</v>
      </c>
      <c r="F164" s="147" t="s">
        <v>1628</v>
      </c>
      <c r="G164" s="148" t="s">
        <v>272</v>
      </c>
      <c r="H164" s="149">
        <v>8</v>
      </c>
      <c r="I164" s="150"/>
      <c r="J164" s="151">
        <f>ROUND($I$164*$H$164,2)</f>
        <v>0</v>
      </c>
      <c r="K164" s="147"/>
      <c r="L164" s="43"/>
      <c r="M164" s="152"/>
      <c r="N164" s="153" t="s">
        <v>43</v>
      </c>
      <c r="O164" s="24"/>
      <c r="P164" s="154">
        <f>$O$164*$H$164</f>
        <v>0</v>
      </c>
      <c r="Q164" s="154">
        <v>0</v>
      </c>
      <c r="R164" s="154">
        <f>$Q$164*$H$164</f>
        <v>0</v>
      </c>
      <c r="S164" s="154">
        <v>0</v>
      </c>
      <c r="T164" s="155">
        <f>$S$164*$H$164</f>
        <v>0</v>
      </c>
      <c r="AR164" s="89" t="s">
        <v>158</v>
      </c>
      <c r="AT164" s="89" t="s">
        <v>154</v>
      </c>
      <c r="AU164" s="89" t="s">
        <v>80</v>
      </c>
      <c r="AY164" s="6" t="s">
        <v>149</v>
      </c>
      <c r="BE164" s="156">
        <f>IF($N$164="základní",$J$164,0)</f>
        <v>0</v>
      </c>
      <c r="BF164" s="156">
        <f>IF($N$164="snížená",$J$164,0)</f>
        <v>0</v>
      </c>
      <c r="BG164" s="156">
        <f>IF($N$164="zákl. přenesená",$J$164,0)</f>
        <v>0</v>
      </c>
      <c r="BH164" s="156">
        <f>IF($N$164="sníž. přenesená",$J$164,0)</f>
        <v>0</v>
      </c>
      <c r="BI164" s="156">
        <f>IF($N$164="nulová",$J$164,0)</f>
        <v>0</v>
      </c>
      <c r="BJ164" s="89" t="s">
        <v>21</v>
      </c>
      <c r="BK164" s="156">
        <f>ROUND($I$164*$H$164,2)</f>
        <v>0</v>
      </c>
      <c r="BL164" s="89" t="s">
        <v>158</v>
      </c>
      <c r="BM164" s="89" t="s">
        <v>258</v>
      </c>
    </row>
    <row r="165" spans="2:65" s="6" customFormat="1" ht="16.5" customHeight="1" x14ac:dyDescent="0.3">
      <c r="B165" s="23"/>
      <c r="C165" s="24"/>
      <c r="D165" s="157" t="s">
        <v>159</v>
      </c>
      <c r="E165" s="24"/>
      <c r="F165" s="158" t="s">
        <v>1628</v>
      </c>
      <c r="G165" s="24"/>
      <c r="H165" s="24"/>
      <c r="J165" s="24"/>
      <c r="K165" s="24"/>
      <c r="L165" s="43"/>
      <c r="M165" s="56"/>
      <c r="N165" s="24"/>
      <c r="O165" s="24"/>
      <c r="P165" s="24"/>
      <c r="Q165" s="24"/>
      <c r="R165" s="24"/>
      <c r="S165" s="24"/>
      <c r="T165" s="57"/>
      <c r="AT165" s="6" t="s">
        <v>159</v>
      </c>
      <c r="AU165" s="6" t="s">
        <v>80</v>
      </c>
    </row>
    <row r="166" spans="2:65" s="6" customFormat="1" ht="15.75" customHeight="1" x14ac:dyDescent="0.3">
      <c r="B166" s="23"/>
      <c r="C166" s="145" t="s">
        <v>168</v>
      </c>
      <c r="D166" s="145" t="s">
        <v>154</v>
      </c>
      <c r="E166" s="146" t="s">
        <v>1268</v>
      </c>
      <c r="F166" s="147" t="s">
        <v>1269</v>
      </c>
      <c r="G166" s="148" t="s">
        <v>510</v>
      </c>
      <c r="H166" s="179"/>
      <c r="I166" s="150"/>
      <c r="J166" s="151">
        <f>ROUND($I$166*$H$166,2)</f>
        <v>0</v>
      </c>
      <c r="K166" s="147"/>
      <c r="L166" s="43"/>
      <c r="M166" s="152"/>
      <c r="N166" s="153" t="s">
        <v>43</v>
      </c>
      <c r="O166" s="24"/>
      <c r="P166" s="154">
        <f>$O$166*$H$166</f>
        <v>0</v>
      </c>
      <c r="Q166" s="154">
        <v>0</v>
      </c>
      <c r="R166" s="154">
        <f>$Q$166*$H$166</f>
        <v>0</v>
      </c>
      <c r="S166" s="154">
        <v>0</v>
      </c>
      <c r="T166" s="155">
        <f>$S$166*$H$166</f>
        <v>0</v>
      </c>
      <c r="AR166" s="89" t="s">
        <v>158</v>
      </c>
      <c r="AT166" s="89" t="s">
        <v>154</v>
      </c>
      <c r="AU166" s="89" t="s">
        <v>80</v>
      </c>
      <c r="AY166" s="6" t="s">
        <v>149</v>
      </c>
      <c r="BE166" s="156">
        <f>IF($N$166="základní",$J$166,0)</f>
        <v>0</v>
      </c>
      <c r="BF166" s="156">
        <f>IF($N$166="snížená",$J$166,0)</f>
        <v>0</v>
      </c>
      <c r="BG166" s="156">
        <f>IF($N$166="zákl. přenesená",$J$166,0)</f>
        <v>0</v>
      </c>
      <c r="BH166" s="156">
        <f>IF($N$166="sníž. přenesená",$J$166,0)</f>
        <v>0</v>
      </c>
      <c r="BI166" s="156">
        <f>IF($N$166="nulová",$J$166,0)</f>
        <v>0</v>
      </c>
      <c r="BJ166" s="89" t="s">
        <v>21</v>
      </c>
      <c r="BK166" s="156">
        <f>ROUND($I$166*$H$166,2)</f>
        <v>0</v>
      </c>
      <c r="BL166" s="89" t="s">
        <v>158</v>
      </c>
      <c r="BM166" s="89" t="s">
        <v>260</v>
      </c>
    </row>
    <row r="167" spans="2:65" s="6" customFormat="1" ht="16.5" customHeight="1" x14ac:dyDescent="0.3">
      <c r="B167" s="23"/>
      <c r="C167" s="24"/>
      <c r="D167" s="157" t="s">
        <v>159</v>
      </c>
      <c r="E167" s="24"/>
      <c r="F167" s="158" t="s">
        <v>1269</v>
      </c>
      <c r="G167" s="24"/>
      <c r="H167" s="24"/>
      <c r="J167" s="24"/>
      <c r="K167" s="24"/>
      <c r="L167" s="43"/>
      <c r="M167" s="56"/>
      <c r="N167" s="24"/>
      <c r="O167" s="24"/>
      <c r="P167" s="24"/>
      <c r="Q167" s="24"/>
      <c r="R167" s="24"/>
      <c r="S167" s="24"/>
      <c r="T167" s="57"/>
      <c r="AT167" s="6" t="s">
        <v>159</v>
      </c>
      <c r="AU167" s="6" t="s">
        <v>80</v>
      </c>
    </row>
    <row r="168" spans="2:65" s="132" customFormat="1" ht="30.75" customHeight="1" x14ac:dyDescent="0.3">
      <c r="B168" s="133"/>
      <c r="C168" s="134"/>
      <c r="D168" s="134" t="s">
        <v>71</v>
      </c>
      <c r="E168" s="143" t="s">
        <v>268</v>
      </c>
      <c r="F168" s="143" t="s">
        <v>1270</v>
      </c>
      <c r="G168" s="134"/>
      <c r="H168" s="134"/>
      <c r="J168" s="144">
        <f>$BK$168</f>
        <v>0</v>
      </c>
      <c r="K168" s="134"/>
      <c r="L168" s="137"/>
      <c r="M168" s="138"/>
      <c r="N168" s="134"/>
      <c r="O168" s="134"/>
      <c r="P168" s="139">
        <f>SUM($P$169:$P$186)</f>
        <v>0</v>
      </c>
      <c r="Q168" s="134"/>
      <c r="R168" s="139">
        <f>SUM($R$169:$R$186)</f>
        <v>0</v>
      </c>
      <c r="S168" s="134"/>
      <c r="T168" s="140">
        <f>SUM($T$169:$T$186)</f>
        <v>0</v>
      </c>
      <c r="AR168" s="141" t="s">
        <v>21</v>
      </c>
      <c r="AT168" s="141" t="s">
        <v>71</v>
      </c>
      <c r="AU168" s="141" t="s">
        <v>21</v>
      </c>
      <c r="AY168" s="141" t="s">
        <v>149</v>
      </c>
      <c r="BK168" s="142">
        <f>SUM($BK$169:$BK$186)</f>
        <v>0</v>
      </c>
    </row>
    <row r="169" spans="2:65" s="6" customFormat="1" ht="15.75" customHeight="1" x14ac:dyDescent="0.3">
      <c r="B169" s="23"/>
      <c r="C169" s="145" t="s">
        <v>21</v>
      </c>
      <c r="D169" s="145" t="s">
        <v>154</v>
      </c>
      <c r="E169" s="146" t="s">
        <v>1635</v>
      </c>
      <c r="F169" s="147" t="s">
        <v>1636</v>
      </c>
      <c r="G169" s="148" t="s">
        <v>157</v>
      </c>
      <c r="H169" s="149">
        <v>2</v>
      </c>
      <c r="I169" s="150"/>
      <c r="J169" s="151">
        <f>ROUND($I$169*$H$169,2)</f>
        <v>0</v>
      </c>
      <c r="K169" s="147"/>
      <c r="L169" s="43"/>
      <c r="M169" s="152"/>
      <c r="N169" s="153" t="s">
        <v>43</v>
      </c>
      <c r="O169" s="24"/>
      <c r="P169" s="154">
        <f>$O$169*$H$169</f>
        <v>0</v>
      </c>
      <c r="Q169" s="154">
        <v>0</v>
      </c>
      <c r="R169" s="154">
        <f>$Q$169*$H$169</f>
        <v>0</v>
      </c>
      <c r="S169" s="154">
        <v>0</v>
      </c>
      <c r="T169" s="155">
        <f>$S$169*$H$169</f>
        <v>0</v>
      </c>
      <c r="AR169" s="89" t="s">
        <v>158</v>
      </c>
      <c r="AT169" s="89" t="s">
        <v>154</v>
      </c>
      <c r="AU169" s="89" t="s">
        <v>80</v>
      </c>
      <c r="AY169" s="6" t="s">
        <v>149</v>
      </c>
      <c r="BE169" s="156">
        <f>IF($N$169="základní",$J$169,0)</f>
        <v>0</v>
      </c>
      <c r="BF169" s="156">
        <f>IF($N$169="snížená",$J$169,0)</f>
        <v>0</v>
      </c>
      <c r="BG169" s="156">
        <f>IF($N$169="zákl. přenesená",$J$169,0)</f>
        <v>0</v>
      </c>
      <c r="BH169" s="156">
        <f>IF($N$169="sníž. přenesená",$J$169,0)</f>
        <v>0</v>
      </c>
      <c r="BI169" s="156">
        <f>IF($N$169="nulová",$J$169,0)</f>
        <v>0</v>
      </c>
      <c r="BJ169" s="89" t="s">
        <v>21</v>
      </c>
      <c r="BK169" s="156">
        <f>ROUND($I$169*$H$169,2)</f>
        <v>0</v>
      </c>
      <c r="BL169" s="89" t="s">
        <v>158</v>
      </c>
      <c r="BM169" s="89" t="s">
        <v>263</v>
      </c>
    </row>
    <row r="170" spans="2:65" s="6" customFormat="1" ht="16.5" customHeight="1" x14ac:dyDescent="0.3">
      <c r="B170" s="23"/>
      <c r="C170" s="24"/>
      <c r="D170" s="157" t="s">
        <v>159</v>
      </c>
      <c r="E170" s="24"/>
      <c r="F170" s="158" t="s">
        <v>1636</v>
      </c>
      <c r="G170" s="24"/>
      <c r="H170" s="24"/>
      <c r="J170" s="24"/>
      <c r="K170" s="24"/>
      <c r="L170" s="43"/>
      <c r="M170" s="56"/>
      <c r="N170" s="24"/>
      <c r="O170" s="24"/>
      <c r="P170" s="24"/>
      <c r="Q170" s="24"/>
      <c r="R170" s="24"/>
      <c r="S170" s="24"/>
      <c r="T170" s="57"/>
      <c r="AT170" s="6" t="s">
        <v>159</v>
      </c>
      <c r="AU170" s="6" t="s">
        <v>80</v>
      </c>
    </row>
    <row r="171" spans="2:65" s="6" customFormat="1" ht="27" customHeight="1" x14ac:dyDescent="0.3">
      <c r="B171" s="23"/>
      <c r="C171" s="145" t="s">
        <v>80</v>
      </c>
      <c r="D171" s="145" t="s">
        <v>154</v>
      </c>
      <c r="E171" s="146" t="s">
        <v>1967</v>
      </c>
      <c r="F171" s="147" t="s">
        <v>1968</v>
      </c>
      <c r="G171" s="148" t="s">
        <v>157</v>
      </c>
      <c r="H171" s="149">
        <v>1</v>
      </c>
      <c r="I171" s="150"/>
      <c r="J171" s="151">
        <f>ROUND($I$171*$H$171,2)</f>
        <v>0</v>
      </c>
      <c r="K171" s="147"/>
      <c r="L171" s="43"/>
      <c r="M171" s="152"/>
      <c r="N171" s="153" t="s">
        <v>43</v>
      </c>
      <c r="O171" s="24"/>
      <c r="P171" s="154">
        <f>$O$171*$H$171</f>
        <v>0</v>
      </c>
      <c r="Q171" s="154">
        <v>0</v>
      </c>
      <c r="R171" s="154">
        <f>$Q$171*$H$171</f>
        <v>0</v>
      </c>
      <c r="S171" s="154">
        <v>0</v>
      </c>
      <c r="T171" s="155">
        <f>$S$171*$H$171</f>
        <v>0</v>
      </c>
      <c r="AR171" s="89" t="s">
        <v>158</v>
      </c>
      <c r="AT171" s="89" t="s">
        <v>154</v>
      </c>
      <c r="AU171" s="89" t="s">
        <v>80</v>
      </c>
      <c r="AY171" s="6" t="s">
        <v>149</v>
      </c>
      <c r="BE171" s="156">
        <f>IF($N$171="základní",$J$171,0)</f>
        <v>0</v>
      </c>
      <c r="BF171" s="156">
        <f>IF($N$171="snížená",$J$171,0)</f>
        <v>0</v>
      </c>
      <c r="BG171" s="156">
        <f>IF($N$171="zákl. přenesená",$J$171,0)</f>
        <v>0</v>
      </c>
      <c r="BH171" s="156">
        <f>IF($N$171="sníž. přenesená",$J$171,0)</f>
        <v>0</v>
      </c>
      <c r="BI171" s="156">
        <f>IF($N$171="nulová",$J$171,0)</f>
        <v>0</v>
      </c>
      <c r="BJ171" s="89" t="s">
        <v>21</v>
      </c>
      <c r="BK171" s="156">
        <f>ROUND($I$171*$H$171,2)</f>
        <v>0</v>
      </c>
      <c r="BL171" s="89" t="s">
        <v>158</v>
      </c>
      <c r="BM171" s="89" t="s">
        <v>267</v>
      </c>
    </row>
    <row r="172" spans="2:65" s="6" customFormat="1" ht="27" customHeight="1" x14ac:dyDescent="0.3">
      <c r="B172" s="23"/>
      <c r="C172" s="24"/>
      <c r="D172" s="157" t="s">
        <v>159</v>
      </c>
      <c r="E172" s="24"/>
      <c r="F172" s="158" t="s">
        <v>1968</v>
      </c>
      <c r="G172" s="24"/>
      <c r="H172" s="24"/>
      <c r="J172" s="24"/>
      <c r="K172" s="24"/>
      <c r="L172" s="43"/>
      <c r="M172" s="56"/>
      <c r="N172" s="24"/>
      <c r="O172" s="24"/>
      <c r="P172" s="24"/>
      <c r="Q172" s="24"/>
      <c r="R172" s="24"/>
      <c r="S172" s="24"/>
      <c r="T172" s="57"/>
      <c r="AT172" s="6" t="s">
        <v>159</v>
      </c>
      <c r="AU172" s="6" t="s">
        <v>80</v>
      </c>
    </row>
    <row r="173" spans="2:65" s="6" customFormat="1" ht="15.75" customHeight="1" x14ac:dyDescent="0.3">
      <c r="B173" s="23"/>
      <c r="C173" s="145" t="s">
        <v>162</v>
      </c>
      <c r="D173" s="145" t="s">
        <v>154</v>
      </c>
      <c r="E173" s="146" t="s">
        <v>1969</v>
      </c>
      <c r="F173" s="147" t="s">
        <v>1970</v>
      </c>
      <c r="G173" s="148" t="s">
        <v>157</v>
      </c>
      <c r="H173" s="149">
        <v>2</v>
      </c>
      <c r="I173" s="150"/>
      <c r="J173" s="151">
        <f>ROUND($I$173*$H$173,2)</f>
        <v>0</v>
      </c>
      <c r="K173" s="147"/>
      <c r="L173" s="43"/>
      <c r="M173" s="152"/>
      <c r="N173" s="153" t="s">
        <v>43</v>
      </c>
      <c r="O173" s="24"/>
      <c r="P173" s="154">
        <f>$O$173*$H$173</f>
        <v>0</v>
      </c>
      <c r="Q173" s="154">
        <v>0</v>
      </c>
      <c r="R173" s="154">
        <f>$Q$173*$H$173</f>
        <v>0</v>
      </c>
      <c r="S173" s="154">
        <v>0</v>
      </c>
      <c r="T173" s="155">
        <f>$S$173*$H$173</f>
        <v>0</v>
      </c>
      <c r="AR173" s="89" t="s">
        <v>158</v>
      </c>
      <c r="AT173" s="89" t="s">
        <v>154</v>
      </c>
      <c r="AU173" s="89" t="s">
        <v>80</v>
      </c>
      <c r="AY173" s="6" t="s">
        <v>149</v>
      </c>
      <c r="BE173" s="156">
        <f>IF($N$173="základní",$J$173,0)</f>
        <v>0</v>
      </c>
      <c r="BF173" s="156">
        <f>IF($N$173="snížená",$J$173,0)</f>
        <v>0</v>
      </c>
      <c r="BG173" s="156">
        <f>IF($N$173="zákl. přenesená",$J$173,0)</f>
        <v>0</v>
      </c>
      <c r="BH173" s="156">
        <f>IF($N$173="sníž. přenesená",$J$173,0)</f>
        <v>0</v>
      </c>
      <c r="BI173" s="156">
        <f>IF($N$173="nulová",$J$173,0)</f>
        <v>0</v>
      </c>
      <c r="BJ173" s="89" t="s">
        <v>21</v>
      </c>
      <c r="BK173" s="156">
        <f>ROUND($I$173*$H$173,2)</f>
        <v>0</v>
      </c>
      <c r="BL173" s="89" t="s">
        <v>158</v>
      </c>
      <c r="BM173" s="89" t="s">
        <v>273</v>
      </c>
    </row>
    <row r="174" spans="2:65" s="6" customFormat="1" ht="16.5" customHeight="1" x14ac:dyDescent="0.3">
      <c r="B174" s="23"/>
      <c r="C174" s="24"/>
      <c r="D174" s="157" t="s">
        <v>159</v>
      </c>
      <c r="E174" s="24"/>
      <c r="F174" s="158" t="s">
        <v>1970</v>
      </c>
      <c r="G174" s="24"/>
      <c r="H174" s="24"/>
      <c r="J174" s="24"/>
      <c r="K174" s="24"/>
      <c r="L174" s="43"/>
      <c r="M174" s="56"/>
      <c r="N174" s="24"/>
      <c r="O174" s="24"/>
      <c r="P174" s="24"/>
      <c r="Q174" s="24"/>
      <c r="R174" s="24"/>
      <c r="S174" s="24"/>
      <c r="T174" s="57"/>
      <c r="AT174" s="6" t="s">
        <v>159</v>
      </c>
      <c r="AU174" s="6" t="s">
        <v>80</v>
      </c>
    </row>
    <row r="175" spans="2:65" s="6" customFormat="1" ht="15.75" customHeight="1" x14ac:dyDescent="0.3">
      <c r="B175" s="23"/>
      <c r="C175" s="145" t="s">
        <v>158</v>
      </c>
      <c r="D175" s="145" t="s">
        <v>154</v>
      </c>
      <c r="E175" s="146" t="s">
        <v>1643</v>
      </c>
      <c r="F175" s="147" t="s">
        <v>1971</v>
      </c>
      <c r="G175" s="148" t="s">
        <v>157</v>
      </c>
      <c r="H175" s="149">
        <v>2</v>
      </c>
      <c r="I175" s="150"/>
      <c r="J175" s="151">
        <f>ROUND($I$175*$H$175,2)</f>
        <v>0</v>
      </c>
      <c r="K175" s="147"/>
      <c r="L175" s="43"/>
      <c r="M175" s="152"/>
      <c r="N175" s="153" t="s">
        <v>43</v>
      </c>
      <c r="O175" s="24"/>
      <c r="P175" s="154">
        <f>$O$175*$H$175</f>
        <v>0</v>
      </c>
      <c r="Q175" s="154">
        <v>0</v>
      </c>
      <c r="R175" s="154">
        <f>$Q$175*$H$175</f>
        <v>0</v>
      </c>
      <c r="S175" s="154">
        <v>0</v>
      </c>
      <c r="T175" s="155">
        <f>$S$175*$H$175</f>
        <v>0</v>
      </c>
      <c r="AR175" s="89" t="s">
        <v>158</v>
      </c>
      <c r="AT175" s="89" t="s">
        <v>154</v>
      </c>
      <c r="AU175" s="89" t="s">
        <v>80</v>
      </c>
      <c r="AY175" s="6" t="s">
        <v>149</v>
      </c>
      <c r="BE175" s="156">
        <f>IF($N$175="základní",$J$175,0)</f>
        <v>0</v>
      </c>
      <c r="BF175" s="156">
        <f>IF($N$175="snížená",$J$175,0)</f>
        <v>0</v>
      </c>
      <c r="BG175" s="156">
        <f>IF($N$175="zákl. přenesená",$J$175,0)</f>
        <v>0</v>
      </c>
      <c r="BH175" s="156">
        <f>IF($N$175="sníž. přenesená",$J$175,0)</f>
        <v>0</v>
      </c>
      <c r="BI175" s="156">
        <f>IF($N$175="nulová",$J$175,0)</f>
        <v>0</v>
      </c>
      <c r="BJ175" s="89" t="s">
        <v>21</v>
      </c>
      <c r="BK175" s="156">
        <f>ROUND($I$175*$H$175,2)</f>
        <v>0</v>
      </c>
      <c r="BL175" s="89" t="s">
        <v>158</v>
      </c>
      <c r="BM175" s="89" t="s">
        <v>279</v>
      </c>
    </row>
    <row r="176" spans="2:65" s="6" customFormat="1" ht="16.5" customHeight="1" x14ac:dyDescent="0.3">
      <c r="B176" s="23"/>
      <c r="C176" s="24"/>
      <c r="D176" s="157" t="s">
        <v>159</v>
      </c>
      <c r="E176" s="24"/>
      <c r="F176" s="158" t="s">
        <v>1971</v>
      </c>
      <c r="G176" s="24"/>
      <c r="H176" s="24"/>
      <c r="J176" s="24"/>
      <c r="K176" s="24"/>
      <c r="L176" s="43"/>
      <c r="M176" s="56"/>
      <c r="N176" s="24"/>
      <c r="O176" s="24"/>
      <c r="P176" s="24"/>
      <c r="Q176" s="24"/>
      <c r="R176" s="24"/>
      <c r="S176" s="24"/>
      <c r="T176" s="57"/>
      <c r="AT176" s="6" t="s">
        <v>159</v>
      </c>
      <c r="AU176" s="6" t="s">
        <v>80</v>
      </c>
    </row>
    <row r="177" spans="2:65" s="6" customFormat="1" ht="15.75" customHeight="1" x14ac:dyDescent="0.3">
      <c r="B177" s="23"/>
      <c r="C177" s="145" t="s">
        <v>168</v>
      </c>
      <c r="D177" s="145" t="s">
        <v>154</v>
      </c>
      <c r="E177" s="146" t="s">
        <v>1645</v>
      </c>
      <c r="F177" s="147" t="s">
        <v>1972</v>
      </c>
      <c r="G177" s="148" t="s">
        <v>157</v>
      </c>
      <c r="H177" s="149">
        <v>1</v>
      </c>
      <c r="I177" s="150"/>
      <c r="J177" s="151">
        <f>ROUND($I$177*$H$177,2)</f>
        <v>0</v>
      </c>
      <c r="K177" s="147"/>
      <c r="L177" s="43"/>
      <c r="M177" s="152"/>
      <c r="N177" s="153" t="s">
        <v>43</v>
      </c>
      <c r="O177" s="24"/>
      <c r="P177" s="154">
        <f>$O$177*$H$177</f>
        <v>0</v>
      </c>
      <c r="Q177" s="154">
        <v>0</v>
      </c>
      <c r="R177" s="154">
        <f>$Q$177*$H$177</f>
        <v>0</v>
      </c>
      <c r="S177" s="154">
        <v>0</v>
      </c>
      <c r="T177" s="155">
        <f>$S$177*$H$177</f>
        <v>0</v>
      </c>
      <c r="AR177" s="89" t="s">
        <v>158</v>
      </c>
      <c r="AT177" s="89" t="s">
        <v>154</v>
      </c>
      <c r="AU177" s="89" t="s">
        <v>80</v>
      </c>
      <c r="AY177" s="6" t="s">
        <v>149</v>
      </c>
      <c r="BE177" s="156">
        <f>IF($N$177="základní",$J$177,0)</f>
        <v>0</v>
      </c>
      <c r="BF177" s="156">
        <f>IF($N$177="snížená",$J$177,0)</f>
        <v>0</v>
      </c>
      <c r="BG177" s="156">
        <f>IF($N$177="zákl. přenesená",$J$177,0)</f>
        <v>0</v>
      </c>
      <c r="BH177" s="156">
        <f>IF($N$177="sníž. přenesená",$J$177,0)</f>
        <v>0</v>
      </c>
      <c r="BI177" s="156">
        <f>IF($N$177="nulová",$J$177,0)</f>
        <v>0</v>
      </c>
      <c r="BJ177" s="89" t="s">
        <v>21</v>
      </c>
      <c r="BK177" s="156">
        <f>ROUND($I$177*$H$177,2)</f>
        <v>0</v>
      </c>
      <c r="BL177" s="89" t="s">
        <v>158</v>
      </c>
      <c r="BM177" s="89" t="s">
        <v>283</v>
      </c>
    </row>
    <row r="178" spans="2:65" s="6" customFormat="1" ht="16.5" customHeight="1" x14ac:dyDescent="0.3">
      <c r="B178" s="23"/>
      <c r="C178" s="24"/>
      <c r="D178" s="157" t="s">
        <v>159</v>
      </c>
      <c r="E178" s="24"/>
      <c r="F178" s="158" t="s">
        <v>1972</v>
      </c>
      <c r="G178" s="24"/>
      <c r="H178" s="24"/>
      <c r="J178" s="24"/>
      <c r="K178" s="24"/>
      <c r="L178" s="43"/>
      <c r="M178" s="56"/>
      <c r="N178" s="24"/>
      <c r="O178" s="24"/>
      <c r="P178" s="24"/>
      <c r="Q178" s="24"/>
      <c r="R178" s="24"/>
      <c r="S178" s="24"/>
      <c r="T178" s="57"/>
      <c r="AT178" s="6" t="s">
        <v>159</v>
      </c>
      <c r="AU178" s="6" t="s">
        <v>80</v>
      </c>
    </row>
    <row r="179" spans="2:65" s="6" customFormat="1" ht="15.75" customHeight="1" x14ac:dyDescent="0.3">
      <c r="B179" s="23"/>
      <c r="C179" s="145" t="s">
        <v>171</v>
      </c>
      <c r="D179" s="145" t="s">
        <v>154</v>
      </c>
      <c r="E179" s="146" t="s">
        <v>1647</v>
      </c>
      <c r="F179" s="147" t="s">
        <v>1973</v>
      </c>
      <c r="G179" s="148" t="s">
        <v>157</v>
      </c>
      <c r="H179" s="149">
        <v>1</v>
      </c>
      <c r="I179" s="150"/>
      <c r="J179" s="151">
        <f>ROUND($I$179*$H$179,2)</f>
        <v>0</v>
      </c>
      <c r="K179" s="147"/>
      <c r="L179" s="43"/>
      <c r="M179" s="152"/>
      <c r="N179" s="153" t="s">
        <v>43</v>
      </c>
      <c r="O179" s="24"/>
      <c r="P179" s="154">
        <f>$O$179*$H$179</f>
        <v>0</v>
      </c>
      <c r="Q179" s="154">
        <v>0</v>
      </c>
      <c r="R179" s="154">
        <f>$Q$179*$H$179</f>
        <v>0</v>
      </c>
      <c r="S179" s="154">
        <v>0</v>
      </c>
      <c r="T179" s="155">
        <f>$S$179*$H$179</f>
        <v>0</v>
      </c>
      <c r="AR179" s="89" t="s">
        <v>158</v>
      </c>
      <c r="AT179" s="89" t="s">
        <v>154</v>
      </c>
      <c r="AU179" s="89" t="s">
        <v>80</v>
      </c>
      <c r="AY179" s="6" t="s">
        <v>149</v>
      </c>
      <c r="BE179" s="156">
        <f>IF($N$179="základní",$J$179,0)</f>
        <v>0</v>
      </c>
      <c r="BF179" s="156">
        <f>IF($N$179="snížená",$J$179,0)</f>
        <v>0</v>
      </c>
      <c r="BG179" s="156">
        <f>IF($N$179="zákl. přenesená",$J$179,0)</f>
        <v>0</v>
      </c>
      <c r="BH179" s="156">
        <f>IF($N$179="sníž. přenesená",$J$179,0)</f>
        <v>0</v>
      </c>
      <c r="BI179" s="156">
        <f>IF($N$179="nulová",$J$179,0)</f>
        <v>0</v>
      </c>
      <c r="BJ179" s="89" t="s">
        <v>21</v>
      </c>
      <c r="BK179" s="156">
        <f>ROUND($I$179*$H$179,2)</f>
        <v>0</v>
      </c>
      <c r="BL179" s="89" t="s">
        <v>158</v>
      </c>
      <c r="BM179" s="89" t="s">
        <v>287</v>
      </c>
    </row>
    <row r="180" spans="2:65" s="6" customFormat="1" ht="16.5" customHeight="1" x14ac:dyDescent="0.3">
      <c r="B180" s="23"/>
      <c r="C180" s="24"/>
      <c r="D180" s="157" t="s">
        <v>159</v>
      </c>
      <c r="E180" s="24"/>
      <c r="F180" s="158" t="s">
        <v>1973</v>
      </c>
      <c r="G180" s="24"/>
      <c r="H180" s="24"/>
      <c r="J180" s="24"/>
      <c r="K180" s="24"/>
      <c r="L180" s="43"/>
      <c r="M180" s="56"/>
      <c r="N180" s="24"/>
      <c r="O180" s="24"/>
      <c r="P180" s="24"/>
      <c r="Q180" s="24"/>
      <c r="R180" s="24"/>
      <c r="S180" s="24"/>
      <c r="T180" s="57"/>
      <c r="AT180" s="6" t="s">
        <v>159</v>
      </c>
      <c r="AU180" s="6" t="s">
        <v>80</v>
      </c>
    </row>
    <row r="181" spans="2:65" s="6" customFormat="1" ht="27" customHeight="1" x14ac:dyDescent="0.3">
      <c r="B181" s="23"/>
      <c r="C181" s="145" t="s">
        <v>174</v>
      </c>
      <c r="D181" s="145" t="s">
        <v>154</v>
      </c>
      <c r="E181" s="146" t="s">
        <v>1974</v>
      </c>
      <c r="F181" s="147" t="s">
        <v>1975</v>
      </c>
      <c r="G181" s="148" t="s">
        <v>157</v>
      </c>
      <c r="H181" s="149">
        <v>1</v>
      </c>
      <c r="I181" s="150"/>
      <c r="J181" s="151">
        <f>ROUND($I$181*$H$181,2)</f>
        <v>0</v>
      </c>
      <c r="K181" s="147"/>
      <c r="L181" s="43"/>
      <c r="M181" s="152"/>
      <c r="N181" s="153" t="s">
        <v>43</v>
      </c>
      <c r="O181" s="24"/>
      <c r="P181" s="154">
        <f>$O$181*$H$181</f>
        <v>0</v>
      </c>
      <c r="Q181" s="154">
        <v>0</v>
      </c>
      <c r="R181" s="154">
        <f>$Q$181*$H$181</f>
        <v>0</v>
      </c>
      <c r="S181" s="154">
        <v>0</v>
      </c>
      <c r="T181" s="155">
        <f>$S$181*$H$181</f>
        <v>0</v>
      </c>
      <c r="AR181" s="89" t="s">
        <v>158</v>
      </c>
      <c r="AT181" s="89" t="s">
        <v>154</v>
      </c>
      <c r="AU181" s="89" t="s">
        <v>80</v>
      </c>
      <c r="AY181" s="6" t="s">
        <v>149</v>
      </c>
      <c r="BE181" s="156">
        <f>IF($N$181="základní",$J$181,0)</f>
        <v>0</v>
      </c>
      <c r="BF181" s="156">
        <f>IF($N$181="snížená",$J$181,0)</f>
        <v>0</v>
      </c>
      <c r="BG181" s="156">
        <f>IF($N$181="zákl. přenesená",$J$181,0)</f>
        <v>0</v>
      </c>
      <c r="BH181" s="156">
        <f>IF($N$181="sníž. přenesená",$J$181,0)</f>
        <v>0</v>
      </c>
      <c r="BI181" s="156">
        <f>IF($N$181="nulová",$J$181,0)</f>
        <v>0</v>
      </c>
      <c r="BJ181" s="89" t="s">
        <v>21</v>
      </c>
      <c r="BK181" s="156">
        <f>ROUND($I$181*$H$181,2)</f>
        <v>0</v>
      </c>
      <c r="BL181" s="89" t="s">
        <v>158</v>
      </c>
      <c r="BM181" s="89" t="s">
        <v>290</v>
      </c>
    </row>
    <row r="182" spans="2:65" s="6" customFormat="1" ht="27" customHeight="1" x14ac:dyDescent="0.3">
      <c r="B182" s="23"/>
      <c r="C182" s="24"/>
      <c r="D182" s="157" t="s">
        <v>159</v>
      </c>
      <c r="E182" s="24"/>
      <c r="F182" s="158" t="s">
        <v>1975</v>
      </c>
      <c r="G182" s="24"/>
      <c r="H182" s="24"/>
      <c r="J182" s="24"/>
      <c r="K182" s="24"/>
      <c r="L182" s="43"/>
      <c r="M182" s="56"/>
      <c r="N182" s="24"/>
      <c r="O182" s="24"/>
      <c r="P182" s="24"/>
      <c r="Q182" s="24"/>
      <c r="R182" s="24"/>
      <c r="S182" s="24"/>
      <c r="T182" s="57"/>
      <c r="AT182" s="6" t="s">
        <v>159</v>
      </c>
      <c r="AU182" s="6" t="s">
        <v>80</v>
      </c>
    </row>
    <row r="183" spans="2:65" s="6" customFormat="1" ht="15.75" customHeight="1" x14ac:dyDescent="0.3">
      <c r="B183" s="23"/>
      <c r="C183" s="145" t="s">
        <v>177</v>
      </c>
      <c r="D183" s="145" t="s">
        <v>154</v>
      </c>
      <c r="E183" s="146" t="s">
        <v>1651</v>
      </c>
      <c r="F183" s="147" t="s">
        <v>1976</v>
      </c>
      <c r="G183" s="148" t="s">
        <v>157</v>
      </c>
      <c r="H183" s="149">
        <v>2</v>
      </c>
      <c r="I183" s="150"/>
      <c r="J183" s="151">
        <f>ROUND($I$183*$H$183,2)</f>
        <v>0</v>
      </c>
      <c r="K183" s="147"/>
      <c r="L183" s="43"/>
      <c r="M183" s="152"/>
      <c r="N183" s="153" t="s">
        <v>43</v>
      </c>
      <c r="O183" s="24"/>
      <c r="P183" s="154">
        <f>$O$183*$H$183</f>
        <v>0</v>
      </c>
      <c r="Q183" s="154">
        <v>0</v>
      </c>
      <c r="R183" s="154">
        <f>$Q$183*$H$183</f>
        <v>0</v>
      </c>
      <c r="S183" s="154">
        <v>0</v>
      </c>
      <c r="T183" s="155">
        <f>$S$183*$H$183</f>
        <v>0</v>
      </c>
      <c r="AR183" s="89" t="s">
        <v>158</v>
      </c>
      <c r="AT183" s="89" t="s">
        <v>154</v>
      </c>
      <c r="AU183" s="89" t="s">
        <v>80</v>
      </c>
      <c r="AY183" s="6" t="s">
        <v>149</v>
      </c>
      <c r="BE183" s="156">
        <f>IF($N$183="základní",$J$183,0)</f>
        <v>0</v>
      </c>
      <c r="BF183" s="156">
        <f>IF($N$183="snížená",$J$183,0)</f>
        <v>0</v>
      </c>
      <c r="BG183" s="156">
        <f>IF($N$183="zákl. přenesená",$J$183,0)</f>
        <v>0</v>
      </c>
      <c r="BH183" s="156">
        <f>IF($N$183="sníž. přenesená",$J$183,0)</f>
        <v>0</v>
      </c>
      <c r="BI183" s="156">
        <f>IF($N$183="nulová",$J$183,0)</f>
        <v>0</v>
      </c>
      <c r="BJ183" s="89" t="s">
        <v>21</v>
      </c>
      <c r="BK183" s="156">
        <f>ROUND($I$183*$H$183,2)</f>
        <v>0</v>
      </c>
      <c r="BL183" s="89" t="s">
        <v>158</v>
      </c>
      <c r="BM183" s="89" t="s">
        <v>293</v>
      </c>
    </row>
    <row r="184" spans="2:65" s="6" customFormat="1" ht="16.5" customHeight="1" x14ac:dyDescent="0.3">
      <c r="B184" s="23"/>
      <c r="C184" s="24"/>
      <c r="D184" s="157" t="s">
        <v>159</v>
      </c>
      <c r="E184" s="24"/>
      <c r="F184" s="158" t="s">
        <v>1976</v>
      </c>
      <c r="G184" s="24"/>
      <c r="H184" s="24"/>
      <c r="J184" s="24"/>
      <c r="K184" s="24"/>
      <c r="L184" s="43"/>
      <c r="M184" s="56"/>
      <c r="N184" s="24"/>
      <c r="O184" s="24"/>
      <c r="P184" s="24"/>
      <c r="Q184" s="24"/>
      <c r="R184" s="24"/>
      <c r="S184" s="24"/>
      <c r="T184" s="57"/>
      <c r="AT184" s="6" t="s">
        <v>159</v>
      </c>
      <c r="AU184" s="6" t="s">
        <v>80</v>
      </c>
    </row>
    <row r="185" spans="2:65" s="6" customFormat="1" ht="15.75" customHeight="1" x14ac:dyDescent="0.3">
      <c r="B185" s="23"/>
      <c r="C185" s="145" t="s">
        <v>180</v>
      </c>
      <c r="D185" s="145" t="s">
        <v>154</v>
      </c>
      <c r="E185" s="146" t="s">
        <v>1291</v>
      </c>
      <c r="F185" s="147" t="s">
        <v>1292</v>
      </c>
      <c r="G185" s="148" t="s">
        <v>510</v>
      </c>
      <c r="H185" s="179"/>
      <c r="I185" s="150"/>
      <c r="J185" s="151">
        <f>ROUND($I$185*$H$185,2)</f>
        <v>0</v>
      </c>
      <c r="K185" s="147"/>
      <c r="L185" s="43"/>
      <c r="M185" s="152"/>
      <c r="N185" s="153" t="s">
        <v>43</v>
      </c>
      <c r="O185" s="24"/>
      <c r="P185" s="154">
        <f>$O$185*$H$185</f>
        <v>0</v>
      </c>
      <c r="Q185" s="154">
        <v>0</v>
      </c>
      <c r="R185" s="154">
        <f>$Q$185*$H$185</f>
        <v>0</v>
      </c>
      <c r="S185" s="154">
        <v>0</v>
      </c>
      <c r="T185" s="155">
        <f>$S$185*$H$185</f>
        <v>0</v>
      </c>
      <c r="AR185" s="89" t="s">
        <v>158</v>
      </c>
      <c r="AT185" s="89" t="s">
        <v>154</v>
      </c>
      <c r="AU185" s="89" t="s">
        <v>80</v>
      </c>
      <c r="AY185" s="6" t="s">
        <v>149</v>
      </c>
      <c r="BE185" s="156">
        <f>IF($N$185="základní",$J$185,0)</f>
        <v>0</v>
      </c>
      <c r="BF185" s="156">
        <f>IF($N$185="snížená",$J$185,0)</f>
        <v>0</v>
      </c>
      <c r="BG185" s="156">
        <f>IF($N$185="zákl. přenesená",$J$185,0)</f>
        <v>0</v>
      </c>
      <c r="BH185" s="156">
        <f>IF($N$185="sníž. přenesená",$J$185,0)</f>
        <v>0</v>
      </c>
      <c r="BI185" s="156">
        <f>IF($N$185="nulová",$J$185,0)</f>
        <v>0</v>
      </c>
      <c r="BJ185" s="89" t="s">
        <v>21</v>
      </c>
      <c r="BK185" s="156">
        <f>ROUND($I$185*$H$185,2)</f>
        <v>0</v>
      </c>
      <c r="BL185" s="89" t="s">
        <v>158</v>
      </c>
      <c r="BM185" s="89" t="s">
        <v>297</v>
      </c>
    </row>
    <row r="186" spans="2:65" s="6" customFormat="1" ht="16.5" customHeight="1" x14ac:dyDescent="0.3">
      <c r="B186" s="23"/>
      <c r="C186" s="24"/>
      <c r="D186" s="157" t="s">
        <v>159</v>
      </c>
      <c r="E186" s="24"/>
      <c r="F186" s="158" t="s">
        <v>1292</v>
      </c>
      <c r="G186" s="24"/>
      <c r="H186" s="24"/>
      <c r="J186" s="24"/>
      <c r="K186" s="24"/>
      <c r="L186" s="43"/>
      <c r="M186" s="56"/>
      <c r="N186" s="24"/>
      <c r="O186" s="24"/>
      <c r="P186" s="24"/>
      <c r="Q186" s="24"/>
      <c r="R186" s="24"/>
      <c r="S186" s="24"/>
      <c r="T186" s="57"/>
      <c r="AT186" s="6" t="s">
        <v>159</v>
      </c>
      <c r="AU186" s="6" t="s">
        <v>80</v>
      </c>
    </row>
    <row r="187" spans="2:65" s="132" customFormat="1" ht="30.75" customHeight="1" x14ac:dyDescent="0.3">
      <c r="B187" s="133"/>
      <c r="C187" s="134"/>
      <c r="D187" s="134" t="s">
        <v>71</v>
      </c>
      <c r="E187" s="143" t="s">
        <v>311</v>
      </c>
      <c r="F187" s="143" t="s">
        <v>1293</v>
      </c>
      <c r="G187" s="134"/>
      <c r="H187" s="134"/>
      <c r="J187" s="144">
        <f>$BK$187</f>
        <v>0</v>
      </c>
      <c r="K187" s="134"/>
      <c r="L187" s="137"/>
      <c r="M187" s="138"/>
      <c r="N187" s="134"/>
      <c r="O187" s="134"/>
      <c r="P187" s="139">
        <f>SUM($P$188:$P$237)</f>
        <v>0</v>
      </c>
      <c r="Q187" s="134"/>
      <c r="R187" s="139">
        <f>SUM($R$188:$R$237)</f>
        <v>0</v>
      </c>
      <c r="S187" s="134"/>
      <c r="T187" s="140">
        <f>SUM($T$188:$T$237)</f>
        <v>0</v>
      </c>
      <c r="AR187" s="141" t="s">
        <v>21</v>
      </c>
      <c r="AT187" s="141" t="s">
        <v>71</v>
      </c>
      <c r="AU187" s="141" t="s">
        <v>21</v>
      </c>
      <c r="AY187" s="141" t="s">
        <v>149</v>
      </c>
      <c r="BK187" s="142">
        <f>SUM($BK$188:$BK$237)</f>
        <v>0</v>
      </c>
    </row>
    <row r="188" spans="2:65" s="6" customFormat="1" ht="15.75" customHeight="1" x14ac:dyDescent="0.3">
      <c r="B188" s="23"/>
      <c r="C188" s="145" t="s">
        <v>21</v>
      </c>
      <c r="D188" s="145" t="s">
        <v>154</v>
      </c>
      <c r="E188" s="146" t="s">
        <v>1977</v>
      </c>
      <c r="F188" s="147" t="s">
        <v>1978</v>
      </c>
      <c r="G188" s="148" t="s">
        <v>272</v>
      </c>
      <c r="H188" s="149">
        <v>3</v>
      </c>
      <c r="I188" s="150"/>
      <c r="J188" s="151">
        <f>ROUND($I$188*$H$188,2)</f>
        <v>0</v>
      </c>
      <c r="K188" s="147"/>
      <c r="L188" s="43"/>
      <c r="M188" s="152"/>
      <c r="N188" s="153" t="s">
        <v>43</v>
      </c>
      <c r="O188" s="24"/>
      <c r="P188" s="154">
        <f>$O$188*$H$188</f>
        <v>0</v>
      </c>
      <c r="Q188" s="154">
        <v>0</v>
      </c>
      <c r="R188" s="154">
        <f>$Q$188*$H$188</f>
        <v>0</v>
      </c>
      <c r="S188" s="154">
        <v>0</v>
      </c>
      <c r="T188" s="155">
        <f>$S$188*$H$188</f>
        <v>0</v>
      </c>
      <c r="AR188" s="89" t="s">
        <v>158</v>
      </c>
      <c r="AT188" s="89" t="s">
        <v>154</v>
      </c>
      <c r="AU188" s="89" t="s">
        <v>80</v>
      </c>
      <c r="AY188" s="6" t="s">
        <v>149</v>
      </c>
      <c r="BE188" s="156">
        <f>IF($N$188="základní",$J$188,0)</f>
        <v>0</v>
      </c>
      <c r="BF188" s="156">
        <f>IF($N$188="snížená",$J$188,0)</f>
        <v>0</v>
      </c>
      <c r="BG188" s="156">
        <f>IF($N$188="zákl. přenesená",$J$188,0)</f>
        <v>0</v>
      </c>
      <c r="BH188" s="156">
        <f>IF($N$188="sníž. přenesená",$J$188,0)</f>
        <v>0</v>
      </c>
      <c r="BI188" s="156">
        <f>IF($N$188="nulová",$J$188,0)</f>
        <v>0</v>
      </c>
      <c r="BJ188" s="89" t="s">
        <v>21</v>
      </c>
      <c r="BK188" s="156">
        <f>ROUND($I$188*$H$188,2)</f>
        <v>0</v>
      </c>
      <c r="BL188" s="89" t="s">
        <v>158</v>
      </c>
      <c r="BM188" s="89" t="s">
        <v>301</v>
      </c>
    </row>
    <row r="189" spans="2:65" s="6" customFormat="1" ht="16.5" customHeight="1" x14ac:dyDescent="0.3">
      <c r="B189" s="23"/>
      <c r="C189" s="24"/>
      <c r="D189" s="157" t="s">
        <v>159</v>
      </c>
      <c r="E189" s="24"/>
      <c r="F189" s="158" t="s">
        <v>1978</v>
      </c>
      <c r="G189" s="24"/>
      <c r="H189" s="24"/>
      <c r="J189" s="24"/>
      <c r="K189" s="24"/>
      <c r="L189" s="43"/>
      <c r="M189" s="56"/>
      <c r="N189" s="24"/>
      <c r="O189" s="24"/>
      <c r="P189" s="24"/>
      <c r="Q189" s="24"/>
      <c r="R189" s="24"/>
      <c r="S189" s="24"/>
      <c r="T189" s="57"/>
      <c r="AT189" s="6" t="s">
        <v>159</v>
      </c>
      <c r="AU189" s="6" t="s">
        <v>80</v>
      </c>
    </row>
    <row r="190" spans="2:65" s="6" customFormat="1" ht="15.75" customHeight="1" x14ac:dyDescent="0.3">
      <c r="B190" s="23"/>
      <c r="C190" s="145" t="s">
        <v>80</v>
      </c>
      <c r="D190" s="145" t="s">
        <v>154</v>
      </c>
      <c r="E190" s="146" t="s">
        <v>1667</v>
      </c>
      <c r="F190" s="147" t="s">
        <v>1668</v>
      </c>
      <c r="G190" s="148" t="s">
        <v>157</v>
      </c>
      <c r="H190" s="149">
        <v>4</v>
      </c>
      <c r="I190" s="150"/>
      <c r="J190" s="151">
        <f>ROUND($I$190*$H$190,2)</f>
        <v>0</v>
      </c>
      <c r="K190" s="147"/>
      <c r="L190" s="43"/>
      <c r="M190" s="152"/>
      <c r="N190" s="153" t="s">
        <v>43</v>
      </c>
      <c r="O190" s="24"/>
      <c r="P190" s="154">
        <f>$O$190*$H$190</f>
        <v>0</v>
      </c>
      <c r="Q190" s="154">
        <v>0</v>
      </c>
      <c r="R190" s="154">
        <f>$Q$190*$H$190</f>
        <v>0</v>
      </c>
      <c r="S190" s="154">
        <v>0</v>
      </c>
      <c r="T190" s="155">
        <f>$S$190*$H$190</f>
        <v>0</v>
      </c>
      <c r="AR190" s="89" t="s">
        <v>158</v>
      </c>
      <c r="AT190" s="89" t="s">
        <v>154</v>
      </c>
      <c r="AU190" s="89" t="s">
        <v>80</v>
      </c>
      <c r="AY190" s="6" t="s">
        <v>149</v>
      </c>
      <c r="BE190" s="156">
        <f>IF($N$190="základní",$J$190,0)</f>
        <v>0</v>
      </c>
      <c r="BF190" s="156">
        <f>IF($N$190="snížená",$J$190,0)</f>
        <v>0</v>
      </c>
      <c r="BG190" s="156">
        <f>IF($N$190="zákl. přenesená",$J$190,0)</f>
        <v>0</v>
      </c>
      <c r="BH190" s="156">
        <f>IF($N$190="sníž. přenesená",$J$190,0)</f>
        <v>0</v>
      </c>
      <c r="BI190" s="156">
        <f>IF($N$190="nulová",$J$190,0)</f>
        <v>0</v>
      </c>
      <c r="BJ190" s="89" t="s">
        <v>21</v>
      </c>
      <c r="BK190" s="156">
        <f>ROUND($I$190*$H$190,2)</f>
        <v>0</v>
      </c>
      <c r="BL190" s="89" t="s">
        <v>158</v>
      </c>
      <c r="BM190" s="89" t="s">
        <v>304</v>
      </c>
    </row>
    <row r="191" spans="2:65" s="6" customFormat="1" ht="16.5" customHeight="1" x14ac:dyDescent="0.3">
      <c r="B191" s="23"/>
      <c r="C191" s="24"/>
      <c r="D191" s="157" t="s">
        <v>159</v>
      </c>
      <c r="E191" s="24"/>
      <c r="F191" s="158" t="s">
        <v>1668</v>
      </c>
      <c r="G191" s="24"/>
      <c r="H191" s="24"/>
      <c r="J191" s="24"/>
      <c r="K191" s="24"/>
      <c r="L191" s="43"/>
      <c r="M191" s="56"/>
      <c r="N191" s="24"/>
      <c r="O191" s="24"/>
      <c r="P191" s="24"/>
      <c r="Q191" s="24"/>
      <c r="R191" s="24"/>
      <c r="S191" s="24"/>
      <c r="T191" s="57"/>
      <c r="AT191" s="6" t="s">
        <v>159</v>
      </c>
      <c r="AU191" s="6" t="s">
        <v>80</v>
      </c>
    </row>
    <row r="192" spans="2:65" s="6" customFormat="1" ht="15.75" customHeight="1" x14ac:dyDescent="0.3">
      <c r="B192" s="23"/>
      <c r="C192" s="145" t="s">
        <v>162</v>
      </c>
      <c r="D192" s="145" t="s">
        <v>154</v>
      </c>
      <c r="E192" s="146" t="s">
        <v>1671</v>
      </c>
      <c r="F192" s="147" t="s">
        <v>1672</v>
      </c>
      <c r="G192" s="148" t="s">
        <v>157</v>
      </c>
      <c r="H192" s="149">
        <v>1</v>
      </c>
      <c r="I192" s="150"/>
      <c r="J192" s="151">
        <f>ROUND($I$192*$H$192,2)</f>
        <v>0</v>
      </c>
      <c r="K192" s="147"/>
      <c r="L192" s="43"/>
      <c r="M192" s="152"/>
      <c r="N192" s="153" t="s">
        <v>43</v>
      </c>
      <c r="O192" s="24"/>
      <c r="P192" s="154">
        <f>$O$192*$H$192</f>
        <v>0</v>
      </c>
      <c r="Q192" s="154">
        <v>0</v>
      </c>
      <c r="R192" s="154">
        <f>$Q$192*$H$192</f>
        <v>0</v>
      </c>
      <c r="S192" s="154">
        <v>0</v>
      </c>
      <c r="T192" s="155">
        <f>$S$192*$H$192</f>
        <v>0</v>
      </c>
      <c r="AR192" s="89" t="s">
        <v>158</v>
      </c>
      <c r="AT192" s="89" t="s">
        <v>154</v>
      </c>
      <c r="AU192" s="89" t="s">
        <v>80</v>
      </c>
      <c r="AY192" s="6" t="s">
        <v>149</v>
      </c>
      <c r="BE192" s="156">
        <f>IF($N$192="základní",$J$192,0)</f>
        <v>0</v>
      </c>
      <c r="BF192" s="156">
        <f>IF($N$192="snížená",$J$192,0)</f>
        <v>0</v>
      </c>
      <c r="BG192" s="156">
        <f>IF($N$192="zákl. přenesená",$J$192,0)</f>
        <v>0</v>
      </c>
      <c r="BH192" s="156">
        <f>IF($N$192="sníž. přenesená",$J$192,0)</f>
        <v>0</v>
      </c>
      <c r="BI192" s="156">
        <f>IF($N$192="nulová",$J$192,0)</f>
        <v>0</v>
      </c>
      <c r="BJ192" s="89" t="s">
        <v>21</v>
      </c>
      <c r="BK192" s="156">
        <f>ROUND($I$192*$H$192,2)</f>
        <v>0</v>
      </c>
      <c r="BL192" s="89" t="s">
        <v>158</v>
      </c>
      <c r="BM192" s="89" t="s">
        <v>307</v>
      </c>
    </row>
    <row r="193" spans="2:65" s="6" customFormat="1" ht="16.5" customHeight="1" x14ac:dyDescent="0.3">
      <c r="B193" s="23"/>
      <c r="C193" s="24"/>
      <c r="D193" s="157" t="s">
        <v>159</v>
      </c>
      <c r="E193" s="24"/>
      <c r="F193" s="158" t="s">
        <v>1672</v>
      </c>
      <c r="G193" s="24"/>
      <c r="H193" s="24"/>
      <c r="J193" s="24"/>
      <c r="K193" s="24"/>
      <c r="L193" s="43"/>
      <c r="M193" s="56"/>
      <c r="N193" s="24"/>
      <c r="O193" s="24"/>
      <c r="P193" s="24"/>
      <c r="Q193" s="24"/>
      <c r="R193" s="24"/>
      <c r="S193" s="24"/>
      <c r="T193" s="57"/>
      <c r="AT193" s="6" t="s">
        <v>159</v>
      </c>
      <c r="AU193" s="6" t="s">
        <v>80</v>
      </c>
    </row>
    <row r="194" spans="2:65" s="6" customFormat="1" ht="15.75" customHeight="1" x14ac:dyDescent="0.3">
      <c r="B194" s="23"/>
      <c r="C194" s="145" t="s">
        <v>158</v>
      </c>
      <c r="D194" s="145" t="s">
        <v>154</v>
      </c>
      <c r="E194" s="146" t="s">
        <v>1300</v>
      </c>
      <c r="F194" s="147" t="s">
        <v>1301</v>
      </c>
      <c r="G194" s="148" t="s">
        <v>649</v>
      </c>
      <c r="H194" s="149">
        <v>0.37</v>
      </c>
      <c r="I194" s="150"/>
      <c r="J194" s="151">
        <f>ROUND($I$194*$H$194,2)</f>
        <v>0</v>
      </c>
      <c r="K194" s="147"/>
      <c r="L194" s="43"/>
      <c r="M194" s="152"/>
      <c r="N194" s="153" t="s">
        <v>43</v>
      </c>
      <c r="O194" s="24"/>
      <c r="P194" s="154">
        <f>$O$194*$H$194</f>
        <v>0</v>
      </c>
      <c r="Q194" s="154">
        <v>0</v>
      </c>
      <c r="R194" s="154">
        <f>$Q$194*$H$194</f>
        <v>0</v>
      </c>
      <c r="S194" s="154">
        <v>0</v>
      </c>
      <c r="T194" s="155">
        <f>$S$194*$H$194</f>
        <v>0</v>
      </c>
      <c r="AR194" s="89" t="s">
        <v>158</v>
      </c>
      <c r="AT194" s="89" t="s">
        <v>154</v>
      </c>
      <c r="AU194" s="89" t="s">
        <v>80</v>
      </c>
      <c r="AY194" s="6" t="s">
        <v>149</v>
      </c>
      <c r="BE194" s="156">
        <f>IF($N$194="základní",$J$194,0)</f>
        <v>0</v>
      </c>
      <c r="BF194" s="156">
        <f>IF($N$194="snížená",$J$194,0)</f>
        <v>0</v>
      </c>
      <c r="BG194" s="156">
        <f>IF($N$194="zákl. přenesená",$J$194,0)</f>
        <v>0</v>
      </c>
      <c r="BH194" s="156">
        <f>IF($N$194="sníž. přenesená",$J$194,0)</f>
        <v>0</v>
      </c>
      <c r="BI194" s="156">
        <f>IF($N$194="nulová",$J$194,0)</f>
        <v>0</v>
      </c>
      <c r="BJ194" s="89" t="s">
        <v>21</v>
      </c>
      <c r="BK194" s="156">
        <f>ROUND($I$194*$H$194,2)</f>
        <v>0</v>
      </c>
      <c r="BL194" s="89" t="s">
        <v>158</v>
      </c>
      <c r="BM194" s="89" t="s">
        <v>310</v>
      </c>
    </row>
    <row r="195" spans="2:65" s="6" customFormat="1" ht="16.5" customHeight="1" x14ac:dyDescent="0.3">
      <c r="B195" s="23"/>
      <c r="C195" s="24"/>
      <c r="D195" s="157" t="s">
        <v>159</v>
      </c>
      <c r="E195" s="24"/>
      <c r="F195" s="158" t="s">
        <v>1301</v>
      </c>
      <c r="G195" s="24"/>
      <c r="H195" s="24"/>
      <c r="J195" s="24"/>
      <c r="K195" s="24"/>
      <c r="L195" s="43"/>
      <c r="M195" s="56"/>
      <c r="N195" s="24"/>
      <c r="O195" s="24"/>
      <c r="P195" s="24"/>
      <c r="Q195" s="24"/>
      <c r="R195" s="24"/>
      <c r="S195" s="24"/>
      <c r="T195" s="57"/>
      <c r="AT195" s="6" t="s">
        <v>159</v>
      </c>
      <c r="AU195" s="6" t="s">
        <v>80</v>
      </c>
    </row>
    <row r="196" spans="2:65" s="6" customFormat="1" ht="15.75" customHeight="1" x14ac:dyDescent="0.3">
      <c r="B196" s="23"/>
      <c r="C196" s="145" t="s">
        <v>168</v>
      </c>
      <c r="D196" s="145" t="s">
        <v>154</v>
      </c>
      <c r="E196" s="146" t="s">
        <v>1673</v>
      </c>
      <c r="F196" s="147" t="s">
        <v>1674</v>
      </c>
      <c r="G196" s="148" t="s">
        <v>157</v>
      </c>
      <c r="H196" s="149">
        <v>2</v>
      </c>
      <c r="I196" s="150"/>
      <c r="J196" s="151">
        <f>ROUND($I$196*$H$196,2)</f>
        <v>0</v>
      </c>
      <c r="K196" s="147"/>
      <c r="L196" s="43"/>
      <c r="M196" s="152"/>
      <c r="N196" s="153" t="s">
        <v>43</v>
      </c>
      <c r="O196" s="24"/>
      <c r="P196" s="154">
        <f>$O$196*$H$196</f>
        <v>0</v>
      </c>
      <c r="Q196" s="154">
        <v>0</v>
      </c>
      <c r="R196" s="154">
        <f>$Q$196*$H$196</f>
        <v>0</v>
      </c>
      <c r="S196" s="154">
        <v>0</v>
      </c>
      <c r="T196" s="155">
        <f>$S$196*$H$196</f>
        <v>0</v>
      </c>
      <c r="AR196" s="89" t="s">
        <v>158</v>
      </c>
      <c r="AT196" s="89" t="s">
        <v>154</v>
      </c>
      <c r="AU196" s="89" t="s">
        <v>80</v>
      </c>
      <c r="AY196" s="6" t="s">
        <v>149</v>
      </c>
      <c r="BE196" s="156">
        <f>IF($N$196="základní",$J$196,0)</f>
        <v>0</v>
      </c>
      <c r="BF196" s="156">
        <f>IF($N$196="snížená",$J$196,0)</f>
        <v>0</v>
      </c>
      <c r="BG196" s="156">
        <f>IF($N$196="zákl. přenesená",$J$196,0)</f>
        <v>0</v>
      </c>
      <c r="BH196" s="156">
        <f>IF($N$196="sníž. přenesená",$J$196,0)</f>
        <v>0</v>
      </c>
      <c r="BI196" s="156">
        <f>IF($N$196="nulová",$J$196,0)</f>
        <v>0</v>
      </c>
      <c r="BJ196" s="89" t="s">
        <v>21</v>
      </c>
      <c r="BK196" s="156">
        <f>ROUND($I$196*$H$196,2)</f>
        <v>0</v>
      </c>
      <c r="BL196" s="89" t="s">
        <v>158</v>
      </c>
      <c r="BM196" s="89" t="s">
        <v>315</v>
      </c>
    </row>
    <row r="197" spans="2:65" s="6" customFormat="1" ht="16.5" customHeight="1" x14ac:dyDescent="0.3">
      <c r="B197" s="23"/>
      <c r="C197" s="24"/>
      <c r="D197" s="157" t="s">
        <v>159</v>
      </c>
      <c r="E197" s="24"/>
      <c r="F197" s="158" t="s">
        <v>1674</v>
      </c>
      <c r="G197" s="24"/>
      <c r="H197" s="24"/>
      <c r="J197" s="24"/>
      <c r="K197" s="24"/>
      <c r="L197" s="43"/>
      <c r="M197" s="56"/>
      <c r="N197" s="24"/>
      <c r="O197" s="24"/>
      <c r="P197" s="24"/>
      <c r="Q197" s="24"/>
      <c r="R197" s="24"/>
      <c r="S197" s="24"/>
      <c r="T197" s="57"/>
      <c r="AT197" s="6" t="s">
        <v>159</v>
      </c>
      <c r="AU197" s="6" t="s">
        <v>80</v>
      </c>
    </row>
    <row r="198" spans="2:65" s="6" customFormat="1" ht="15.75" customHeight="1" x14ac:dyDescent="0.3">
      <c r="B198" s="23"/>
      <c r="C198" s="145" t="s">
        <v>171</v>
      </c>
      <c r="D198" s="145" t="s">
        <v>154</v>
      </c>
      <c r="E198" s="146" t="s">
        <v>1675</v>
      </c>
      <c r="F198" s="147" t="s">
        <v>1676</v>
      </c>
      <c r="G198" s="148" t="s">
        <v>157</v>
      </c>
      <c r="H198" s="149">
        <v>6</v>
      </c>
      <c r="I198" s="150"/>
      <c r="J198" s="151">
        <f>ROUND($I$198*$H$198,2)</f>
        <v>0</v>
      </c>
      <c r="K198" s="147"/>
      <c r="L198" s="43"/>
      <c r="M198" s="152"/>
      <c r="N198" s="153" t="s">
        <v>43</v>
      </c>
      <c r="O198" s="24"/>
      <c r="P198" s="154">
        <f>$O$198*$H$198</f>
        <v>0</v>
      </c>
      <c r="Q198" s="154">
        <v>0</v>
      </c>
      <c r="R198" s="154">
        <f>$Q$198*$H$198</f>
        <v>0</v>
      </c>
      <c r="S198" s="154">
        <v>0</v>
      </c>
      <c r="T198" s="155">
        <f>$S$198*$H$198</f>
        <v>0</v>
      </c>
      <c r="AR198" s="89" t="s">
        <v>158</v>
      </c>
      <c r="AT198" s="89" t="s">
        <v>154</v>
      </c>
      <c r="AU198" s="89" t="s">
        <v>80</v>
      </c>
      <c r="AY198" s="6" t="s">
        <v>149</v>
      </c>
      <c r="BE198" s="156">
        <f>IF($N$198="základní",$J$198,0)</f>
        <v>0</v>
      </c>
      <c r="BF198" s="156">
        <f>IF($N$198="snížená",$J$198,0)</f>
        <v>0</v>
      </c>
      <c r="BG198" s="156">
        <f>IF($N$198="zákl. přenesená",$J$198,0)</f>
        <v>0</v>
      </c>
      <c r="BH198" s="156">
        <f>IF($N$198="sníž. přenesená",$J$198,0)</f>
        <v>0</v>
      </c>
      <c r="BI198" s="156">
        <f>IF($N$198="nulová",$J$198,0)</f>
        <v>0</v>
      </c>
      <c r="BJ198" s="89" t="s">
        <v>21</v>
      </c>
      <c r="BK198" s="156">
        <f>ROUND($I$198*$H$198,2)</f>
        <v>0</v>
      </c>
      <c r="BL198" s="89" t="s">
        <v>158</v>
      </c>
      <c r="BM198" s="89" t="s">
        <v>319</v>
      </c>
    </row>
    <row r="199" spans="2:65" s="6" customFormat="1" ht="16.5" customHeight="1" x14ac:dyDescent="0.3">
      <c r="B199" s="23"/>
      <c r="C199" s="24"/>
      <c r="D199" s="157" t="s">
        <v>159</v>
      </c>
      <c r="E199" s="24"/>
      <c r="F199" s="158" t="s">
        <v>1676</v>
      </c>
      <c r="G199" s="24"/>
      <c r="H199" s="24"/>
      <c r="J199" s="24"/>
      <c r="K199" s="24"/>
      <c r="L199" s="43"/>
      <c r="M199" s="56"/>
      <c r="N199" s="24"/>
      <c r="O199" s="24"/>
      <c r="P199" s="24"/>
      <c r="Q199" s="24"/>
      <c r="R199" s="24"/>
      <c r="S199" s="24"/>
      <c r="T199" s="57"/>
      <c r="AT199" s="6" t="s">
        <v>159</v>
      </c>
      <c r="AU199" s="6" t="s">
        <v>80</v>
      </c>
    </row>
    <row r="200" spans="2:65" s="6" customFormat="1" ht="15.75" customHeight="1" x14ac:dyDescent="0.3">
      <c r="B200" s="23"/>
      <c r="C200" s="145" t="s">
        <v>174</v>
      </c>
      <c r="D200" s="145" t="s">
        <v>154</v>
      </c>
      <c r="E200" s="146" t="s">
        <v>1979</v>
      </c>
      <c r="F200" s="147" t="s">
        <v>1980</v>
      </c>
      <c r="G200" s="148" t="s">
        <v>157</v>
      </c>
      <c r="H200" s="149">
        <v>4</v>
      </c>
      <c r="I200" s="150"/>
      <c r="J200" s="151">
        <f>ROUND($I$200*$H$200,2)</f>
        <v>0</v>
      </c>
      <c r="K200" s="147"/>
      <c r="L200" s="43"/>
      <c r="M200" s="152"/>
      <c r="N200" s="153" t="s">
        <v>43</v>
      </c>
      <c r="O200" s="24"/>
      <c r="P200" s="154">
        <f>$O$200*$H$200</f>
        <v>0</v>
      </c>
      <c r="Q200" s="154">
        <v>0</v>
      </c>
      <c r="R200" s="154">
        <f>$Q$200*$H$200</f>
        <v>0</v>
      </c>
      <c r="S200" s="154">
        <v>0</v>
      </c>
      <c r="T200" s="155">
        <f>$S$200*$H$200</f>
        <v>0</v>
      </c>
      <c r="AR200" s="89" t="s">
        <v>158</v>
      </c>
      <c r="AT200" s="89" t="s">
        <v>154</v>
      </c>
      <c r="AU200" s="89" t="s">
        <v>80</v>
      </c>
      <c r="AY200" s="6" t="s">
        <v>149</v>
      </c>
      <c r="BE200" s="156">
        <f>IF($N$200="základní",$J$200,0)</f>
        <v>0</v>
      </c>
      <c r="BF200" s="156">
        <f>IF($N$200="snížená",$J$200,0)</f>
        <v>0</v>
      </c>
      <c r="BG200" s="156">
        <f>IF($N$200="zákl. přenesená",$J$200,0)</f>
        <v>0</v>
      </c>
      <c r="BH200" s="156">
        <f>IF($N$200="sníž. přenesená",$J$200,0)</f>
        <v>0</v>
      </c>
      <c r="BI200" s="156">
        <f>IF($N$200="nulová",$J$200,0)</f>
        <v>0</v>
      </c>
      <c r="BJ200" s="89" t="s">
        <v>21</v>
      </c>
      <c r="BK200" s="156">
        <f>ROUND($I$200*$H$200,2)</f>
        <v>0</v>
      </c>
      <c r="BL200" s="89" t="s">
        <v>158</v>
      </c>
      <c r="BM200" s="89" t="s">
        <v>323</v>
      </c>
    </row>
    <row r="201" spans="2:65" s="6" customFormat="1" ht="16.5" customHeight="1" x14ac:dyDescent="0.3">
      <c r="B201" s="23"/>
      <c r="C201" s="24"/>
      <c r="D201" s="157" t="s">
        <v>159</v>
      </c>
      <c r="E201" s="24"/>
      <c r="F201" s="158" t="s">
        <v>1980</v>
      </c>
      <c r="G201" s="24"/>
      <c r="H201" s="24"/>
      <c r="J201" s="24"/>
      <c r="K201" s="24"/>
      <c r="L201" s="43"/>
      <c r="M201" s="56"/>
      <c r="N201" s="24"/>
      <c r="O201" s="24"/>
      <c r="P201" s="24"/>
      <c r="Q201" s="24"/>
      <c r="R201" s="24"/>
      <c r="S201" s="24"/>
      <c r="T201" s="57"/>
      <c r="AT201" s="6" t="s">
        <v>159</v>
      </c>
      <c r="AU201" s="6" t="s">
        <v>80</v>
      </c>
    </row>
    <row r="202" spans="2:65" s="6" customFormat="1" ht="15.75" customHeight="1" x14ac:dyDescent="0.3">
      <c r="B202" s="23"/>
      <c r="C202" s="145" t="s">
        <v>177</v>
      </c>
      <c r="D202" s="145" t="s">
        <v>154</v>
      </c>
      <c r="E202" s="146" t="s">
        <v>1981</v>
      </c>
      <c r="F202" s="147" t="s">
        <v>1982</v>
      </c>
      <c r="G202" s="148" t="s">
        <v>157</v>
      </c>
      <c r="H202" s="149">
        <v>8</v>
      </c>
      <c r="I202" s="150"/>
      <c r="J202" s="151">
        <f>ROUND($I$202*$H$202,2)</f>
        <v>0</v>
      </c>
      <c r="K202" s="147"/>
      <c r="L202" s="43"/>
      <c r="M202" s="152"/>
      <c r="N202" s="153" t="s">
        <v>43</v>
      </c>
      <c r="O202" s="24"/>
      <c r="P202" s="154">
        <f>$O$202*$H$202</f>
        <v>0</v>
      </c>
      <c r="Q202" s="154">
        <v>0</v>
      </c>
      <c r="R202" s="154">
        <f>$Q$202*$H$202</f>
        <v>0</v>
      </c>
      <c r="S202" s="154">
        <v>0</v>
      </c>
      <c r="T202" s="155">
        <f>$S$202*$H$202</f>
        <v>0</v>
      </c>
      <c r="AR202" s="89" t="s">
        <v>158</v>
      </c>
      <c r="AT202" s="89" t="s">
        <v>154</v>
      </c>
      <c r="AU202" s="89" t="s">
        <v>80</v>
      </c>
      <c r="AY202" s="6" t="s">
        <v>149</v>
      </c>
      <c r="BE202" s="156">
        <f>IF($N$202="základní",$J$202,0)</f>
        <v>0</v>
      </c>
      <c r="BF202" s="156">
        <f>IF($N$202="snížená",$J$202,0)</f>
        <v>0</v>
      </c>
      <c r="BG202" s="156">
        <f>IF($N$202="zákl. přenesená",$J$202,0)</f>
        <v>0</v>
      </c>
      <c r="BH202" s="156">
        <f>IF($N$202="sníž. přenesená",$J$202,0)</f>
        <v>0</v>
      </c>
      <c r="BI202" s="156">
        <f>IF($N$202="nulová",$J$202,0)</f>
        <v>0</v>
      </c>
      <c r="BJ202" s="89" t="s">
        <v>21</v>
      </c>
      <c r="BK202" s="156">
        <f>ROUND($I$202*$H$202,2)</f>
        <v>0</v>
      </c>
      <c r="BL202" s="89" t="s">
        <v>158</v>
      </c>
      <c r="BM202" s="89" t="s">
        <v>326</v>
      </c>
    </row>
    <row r="203" spans="2:65" s="6" customFormat="1" ht="16.5" customHeight="1" x14ac:dyDescent="0.3">
      <c r="B203" s="23"/>
      <c r="C203" s="24"/>
      <c r="D203" s="157" t="s">
        <v>159</v>
      </c>
      <c r="E203" s="24"/>
      <c r="F203" s="158" t="s">
        <v>1982</v>
      </c>
      <c r="G203" s="24"/>
      <c r="H203" s="24"/>
      <c r="J203" s="24"/>
      <c r="K203" s="24"/>
      <c r="L203" s="43"/>
      <c r="M203" s="56"/>
      <c r="N203" s="24"/>
      <c r="O203" s="24"/>
      <c r="P203" s="24"/>
      <c r="Q203" s="24"/>
      <c r="R203" s="24"/>
      <c r="S203" s="24"/>
      <c r="T203" s="57"/>
      <c r="AT203" s="6" t="s">
        <v>159</v>
      </c>
      <c r="AU203" s="6" t="s">
        <v>80</v>
      </c>
    </row>
    <row r="204" spans="2:65" s="6" customFormat="1" ht="15.75" customHeight="1" x14ac:dyDescent="0.3">
      <c r="B204" s="23"/>
      <c r="C204" s="145" t="s">
        <v>180</v>
      </c>
      <c r="D204" s="145" t="s">
        <v>154</v>
      </c>
      <c r="E204" s="146" t="s">
        <v>1683</v>
      </c>
      <c r="F204" s="147" t="s">
        <v>1684</v>
      </c>
      <c r="G204" s="148" t="s">
        <v>157</v>
      </c>
      <c r="H204" s="149">
        <v>2</v>
      </c>
      <c r="I204" s="150"/>
      <c r="J204" s="151">
        <f>ROUND($I$204*$H$204,2)</f>
        <v>0</v>
      </c>
      <c r="K204" s="147"/>
      <c r="L204" s="43"/>
      <c r="M204" s="152"/>
      <c r="N204" s="153" t="s">
        <v>43</v>
      </c>
      <c r="O204" s="24"/>
      <c r="P204" s="154">
        <f>$O$204*$H$204</f>
        <v>0</v>
      </c>
      <c r="Q204" s="154">
        <v>0</v>
      </c>
      <c r="R204" s="154">
        <f>$Q$204*$H$204</f>
        <v>0</v>
      </c>
      <c r="S204" s="154">
        <v>0</v>
      </c>
      <c r="T204" s="155">
        <f>$S$204*$H$204</f>
        <v>0</v>
      </c>
      <c r="AR204" s="89" t="s">
        <v>158</v>
      </c>
      <c r="AT204" s="89" t="s">
        <v>154</v>
      </c>
      <c r="AU204" s="89" t="s">
        <v>80</v>
      </c>
      <c r="AY204" s="6" t="s">
        <v>149</v>
      </c>
      <c r="BE204" s="156">
        <f>IF($N$204="základní",$J$204,0)</f>
        <v>0</v>
      </c>
      <c r="BF204" s="156">
        <f>IF($N$204="snížená",$J$204,0)</f>
        <v>0</v>
      </c>
      <c r="BG204" s="156">
        <f>IF($N$204="zákl. přenesená",$J$204,0)</f>
        <v>0</v>
      </c>
      <c r="BH204" s="156">
        <f>IF($N$204="sníž. přenesená",$J$204,0)</f>
        <v>0</v>
      </c>
      <c r="BI204" s="156">
        <f>IF($N$204="nulová",$J$204,0)</f>
        <v>0</v>
      </c>
      <c r="BJ204" s="89" t="s">
        <v>21</v>
      </c>
      <c r="BK204" s="156">
        <f>ROUND($I$204*$H$204,2)</f>
        <v>0</v>
      </c>
      <c r="BL204" s="89" t="s">
        <v>158</v>
      </c>
      <c r="BM204" s="89" t="s">
        <v>330</v>
      </c>
    </row>
    <row r="205" spans="2:65" s="6" customFormat="1" ht="16.5" customHeight="1" x14ac:dyDescent="0.3">
      <c r="B205" s="23"/>
      <c r="C205" s="24"/>
      <c r="D205" s="157" t="s">
        <v>159</v>
      </c>
      <c r="E205" s="24"/>
      <c r="F205" s="158" t="s">
        <v>1684</v>
      </c>
      <c r="G205" s="24"/>
      <c r="H205" s="24"/>
      <c r="J205" s="24"/>
      <c r="K205" s="24"/>
      <c r="L205" s="43"/>
      <c r="M205" s="56"/>
      <c r="N205" s="24"/>
      <c r="O205" s="24"/>
      <c r="P205" s="24"/>
      <c r="Q205" s="24"/>
      <c r="R205" s="24"/>
      <c r="S205" s="24"/>
      <c r="T205" s="57"/>
      <c r="AT205" s="6" t="s">
        <v>159</v>
      </c>
      <c r="AU205" s="6" t="s">
        <v>80</v>
      </c>
    </row>
    <row r="206" spans="2:65" s="6" customFormat="1" ht="15.75" customHeight="1" x14ac:dyDescent="0.3">
      <c r="B206" s="23"/>
      <c r="C206" s="145" t="s">
        <v>26</v>
      </c>
      <c r="D206" s="145" t="s">
        <v>154</v>
      </c>
      <c r="E206" s="146" t="s">
        <v>1310</v>
      </c>
      <c r="F206" s="147" t="s">
        <v>1311</v>
      </c>
      <c r="G206" s="148" t="s">
        <v>157</v>
      </c>
      <c r="H206" s="149">
        <v>1</v>
      </c>
      <c r="I206" s="150"/>
      <c r="J206" s="151">
        <f>ROUND($I$206*$H$206,2)</f>
        <v>0</v>
      </c>
      <c r="K206" s="147"/>
      <c r="L206" s="43"/>
      <c r="M206" s="152"/>
      <c r="N206" s="153" t="s">
        <v>43</v>
      </c>
      <c r="O206" s="24"/>
      <c r="P206" s="154">
        <f>$O$206*$H$206</f>
        <v>0</v>
      </c>
      <c r="Q206" s="154">
        <v>0</v>
      </c>
      <c r="R206" s="154">
        <f>$Q$206*$H$206</f>
        <v>0</v>
      </c>
      <c r="S206" s="154">
        <v>0</v>
      </c>
      <c r="T206" s="155">
        <f>$S$206*$H$206</f>
        <v>0</v>
      </c>
      <c r="AR206" s="89" t="s">
        <v>158</v>
      </c>
      <c r="AT206" s="89" t="s">
        <v>154</v>
      </c>
      <c r="AU206" s="89" t="s">
        <v>80</v>
      </c>
      <c r="AY206" s="6" t="s">
        <v>149</v>
      </c>
      <c r="BE206" s="156">
        <f>IF($N$206="základní",$J$206,0)</f>
        <v>0</v>
      </c>
      <c r="BF206" s="156">
        <f>IF($N$206="snížená",$J$206,0)</f>
        <v>0</v>
      </c>
      <c r="BG206" s="156">
        <f>IF($N$206="zákl. přenesená",$J$206,0)</f>
        <v>0</v>
      </c>
      <c r="BH206" s="156">
        <f>IF($N$206="sníž. přenesená",$J$206,0)</f>
        <v>0</v>
      </c>
      <c r="BI206" s="156">
        <f>IF($N$206="nulová",$J$206,0)</f>
        <v>0</v>
      </c>
      <c r="BJ206" s="89" t="s">
        <v>21</v>
      </c>
      <c r="BK206" s="156">
        <f>ROUND($I$206*$H$206,2)</f>
        <v>0</v>
      </c>
      <c r="BL206" s="89" t="s">
        <v>158</v>
      </c>
      <c r="BM206" s="89" t="s">
        <v>335</v>
      </c>
    </row>
    <row r="207" spans="2:65" s="6" customFormat="1" ht="16.5" customHeight="1" x14ac:dyDescent="0.3">
      <c r="B207" s="23"/>
      <c r="C207" s="24"/>
      <c r="D207" s="157" t="s">
        <v>159</v>
      </c>
      <c r="E207" s="24"/>
      <c r="F207" s="158" t="s">
        <v>1311</v>
      </c>
      <c r="G207" s="24"/>
      <c r="H207" s="24"/>
      <c r="J207" s="24"/>
      <c r="K207" s="24"/>
      <c r="L207" s="43"/>
      <c r="M207" s="56"/>
      <c r="N207" s="24"/>
      <c r="O207" s="24"/>
      <c r="P207" s="24"/>
      <c r="Q207" s="24"/>
      <c r="R207" s="24"/>
      <c r="S207" s="24"/>
      <c r="T207" s="57"/>
      <c r="AT207" s="6" t="s">
        <v>159</v>
      </c>
      <c r="AU207" s="6" t="s">
        <v>80</v>
      </c>
    </row>
    <row r="208" spans="2:65" s="6" customFormat="1" ht="15.75" customHeight="1" x14ac:dyDescent="0.3">
      <c r="B208" s="23"/>
      <c r="C208" s="145" t="s">
        <v>185</v>
      </c>
      <c r="D208" s="145" t="s">
        <v>154</v>
      </c>
      <c r="E208" s="146" t="s">
        <v>1983</v>
      </c>
      <c r="F208" s="147" t="s">
        <v>1984</v>
      </c>
      <c r="G208" s="148" t="s">
        <v>157</v>
      </c>
      <c r="H208" s="149">
        <v>1</v>
      </c>
      <c r="I208" s="150"/>
      <c r="J208" s="151">
        <f>ROUND($I$208*$H$208,2)</f>
        <v>0</v>
      </c>
      <c r="K208" s="147"/>
      <c r="L208" s="43"/>
      <c r="M208" s="152"/>
      <c r="N208" s="153" t="s">
        <v>43</v>
      </c>
      <c r="O208" s="24"/>
      <c r="P208" s="154">
        <f>$O$208*$H$208</f>
        <v>0</v>
      </c>
      <c r="Q208" s="154">
        <v>0</v>
      </c>
      <c r="R208" s="154">
        <f>$Q$208*$H$208</f>
        <v>0</v>
      </c>
      <c r="S208" s="154">
        <v>0</v>
      </c>
      <c r="T208" s="155">
        <f>$S$208*$H$208</f>
        <v>0</v>
      </c>
      <c r="AR208" s="89" t="s">
        <v>158</v>
      </c>
      <c r="AT208" s="89" t="s">
        <v>154</v>
      </c>
      <c r="AU208" s="89" t="s">
        <v>80</v>
      </c>
      <c r="AY208" s="6" t="s">
        <v>149</v>
      </c>
      <c r="BE208" s="156">
        <f>IF($N$208="základní",$J$208,0)</f>
        <v>0</v>
      </c>
      <c r="BF208" s="156">
        <f>IF($N$208="snížená",$J$208,0)</f>
        <v>0</v>
      </c>
      <c r="BG208" s="156">
        <f>IF($N$208="zákl. přenesená",$J$208,0)</f>
        <v>0</v>
      </c>
      <c r="BH208" s="156">
        <f>IF($N$208="sníž. přenesená",$J$208,0)</f>
        <v>0</v>
      </c>
      <c r="BI208" s="156">
        <f>IF($N$208="nulová",$J$208,0)</f>
        <v>0</v>
      </c>
      <c r="BJ208" s="89" t="s">
        <v>21</v>
      </c>
      <c r="BK208" s="156">
        <f>ROUND($I$208*$H$208,2)</f>
        <v>0</v>
      </c>
      <c r="BL208" s="89" t="s">
        <v>158</v>
      </c>
      <c r="BM208" s="89" t="s">
        <v>338</v>
      </c>
    </row>
    <row r="209" spans="2:65" s="6" customFormat="1" ht="16.5" customHeight="1" x14ac:dyDescent="0.3">
      <c r="B209" s="23"/>
      <c r="C209" s="24"/>
      <c r="D209" s="157" t="s">
        <v>159</v>
      </c>
      <c r="E209" s="24"/>
      <c r="F209" s="158" t="s">
        <v>1984</v>
      </c>
      <c r="G209" s="24"/>
      <c r="H209" s="24"/>
      <c r="J209" s="24"/>
      <c r="K209" s="24"/>
      <c r="L209" s="43"/>
      <c r="M209" s="56"/>
      <c r="N209" s="24"/>
      <c r="O209" s="24"/>
      <c r="P209" s="24"/>
      <c r="Q209" s="24"/>
      <c r="R209" s="24"/>
      <c r="S209" s="24"/>
      <c r="T209" s="57"/>
      <c r="AT209" s="6" t="s">
        <v>159</v>
      </c>
      <c r="AU209" s="6" t="s">
        <v>80</v>
      </c>
    </row>
    <row r="210" spans="2:65" s="6" customFormat="1" ht="15.75" customHeight="1" x14ac:dyDescent="0.3">
      <c r="B210" s="23"/>
      <c r="C210" s="145" t="s">
        <v>188</v>
      </c>
      <c r="D210" s="145" t="s">
        <v>154</v>
      </c>
      <c r="E210" s="146" t="s">
        <v>1693</v>
      </c>
      <c r="F210" s="147" t="s">
        <v>1694</v>
      </c>
      <c r="G210" s="148" t="s">
        <v>157</v>
      </c>
      <c r="H210" s="149">
        <v>1</v>
      </c>
      <c r="I210" s="150"/>
      <c r="J210" s="151">
        <f>ROUND($I$210*$H$210,2)</f>
        <v>0</v>
      </c>
      <c r="K210" s="147"/>
      <c r="L210" s="43"/>
      <c r="M210" s="152"/>
      <c r="N210" s="153" t="s">
        <v>43</v>
      </c>
      <c r="O210" s="24"/>
      <c r="P210" s="154">
        <f>$O$210*$H$210</f>
        <v>0</v>
      </c>
      <c r="Q210" s="154">
        <v>0</v>
      </c>
      <c r="R210" s="154">
        <f>$Q$210*$H$210</f>
        <v>0</v>
      </c>
      <c r="S210" s="154">
        <v>0</v>
      </c>
      <c r="T210" s="155">
        <f>$S$210*$H$210</f>
        <v>0</v>
      </c>
      <c r="AR210" s="89" t="s">
        <v>158</v>
      </c>
      <c r="AT210" s="89" t="s">
        <v>154</v>
      </c>
      <c r="AU210" s="89" t="s">
        <v>80</v>
      </c>
      <c r="AY210" s="6" t="s">
        <v>149</v>
      </c>
      <c r="BE210" s="156">
        <f>IF($N$210="základní",$J$210,0)</f>
        <v>0</v>
      </c>
      <c r="BF210" s="156">
        <f>IF($N$210="snížená",$J$210,0)</f>
        <v>0</v>
      </c>
      <c r="BG210" s="156">
        <f>IF($N$210="zákl. přenesená",$J$210,0)</f>
        <v>0</v>
      </c>
      <c r="BH210" s="156">
        <f>IF($N$210="sníž. přenesená",$J$210,0)</f>
        <v>0</v>
      </c>
      <c r="BI210" s="156">
        <f>IF($N$210="nulová",$J$210,0)</f>
        <v>0</v>
      </c>
      <c r="BJ210" s="89" t="s">
        <v>21</v>
      </c>
      <c r="BK210" s="156">
        <f>ROUND($I$210*$H$210,2)</f>
        <v>0</v>
      </c>
      <c r="BL210" s="89" t="s">
        <v>158</v>
      </c>
      <c r="BM210" s="89" t="s">
        <v>341</v>
      </c>
    </row>
    <row r="211" spans="2:65" s="6" customFormat="1" ht="16.5" customHeight="1" x14ac:dyDescent="0.3">
      <c r="B211" s="23"/>
      <c r="C211" s="24"/>
      <c r="D211" s="157" t="s">
        <v>159</v>
      </c>
      <c r="E211" s="24"/>
      <c r="F211" s="158" t="s">
        <v>1694</v>
      </c>
      <c r="G211" s="24"/>
      <c r="H211" s="24"/>
      <c r="J211" s="24"/>
      <c r="K211" s="24"/>
      <c r="L211" s="43"/>
      <c r="M211" s="56"/>
      <c r="N211" s="24"/>
      <c r="O211" s="24"/>
      <c r="P211" s="24"/>
      <c r="Q211" s="24"/>
      <c r="R211" s="24"/>
      <c r="S211" s="24"/>
      <c r="T211" s="57"/>
      <c r="AT211" s="6" t="s">
        <v>159</v>
      </c>
      <c r="AU211" s="6" t="s">
        <v>80</v>
      </c>
    </row>
    <row r="212" spans="2:65" s="6" customFormat="1" ht="27" customHeight="1" x14ac:dyDescent="0.3">
      <c r="B212" s="23"/>
      <c r="C212" s="145" t="s">
        <v>191</v>
      </c>
      <c r="D212" s="145" t="s">
        <v>154</v>
      </c>
      <c r="E212" s="146" t="s">
        <v>1695</v>
      </c>
      <c r="F212" s="147" t="s">
        <v>1696</v>
      </c>
      <c r="G212" s="148" t="s">
        <v>157</v>
      </c>
      <c r="H212" s="149">
        <v>1</v>
      </c>
      <c r="I212" s="150"/>
      <c r="J212" s="151">
        <f>ROUND($I$212*$H$212,2)</f>
        <v>0</v>
      </c>
      <c r="K212" s="147"/>
      <c r="L212" s="43"/>
      <c r="M212" s="152"/>
      <c r="N212" s="153" t="s">
        <v>43</v>
      </c>
      <c r="O212" s="24"/>
      <c r="P212" s="154">
        <f>$O$212*$H$212</f>
        <v>0</v>
      </c>
      <c r="Q212" s="154">
        <v>0</v>
      </c>
      <c r="R212" s="154">
        <f>$Q$212*$H$212</f>
        <v>0</v>
      </c>
      <c r="S212" s="154">
        <v>0</v>
      </c>
      <c r="T212" s="155">
        <f>$S$212*$H$212</f>
        <v>0</v>
      </c>
      <c r="AR212" s="89" t="s">
        <v>158</v>
      </c>
      <c r="AT212" s="89" t="s">
        <v>154</v>
      </c>
      <c r="AU212" s="89" t="s">
        <v>80</v>
      </c>
      <c r="AY212" s="6" t="s">
        <v>149</v>
      </c>
      <c r="BE212" s="156">
        <f>IF($N$212="základní",$J$212,0)</f>
        <v>0</v>
      </c>
      <c r="BF212" s="156">
        <f>IF($N$212="snížená",$J$212,0)</f>
        <v>0</v>
      </c>
      <c r="BG212" s="156">
        <f>IF($N$212="zákl. přenesená",$J$212,0)</f>
        <v>0</v>
      </c>
      <c r="BH212" s="156">
        <f>IF($N$212="sníž. přenesená",$J$212,0)</f>
        <v>0</v>
      </c>
      <c r="BI212" s="156">
        <f>IF($N$212="nulová",$J$212,0)</f>
        <v>0</v>
      </c>
      <c r="BJ212" s="89" t="s">
        <v>21</v>
      </c>
      <c r="BK212" s="156">
        <f>ROUND($I$212*$H$212,2)</f>
        <v>0</v>
      </c>
      <c r="BL212" s="89" t="s">
        <v>158</v>
      </c>
      <c r="BM212" s="89" t="s">
        <v>344</v>
      </c>
    </row>
    <row r="213" spans="2:65" s="6" customFormat="1" ht="16.5" customHeight="1" x14ac:dyDescent="0.3">
      <c r="B213" s="23"/>
      <c r="C213" s="24"/>
      <c r="D213" s="157" t="s">
        <v>159</v>
      </c>
      <c r="E213" s="24"/>
      <c r="F213" s="158" t="s">
        <v>1696</v>
      </c>
      <c r="G213" s="24"/>
      <c r="H213" s="24"/>
      <c r="J213" s="24"/>
      <c r="K213" s="24"/>
      <c r="L213" s="43"/>
      <c r="M213" s="56"/>
      <c r="N213" s="24"/>
      <c r="O213" s="24"/>
      <c r="P213" s="24"/>
      <c r="Q213" s="24"/>
      <c r="R213" s="24"/>
      <c r="S213" s="24"/>
      <c r="T213" s="57"/>
      <c r="AT213" s="6" t="s">
        <v>159</v>
      </c>
      <c r="AU213" s="6" t="s">
        <v>80</v>
      </c>
    </row>
    <row r="214" spans="2:65" s="6" customFormat="1" ht="15.75" customHeight="1" x14ac:dyDescent="0.3">
      <c r="B214" s="23"/>
      <c r="C214" s="145" t="s">
        <v>194</v>
      </c>
      <c r="D214" s="145" t="s">
        <v>154</v>
      </c>
      <c r="E214" s="146" t="s">
        <v>1697</v>
      </c>
      <c r="F214" s="147" t="s">
        <v>1698</v>
      </c>
      <c r="G214" s="148" t="s">
        <v>157</v>
      </c>
      <c r="H214" s="149">
        <v>1</v>
      </c>
      <c r="I214" s="150"/>
      <c r="J214" s="151">
        <f>ROUND($I$214*$H$214,2)</f>
        <v>0</v>
      </c>
      <c r="K214" s="147"/>
      <c r="L214" s="43"/>
      <c r="M214" s="152"/>
      <c r="N214" s="153" t="s">
        <v>43</v>
      </c>
      <c r="O214" s="24"/>
      <c r="P214" s="154">
        <f>$O$214*$H$214</f>
        <v>0</v>
      </c>
      <c r="Q214" s="154">
        <v>0</v>
      </c>
      <c r="R214" s="154">
        <f>$Q$214*$H$214</f>
        <v>0</v>
      </c>
      <c r="S214" s="154">
        <v>0</v>
      </c>
      <c r="T214" s="155">
        <f>$S$214*$H$214</f>
        <v>0</v>
      </c>
      <c r="AR214" s="89" t="s">
        <v>158</v>
      </c>
      <c r="AT214" s="89" t="s">
        <v>154</v>
      </c>
      <c r="AU214" s="89" t="s">
        <v>80</v>
      </c>
      <c r="AY214" s="6" t="s">
        <v>149</v>
      </c>
      <c r="BE214" s="156">
        <f>IF($N$214="základní",$J$214,0)</f>
        <v>0</v>
      </c>
      <c r="BF214" s="156">
        <f>IF($N$214="snížená",$J$214,0)</f>
        <v>0</v>
      </c>
      <c r="BG214" s="156">
        <f>IF($N$214="zákl. přenesená",$J$214,0)</f>
        <v>0</v>
      </c>
      <c r="BH214" s="156">
        <f>IF($N$214="sníž. přenesená",$J$214,0)</f>
        <v>0</v>
      </c>
      <c r="BI214" s="156">
        <f>IF($N$214="nulová",$J$214,0)</f>
        <v>0</v>
      </c>
      <c r="BJ214" s="89" t="s">
        <v>21</v>
      </c>
      <c r="BK214" s="156">
        <f>ROUND($I$214*$H$214,2)</f>
        <v>0</v>
      </c>
      <c r="BL214" s="89" t="s">
        <v>158</v>
      </c>
      <c r="BM214" s="89" t="s">
        <v>347</v>
      </c>
    </row>
    <row r="215" spans="2:65" s="6" customFormat="1" ht="16.5" customHeight="1" x14ac:dyDescent="0.3">
      <c r="B215" s="23"/>
      <c r="C215" s="24"/>
      <c r="D215" s="157" t="s">
        <v>159</v>
      </c>
      <c r="E215" s="24"/>
      <c r="F215" s="158" t="s">
        <v>1698</v>
      </c>
      <c r="G215" s="24"/>
      <c r="H215" s="24"/>
      <c r="J215" s="24"/>
      <c r="K215" s="24"/>
      <c r="L215" s="43"/>
      <c r="M215" s="56"/>
      <c r="N215" s="24"/>
      <c r="O215" s="24"/>
      <c r="P215" s="24"/>
      <c r="Q215" s="24"/>
      <c r="R215" s="24"/>
      <c r="S215" s="24"/>
      <c r="T215" s="57"/>
      <c r="AT215" s="6" t="s">
        <v>159</v>
      </c>
      <c r="AU215" s="6" t="s">
        <v>80</v>
      </c>
    </row>
    <row r="216" spans="2:65" s="6" customFormat="1" ht="15.75" customHeight="1" x14ac:dyDescent="0.3">
      <c r="B216" s="23"/>
      <c r="C216" s="145" t="s">
        <v>8</v>
      </c>
      <c r="D216" s="145" t="s">
        <v>154</v>
      </c>
      <c r="E216" s="146" t="s">
        <v>1699</v>
      </c>
      <c r="F216" s="147" t="s">
        <v>1700</v>
      </c>
      <c r="G216" s="148" t="s">
        <v>157</v>
      </c>
      <c r="H216" s="149">
        <v>1</v>
      </c>
      <c r="I216" s="150"/>
      <c r="J216" s="151">
        <f>ROUND($I$216*$H$216,2)</f>
        <v>0</v>
      </c>
      <c r="K216" s="147"/>
      <c r="L216" s="43"/>
      <c r="M216" s="152"/>
      <c r="N216" s="153" t="s">
        <v>43</v>
      </c>
      <c r="O216" s="24"/>
      <c r="P216" s="154">
        <f>$O$216*$H$216</f>
        <v>0</v>
      </c>
      <c r="Q216" s="154">
        <v>0</v>
      </c>
      <c r="R216" s="154">
        <f>$Q$216*$H$216</f>
        <v>0</v>
      </c>
      <c r="S216" s="154">
        <v>0</v>
      </c>
      <c r="T216" s="155">
        <f>$S$216*$H$216</f>
        <v>0</v>
      </c>
      <c r="AR216" s="89" t="s">
        <v>158</v>
      </c>
      <c r="AT216" s="89" t="s">
        <v>154</v>
      </c>
      <c r="AU216" s="89" t="s">
        <v>80</v>
      </c>
      <c r="AY216" s="6" t="s">
        <v>149</v>
      </c>
      <c r="BE216" s="156">
        <f>IF($N$216="základní",$J$216,0)</f>
        <v>0</v>
      </c>
      <c r="BF216" s="156">
        <f>IF($N$216="snížená",$J$216,0)</f>
        <v>0</v>
      </c>
      <c r="BG216" s="156">
        <f>IF($N$216="zákl. přenesená",$J$216,0)</f>
        <v>0</v>
      </c>
      <c r="BH216" s="156">
        <f>IF($N$216="sníž. přenesená",$J$216,0)</f>
        <v>0</v>
      </c>
      <c r="BI216" s="156">
        <f>IF($N$216="nulová",$J$216,0)</f>
        <v>0</v>
      </c>
      <c r="BJ216" s="89" t="s">
        <v>21</v>
      </c>
      <c r="BK216" s="156">
        <f>ROUND($I$216*$H$216,2)</f>
        <v>0</v>
      </c>
      <c r="BL216" s="89" t="s">
        <v>158</v>
      </c>
      <c r="BM216" s="89" t="s">
        <v>350</v>
      </c>
    </row>
    <row r="217" spans="2:65" s="6" customFormat="1" ht="16.5" customHeight="1" x14ac:dyDescent="0.3">
      <c r="B217" s="23"/>
      <c r="C217" s="24"/>
      <c r="D217" s="157" t="s">
        <v>159</v>
      </c>
      <c r="E217" s="24"/>
      <c r="F217" s="158" t="s">
        <v>1700</v>
      </c>
      <c r="G217" s="24"/>
      <c r="H217" s="24"/>
      <c r="J217" s="24"/>
      <c r="K217" s="24"/>
      <c r="L217" s="43"/>
      <c r="M217" s="56"/>
      <c r="N217" s="24"/>
      <c r="O217" s="24"/>
      <c r="P217" s="24"/>
      <c r="Q217" s="24"/>
      <c r="R217" s="24"/>
      <c r="S217" s="24"/>
      <c r="T217" s="57"/>
      <c r="AT217" s="6" t="s">
        <v>159</v>
      </c>
      <c r="AU217" s="6" t="s">
        <v>80</v>
      </c>
    </row>
    <row r="218" spans="2:65" s="6" customFormat="1" ht="15.75" customHeight="1" x14ac:dyDescent="0.3">
      <c r="B218" s="23"/>
      <c r="C218" s="145" t="s">
        <v>201</v>
      </c>
      <c r="D218" s="145" t="s">
        <v>154</v>
      </c>
      <c r="E218" s="146" t="s">
        <v>1314</v>
      </c>
      <c r="F218" s="147" t="s">
        <v>1315</v>
      </c>
      <c r="G218" s="148" t="s">
        <v>157</v>
      </c>
      <c r="H218" s="149">
        <v>1</v>
      </c>
      <c r="I218" s="150"/>
      <c r="J218" s="151">
        <f>ROUND($I$218*$H$218,2)</f>
        <v>0</v>
      </c>
      <c r="K218" s="147"/>
      <c r="L218" s="43"/>
      <c r="M218" s="152"/>
      <c r="N218" s="153" t="s">
        <v>43</v>
      </c>
      <c r="O218" s="24"/>
      <c r="P218" s="154">
        <f>$O$218*$H$218</f>
        <v>0</v>
      </c>
      <c r="Q218" s="154">
        <v>0</v>
      </c>
      <c r="R218" s="154">
        <f>$Q$218*$H$218</f>
        <v>0</v>
      </c>
      <c r="S218" s="154">
        <v>0</v>
      </c>
      <c r="T218" s="155">
        <f>$S$218*$H$218</f>
        <v>0</v>
      </c>
      <c r="AR218" s="89" t="s">
        <v>158</v>
      </c>
      <c r="AT218" s="89" t="s">
        <v>154</v>
      </c>
      <c r="AU218" s="89" t="s">
        <v>80</v>
      </c>
      <c r="AY218" s="6" t="s">
        <v>149</v>
      </c>
      <c r="BE218" s="156">
        <f>IF($N$218="základní",$J$218,0)</f>
        <v>0</v>
      </c>
      <c r="BF218" s="156">
        <f>IF($N$218="snížená",$J$218,0)</f>
        <v>0</v>
      </c>
      <c r="BG218" s="156">
        <f>IF($N$218="zákl. přenesená",$J$218,0)</f>
        <v>0</v>
      </c>
      <c r="BH218" s="156">
        <f>IF($N$218="sníž. přenesená",$J$218,0)</f>
        <v>0</v>
      </c>
      <c r="BI218" s="156">
        <f>IF($N$218="nulová",$J$218,0)</f>
        <v>0</v>
      </c>
      <c r="BJ218" s="89" t="s">
        <v>21</v>
      </c>
      <c r="BK218" s="156">
        <f>ROUND($I$218*$H$218,2)</f>
        <v>0</v>
      </c>
      <c r="BL218" s="89" t="s">
        <v>158</v>
      </c>
      <c r="BM218" s="89" t="s">
        <v>353</v>
      </c>
    </row>
    <row r="219" spans="2:65" s="6" customFormat="1" ht="16.5" customHeight="1" x14ac:dyDescent="0.3">
      <c r="B219" s="23"/>
      <c r="C219" s="24"/>
      <c r="D219" s="157" t="s">
        <v>159</v>
      </c>
      <c r="E219" s="24"/>
      <c r="F219" s="158" t="s">
        <v>1315</v>
      </c>
      <c r="G219" s="24"/>
      <c r="H219" s="24"/>
      <c r="J219" s="24"/>
      <c r="K219" s="24"/>
      <c r="L219" s="43"/>
      <c r="M219" s="56"/>
      <c r="N219" s="24"/>
      <c r="O219" s="24"/>
      <c r="P219" s="24"/>
      <c r="Q219" s="24"/>
      <c r="R219" s="24"/>
      <c r="S219" s="24"/>
      <c r="T219" s="57"/>
      <c r="AT219" s="6" t="s">
        <v>159</v>
      </c>
      <c r="AU219" s="6" t="s">
        <v>80</v>
      </c>
    </row>
    <row r="220" spans="2:65" s="6" customFormat="1" ht="15.75" customHeight="1" x14ac:dyDescent="0.3">
      <c r="B220" s="23"/>
      <c r="C220" s="145" t="s">
        <v>204</v>
      </c>
      <c r="D220" s="145" t="s">
        <v>154</v>
      </c>
      <c r="E220" s="146" t="s">
        <v>1316</v>
      </c>
      <c r="F220" s="147" t="s">
        <v>1317</v>
      </c>
      <c r="G220" s="148" t="s">
        <v>157</v>
      </c>
      <c r="H220" s="149">
        <v>1</v>
      </c>
      <c r="I220" s="150"/>
      <c r="J220" s="151">
        <f>ROUND($I$220*$H$220,2)</f>
        <v>0</v>
      </c>
      <c r="K220" s="147"/>
      <c r="L220" s="43"/>
      <c r="M220" s="152"/>
      <c r="N220" s="153" t="s">
        <v>43</v>
      </c>
      <c r="O220" s="24"/>
      <c r="P220" s="154">
        <f>$O$220*$H$220</f>
        <v>0</v>
      </c>
      <c r="Q220" s="154">
        <v>0</v>
      </c>
      <c r="R220" s="154">
        <f>$Q$220*$H$220</f>
        <v>0</v>
      </c>
      <c r="S220" s="154">
        <v>0</v>
      </c>
      <c r="T220" s="155">
        <f>$S$220*$H$220</f>
        <v>0</v>
      </c>
      <c r="AR220" s="89" t="s">
        <v>158</v>
      </c>
      <c r="AT220" s="89" t="s">
        <v>154</v>
      </c>
      <c r="AU220" s="89" t="s">
        <v>80</v>
      </c>
      <c r="AY220" s="6" t="s">
        <v>149</v>
      </c>
      <c r="BE220" s="156">
        <f>IF($N$220="základní",$J$220,0)</f>
        <v>0</v>
      </c>
      <c r="BF220" s="156">
        <f>IF($N$220="snížená",$J$220,0)</f>
        <v>0</v>
      </c>
      <c r="BG220" s="156">
        <f>IF($N$220="zákl. přenesená",$J$220,0)</f>
        <v>0</v>
      </c>
      <c r="BH220" s="156">
        <f>IF($N$220="sníž. přenesená",$J$220,0)</f>
        <v>0</v>
      </c>
      <c r="BI220" s="156">
        <f>IF($N$220="nulová",$J$220,0)</f>
        <v>0</v>
      </c>
      <c r="BJ220" s="89" t="s">
        <v>21</v>
      </c>
      <c r="BK220" s="156">
        <f>ROUND($I$220*$H$220,2)</f>
        <v>0</v>
      </c>
      <c r="BL220" s="89" t="s">
        <v>158</v>
      </c>
      <c r="BM220" s="89" t="s">
        <v>356</v>
      </c>
    </row>
    <row r="221" spans="2:65" s="6" customFormat="1" ht="16.5" customHeight="1" x14ac:dyDescent="0.3">
      <c r="B221" s="23"/>
      <c r="C221" s="24"/>
      <c r="D221" s="157" t="s">
        <v>159</v>
      </c>
      <c r="E221" s="24"/>
      <c r="F221" s="158" t="s">
        <v>1317</v>
      </c>
      <c r="G221" s="24"/>
      <c r="H221" s="24"/>
      <c r="J221" s="24"/>
      <c r="K221" s="24"/>
      <c r="L221" s="43"/>
      <c r="M221" s="56"/>
      <c r="N221" s="24"/>
      <c r="O221" s="24"/>
      <c r="P221" s="24"/>
      <c r="Q221" s="24"/>
      <c r="R221" s="24"/>
      <c r="S221" s="24"/>
      <c r="T221" s="57"/>
      <c r="AT221" s="6" t="s">
        <v>159</v>
      </c>
      <c r="AU221" s="6" t="s">
        <v>80</v>
      </c>
    </row>
    <row r="222" spans="2:65" s="6" customFormat="1" ht="15.75" customHeight="1" x14ac:dyDescent="0.3">
      <c r="B222" s="23"/>
      <c r="C222" s="145" t="s">
        <v>207</v>
      </c>
      <c r="D222" s="145" t="s">
        <v>154</v>
      </c>
      <c r="E222" s="146" t="s">
        <v>1985</v>
      </c>
      <c r="F222" s="147" t="s">
        <v>1986</v>
      </c>
      <c r="G222" s="148" t="s">
        <v>157</v>
      </c>
      <c r="H222" s="149">
        <v>1</v>
      </c>
      <c r="I222" s="150"/>
      <c r="J222" s="151">
        <f>ROUND($I$222*$H$222,2)</f>
        <v>0</v>
      </c>
      <c r="K222" s="147"/>
      <c r="L222" s="43"/>
      <c r="M222" s="152"/>
      <c r="N222" s="153" t="s">
        <v>43</v>
      </c>
      <c r="O222" s="24"/>
      <c r="P222" s="154">
        <f>$O$222*$H$222</f>
        <v>0</v>
      </c>
      <c r="Q222" s="154">
        <v>0</v>
      </c>
      <c r="R222" s="154">
        <f>$Q$222*$H$222</f>
        <v>0</v>
      </c>
      <c r="S222" s="154">
        <v>0</v>
      </c>
      <c r="T222" s="155">
        <f>$S$222*$H$222</f>
        <v>0</v>
      </c>
      <c r="AR222" s="89" t="s">
        <v>158</v>
      </c>
      <c r="AT222" s="89" t="s">
        <v>154</v>
      </c>
      <c r="AU222" s="89" t="s">
        <v>80</v>
      </c>
      <c r="AY222" s="6" t="s">
        <v>149</v>
      </c>
      <c r="BE222" s="156">
        <f>IF($N$222="základní",$J$222,0)</f>
        <v>0</v>
      </c>
      <c r="BF222" s="156">
        <f>IF($N$222="snížená",$J$222,0)</f>
        <v>0</v>
      </c>
      <c r="BG222" s="156">
        <f>IF($N$222="zákl. přenesená",$J$222,0)</f>
        <v>0</v>
      </c>
      <c r="BH222" s="156">
        <f>IF($N$222="sníž. přenesená",$J$222,0)</f>
        <v>0</v>
      </c>
      <c r="BI222" s="156">
        <f>IF($N$222="nulová",$J$222,0)</f>
        <v>0</v>
      </c>
      <c r="BJ222" s="89" t="s">
        <v>21</v>
      </c>
      <c r="BK222" s="156">
        <f>ROUND($I$222*$H$222,2)</f>
        <v>0</v>
      </c>
      <c r="BL222" s="89" t="s">
        <v>158</v>
      </c>
      <c r="BM222" s="89" t="s">
        <v>359</v>
      </c>
    </row>
    <row r="223" spans="2:65" s="6" customFormat="1" ht="16.5" customHeight="1" x14ac:dyDescent="0.3">
      <c r="B223" s="23"/>
      <c r="C223" s="24"/>
      <c r="D223" s="157" t="s">
        <v>159</v>
      </c>
      <c r="E223" s="24"/>
      <c r="F223" s="158" t="s">
        <v>1986</v>
      </c>
      <c r="G223" s="24"/>
      <c r="H223" s="24"/>
      <c r="J223" s="24"/>
      <c r="K223" s="24"/>
      <c r="L223" s="43"/>
      <c r="M223" s="56"/>
      <c r="N223" s="24"/>
      <c r="O223" s="24"/>
      <c r="P223" s="24"/>
      <c r="Q223" s="24"/>
      <c r="R223" s="24"/>
      <c r="S223" s="24"/>
      <c r="T223" s="57"/>
      <c r="AT223" s="6" t="s">
        <v>159</v>
      </c>
      <c r="AU223" s="6" t="s">
        <v>80</v>
      </c>
    </row>
    <row r="224" spans="2:65" s="6" customFormat="1" ht="15.75" customHeight="1" x14ac:dyDescent="0.3">
      <c r="B224" s="23"/>
      <c r="C224" s="145" t="s">
        <v>210</v>
      </c>
      <c r="D224" s="145" t="s">
        <v>154</v>
      </c>
      <c r="E224" s="146" t="s">
        <v>1320</v>
      </c>
      <c r="F224" s="147" t="s">
        <v>1321</v>
      </c>
      <c r="G224" s="148" t="s">
        <v>157</v>
      </c>
      <c r="H224" s="149">
        <v>2</v>
      </c>
      <c r="I224" s="150"/>
      <c r="J224" s="151">
        <f>ROUND($I$224*$H$224,2)</f>
        <v>0</v>
      </c>
      <c r="K224" s="147"/>
      <c r="L224" s="43"/>
      <c r="M224" s="152"/>
      <c r="N224" s="153" t="s">
        <v>43</v>
      </c>
      <c r="O224" s="24"/>
      <c r="P224" s="154">
        <f>$O$224*$H$224</f>
        <v>0</v>
      </c>
      <c r="Q224" s="154">
        <v>0</v>
      </c>
      <c r="R224" s="154">
        <f>$Q$224*$H$224</f>
        <v>0</v>
      </c>
      <c r="S224" s="154">
        <v>0</v>
      </c>
      <c r="T224" s="155">
        <f>$S$224*$H$224</f>
        <v>0</v>
      </c>
      <c r="AR224" s="89" t="s">
        <v>158</v>
      </c>
      <c r="AT224" s="89" t="s">
        <v>154</v>
      </c>
      <c r="AU224" s="89" t="s">
        <v>80</v>
      </c>
      <c r="AY224" s="6" t="s">
        <v>149</v>
      </c>
      <c r="BE224" s="156">
        <f>IF($N$224="základní",$J$224,0)</f>
        <v>0</v>
      </c>
      <c r="BF224" s="156">
        <f>IF($N$224="snížená",$J$224,0)</f>
        <v>0</v>
      </c>
      <c r="BG224" s="156">
        <f>IF($N$224="zákl. přenesená",$J$224,0)</f>
        <v>0</v>
      </c>
      <c r="BH224" s="156">
        <f>IF($N$224="sníž. přenesená",$J$224,0)</f>
        <v>0</v>
      </c>
      <c r="BI224" s="156">
        <f>IF($N$224="nulová",$J$224,0)</f>
        <v>0</v>
      </c>
      <c r="BJ224" s="89" t="s">
        <v>21</v>
      </c>
      <c r="BK224" s="156">
        <f>ROUND($I$224*$H$224,2)</f>
        <v>0</v>
      </c>
      <c r="BL224" s="89" t="s">
        <v>158</v>
      </c>
      <c r="BM224" s="89" t="s">
        <v>362</v>
      </c>
    </row>
    <row r="225" spans="2:65" s="6" customFormat="1" ht="16.5" customHeight="1" x14ac:dyDescent="0.3">
      <c r="B225" s="23"/>
      <c r="C225" s="24"/>
      <c r="D225" s="157" t="s">
        <v>159</v>
      </c>
      <c r="E225" s="24"/>
      <c r="F225" s="158" t="s">
        <v>1321</v>
      </c>
      <c r="G225" s="24"/>
      <c r="H225" s="24"/>
      <c r="J225" s="24"/>
      <c r="K225" s="24"/>
      <c r="L225" s="43"/>
      <c r="M225" s="56"/>
      <c r="N225" s="24"/>
      <c r="O225" s="24"/>
      <c r="P225" s="24"/>
      <c r="Q225" s="24"/>
      <c r="R225" s="24"/>
      <c r="S225" s="24"/>
      <c r="T225" s="57"/>
      <c r="AT225" s="6" t="s">
        <v>159</v>
      </c>
      <c r="AU225" s="6" t="s">
        <v>80</v>
      </c>
    </row>
    <row r="226" spans="2:65" s="6" customFormat="1" ht="27" customHeight="1" x14ac:dyDescent="0.3">
      <c r="B226" s="23"/>
      <c r="C226" s="145" t="s">
        <v>213</v>
      </c>
      <c r="D226" s="145" t="s">
        <v>154</v>
      </c>
      <c r="E226" s="146" t="s">
        <v>1987</v>
      </c>
      <c r="F226" s="147" t="s">
        <v>1988</v>
      </c>
      <c r="G226" s="148" t="s">
        <v>157</v>
      </c>
      <c r="H226" s="149">
        <v>2</v>
      </c>
      <c r="I226" s="150"/>
      <c r="J226" s="151">
        <f>ROUND($I$226*$H$226,2)</f>
        <v>0</v>
      </c>
      <c r="K226" s="147"/>
      <c r="L226" s="43"/>
      <c r="M226" s="152"/>
      <c r="N226" s="153" t="s">
        <v>43</v>
      </c>
      <c r="O226" s="24"/>
      <c r="P226" s="154">
        <f>$O$226*$H$226</f>
        <v>0</v>
      </c>
      <c r="Q226" s="154">
        <v>0</v>
      </c>
      <c r="R226" s="154">
        <f>$Q$226*$H$226</f>
        <v>0</v>
      </c>
      <c r="S226" s="154">
        <v>0</v>
      </c>
      <c r="T226" s="155">
        <f>$S$226*$H$226</f>
        <v>0</v>
      </c>
      <c r="AR226" s="89" t="s">
        <v>158</v>
      </c>
      <c r="AT226" s="89" t="s">
        <v>154</v>
      </c>
      <c r="AU226" s="89" t="s">
        <v>80</v>
      </c>
      <c r="AY226" s="6" t="s">
        <v>149</v>
      </c>
      <c r="BE226" s="156">
        <f>IF($N$226="základní",$J$226,0)</f>
        <v>0</v>
      </c>
      <c r="BF226" s="156">
        <f>IF($N$226="snížená",$J$226,0)</f>
        <v>0</v>
      </c>
      <c r="BG226" s="156">
        <f>IF($N$226="zákl. přenesená",$J$226,0)</f>
        <v>0</v>
      </c>
      <c r="BH226" s="156">
        <f>IF($N$226="sníž. přenesená",$J$226,0)</f>
        <v>0</v>
      </c>
      <c r="BI226" s="156">
        <f>IF($N$226="nulová",$J$226,0)</f>
        <v>0</v>
      </c>
      <c r="BJ226" s="89" t="s">
        <v>21</v>
      </c>
      <c r="BK226" s="156">
        <f>ROUND($I$226*$H$226,2)</f>
        <v>0</v>
      </c>
      <c r="BL226" s="89" t="s">
        <v>158</v>
      </c>
      <c r="BM226" s="89" t="s">
        <v>365</v>
      </c>
    </row>
    <row r="227" spans="2:65" s="6" customFormat="1" ht="27" customHeight="1" x14ac:dyDescent="0.3">
      <c r="B227" s="23"/>
      <c r="C227" s="24"/>
      <c r="D227" s="157" t="s">
        <v>159</v>
      </c>
      <c r="E227" s="24"/>
      <c r="F227" s="158" t="s">
        <v>1988</v>
      </c>
      <c r="G227" s="24"/>
      <c r="H227" s="24"/>
      <c r="J227" s="24"/>
      <c r="K227" s="24"/>
      <c r="L227" s="43"/>
      <c r="M227" s="56"/>
      <c r="N227" s="24"/>
      <c r="O227" s="24"/>
      <c r="P227" s="24"/>
      <c r="Q227" s="24"/>
      <c r="R227" s="24"/>
      <c r="S227" s="24"/>
      <c r="T227" s="57"/>
      <c r="AT227" s="6" t="s">
        <v>159</v>
      </c>
      <c r="AU227" s="6" t="s">
        <v>80</v>
      </c>
    </row>
    <row r="228" spans="2:65" s="6" customFormat="1" ht="15.75" customHeight="1" x14ac:dyDescent="0.3">
      <c r="B228" s="23"/>
      <c r="C228" s="145" t="s">
        <v>7</v>
      </c>
      <c r="D228" s="145" t="s">
        <v>154</v>
      </c>
      <c r="E228" s="146" t="s">
        <v>1705</v>
      </c>
      <c r="F228" s="147" t="s">
        <v>1706</v>
      </c>
      <c r="G228" s="148" t="s">
        <v>157</v>
      </c>
      <c r="H228" s="149">
        <v>3</v>
      </c>
      <c r="I228" s="150"/>
      <c r="J228" s="151">
        <f>ROUND($I$228*$H$228,2)</f>
        <v>0</v>
      </c>
      <c r="K228" s="147"/>
      <c r="L228" s="43"/>
      <c r="M228" s="152"/>
      <c r="N228" s="153" t="s">
        <v>43</v>
      </c>
      <c r="O228" s="24"/>
      <c r="P228" s="154">
        <f>$O$228*$H$228</f>
        <v>0</v>
      </c>
      <c r="Q228" s="154">
        <v>0</v>
      </c>
      <c r="R228" s="154">
        <f>$Q$228*$H$228</f>
        <v>0</v>
      </c>
      <c r="S228" s="154">
        <v>0</v>
      </c>
      <c r="T228" s="155">
        <f>$S$228*$H$228</f>
        <v>0</v>
      </c>
      <c r="AR228" s="89" t="s">
        <v>158</v>
      </c>
      <c r="AT228" s="89" t="s">
        <v>154</v>
      </c>
      <c r="AU228" s="89" t="s">
        <v>80</v>
      </c>
      <c r="AY228" s="6" t="s">
        <v>149</v>
      </c>
      <c r="BE228" s="156">
        <f>IF($N$228="základní",$J$228,0)</f>
        <v>0</v>
      </c>
      <c r="BF228" s="156">
        <f>IF($N$228="snížená",$J$228,0)</f>
        <v>0</v>
      </c>
      <c r="BG228" s="156">
        <f>IF($N$228="zákl. přenesená",$J$228,0)</f>
        <v>0</v>
      </c>
      <c r="BH228" s="156">
        <f>IF($N$228="sníž. přenesená",$J$228,0)</f>
        <v>0</v>
      </c>
      <c r="BI228" s="156">
        <f>IF($N$228="nulová",$J$228,0)</f>
        <v>0</v>
      </c>
      <c r="BJ228" s="89" t="s">
        <v>21</v>
      </c>
      <c r="BK228" s="156">
        <f>ROUND($I$228*$H$228,2)</f>
        <v>0</v>
      </c>
      <c r="BL228" s="89" t="s">
        <v>158</v>
      </c>
      <c r="BM228" s="89" t="s">
        <v>368</v>
      </c>
    </row>
    <row r="229" spans="2:65" s="6" customFormat="1" ht="16.5" customHeight="1" x14ac:dyDescent="0.3">
      <c r="B229" s="23"/>
      <c r="C229" s="24"/>
      <c r="D229" s="157" t="s">
        <v>159</v>
      </c>
      <c r="E229" s="24"/>
      <c r="F229" s="158" t="s">
        <v>1706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159</v>
      </c>
      <c r="AU229" s="6" t="s">
        <v>80</v>
      </c>
    </row>
    <row r="230" spans="2:65" s="6" customFormat="1" ht="27" customHeight="1" x14ac:dyDescent="0.3">
      <c r="B230" s="23"/>
      <c r="C230" s="145" t="s">
        <v>218</v>
      </c>
      <c r="D230" s="145" t="s">
        <v>154</v>
      </c>
      <c r="E230" s="146" t="s">
        <v>1989</v>
      </c>
      <c r="F230" s="147" t="s">
        <v>1990</v>
      </c>
      <c r="G230" s="148" t="s">
        <v>157</v>
      </c>
      <c r="H230" s="149">
        <v>1</v>
      </c>
      <c r="I230" s="150"/>
      <c r="J230" s="151">
        <f>ROUND($I$230*$H$230,2)</f>
        <v>0</v>
      </c>
      <c r="K230" s="147"/>
      <c r="L230" s="43"/>
      <c r="M230" s="152"/>
      <c r="N230" s="153" t="s">
        <v>43</v>
      </c>
      <c r="O230" s="24"/>
      <c r="P230" s="154">
        <f>$O$230*$H$230</f>
        <v>0</v>
      </c>
      <c r="Q230" s="154">
        <v>0</v>
      </c>
      <c r="R230" s="154">
        <f>$Q$230*$H$230</f>
        <v>0</v>
      </c>
      <c r="S230" s="154">
        <v>0</v>
      </c>
      <c r="T230" s="155">
        <f>$S$230*$H$230</f>
        <v>0</v>
      </c>
      <c r="AR230" s="89" t="s">
        <v>158</v>
      </c>
      <c r="AT230" s="89" t="s">
        <v>154</v>
      </c>
      <c r="AU230" s="89" t="s">
        <v>80</v>
      </c>
      <c r="AY230" s="6" t="s">
        <v>149</v>
      </c>
      <c r="BE230" s="156">
        <f>IF($N$230="základní",$J$230,0)</f>
        <v>0</v>
      </c>
      <c r="BF230" s="156">
        <f>IF($N$230="snížená",$J$230,0)</f>
        <v>0</v>
      </c>
      <c r="BG230" s="156">
        <f>IF($N$230="zákl. přenesená",$J$230,0)</f>
        <v>0</v>
      </c>
      <c r="BH230" s="156">
        <f>IF($N$230="sníž. přenesená",$J$230,0)</f>
        <v>0</v>
      </c>
      <c r="BI230" s="156">
        <f>IF($N$230="nulová",$J$230,0)</f>
        <v>0</v>
      </c>
      <c r="BJ230" s="89" t="s">
        <v>21</v>
      </c>
      <c r="BK230" s="156">
        <f>ROUND($I$230*$H$230,2)</f>
        <v>0</v>
      </c>
      <c r="BL230" s="89" t="s">
        <v>158</v>
      </c>
      <c r="BM230" s="89" t="s">
        <v>371</v>
      </c>
    </row>
    <row r="231" spans="2:65" s="6" customFormat="1" ht="27" customHeight="1" x14ac:dyDescent="0.3">
      <c r="B231" s="23"/>
      <c r="C231" s="24"/>
      <c r="D231" s="157" t="s">
        <v>159</v>
      </c>
      <c r="E231" s="24"/>
      <c r="F231" s="158" t="s">
        <v>1990</v>
      </c>
      <c r="G231" s="24"/>
      <c r="H231" s="24"/>
      <c r="J231" s="24"/>
      <c r="K231" s="24"/>
      <c r="L231" s="43"/>
      <c r="M231" s="56"/>
      <c r="N231" s="24"/>
      <c r="O231" s="24"/>
      <c r="P231" s="24"/>
      <c r="Q231" s="24"/>
      <c r="R231" s="24"/>
      <c r="S231" s="24"/>
      <c r="T231" s="57"/>
      <c r="AT231" s="6" t="s">
        <v>159</v>
      </c>
      <c r="AU231" s="6" t="s">
        <v>80</v>
      </c>
    </row>
    <row r="232" spans="2:65" s="6" customFormat="1" ht="27" customHeight="1" x14ac:dyDescent="0.3">
      <c r="B232" s="23"/>
      <c r="C232" s="145" t="s">
        <v>223</v>
      </c>
      <c r="D232" s="145" t="s">
        <v>154</v>
      </c>
      <c r="E232" s="146" t="s">
        <v>1991</v>
      </c>
      <c r="F232" s="147" t="s">
        <v>1992</v>
      </c>
      <c r="G232" s="148" t="s">
        <v>157</v>
      </c>
      <c r="H232" s="149">
        <v>1</v>
      </c>
      <c r="I232" s="150"/>
      <c r="J232" s="151">
        <f>ROUND($I$232*$H$232,2)</f>
        <v>0</v>
      </c>
      <c r="K232" s="147"/>
      <c r="L232" s="43"/>
      <c r="M232" s="152"/>
      <c r="N232" s="153" t="s">
        <v>43</v>
      </c>
      <c r="O232" s="24"/>
      <c r="P232" s="154">
        <f>$O$232*$H$232</f>
        <v>0</v>
      </c>
      <c r="Q232" s="154">
        <v>0</v>
      </c>
      <c r="R232" s="154">
        <f>$Q$232*$H$232</f>
        <v>0</v>
      </c>
      <c r="S232" s="154">
        <v>0</v>
      </c>
      <c r="T232" s="155">
        <f>$S$232*$H$232</f>
        <v>0</v>
      </c>
      <c r="AR232" s="89" t="s">
        <v>158</v>
      </c>
      <c r="AT232" s="89" t="s">
        <v>154</v>
      </c>
      <c r="AU232" s="89" t="s">
        <v>80</v>
      </c>
      <c r="AY232" s="6" t="s">
        <v>149</v>
      </c>
      <c r="BE232" s="156">
        <f>IF($N$232="základní",$J$232,0)</f>
        <v>0</v>
      </c>
      <c r="BF232" s="156">
        <f>IF($N$232="snížená",$J$232,0)</f>
        <v>0</v>
      </c>
      <c r="BG232" s="156">
        <f>IF($N$232="zákl. přenesená",$J$232,0)</f>
        <v>0</v>
      </c>
      <c r="BH232" s="156">
        <f>IF($N$232="sníž. přenesená",$J$232,0)</f>
        <v>0</v>
      </c>
      <c r="BI232" s="156">
        <f>IF($N$232="nulová",$J$232,0)</f>
        <v>0</v>
      </c>
      <c r="BJ232" s="89" t="s">
        <v>21</v>
      </c>
      <c r="BK232" s="156">
        <f>ROUND($I$232*$H$232,2)</f>
        <v>0</v>
      </c>
      <c r="BL232" s="89" t="s">
        <v>158</v>
      </c>
      <c r="BM232" s="89" t="s">
        <v>374</v>
      </c>
    </row>
    <row r="233" spans="2:65" s="6" customFormat="1" ht="27" customHeight="1" x14ac:dyDescent="0.3">
      <c r="B233" s="23"/>
      <c r="C233" s="24"/>
      <c r="D233" s="157" t="s">
        <v>159</v>
      </c>
      <c r="E233" s="24"/>
      <c r="F233" s="158" t="s">
        <v>1992</v>
      </c>
      <c r="G233" s="24"/>
      <c r="H233" s="24"/>
      <c r="J233" s="24"/>
      <c r="K233" s="24"/>
      <c r="L233" s="43"/>
      <c r="M233" s="56"/>
      <c r="N233" s="24"/>
      <c r="O233" s="24"/>
      <c r="P233" s="24"/>
      <c r="Q233" s="24"/>
      <c r="R233" s="24"/>
      <c r="S233" s="24"/>
      <c r="T233" s="57"/>
      <c r="AT233" s="6" t="s">
        <v>159</v>
      </c>
      <c r="AU233" s="6" t="s">
        <v>80</v>
      </c>
    </row>
    <row r="234" spans="2:65" s="6" customFormat="1" ht="27" customHeight="1" x14ac:dyDescent="0.3">
      <c r="B234" s="23"/>
      <c r="C234" s="145" t="s">
        <v>227</v>
      </c>
      <c r="D234" s="145" t="s">
        <v>154</v>
      </c>
      <c r="E234" s="146" t="s">
        <v>1993</v>
      </c>
      <c r="F234" s="147" t="s">
        <v>1994</v>
      </c>
      <c r="G234" s="148" t="s">
        <v>157</v>
      </c>
      <c r="H234" s="149">
        <v>1</v>
      </c>
      <c r="I234" s="150"/>
      <c r="J234" s="151">
        <f>ROUND($I$234*$H$234,2)</f>
        <v>0</v>
      </c>
      <c r="K234" s="147"/>
      <c r="L234" s="43"/>
      <c r="M234" s="152"/>
      <c r="N234" s="153" t="s">
        <v>43</v>
      </c>
      <c r="O234" s="24"/>
      <c r="P234" s="154">
        <f>$O$234*$H$234</f>
        <v>0</v>
      </c>
      <c r="Q234" s="154">
        <v>0</v>
      </c>
      <c r="R234" s="154">
        <f>$Q$234*$H$234</f>
        <v>0</v>
      </c>
      <c r="S234" s="154">
        <v>0</v>
      </c>
      <c r="T234" s="155">
        <f>$S$234*$H$234</f>
        <v>0</v>
      </c>
      <c r="AR234" s="89" t="s">
        <v>158</v>
      </c>
      <c r="AT234" s="89" t="s">
        <v>154</v>
      </c>
      <c r="AU234" s="89" t="s">
        <v>80</v>
      </c>
      <c r="AY234" s="6" t="s">
        <v>149</v>
      </c>
      <c r="BE234" s="156">
        <f>IF($N$234="základní",$J$234,0)</f>
        <v>0</v>
      </c>
      <c r="BF234" s="156">
        <f>IF($N$234="snížená",$J$234,0)</f>
        <v>0</v>
      </c>
      <c r="BG234" s="156">
        <f>IF($N$234="zákl. přenesená",$J$234,0)</f>
        <v>0</v>
      </c>
      <c r="BH234" s="156">
        <f>IF($N$234="sníž. přenesená",$J$234,0)</f>
        <v>0</v>
      </c>
      <c r="BI234" s="156">
        <f>IF($N$234="nulová",$J$234,0)</f>
        <v>0</v>
      </c>
      <c r="BJ234" s="89" t="s">
        <v>21</v>
      </c>
      <c r="BK234" s="156">
        <f>ROUND($I$234*$H$234,2)</f>
        <v>0</v>
      </c>
      <c r="BL234" s="89" t="s">
        <v>158</v>
      </c>
      <c r="BM234" s="89" t="s">
        <v>377</v>
      </c>
    </row>
    <row r="235" spans="2:65" s="6" customFormat="1" ht="27" customHeight="1" x14ac:dyDescent="0.3">
      <c r="B235" s="23"/>
      <c r="C235" s="24"/>
      <c r="D235" s="157" t="s">
        <v>159</v>
      </c>
      <c r="E235" s="24"/>
      <c r="F235" s="158" t="s">
        <v>1994</v>
      </c>
      <c r="G235" s="24"/>
      <c r="H235" s="24"/>
      <c r="J235" s="24"/>
      <c r="K235" s="24"/>
      <c r="L235" s="43"/>
      <c r="M235" s="56"/>
      <c r="N235" s="24"/>
      <c r="O235" s="24"/>
      <c r="P235" s="24"/>
      <c r="Q235" s="24"/>
      <c r="R235" s="24"/>
      <c r="S235" s="24"/>
      <c r="T235" s="57"/>
      <c r="AT235" s="6" t="s">
        <v>159</v>
      </c>
      <c r="AU235" s="6" t="s">
        <v>80</v>
      </c>
    </row>
    <row r="236" spans="2:65" s="6" customFormat="1" ht="15.75" customHeight="1" x14ac:dyDescent="0.3">
      <c r="B236" s="23"/>
      <c r="C236" s="145" t="s">
        <v>230</v>
      </c>
      <c r="D236" s="145" t="s">
        <v>154</v>
      </c>
      <c r="E236" s="146" t="s">
        <v>1326</v>
      </c>
      <c r="F236" s="147" t="s">
        <v>1327</v>
      </c>
      <c r="G236" s="148" t="s">
        <v>510</v>
      </c>
      <c r="H236" s="179"/>
      <c r="I236" s="150"/>
      <c r="J236" s="151">
        <f>ROUND($I$236*$H$236,2)</f>
        <v>0</v>
      </c>
      <c r="K236" s="147"/>
      <c r="L236" s="43"/>
      <c r="M236" s="152"/>
      <c r="N236" s="153" t="s">
        <v>43</v>
      </c>
      <c r="O236" s="24"/>
      <c r="P236" s="154">
        <f>$O$236*$H$236</f>
        <v>0</v>
      </c>
      <c r="Q236" s="154">
        <v>0</v>
      </c>
      <c r="R236" s="154">
        <f>$Q$236*$H$236</f>
        <v>0</v>
      </c>
      <c r="S236" s="154">
        <v>0</v>
      </c>
      <c r="T236" s="155">
        <f>$S$236*$H$236</f>
        <v>0</v>
      </c>
      <c r="AR236" s="89" t="s">
        <v>158</v>
      </c>
      <c r="AT236" s="89" t="s">
        <v>154</v>
      </c>
      <c r="AU236" s="89" t="s">
        <v>80</v>
      </c>
      <c r="AY236" s="6" t="s">
        <v>149</v>
      </c>
      <c r="BE236" s="156">
        <f>IF($N$236="základní",$J$236,0)</f>
        <v>0</v>
      </c>
      <c r="BF236" s="156">
        <f>IF($N$236="snížená",$J$236,0)</f>
        <v>0</v>
      </c>
      <c r="BG236" s="156">
        <f>IF($N$236="zákl. přenesená",$J$236,0)</f>
        <v>0</v>
      </c>
      <c r="BH236" s="156">
        <f>IF($N$236="sníž. přenesená",$J$236,0)</f>
        <v>0</v>
      </c>
      <c r="BI236" s="156">
        <f>IF($N$236="nulová",$J$236,0)</f>
        <v>0</v>
      </c>
      <c r="BJ236" s="89" t="s">
        <v>21</v>
      </c>
      <c r="BK236" s="156">
        <f>ROUND($I$236*$H$236,2)</f>
        <v>0</v>
      </c>
      <c r="BL236" s="89" t="s">
        <v>158</v>
      </c>
      <c r="BM236" s="89" t="s">
        <v>380</v>
      </c>
    </row>
    <row r="237" spans="2:65" s="6" customFormat="1" ht="16.5" customHeight="1" x14ac:dyDescent="0.3">
      <c r="B237" s="23"/>
      <c r="C237" s="24"/>
      <c r="D237" s="157" t="s">
        <v>159</v>
      </c>
      <c r="E237" s="24"/>
      <c r="F237" s="158" t="s">
        <v>1327</v>
      </c>
      <c r="G237" s="24"/>
      <c r="H237" s="24"/>
      <c r="J237" s="24"/>
      <c r="K237" s="24"/>
      <c r="L237" s="43"/>
      <c r="M237" s="56"/>
      <c r="N237" s="24"/>
      <c r="O237" s="24"/>
      <c r="P237" s="24"/>
      <c r="Q237" s="24"/>
      <c r="R237" s="24"/>
      <c r="S237" s="24"/>
      <c r="T237" s="57"/>
      <c r="AT237" s="6" t="s">
        <v>159</v>
      </c>
      <c r="AU237" s="6" t="s">
        <v>80</v>
      </c>
    </row>
    <row r="238" spans="2:65" s="132" customFormat="1" ht="30.75" customHeight="1" x14ac:dyDescent="0.3">
      <c r="B238" s="133"/>
      <c r="C238" s="134"/>
      <c r="D238" s="134" t="s">
        <v>71</v>
      </c>
      <c r="E238" s="143" t="s">
        <v>331</v>
      </c>
      <c r="F238" s="143" t="s">
        <v>1328</v>
      </c>
      <c r="G238" s="134"/>
      <c r="H238" s="134"/>
      <c r="J238" s="144">
        <f>$BK$238</f>
        <v>0</v>
      </c>
      <c r="K238" s="134"/>
      <c r="L238" s="137"/>
      <c r="M238" s="138"/>
      <c r="N238" s="134"/>
      <c r="O238" s="134"/>
      <c r="P238" s="139">
        <f>SUM($P$239:$P$276)</f>
        <v>0</v>
      </c>
      <c r="Q238" s="134"/>
      <c r="R238" s="139">
        <f>SUM($R$239:$R$276)</f>
        <v>0</v>
      </c>
      <c r="S238" s="134"/>
      <c r="T238" s="140">
        <f>SUM($T$239:$T$276)</f>
        <v>0</v>
      </c>
      <c r="AR238" s="141" t="s">
        <v>21</v>
      </c>
      <c r="AT238" s="141" t="s">
        <v>71</v>
      </c>
      <c r="AU238" s="141" t="s">
        <v>21</v>
      </c>
      <c r="AY238" s="141" t="s">
        <v>149</v>
      </c>
      <c r="BK238" s="142">
        <f>SUM($BK$239:$BK$276)</f>
        <v>0</v>
      </c>
    </row>
    <row r="239" spans="2:65" s="6" customFormat="1" ht="15.75" customHeight="1" x14ac:dyDescent="0.3">
      <c r="B239" s="23"/>
      <c r="C239" s="145" t="s">
        <v>21</v>
      </c>
      <c r="D239" s="145" t="s">
        <v>154</v>
      </c>
      <c r="E239" s="146" t="s">
        <v>1995</v>
      </c>
      <c r="F239" s="147" t="s">
        <v>1996</v>
      </c>
      <c r="G239" s="148" t="s">
        <v>272</v>
      </c>
      <c r="H239" s="149">
        <v>21</v>
      </c>
      <c r="I239" s="150"/>
      <c r="J239" s="151">
        <f>ROUND($I$239*$H$239,2)</f>
        <v>0</v>
      </c>
      <c r="K239" s="147"/>
      <c r="L239" s="43"/>
      <c r="M239" s="152"/>
      <c r="N239" s="153" t="s">
        <v>43</v>
      </c>
      <c r="O239" s="24"/>
      <c r="P239" s="154">
        <f>$O$239*$H$239</f>
        <v>0</v>
      </c>
      <c r="Q239" s="154">
        <v>0</v>
      </c>
      <c r="R239" s="154">
        <f>$Q$239*$H$239</f>
        <v>0</v>
      </c>
      <c r="S239" s="154">
        <v>0</v>
      </c>
      <c r="T239" s="155">
        <f>$S$239*$H$239</f>
        <v>0</v>
      </c>
      <c r="AR239" s="89" t="s">
        <v>158</v>
      </c>
      <c r="AT239" s="89" t="s">
        <v>154</v>
      </c>
      <c r="AU239" s="89" t="s">
        <v>80</v>
      </c>
      <c r="AY239" s="6" t="s">
        <v>149</v>
      </c>
      <c r="BE239" s="156">
        <f>IF($N$239="základní",$J$239,0)</f>
        <v>0</v>
      </c>
      <c r="BF239" s="156">
        <f>IF($N$239="snížená",$J$239,0)</f>
        <v>0</v>
      </c>
      <c r="BG239" s="156">
        <f>IF($N$239="zákl. přenesená",$J$239,0)</f>
        <v>0</v>
      </c>
      <c r="BH239" s="156">
        <f>IF($N$239="sníž. přenesená",$J$239,0)</f>
        <v>0</v>
      </c>
      <c r="BI239" s="156">
        <f>IF($N$239="nulová",$J$239,0)</f>
        <v>0</v>
      </c>
      <c r="BJ239" s="89" t="s">
        <v>21</v>
      </c>
      <c r="BK239" s="156">
        <f>ROUND($I$239*$H$239,2)</f>
        <v>0</v>
      </c>
      <c r="BL239" s="89" t="s">
        <v>158</v>
      </c>
      <c r="BM239" s="89" t="s">
        <v>383</v>
      </c>
    </row>
    <row r="240" spans="2:65" s="6" customFormat="1" ht="16.5" customHeight="1" x14ac:dyDescent="0.3">
      <c r="B240" s="23"/>
      <c r="C240" s="24"/>
      <c r="D240" s="157" t="s">
        <v>159</v>
      </c>
      <c r="E240" s="24"/>
      <c r="F240" s="158" t="s">
        <v>1996</v>
      </c>
      <c r="G240" s="24"/>
      <c r="H240" s="24"/>
      <c r="J240" s="24"/>
      <c r="K240" s="24"/>
      <c r="L240" s="43"/>
      <c r="M240" s="56"/>
      <c r="N240" s="24"/>
      <c r="O240" s="24"/>
      <c r="P240" s="24"/>
      <c r="Q240" s="24"/>
      <c r="R240" s="24"/>
      <c r="S240" s="24"/>
      <c r="T240" s="57"/>
      <c r="AT240" s="6" t="s">
        <v>159</v>
      </c>
      <c r="AU240" s="6" t="s">
        <v>80</v>
      </c>
    </row>
    <row r="241" spans="2:65" s="6" customFormat="1" ht="15.75" customHeight="1" x14ac:dyDescent="0.3">
      <c r="B241" s="23"/>
      <c r="C241" s="145" t="s">
        <v>80</v>
      </c>
      <c r="D241" s="145" t="s">
        <v>154</v>
      </c>
      <c r="E241" s="146" t="s">
        <v>1329</v>
      </c>
      <c r="F241" s="147" t="s">
        <v>1330</v>
      </c>
      <c r="G241" s="148" t="s">
        <v>272</v>
      </c>
      <c r="H241" s="149">
        <v>54</v>
      </c>
      <c r="I241" s="150"/>
      <c r="J241" s="151">
        <f>ROUND($I$241*$H$241,2)</f>
        <v>0</v>
      </c>
      <c r="K241" s="147"/>
      <c r="L241" s="43"/>
      <c r="M241" s="152"/>
      <c r="N241" s="153" t="s">
        <v>43</v>
      </c>
      <c r="O241" s="24"/>
      <c r="P241" s="154">
        <f>$O$241*$H$241</f>
        <v>0</v>
      </c>
      <c r="Q241" s="154">
        <v>0</v>
      </c>
      <c r="R241" s="154">
        <f>$Q$241*$H$241</f>
        <v>0</v>
      </c>
      <c r="S241" s="154">
        <v>0</v>
      </c>
      <c r="T241" s="155">
        <f>$S$241*$H$241</f>
        <v>0</v>
      </c>
      <c r="AR241" s="89" t="s">
        <v>158</v>
      </c>
      <c r="AT241" s="89" t="s">
        <v>154</v>
      </c>
      <c r="AU241" s="89" t="s">
        <v>80</v>
      </c>
      <c r="AY241" s="6" t="s">
        <v>149</v>
      </c>
      <c r="BE241" s="156">
        <f>IF($N$241="základní",$J$241,0)</f>
        <v>0</v>
      </c>
      <c r="BF241" s="156">
        <f>IF($N$241="snížená",$J$241,0)</f>
        <v>0</v>
      </c>
      <c r="BG241" s="156">
        <f>IF($N$241="zákl. přenesená",$J$241,0)</f>
        <v>0</v>
      </c>
      <c r="BH241" s="156">
        <f>IF($N$241="sníž. přenesená",$J$241,0)</f>
        <v>0</v>
      </c>
      <c r="BI241" s="156">
        <f>IF($N$241="nulová",$J$241,0)</f>
        <v>0</v>
      </c>
      <c r="BJ241" s="89" t="s">
        <v>21</v>
      </c>
      <c r="BK241" s="156">
        <f>ROUND($I$241*$H$241,2)</f>
        <v>0</v>
      </c>
      <c r="BL241" s="89" t="s">
        <v>158</v>
      </c>
      <c r="BM241" s="89" t="s">
        <v>386</v>
      </c>
    </row>
    <row r="242" spans="2:65" s="6" customFormat="1" ht="16.5" customHeight="1" x14ac:dyDescent="0.3">
      <c r="B242" s="23"/>
      <c r="C242" s="24"/>
      <c r="D242" s="157" t="s">
        <v>159</v>
      </c>
      <c r="E242" s="24"/>
      <c r="F242" s="158" t="s">
        <v>1330</v>
      </c>
      <c r="G242" s="24"/>
      <c r="H242" s="24"/>
      <c r="J242" s="24"/>
      <c r="K242" s="24"/>
      <c r="L242" s="43"/>
      <c r="M242" s="56"/>
      <c r="N242" s="24"/>
      <c r="O242" s="24"/>
      <c r="P242" s="24"/>
      <c r="Q242" s="24"/>
      <c r="R242" s="24"/>
      <c r="S242" s="24"/>
      <c r="T242" s="57"/>
      <c r="AT242" s="6" t="s">
        <v>159</v>
      </c>
      <c r="AU242" s="6" t="s">
        <v>80</v>
      </c>
    </row>
    <row r="243" spans="2:65" s="6" customFormat="1" ht="15.75" customHeight="1" x14ac:dyDescent="0.3">
      <c r="B243" s="23"/>
      <c r="C243" s="145" t="s">
        <v>162</v>
      </c>
      <c r="D243" s="145" t="s">
        <v>154</v>
      </c>
      <c r="E243" s="146" t="s">
        <v>1331</v>
      </c>
      <c r="F243" s="147" t="s">
        <v>1332</v>
      </c>
      <c r="G243" s="148" t="s">
        <v>272</v>
      </c>
      <c r="H243" s="149">
        <v>12</v>
      </c>
      <c r="I243" s="150"/>
      <c r="J243" s="151">
        <f>ROUND($I$243*$H$243,2)</f>
        <v>0</v>
      </c>
      <c r="K243" s="147"/>
      <c r="L243" s="43"/>
      <c r="M243" s="152"/>
      <c r="N243" s="153" t="s">
        <v>43</v>
      </c>
      <c r="O243" s="24"/>
      <c r="P243" s="154">
        <f>$O$243*$H$243</f>
        <v>0</v>
      </c>
      <c r="Q243" s="154">
        <v>0</v>
      </c>
      <c r="R243" s="154">
        <f>$Q$243*$H$243</f>
        <v>0</v>
      </c>
      <c r="S243" s="154">
        <v>0</v>
      </c>
      <c r="T243" s="155">
        <f>$S$243*$H$243</f>
        <v>0</v>
      </c>
      <c r="AR243" s="89" t="s">
        <v>158</v>
      </c>
      <c r="AT243" s="89" t="s">
        <v>154</v>
      </c>
      <c r="AU243" s="89" t="s">
        <v>80</v>
      </c>
      <c r="AY243" s="6" t="s">
        <v>149</v>
      </c>
      <c r="BE243" s="156">
        <f>IF($N$243="základní",$J$243,0)</f>
        <v>0</v>
      </c>
      <c r="BF243" s="156">
        <f>IF($N$243="snížená",$J$243,0)</f>
        <v>0</v>
      </c>
      <c r="BG243" s="156">
        <f>IF($N$243="zákl. přenesená",$J$243,0)</f>
        <v>0</v>
      </c>
      <c r="BH243" s="156">
        <f>IF($N$243="sníž. přenesená",$J$243,0)</f>
        <v>0</v>
      </c>
      <c r="BI243" s="156">
        <f>IF($N$243="nulová",$J$243,0)</f>
        <v>0</v>
      </c>
      <c r="BJ243" s="89" t="s">
        <v>21</v>
      </c>
      <c r="BK243" s="156">
        <f>ROUND($I$243*$H$243,2)</f>
        <v>0</v>
      </c>
      <c r="BL243" s="89" t="s">
        <v>158</v>
      </c>
      <c r="BM243" s="89" t="s">
        <v>389</v>
      </c>
    </row>
    <row r="244" spans="2:65" s="6" customFormat="1" ht="16.5" customHeight="1" x14ac:dyDescent="0.3">
      <c r="B244" s="23"/>
      <c r="C244" s="24"/>
      <c r="D244" s="157" t="s">
        <v>159</v>
      </c>
      <c r="E244" s="24"/>
      <c r="F244" s="158" t="s">
        <v>1332</v>
      </c>
      <c r="G244" s="24"/>
      <c r="H244" s="24"/>
      <c r="J244" s="24"/>
      <c r="K244" s="24"/>
      <c r="L244" s="43"/>
      <c r="M244" s="56"/>
      <c r="N244" s="24"/>
      <c r="O244" s="24"/>
      <c r="P244" s="24"/>
      <c r="Q244" s="24"/>
      <c r="R244" s="24"/>
      <c r="S244" s="24"/>
      <c r="T244" s="57"/>
      <c r="AT244" s="6" t="s">
        <v>159</v>
      </c>
      <c r="AU244" s="6" t="s">
        <v>80</v>
      </c>
    </row>
    <row r="245" spans="2:65" s="6" customFormat="1" ht="15.75" customHeight="1" x14ac:dyDescent="0.3">
      <c r="B245" s="23"/>
      <c r="C245" s="145" t="s">
        <v>158</v>
      </c>
      <c r="D245" s="145" t="s">
        <v>154</v>
      </c>
      <c r="E245" s="146" t="s">
        <v>1713</v>
      </c>
      <c r="F245" s="147" t="s">
        <v>1714</v>
      </c>
      <c r="G245" s="148" t="s">
        <v>272</v>
      </c>
      <c r="H245" s="149">
        <v>32.5</v>
      </c>
      <c r="I245" s="150"/>
      <c r="J245" s="151">
        <f>ROUND($I$245*$H$245,2)</f>
        <v>0</v>
      </c>
      <c r="K245" s="147"/>
      <c r="L245" s="43"/>
      <c r="M245" s="152"/>
      <c r="N245" s="153" t="s">
        <v>43</v>
      </c>
      <c r="O245" s="24"/>
      <c r="P245" s="154">
        <f>$O$245*$H$245</f>
        <v>0</v>
      </c>
      <c r="Q245" s="154">
        <v>0</v>
      </c>
      <c r="R245" s="154">
        <f>$Q$245*$H$245</f>
        <v>0</v>
      </c>
      <c r="S245" s="154">
        <v>0</v>
      </c>
      <c r="T245" s="155">
        <f>$S$245*$H$245</f>
        <v>0</v>
      </c>
      <c r="AR245" s="89" t="s">
        <v>158</v>
      </c>
      <c r="AT245" s="89" t="s">
        <v>154</v>
      </c>
      <c r="AU245" s="89" t="s">
        <v>80</v>
      </c>
      <c r="AY245" s="6" t="s">
        <v>149</v>
      </c>
      <c r="BE245" s="156">
        <f>IF($N$245="základní",$J$245,0)</f>
        <v>0</v>
      </c>
      <c r="BF245" s="156">
        <f>IF($N$245="snížená",$J$245,0)</f>
        <v>0</v>
      </c>
      <c r="BG245" s="156">
        <f>IF($N$245="zákl. přenesená",$J$245,0)</f>
        <v>0</v>
      </c>
      <c r="BH245" s="156">
        <f>IF($N$245="sníž. přenesená",$J$245,0)</f>
        <v>0</v>
      </c>
      <c r="BI245" s="156">
        <f>IF($N$245="nulová",$J$245,0)</f>
        <v>0</v>
      </c>
      <c r="BJ245" s="89" t="s">
        <v>21</v>
      </c>
      <c r="BK245" s="156">
        <f>ROUND($I$245*$H$245,2)</f>
        <v>0</v>
      </c>
      <c r="BL245" s="89" t="s">
        <v>158</v>
      </c>
      <c r="BM245" s="89" t="s">
        <v>392</v>
      </c>
    </row>
    <row r="246" spans="2:65" s="6" customFormat="1" ht="16.5" customHeight="1" x14ac:dyDescent="0.3">
      <c r="B246" s="23"/>
      <c r="C246" s="24"/>
      <c r="D246" s="157" t="s">
        <v>159</v>
      </c>
      <c r="E246" s="24"/>
      <c r="F246" s="158" t="s">
        <v>1714</v>
      </c>
      <c r="G246" s="24"/>
      <c r="H246" s="24"/>
      <c r="J246" s="24"/>
      <c r="K246" s="24"/>
      <c r="L246" s="43"/>
      <c r="M246" s="56"/>
      <c r="N246" s="24"/>
      <c r="O246" s="24"/>
      <c r="P246" s="24"/>
      <c r="Q246" s="24"/>
      <c r="R246" s="24"/>
      <c r="S246" s="24"/>
      <c r="T246" s="57"/>
      <c r="AT246" s="6" t="s">
        <v>159</v>
      </c>
      <c r="AU246" s="6" t="s">
        <v>80</v>
      </c>
    </row>
    <row r="247" spans="2:65" s="6" customFormat="1" ht="15.75" customHeight="1" x14ac:dyDescent="0.3">
      <c r="B247" s="23"/>
      <c r="C247" s="145" t="s">
        <v>168</v>
      </c>
      <c r="D247" s="145" t="s">
        <v>154</v>
      </c>
      <c r="E247" s="146" t="s">
        <v>1715</v>
      </c>
      <c r="F247" s="147" t="s">
        <v>1716</v>
      </c>
      <c r="G247" s="148" t="s">
        <v>272</v>
      </c>
      <c r="H247" s="149">
        <v>19</v>
      </c>
      <c r="I247" s="150"/>
      <c r="J247" s="151">
        <f>ROUND($I$247*$H$247,2)</f>
        <v>0</v>
      </c>
      <c r="K247" s="147"/>
      <c r="L247" s="43"/>
      <c r="M247" s="152"/>
      <c r="N247" s="153" t="s">
        <v>43</v>
      </c>
      <c r="O247" s="24"/>
      <c r="P247" s="154">
        <f>$O$247*$H$247</f>
        <v>0</v>
      </c>
      <c r="Q247" s="154">
        <v>0</v>
      </c>
      <c r="R247" s="154">
        <f>$Q$247*$H$247</f>
        <v>0</v>
      </c>
      <c r="S247" s="154">
        <v>0</v>
      </c>
      <c r="T247" s="155">
        <f>$S$247*$H$247</f>
        <v>0</v>
      </c>
      <c r="AR247" s="89" t="s">
        <v>158</v>
      </c>
      <c r="AT247" s="89" t="s">
        <v>154</v>
      </c>
      <c r="AU247" s="89" t="s">
        <v>80</v>
      </c>
      <c r="AY247" s="6" t="s">
        <v>149</v>
      </c>
      <c r="BE247" s="156">
        <f>IF($N$247="základní",$J$247,0)</f>
        <v>0</v>
      </c>
      <c r="BF247" s="156">
        <f>IF($N$247="snížená",$J$247,0)</f>
        <v>0</v>
      </c>
      <c r="BG247" s="156">
        <f>IF($N$247="zákl. přenesená",$J$247,0)</f>
        <v>0</v>
      </c>
      <c r="BH247" s="156">
        <f>IF($N$247="sníž. přenesená",$J$247,0)</f>
        <v>0</v>
      </c>
      <c r="BI247" s="156">
        <f>IF($N$247="nulová",$J$247,0)</f>
        <v>0</v>
      </c>
      <c r="BJ247" s="89" t="s">
        <v>21</v>
      </c>
      <c r="BK247" s="156">
        <f>ROUND($I$247*$H$247,2)</f>
        <v>0</v>
      </c>
      <c r="BL247" s="89" t="s">
        <v>158</v>
      </c>
      <c r="BM247" s="89" t="s">
        <v>395</v>
      </c>
    </row>
    <row r="248" spans="2:65" s="6" customFormat="1" ht="16.5" customHeight="1" x14ac:dyDescent="0.3">
      <c r="B248" s="23"/>
      <c r="C248" s="24"/>
      <c r="D248" s="157" t="s">
        <v>159</v>
      </c>
      <c r="E248" s="24"/>
      <c r="F248" s="158" t="s">
        <v>1716</v>
      </c>
      <c r="G248" s="24"/>
      <c r="H248" s="24"/>
      <c r="J248" s="24"/>
      <c r="K248" s="24"/>
      <c r="L248" s="43"/>
      <c r="M248" s="56"/>
      <c r="N248" s="24"/>
      <c r="O248" s="24"/>
      <c r="P248" s="24"/>
      <c r="Q248" s="24"/>
      <c r="R248" s="24"/>
      <c r="S248" s="24"/>
      <c r="T248" s="57"/>
      <c r="AT248" s="6" t="s">
        <v>159</v>
      </c>
      <c r="AU248" s="6" t="s">
        <v>80</v>
      </c>
    </row>
    <row r="249" spans="2:65" s="6" customFormat="1" ht="15.75" customHeight="1" x14ac:dyDescent="0.3">
      <c r="B249" s="23"/>
      <c r="C249" s="145" t="s">
        <v>171</v>
      </c>
      <c r="D249" s="145" t="s">
        <v>154</v>
      </c>
      <c r="E249" s="146" t="s">
        <v>1333</v>
      </c>
      <c r="F249" s="147" t="s">
        <v>1334</v>
      </c>
      <c r="G249" s="148" t="s">
        <v>157</v>
      </c>
      <c r="H249" s="149">
        <v>20.85</v>
      </c>
      <c r="I249" s="150"/>
      <c r="J249" s="151">
        <f>ROUND($I$249*$H$249,2)</f>
        <v>0</v>
      </c>
      <c r="K249" s="147"/>
      <c r="L249" s="43"/>
      <c r="M249" s="152"/>
      <c r="N249" s="153" t="s">
        <v>43</v>
      </c>
      <c r="O249" s="24"/>
      <c r="P249" s="154">
        <f>$O$249*$H$249</f>
        <v>0</v>
      </c>
      <c r="Q249" s="154">
        <v>0</v>
      </c>
      <c r="R249" s="154">
        <f>$Q$249*$H$249</f>
        <v>0</v>
      </c>
      <c r="S249" s="154">
        <v>0</v>
      </c>
      <c r="T249" s="155">
        <f>$S$249*$H$249</f>
        <v>0</v>
      </c>
      <c r="AR249" s="89" t="s">
        <v>158</v>
      </c>
      <c r="AT249" s="89" t="s">
        <v>154</v>
      </c>
      <c r="AU249" s="89" t="s">
        <v>80</v>
      </c>
      <c r="AY249" s="6" t="s">
        <v>149</v>
      </c>
      <c r="BE249" s="156">
        <f>IF($N$249="základní",$J$249,0)</f>
        <v>0</v>
      </c>
      <c r="BF249" s="156">
        <f>IF($N$249="snížená",$J$249,0)</f>
        <v>0</v>
      </c>
      <c r="BG249" s="156">
        <f>IF($N$249="zákl. přenesená",$J$249,0)</f>
        <v>0</v>
      </c>
      <c r="BH249" s="156">
        <f>IF($N$249="sníž. přenesená",$J$249,0)</f>
        <v>0</v>
      </c>
      <c r="BI249" s="156">
        <f>IF($N$249="nulová",$J$249,0)</f>
        <v>0</v>
      </c>
      <c r="BJ249" s="89" t="s">
        <v>21</v>
      </c>
      <c r="BK249" s="156">
        <f>ROUND($I$249*$H$249,2)</f>
        <v>0</v>
      </c>
      <c r="BL249" s="89" t="s">
        <v>158</v>
      </c>
      <c r="BM249" s="89" t="s">
        <v>398</v>
      </c>
    </row>
    <row r="250" spans="2:65" s="6" customFormat="1" ht="16.5" customHeight="1" x14ac:dyDescent="0.3">
      <c r="B250" s="23"/>
      <c r="C250" s="24"/>
      <c r="D250" s="157" t="s">
        <v>159</v>
      </c>
      <c r="E250" s="24"/>
      <c r="F250" s="158" t="s">
        <v>1334</v>
      </c>
      <c r="G250" s="24"/>
      <c r="H250" s="24"/>
      <c r="J250" s="24"/>
      <c r="K250" s="24"/>
      <c r="L250" s="43"/>
      <c r="M250" s="56"/>
      <c r="N250" s="24"/>
      <c r="O250" s="24"/>
      <c r="P250" s="24"/>
      <c r="Q250" s="24"/>
      <c r="R250" s="24"/>
      <c r="S250" s="24"/>
      <c r="T250" s="57"/>
      <c r="AT250" s="6" t="s">
        <v>159</v>
      </c>
      <c r="AU250" s="6" t="s">
        <v>80</v>
      </c>
    </row>
    <row r="251" spans="2:65" s="6" customFormat="1" ht="15.75" customHeight="1" x14ac:dyDescent="0.3">
      <c r="B251" s="23"/>
      <c r="C251" s="145" t="s">
        <v>174</v>
      </c>
      <c r="D251" s="145" t="s">
        <v>154</v>
      </c>
      <c r="E251" s="146" t="s">
        <v>1719</v>
      </c>
      <c r="F251" s="147" t="s">
        <v>1720</v>
      </c>
      <c r="G251" s="148" t="s">
        <v>157</v>
      </c>
      <c r="H251" s="149">
        <v>7.625</v>
      </c>
      <c r="I251" s="150"/>
      <c r="J251" s="151">
        <f>ROUND($I$251*$H$251,2)</f>
        <v>0</v>
      </c>
      <c r="K251" s="147"/>
      <c r="L251" s="43"/>
      <c r="M251" s="152"/>
      <c r="N251" s="153" t="s">
        <v>43</v>
      </c>
      <c r="O251" s="24"/>
      <c r="P251" s="154">
        <f>$O$251*$H$251</f>
        <v>0</v>
      </c>
      <c r="Q251" s="154">
        <v>0</v>
      </c>
      <c r="R251" s="154">
        <f>$Q$251*$H$251</f>
        <v>0</v>
      </c>
      <c r="S251" s="154">
        <v>0</v>
      </c>
      <c r="T251" s="155">
        <f>$S$251*$H$251</f>
        <v>0</v>
      </c>
      <c r="AR251" s="89" t="s">
        <v>158</v>
      </c>
      <c r="AT251" s="89" t="s">
        <v>154</v>
      </c>
      <c r="AU251" s="89" t="s">
        <v>80</v>
      </c>
      <c r="AY251" s="6" t="s">
        <v>149</v>
      </c>
      <c r="BE251" s="156">
        <f>IF($N$251="základní",$J$251,0)</f>
        <v>0</v>
      </c>
      <c r="BF251" s="156">
        <f>IF($N$251="snížená",$J$251,0)</f>
        <v>0</v>
      </c>
      <c r="BG251" s="156">
        <f>IF($N$251="zákl. přenesená",$J$251,0)</f>
        <v>0</v>
      </c>
      <c r="BH251" s="156">
        <f>IF($N$251="sníž. přenesená",$J$251,0)</f>
        <v>0</v>
      </c>
      <c r="BI251" s="156">
        <f>IF($N$251="nulová",$J$251,0)</f>
        <v>0</v>
      </c>
      <c r="BJ251" s="89" t="s">
        <v>21</v>
      </c>
      <c r="BK251" s="156">
        <f>ROUND($I$251*$H$251,2)</f>
        <v>0</v>
      </c>
      <c r="BL251" s="89" t="s">
        <v>158</v>
      </c>
      <c r="BM251" s="89" t="s">
        <v>401</v>
      </c>
    </row>
    <row r="252" spans="2:65" s="6" customFormat="1" ht="16.5" customHeight="1" x14ac:dyDescent="0.3">
      <c r="B252" s="23"/>
      <c r="C252" s="24"/>
      <c r="D252" s="157" t="s">
        <v>159</v>
      </c>
      <c r="E252" s="24"/>
      <c r="F252" s="158" t="s">
        <v>1720</v>
      </c>
      <c r="G252" s="24"/>
      <c r="H252" s="24"/>
      <c r="J252" s="24"/>
      <c r="K252" s="24"/>
      <c r="L252" s="43"/>
      <c r="M252" s="56"/>
      <c r="N252" s="24"/>
      <c r="O252" s="24"/>
      <c r="P252" s="24"/>
      <c r="Q252" s="24"/>
      <c r="R252" s="24"/>
      <c r="S252" s="24"/>
      <c r="T252" s="57"/>
      <c r="AT252" s="6" t="s">
        <v>159</v>
      </c>
      <c r="AU252" s="6" t="s">
        <v>80</v>
      </c>
    </row>
    <row r="253" spans="2:65" s="6" customFormat="1" ht="15.75" customHeight="1" x14ac:dyDescent="0.3">
      <c r="B253" s="23"/>
      <c r="C253" s="145" t="s">
        <v>177</v>
      </c>
      <c r="D253" s="145" t="s">
        <v>154</v>
      </c>
      <c r="E253" s="146" t="s">
        <v>1721</v>
      </c>
      <c r="F253" s="147" t="s">
        <v>1722</v>
      </c>
      <c r="G253" s="148" t="s">
        <v>157</v>
      </c>
      <c r="H253" s="149">
        <v>9</v>
      </c>
      <c r="I253" s="150"/>
      <c r="J253" s="151">
        <f>ROUND($I$253*$H$253,2)</f>
        <v>0</v>
      </c>
      <c r="K253" s="147"/>
      <c r="L253" s="43"/>
      <c r="M253" s="152"/>
      <c r="N253" s="153" t="s">
        <v>43</v>
      </c>
      <c r="O253" s="24"/>
      <c r="P253" s="154">
        <f>$O$253*$H$253</f>
        <v>0</v>
      </c>
      <c r="Q253" s="154">
        <v>0</v>
      </c>
      <c r="R253" s="154">
        <f>$Q$253*$H$253</f>
        <v>0</v>
      </c>
      <c r="S253" s="154">
        <v>0</v>
      </c>
      <c r="T253" s="155">
        <f>$S$253*$H$253</f>
        <v>0</v>
      </c>
      <c r="AR253" s="89" t="s">
        <v>158</v>
      </c>
      <c r="AT253" s="89" t="s">
        <v>154</v>
      </c>
      <c r="AU253" s="89" t="s">
        <v>80</v>
      </c>
      <c r="AY253" s="6" t="s">
        <v>149</v>
      </c>
      <c r="BE253" s="156">
        <f>IF($N$253="základní",$J$253,0)</f>
        <v>0</v>
      </c>
      <c r="BF253" s="156">
        <f>IF($N$253="snížená",$J$253,0)</f>
        <v>0</v>
      </c>
      <c r="BG253" s="156">
        <f>IF($N$253="zákl. přenesená",$J$253,0)</f>
        <v>0</v>
      </c>
      <c r="BH253" s="156">
        <f>IF($N$253="sníž. přenesená",$J$253,0)</f>
        <v>0</v>
      </c>
      <c r="BI253" s="156">
        <f>IF($N$253="nulová",$J$253,0)</f>
        <v>0</v>
      </c>
      <c r="BJ253" s="89" t="s">
        <v>21</v>
      </c>
      <c r="BK253" s="156">
        <f>ROUND($I$253*$H$253,2)</f>
        <v>0</v>
      </c>
      <c r="BL253" s="89" t="s">
        <v>158</v>
      </c>
      <c r="BM253" s="89" t="s">
        <v>404</v>
      </c>
    </row>
    <row r="254" spans="2:65" s="6" customFormat="1" ht="16.5" customHeight="1" x14ac:dyDescent="0.3">
      <c r="B254" s="23"/>
      <c r="C254" s="24"/>
      <c r="D254" s="157" t="s">
        <v>159</v>
      </c>
      <c r="E254" s="24"/>
      <c r="F254" s="158" t="s">
        <v>1722</v>
      </c>
      <c r="G254" s="24"/>
      <c r="H254" s="24"/>
      <c r="J254" s="24"/>
      <c r="K254" s="24"/>
      <c r="L254" s="43"/>
      <c r="M254" s="56"/>
      <c r="N254" s="24"/>
      <c r="O254" s="24"/>
      <c r="P254" s="24"/>
      <c r="Q254" s="24"/>
      <c r="R254" s="24"/>
      <c r="S254" s="24"/>
      <c r="T254" s="57"/>
      <c r="AT254" s="6" t="s">
        <v>159</v>
      </c>
      <c r="AU254" s="6" t="s">
        <v>80</v>
      </c>
    </row>
    <row r="255" spans="2:65" s="6" customFormat="1" ht="15.75" customHeight="1" x14ac:dyDescent="0.3">
      <c r="B255" s="23"/>
      <c r="C255" s="145" t="s">
        <v>180</v>
      </c>
      <c r="D255" s="145" t="s">
        <v>154</v>
      </c>
      <c r="E255" s="146" t="s">
        <v>1335</v>
      </c>
      <c r="F255" s="147" t="s">
        <v>1336</v>
      </c>
      <c r="G255" s="148" t="s">
        <v>649</v>
      </c>
      <c r="H255" s="149">
        <v>0.88600000000000001</v>
      </c>
      <c r="I255" s="150"/>
      <c r="J255" s="151">
        <f>ROUND($I$255*$H$255,2)</f>
        <v>0</v>
      </c>
      <c r="K255" s="147"/>
      <c r="L255" s="43"/>
      <c r="M255" s="152"/>
      <c r="N255" s="153" t="s">
        <v>43</v>
      </c>
      <c r="O255" s="24"/>
      <c r="P255" s="154">
        <f>$O$255*$H$255</f>
        <v>0</v>
      </c>
      <c r="Q255" s="154">
        <v>0</v>
      </c>
      <c r="R255" s="154">
        <f>$Q$255*$H$255</f>
        <v>0</v>
      </c>
      <c r="S255" s="154">
        <v>0</v>
      </c>
      <c r="T255" s="155">
        <f>$S$255*$H$255</f>
        <v>0</v>
      </c>
      <c r="AR255" s="89" t="s">
        <v>158</v>
      </c>
      <c r="AT255" s="89" t="s">
        <v>154</v>
      </c>
      <c r="AU255" s="89" t="s">
        <v>80</v>
      </c>
      <c r="AY255" s="6" t="s">
        <v>149</v>
      </c>
      <c r="BE255" s="156">
        <f>IF($N$255="základní",$J$255,0)</f>
        <v>0</v>
      </c>
      <c r="BF255" s="156">
        <f>IF($N$255="snížená",$J$255,0)</f>
        <v>0</v>
      </c>
      <c r="BG255" s="156">
        <f>IF($N$255="zákl. přenesená",$J$255,0)</f>
        <v>0</v>
      </c>
      <c r="BH255" s="156">
        <f>IF($N$255="sníž. přenesená",$J$255,0)</f>
        <v>0</v>
      </c>
      <c r="BI255" s="156">
        <f>IF($N$255="nulová",$J$255,0)</f>
        <v>0</v>
      </c>
      <c r="BJ255" s="89" t="s">
        <v>21</v>
      </c>
      <c r="BK255" s="156">
        <f>ROUND($I$255*$H$255,2)</f>
        <v>0</v>
      </c>
      <c r="BL255" s="89" t="s">
        <v>158</v>
      </c>
      <c r="BM255" s="89" t="s">
        <v>407</v>
      </c>
    </row>
    <row r="256" spans="2:65" s="6" customFormat="1" ht="16.5" customHeight="1" x14ac:dyDescent="0.3">
      <c r="B256" s="23"/>
      <c r="C256" s="24"/>
      <c r="D256" s="157" t="s">
        <v>159</v>
      </c>
      <c r="E256" s="24"/>
      <c r="F256" s="158" t="s">
        <v>1336</v>
      </c>
      <c r="G256" s="24"/>
      <c r="H256" s="24"/>
      <c r="J256" s="24"/>
      <c r="K256" s="24"/>
      <c r="L256" s="43"/>
      <c r="M256" s="56"/>
      <c r="N256" s="24"/>
      <c r="O256" s="24"/>
      <c r="P256" s="24"/>
      <c r="Q256" s="24"/>
      <c r="R256" s="24"/>
      <c r="S256" s="24"/>
      <c r="T256" s="57"/>
      <c r="AT256" s="6" t="s">
        <v>159</v>
      </c>
      <c r="AU256" s="6" t="s">
        <v>80</v>
      </c>
    </row>
    <row r="257" spans="2:65" s="6" customFormat="1" ht="15.75" customHeight="1" x14ac:dyDescent="0.3">
      <c r="B257" s="23"/>
      <c r="C257" s="145" t="s">
        <v>26</v>
      </c>
      <c r="D257" s="145" t="s">
        <v>154</v>
      </c>
      <c r="E257" s="146" t="s">
        <v>1337</v>
      </c>
      <c r="F257" s="147" t="s">
        <v>1338</v>
      </c>
      <c r="G257" s="148" t="s">
        <v>272</v>
      </c>
      <c r="H257" s="149">
        <v>3.9</v>
      </c>
      <c r="I257" s="150"/>
      <c r="J257" s="151">
        <f>ROUND($I$257*$H$257,2)</f>
        <v>0</v>
      </c>
      <c r="K257" s="147"/>
      <c r="L257" s="43"/>
      <c r="M257" s="152"/>
      <c r="N257" s="153" t="s">
        <v>43</v>
      </c>
      <c r="O257" s="24"/>
      <c r="P257" s="154">
        <f>$O$257*$H$257</f>
        <v>0</v>
      </c>
      <c r="Q257" s="154">
        <v>0</v>
      </c>
      <c r="R257" s="154">
        <f>$Q$257*$H$257</f>
        <v>0</v>
      </c>
      <c r="S257" s="154">
        <v>0</v>
      </c>
      <c r="T257" s="155">
        <f>$S$257*$H$257</f>
        <v>0</v>
      </c>
      <c r="AR257" s="89" t="s">
        <v>158</v>
      </c>
      <c r="AT257" s="89" t="s">
        <v>154</v>
      </c>
      <c r="AU257" s="89" t="s">
        <v>80</v>
      </c>
      <c r="AY257" s="6" t="s">
        <v>149</v>
      </c>
      <c r="BE257" s="156">
        <f>IF($N$257="základní",$J$257,0)</f>
        <v>0</v>
      </c>
      <c r="BF257" s="156">
        <f>IF($N$257="snížená",$J$257,0)</f>
        <v>0</v>
      </c>
      <c r="BG257" s="156">
        <f>IF($N$257="zákl. přenesená",$J$257,0)</f>
        <v>0</v>
      </c>
      <c r="BH257" s="156">
        <f>IF($N$257="sníž. přenesená",$J$257,0)</f>
        <v>0</v>
      </c>
      <c r="BI257" s="156">
        <f>IF($N$257="nulová",$J$257,0)</f>
        <v>0</v>
      </c>
      <c r="BJ257" s="89" t="s">
        <v>21</v>
      </c>
      <c r="BK257" s="156">
        <f>ROUND($I$257*$H$257,2)</f>
        <v>0</v>
      </c>
      <c r="BL257" s="89" t="s">
        <v>158</v>
      </c>
      <c r="BM257" s="89" t="s">
        <v>411</v>
      </c>
    </row>
    <row r="258" spans="2:65" s="6" customFormat="1" ht="16.5" customHeight="1" x14ac:dyDescent="0.3">
      <c r="B258" s="23"/>
      <c r="C258" s="24"/>
      <c r="D258" s="157" t="s">
        <v>159</v>
      </c>
      <c r="E258" s="24"/>
      <c r="F258" s="158" t="s">
        <v>1338</v>
      </c>
      <c r="G258" s="24"/>
      <c r="H258" s="24"/>
      <c r="J258" s="24"/>
      <c r="K258" s="24"/>
      <c r="L258" s="43"/>
      <c r="M258" s="56"/>
      <c r="N258" s="24"/>
      <c r="O258" s="24"/>
      <c r="P258" s="24"/>
      <c r="Q258" s="24"/>
      <c r="R258" s="24"/>
      <c r="S258" s="24"/>
      <c r="T258" s="57"/>
      <c r="AT258" s="6" t="s">
        <v>159</v>
      </c>
      <c r="AU258" s="6" t="s">
        <v>80</v>
      </c>
    </row>
    <row r="259" spans="2:65" s="6" customFormat="1" ht="15.75" customHeight="1" x14ac:dyDescent="0.3">
      <c r="B259" s="23"/>
      <c r="C259" s="145" t="s">
        <v>185</v>
      </c>
      <c r="D259" s="145" t="s">
        <v>154</v>
      </c>
      <c r="E259" s="146" t="s">
        <v>1339</v>
      </c>
      <c r="F259" s="147" t="s">
        <v>1340</v>
      </c>
      <c r="G259" s="148" t="s">
        <v>272</v>
      </c>
      <c r="H259" s="149">
        <v>68.900000000000006</v>
      </c>
      <c r="I259" s="150"/>
      <c r="J259" s="151">
        <f>ROUND($I$259*$H$259,2)</f>
        <v>0</v>
      </c>
      <c r="K259" s="147"/>
      <c r="L259" s="43"/>
      <c r="M259" s="152"/>
      <c r="N259" s="153" t="s">
        <v>43</v>
      </c>
      <c r="O259" s="24"/>
      <c r="P259" s="154">
        <f>$O$259*$H$259</f>
        <v>0</v>
      </c>
      <c r="Q259" s="154">
        <v>0</v>
      </c>
      <c r="R259" s="154">
        <f>$Q$259*$H$259</f>
        <v>0</v>
      </c>
      <c r="S259" s="154">
        <v>0</v>
      </c>
      <c r="T259" s="155">
        <f>$S$259*$H$259</f>
        <v>0</v>
      </c>
      <c r="AR259" s="89" t="s">
        <v>158</v>
      </c>
      <c r="AT259" s="89" t="s">
        <v>154</v>
      </c>
      <c r="AU259" s="89" t="s">
        <v>80</v>
      </c>
      <c r="AY259" s="6" t="s">
        <v>149</v>
      </c>
      <c r="BE259" s="156">
        <f>IF($N$259="základní",$J$259,0)</f>
        <v>0</v>
      </c>
      <c r="BF259" s="156">
        <f>IF($N$259="snížená",$J$259,0)</f>
        <v>0</v>
      </c>
      <c r="BG259" s="156">
        <f>IF($N$259="zákl. přenesená",$J$259,0)</f>
        <v>0</v>
      </c>
      <c r="BH259" s="156">
        <f>IF($N$259="sníž. přenesená",$J$259,0)</f>
        <v>0</v>
      </c>
      <c r="BI259" s="156">
        <f>IF($N$259="nulová",$J$259,0)</f>
        <v>0</v>
      </c>
      <c r="BJ259" s="89" t="s">
        <v>21</v>
      </c>
      <c r="BK259" s="156">
        <f>ROUND($I$259*$H$259,2)</f>
        <v>0</v>
      </c>
      <c r="BL259" s="89" t="s">
        <v>158</v>
      </c>
      <c r="BM259" s="89" t="s">
        <v>414</v>
      </c>
    </row>
    <row r="260" spans="2:65" s="6" customFormat="1" ht="16.5" customHeight="1" x14ac:dyDescent="0.3">
      <c r="B260" s="23"/>
      <c r="C260" s="24"/>
      <c r="D260" s="157" t="s">
        <v>159</v>
      </c>
      <c r="E260" s="24"/>
      <c r="F260" s="158" t="s">
        <v>1340</v>
      </c>
      <c r="G260" s="24"/>
      <c r="H260" s="24"/>
      <c r="J260" s="24"/>
      <c r="K260" s="24"/>
      <c r="L260" s="43"/>
      <c r="M260" s="56"/>
      <c r="N260" s="24"/>
      <c r="O260" s="24"/>
      <c r="P260" s="24"/>
      <c r="Q260" s="24"/>
      <c r="R260" s="24"/>
      <c r="S260" s="24"/>
      <c r="T260" s="57"/>
      <c r="AT260" s="6" t="s">
        <v>159</v>
      </c>
      <c r="AU260" s="6" t="s">
        <v>80</v>
      </c>
    </row>
    <row r="261" spans="2:65" s="6" customFormat="1" ht="15.75" customHeight="1" x14ac:dyDescent="0.3">
      <c r="B261" s="23"/>
      <c r="C261" s="145" t="s">
        <v>188</v>
      </c>
      <c r="D261" s="145" t="s">
        <v>154</v>
      </c>
      <c r="E261" s="146" t="s">
        <v>1341</v>
      </c>
      <c r="F261" s="147" t="s">
        <v>1342</v>
      </c>
      <c r="G261" s="148" t="s">
        <v>272</v>
      </c>
      <c r="H261" s="149">
        <v>24.7</v>
      </c>
      <c r="I261" s="150"/>
      <c r="J261" s="151">
        <f>ROUND($I$261*$H$261,2)</f>
        <v>0</v>
      </c>
      <c r="K261" s="147"/>
      <c r="L261" s="43"/>
      <c r="M261" s="152"/>
      <c r="N261" s="153" t="s">
        <v>43</v>
      </c>
      <c r="O261" s="24"/>
      <c r="P261" s="154">
        <f>$O$261*$H$261</f>
        <v>0</v>
      </c>
      <c r="Q261" s="154">
        <v>0</v>
      </c>
      <c r="R261" s="154">
        <f>$Q$261*$H$261</f>
        <v>0</v>
      </c>
      <c r="S261" s="154">
        <v>0</v>
      </c>
      <c r="T261" s="155">
        <f>$S$261*$H$261</f>
        <v>0</v>
      </c>
      <c r="AR261" s="89" t="s">
        <v>158</v>
      </c>
      <c r="AT261" s="89" t="s">
        <v>154</v>
      </c>
      <c r="AU261" s="89" t="s">
        <v>80</v>
      </c>
      <c r="AY261" s="6" t="s">
        <v>149</v>
      </c>
      <c r="BE261" s="156">
        <f>IF($N$261="základní",$J$261,0)</f>
        <v>0</v>
      </c>
      <c r="BF261" s="156">
        <f>IF($N$261="snížená",$J$261,0)</f>
        <v>0</v>
      </c>
      <c r="BG261" s="156">
        <f>IF($N$261="zákl. přenesená",$J$261,0)</f>
        <v>0</v>
      </c>
      <c r="BH261" s="156">
        <f>IF($N$261="sníž. přenesená",$J$261,0)</f>
        <v>0</v>
      </c>
      <c r="BI261" s="156">
        <f>IF($N$261="nulová",$J$261,0)</f>
        <v>0</v>
      </c>
      <c r="BJ261" s="89" t="s">
        <v>21</v>
      </c>
      <c r="BK261" s="156">
        <f>ROUND($I$261*$H$261,2)</f>
        <v>0</v>
      </c>
      <c r="BL261" s="89" t="s">
        <v>158</v>
      </c>
      <c r="BM261" s="89" t="s">
        <v>419</v>
      </c>
    </row>
    <row r="262" spans="2:65" s="6" customFormat="1" ht="16.5" customHeight="1" x14ac:dyDescent="0.3">
      <c r="B262" s="23"/>
      <c r="C262" s="24"/>
      <c r="D262" s="157" t="s">
        <v>159</v>
      </c>
      <c r="E262" s="24"/>
      <c r="F262" s="158" t="s">
        <v>1342</v>
      </c>
      <c r="G262" s="24"/>
      <c r="H262" s="24"/>
      <c r="J262" s="24"/>
      <c r="K262" s="24"/>
      <c r="L262" s="43"/>
      <c r="M262" s="56"/>
      <c r="N262" s="24"/>
      <c r="O262" s="24"/>
      <c r="P262" s="24"/>
      <c r="Q262" s="24"/>
      <c r="R262" s="24"/>
      <c r="S262" s="24"/>
      <c r="T262" s="57"/>
      <c r="AT262" s="6" t="s">
        <v>159</v>
      </c>
      <c r="AU262" s="6" t="s">
        <v>80</v>
      </c>
    </row>
    <row r="263" spans="2:65" s="6" customFormat="1" ht="15.75" customHeight="1" x14ac:dyDescent="0.3">
      <c r="B263" s="23"/>
      <c r="C263" s="145" t="s">
        <v>191</v>
      </c>
      <c r="D263" s="145" t="s">
        <v>154</v>
      </c>
      <c r="E263" s="146" t="s">
        <v>1343</v>
      </c>
      <c r="F263" s="147" t="s">
        <v>1344</v>
      </c>
      <c r="G263" s="148" t="s">
        <v>272</v>
      </c>
      <c r="H263" s="149">
        <v>2</v>
      </c>
      <c r="I263" s="150"/>
      <c r="J263" s="151">
        <f>ROUND($I$263*$H$263,2)</f>
        <v>0</v>
      </c>
      <c r="K263" s="147"/>
      <c r="L263" s="43"/>
      <c r="M263" s="152"/>
      <c r="N263" s="153" t="s">
        <v>43</v>
      </c>
      <c r="O263" s="24"/>
      <c r="P263" s="154">
        <f>$O$263*$H$263</f>
        <v>0</v>
      </c>
      <c r="Q263" s="154">
        <v>0</v>
      </c>
      <c r="R263" s="154">
        <f>$Q$263*$H$263</f>
        <v>0</v>
      </c>
      <c r="S263" s="154">
        <v>0</v>
      </c>
      <c r="T263" s="155">
        <f>$S$263*$H$263</f>
        <v>0</v>
      </c>
      <c r="AR263" s="89" t="s">
        <v>158</v>
      </c>
      <c r="AT263" s="89" t="s">
        <v>154</v>
      </c>
      <c r="AU263" s="89" t="s">
        <v>80</v>
      </c>
      <c r="AY263" s="6" t="s">
        <v>149</v>
      </c>
      <c r="BE263" s="156">
        <f>IF($N$263="základní",$J$263,0)</f>
        <v>0</v>
      </c>
      <c r="BF263" s="156">
        <f>IF($N$263="snížená",$J$263,0)</f>
        <v>0</v>
      </c>
      <c r="BG263" s="156">
        <f>IF($N$263="zákl. přenesená",$J$263,0)</f>
        <v>0</v>
      </c>
      <c r="BH263" s="156">
        <f>IF($N$263="sníž. přenesená",$J$263,0)</f>
        <v>0</v>
      </c>
      <c r="BI263" s="156">
        <f>IF($N$263="nulová",$J$263,0)</f>
        <v>0</v>
      </c>
      <c r="BJ263" s="89" t="s">
        <v>21</v>
      </c>
      <c r="BK263" s="156">
        <f>ROUND($I$263*$H$263,2)</f>
        <v>0</v>
      </c>
      <c r="BL263" s="89" t="s">
        <v>158</v>
      </c>
      <c r="BM263" s="89" t="s">
        <v>422</v>
      </c>
    </row>
    <row r="264" spans="2:65" s="6" customFormat="1" ht="16.5" customHeight="1" x14ac:dyDescent="0.3">
      <c r="B264" s="23"/>
      <c r="C264" s="24"/>
      <c r="D264" s="157" t="s">
        <v>159</v>
      </c>
      <c r="E264" s="24"/>
      <c r="F264" s="158" t="s">
        <v>1344</v>
      </c>
      <c r="G264" s="24"/>
      <c r="H264" s="24"/>
      <c r="J264" s="24"/>
      <c r="K264" s="24"/>
      <c r="L264" s="43"/>
      <c r="M264" s="56"/>
      <c r="N264" s="24"/>
      <c r="O264" s="24"/>
      <c r="P264" s="24"/>
      <c r="Q264" s="24"/>
      <c r="R264" s="24"/>
      <c r="S264" s="24"/>
      <c r="T264" s="57"/>
      <c r="AT264" s="6" t="s">
        <v>159</v>
      </c>
      <c r="AU264" s="6" t="s">
        <v>80</v>
      </c>
    </row>
    <row r="265" spans="2:65" s="6" customFormat="1" ht="15.75" customHeight="1" x14ac:dyDescent="0.3">
      <c r="B265" s="23"/>
      <c r="C265" s="145" t="s">
        <v>194</v>
      </c>
      <c r="D265" s="145" t="s">
        <v>154</v>
      </c>
      <c r="E265" s="146" t="s">
        <v>1347</v>
      </c>
      <c r="F265" s="147" t="s">
        <v>1348</v>
      </c>
      <c r="G265" s="148" t="s">
        <v>272</v>
      </c>
      <c r="H265" s="149">
        <v>82.5</v>
      </c>
      <c r="I265" s="150"/>
      <c r="J265" s="151">
        <f>ROUND($I$265*$H$265,2)</f>
        <v>0</v>
      </c>
      <c r="K265" s="147"/>
      <c r="L265" s="43"/>
      <c r="M265" s="152"/>
      <c r="N265" s="153" t="s">
        <v>43</v>
      </c>
      <c r="O265" s="24"/>
      <c r="P265" s="154">
        <f>$O$265*$H$265</f>
        <v>0</v>
      </c>
      <c r="Q265" s="154">
        <v>0</v>
      </c>
      <c r="R265" s="154">
        <f>$Q$265*$H$265</f>
        <v>0</v>
      </c>
      <c r="S265" s="154">
        <v>0</v>
      </c>
      <c r="T265" s="155">
        <f>$S$265*$H$265</f>
        <v>0</v>
      </c>
      <c r="AR265" s="89" t="s">
        <v>158</v>
      </c>
      <c r="AT265" s="89" t="s">
        <v>154</v>
      </c>
      <c r="AU265" s="89" t="s">
        <v>80</v>
      </c>
      <c r="AY265" s="6" t="s">
        <v>149</v>
      </c>
      <c r="BE265" s="156">
        <f>IF($N$265="základní",$J$265,0)</f>
        <v>0</v>
      </c>
      <c r="BF265" s="156">
        <f>IF($N$265="snížená",$J$265,0)</f>
        <v>0</v>
      </c>
      <c r="BG265" s="156">
        <f>IF($N$265="zákl. přenesená",$J$265,0)</f>
        <v>0</v>
      </c>
      <c r="BH265" s="156">
        <f>IF($N$265="sníž. přenesená",$J$265,0)</f>
        <v>0</v>
      </c>
      <c r="BI265" s="156">
        <f>IF($N$265="nulová",$J$265,0)</f>
        <v>0</v>
      </c>
      <c r="BJ265" s="89" t="s">
        <v>21</v>
      </c>
      <c r="BK265" s="156">
        <f>ROUND($I$265*$H$265,2)</f>
        <v>0</v>
      </c>
      <c r="BL265" s="89" t="s">
        <v>158</v>
      </c>
      <c r="BM265" s="89" t="s">
        <v>425</v>
      </c>
    </row>
    <row r="266" spans="2:65" s="6" customFormat="1" ht="16.5" customHeight="1" x14ac:dyDescent="0.3">
      <c r="B266" s="23"/>
      <c r="C266" s="24"/>
      <c r="D266" s="157" t="s">
        <v>159</v>
      </c>
      <c r="E266" s="24"/>
      <c r="F266" s="158" t="s">
        <v>1348</v>
      </c>
      <c r="G266" s="24"/>
      <c r="H266" s="24"/>
      <c r="J266" s="24"/>
      <c r="K266" s="24"/>
      <c r="L266" s="43"/>
      <c r="M266" s="56"/>
      <c r="N266" s="24"/>
      <c r="O266" s="24"/>
      <c r="P266" s="24"/>
      <c r="Q266" s="24"/>
      <c r="R266" s="24"/>
      <c r="S266" s="24"/>
      <c r="T266" s="57"/>
      <c r="AT266" s="6" t="s">
        <v>159</v>
      </c>
      <c r="AU266" s="6" t="s">
        <v>80</v>
      </c>
    </row>
    <row r="267" spans="2:65" s="6" customFormat="1" ht="15.75" customHeight="1" x14ac:dyDescent="0.3">
      <c r="B267" s="23"/>
      <c r="C267" s="145" t="s">
        <v>8</v>
      </c>
      <c r="D267" s="145" t="s">
        <v>154</v>
      </c>
      <c r="E267" s="146" t="s">
        <v>1725</v>
      </c>
      <c r="F267" s="147" t="s">
        <v>1726</v>
      </c>
      <c r="G267" s="148" t="s">
        <v>272</v>
      </c>
      <c r="H267" s="149">
        <v>28.6</v>
      </c>
      <c r="I267" s="150"/>
      <c r="J267" s="151">
        <f>ROUND($I$267*$H$267,2)</f>
        <v>0</v>
      </c>
      <c r="K267" s="147"/>
      <c r="L267" s="43"/>
      <c r="M267" s="152"/>
      <c r="N267" s="153" t="s">
        <v>43</v>
      </c>
      <c r="O267" s="24"/>
      <c r="P267" s="154">
        <f>$O$267*$H$267</f>
        <v>0</v>
      </c>
      <c r="Q267" s="154">
        <v>0</v>
      </c>
      <c r="R267" s="154">
        <f>$Q$267*$H$267</f>
        <v>0</v>
      </c>
      <c r="S267" s="154">
        <v>0</v>
      </c>
      <c r="T267" s="155">
        <f>$S$267*$H$267</f>
        <v>0</v>
      </c>
      <c r="AR267" s="89" t="s">
        <v>158</v>
      </c>
      <c r="AT267" s="89" t="s">
        <v>154</v>
      </c>
      <c r="AU267" s="89" t="s">
        <v>80</v>
      </c>
      <c r="AY267" s="6" t="s">
        <v>149</v>
      </c>
      <c r="BE267" s="156">
        <f>IF($N$267="základní",$J$267,0)</f>
        <v>0</v>
      </c>
      <c r="BF267" s="156">
        <f>IF($N$267="snížená",$J$267,0)</f>
        <v>0</v>
      </c>
      <c r="BG267" s="156">
        <f>IF($N$267="zákl. přenesená",$J$267,0)</f>
        <v>0</v>
      </c>
      <c r="BH267" s="156">
        <f>IF($N$267="sníž. přenesená",$J$267,0)</f>
        <v>0</v>
      </c>
      <c r="BI267" s="156">
        <f>IF($N$267="nulová",$J$267,0)</f>
        <v>0</v>
      </c>
      <c r="BJ267" s="89" t="s">
        <v>21</v>
      </c>
      <c r="BK267" s="156">
        <f>ROUND($I$267*$H$267,2)</f>
        <v>0</v>
      </c>
      <c r="BL267" s="89" t="s">
        <v>158</v>
      </c>
      <c r="BM267" s="89" t="s">
        <v>428</v>
      </c>
    </row>
    <row r="268" spans="2:65" s="6" customFormat="1" ht="16.5" customHeight="1" x14ac:dyDescent="0.3">
      <c r="B268" s="23"/>
      <c r="C268" s="24"/>
      <c r="D268" s="157" t="s">
        <v>159</v>
      </c>
      <c r="E268" s="24"/>
      <c r="F268" s="158" t="s">
        <v>1726</v>
      </c>
      <c r="G268" s="24"/>
      <c r="H268" s="24"/>
      <c r="J268" s="24"/>
      <c r="K268" s="24"/>
      <c r="L268" s="43"/>
      <c r="M268" s="56"/>
      <c r="N268" s="24"/>
      <c r="O268" s="24"/>
      <c r="P268" s="24"/>
      <c r="Q268" s="24"/>
      <c r="R268" s="24"/>
      <c r="S268" s="24"/>
      <c r="T268" s="57"/>
      <c r="AT268" s="6" t="s">
        <v>159</v>
      </c>
      <c r="AU268" s="6" t="s">
        <v>80</v>
      </c>
    </row>
    <row r="269" spans="2:65" s="6" customFormat="1" ht="15.75" customHeight="1" x14ac:dyDescent="0.3">
      <c r="B269" s="23"/>
      <c r="C269" s="145" t="s">
        <v>201</v>
      </c>
      <c r="D269" s="145" t="s">
        <v>154</v>
      </c>
      <c r="E269" s="146" t="s">
        <v>1349</v>
      </c>
      <c r="F269" s="147" t="s">
        <v>1350</v>
      </c>
      <c r="G269" s="148" t="s">
        <v>272</v>
      </c>
      <c r="H269" s="149">
        <v>75</v>
      </c>
      <c r="I269" s="150"/>
      <c r="J269" s="151">
        <f>ROUND($I$269*$H$269,2)</f>
        <v>0</v>
      </c>
      <c r="K269" s="147"/>
      <c r="L269" s="43"/>
      <c r="M269" s="152"/>
      <c r="N269" s="153" t="s">
        <v>43</v>
      </c>
      <c r="O269" s="24"/>
      <c r="P269" s="154">
        <f>$O$269*$H$269</f>
        <v>0</v>
      </c>
      <c r="Q269" s="154">
        <v>0</v>
      </c>
      <c r="R269" s="154">
        <f>$Q$269*$H$269</f>
        <v>0</v>
      </c>
      <c r="S269" s="154">
        <v>0</v>
      </c>
      <c r="T269" s="155">
        <f>$S$269*$H$269</f>
        <v>0</v>
      </c>
      <c r="AR269" s="89" t="s">
        <v>158</v>
      </c>
      <c r="AT269" s="89" t="s">
        <v>154</v>
      </c>
      <c r="AU269" s="89" t="s">
        <v>80</v>
      </c>
      <c r="AY269" s="6" t="s">
        <v>149</v>
      </c>
      <c r="BE269" s="156">
        <f>IF($N$269="základní",$J$269,0)</f>
        <v>0</v>
      </c>
      <c r="BF269" s="156">
        <f>IF($N$269="snížená",$J$269,0)</f>
        <v>0</v>
      </c>
      <c r="BG269" s="156">
        <f>IF($N$269="zákl. přenesená",$J$269,0)</f>
        <v>0</v>
      </c>
      <c r="BH269" s="156">
        <f>IF($N$269="sníž. přenesená",$J$269,0)</f>
        <v>0</v>
      </c>
      <c r="BI269" s="156">
        <f>IF($N$269="nulová",$J$269,0)</f>
        <v>0</v>
      </c>
      <c r="BJ269" s="89" t="s">
        <v>21</v>
      </c>
      <c r="BK269" s="156">
        <f>ROUND($I$269*$H$269,2)</f>
        <v>0</v>
      </c>
      <c r="BL269" s="89" t="s">
        <v>158</v>
      </c>
      <c r="BM269" s="89" t="s">
        <v>431</v>
      </c>
    </row>
    <row r="270" spans="2:65" s="6" customFormat="1" ht="16.5" customHeight="1" x14ac:dyDescent="0.3">
      <c r="B270" s="23"/>
      <c r="C270" s="24"/>
      <c r="D270" s="157" t="s">
        <v>159</v>
      </c>
      <c r="E270" s="24"/>
      <c r="F270" s="158" t="s">
        <v>1350</v>
      </c>
      <c r="G270" s="24"/>
      <c r="H270" s="24"/>
      <c r="J270" s="24"/>
      <c r="K270" s="24"/>
      <c r="L270" s="43"/>
      <c r="M270" s="56"/>
      <c r="N270" s="24"/>
      <c r="O270" s="24"/>
      <c r="P270" s="24"/>
      <c r="Q270" s="24"/>
      <c r="R270" s="24"/>
      <c r="S270" s="24"/>
      <c r="T270" s="57"/>
      <c r="AT270" s="6" t="s">
        <v>159</v>
      </c>
      <c r="AU270" s="6" t="s">
        <v>80</v>
      </c>
    </row>
    <row r="271" spans="2:65" s="6" customFormat="1" ht="15.75" customHeight="1" x14ac:dyDescent="0.3">
      <c r="B271" s="23"/>
      <c r="C271" s="145" t="s">
        <v>204</v>
      </c>
      <c r="D271" s="145" t="s">
        <v>154</v>
      </c>
      <c r="E271" s="146" t="s">
        <v>1351</v>
      </c>
      <c r="F271" s="147" t="s">
        <v>1352</v>
      </c>
      <c r="G271" s="148" t="s">
        <v>272</v>
      </c>
      <c r="H271" s="149">
        <v>63</v>
      </c>
      <c r="I271" s="150"/>
      <c r="J271" s="151">
        <f>ROUND($I$271*$H$271,2)</f>
        <v>0</v>
      </c>
      <c r="K271" s="147"/>
      <c r="L271" s="43"/>
      <c r="M271" s="152"/>
      <c r="N271" s="153" t="s">
        <v>43</v>
      </c>
      <c r="O271" s="24"/>
      <c r="P271" s="154">
        <f>$O$271*$H$271</f>
        <v>0</v>
      </c>
      <c r="Q271" s="154">
        <v>0</v>
      </c>
      <c r="R271" s="154">
        <f>$Q$271*$H$271</f>
        <v>0</v>
      </c>
      <c r="S271" s="154">
        <v>0</v>
      </c>
      <c r="T271" s="155">
        <f>$S$271*$H$271</f>
        <v>0</v>
      </c>
      <c r="AR271" s="89" t="s">
        <v>158</v>
      </c>
      <c r="AT271" s="89" t="s">
        <v>154</v>
      </c>
      <c r="AU271" s="89" t="s">
        <v>80</v>
      </c>
      <c r="AY271" s="6" t="s">
        <v>149</v>
      </c>
      <c r="BE271" s="156">
        <f>IF($N$271="základní",$J$271,0)</f>
        <v>0</v>
      </c>
      <c r="BF271" s="156">
        <f>IF($N$271="snížená",$J$271,0)</f>
        <v>0</v>
      </c>
      <c r="BG271" s="156">
        <f>IF($N$271="zákl. přenesená",$J$271,0)</f>
        <v>0</v>
      </c>
      <c r="BH271" s="156">
        <f>IF($N$271="sníž. přenesená",$J$271,0)</f>
        <v>0</v>
      </c>
      <c r="BI271" s="156">
        <f>IF($N$271="nulová",$J$271,0)</f>
        <v>0</v>
      </c>
      <c r="BJ271" s="89" t="s">
        <v>21</v>
      </c>
      <c r="BK271" s="156">
        <f>ROUND($I$271*$H$271,2)</f>
        <v>0</v>
      </c>
      <c r="BL271" s="89" t="s">
        <v>158</v>
      </c>
      <c r="BM271" s="89" t="s">
        <v>434</v>
      </c>
    </row>
    <row r="272" spans="2:65" s="6" customFormat="1" ht="16.5" customHeight="1" x14ac:dyDescent="0.3">
      <c r="B272" s="23"/>
      <c r="C272" s="24"/>
      <c r="D272" s="157" t="s">
        <v>159</v>
      </c>
      <c r="E272" s="24"/>
      <c r="F272" s="158" t="s">
        <v>1352</v>
      </c>
      <c r="G272" s="24"/>
      <c r="H272" s="24"/>
      <c r="J272" s="24"/>
      <c r="K272" s="24"/>
      <c r="L272" s="43"/>
      <c r="M272" s="56"/>
      <c r="N272" s="24"/>
      <c r="O272" s="24"/>
      <c r="P272" s="24"/>
      <c r="Q272" s="24"/>
      <c r="R272" s="24"/>
      <c r="S272" s="24"/>
      <c r="T272" s="57"/>
      <c r="AT272" s="6" t="s">
        <v>159</v>
      </c>
      <c r="AU272" s="6" t="s">
        <v>80</v>
      </c>
    </row>
    <row r="273" spans="2:65" s="6" customFormat="1" ht="15.75" customHeight="1" x14ac:dyDescent="0.3">
      <c r="B273" s="23"/>
      <c r="C273" s="145" t="s">
        <v>207</v>
      </c>
      <c r="D273" s="145" t="s">
        <v>154</v>
      </c>
      <c r="E273" s="146" t="s">
        <v>1727</v>
      </c>
      <c r="F273" s="147" t="s">
        <v>1728</v>
      </c>
      <c r="G273" s="148" t="s">
        <v>272</v>
      </c>
      <c r="H273" s="149">
        <v>22</v>
      </c>
      <c r="I273" s="150"/>
      <c r="J273" s="151">
        <f>ROUND($I$273*$H$273,2)</f>
        <v>0</v>
      </c>
      <c r="K273" s="147"/>
      <c r="L273" s="43"/>
      <c r="M273" s="152"/>
      <c r="N273" s="153" t="s">
        <v>43</v>
      </c>
      <c r="O273" s="24"/>
      <c r="P273" s="154">
        <f>$O$273*$H$273</f>
        <v>0</v>
      </c>
      <c r="Q273" s="154">
        <v>0</v>
      </c>
      <c r="R273" s="154">
        <f>$Q$273*$H$273</f>
        <v>0</v>
      </c>
      <c r="S273" s="154">
        <v>0</v>
      </c>
      <c r="T273" s="155">
        <f>$S$273*$H$273</f>
        <v>0</v>
      </c>
      <c r="AR273" s="89" t="s">
        <v>158</v>
      </c>
      <c r="AT273" s="89" t="s">
        <v>154</v>
      </c>
      <c r="AU273" s="89" t="s">
        <v>80</v>
      </c>
      <c r="AY273" s="6" t="s">
        <v>149</v>
      </c>
      <c r="BE273" s="156">
        <f>IF($N$273="základní",$J$273,0)</f>
        <v>0</v>
      </c>
      <c r="BF273" s="156">
        <f>IF($N$273="snížená",$J$273,0)</f>
        <v>0</v>
      </c>
      <c r="BG273" s="156">
        <f>IF($N$273="zákl. přenesená",$J$273,0)</f>
        <v>0</v>
      </c>
      <c r="BH273" s="156">
        <f>IF($N$273="sníž. přenesená",$J$273,0)</f>
        <v>0</v>
      </c>
      <c r="BI273" s="156">
        <f>IF($N$273="nulová",$J$273,0)</f>
        <v>0</v>
      </c>
      <c r="BJ273" s="89" t="s">
        <v>21</v>
      </c>
      <c r="BK273" s="156">
        <f>ROUND($I$273*$H$273,2)</f>
        <v>0</v>
      </c>
      <c r="BL273" s="89" t="s">
        <v>158</v>
      </c>
      <c r="BM273" s="89" t="s">
        <v>437</v>
      </c>
    </row>
    <row r="274" spans="2:65" s="6" customFormat="1" ht="16.5" customHeight="1" x14ac:dyDescent="0.3">
      <c r="B274" s="23"/>
      <c r="C274" s="24"/>
      <c r="D274" s="157" t="s">
        <v>159</v>
      </c>
      <c r="E274" s="24"/>
      <c r="F274" s="158" t="s">
        <v>1728</v>
      </c>
      <c r="G274" s="24"/>
      <c r="H274" s="24"/>
      <c r="J274" s="24"/>
      <c r="K274" s="24"/>
      <c r="L274" s="43"/>
      <c r="M274" s="56"/>
      <c r="N274" s="24"/>
      <c r="O274" s="24"/>
      <c r="P274" s="24"/>
      <c r="Q274" s="24"/>
      <c r="R274" s="24"/>
      <c r="S274" s="24"/>
      <c r="T274" s="57"/>
      <c r="AT274" s="6" t="s">
        <v>159</v>
      </c>
      <c r="AU274" s="6" t="s">
        <v>80</v>
      </c>
    </row>
    <row r="275" spans="2:65" s="6" customFormat="1" ht="15.75" customHeight="1" x14ac:dyDescent="0.3">
      <c r="B275" s="23"/>
      <c r="C275" s="145" t="s">
        <v>210</v>
      </c>
      <c r="D275" s="145" t="s">
        <v>154</v>
      </c>
      <c r="E275" s="146" t="s">
        <v>1353</v>
      </c>
      <c r="F275" s="147" t="s">
        <v>1354</v>
      </c>
      <c r="G275" s="148" t="s">
        <v>510</v>
      </c>
      <c r="H275" s="179"/>
      <c r="I275" s="150"/>
      <c r="J275" s="151">
        <f>ROUND($I$275*$H$275,2)</f>
        <v>0</v>
      </c>
      <c r="K275" s="147"/>
      <c r="L275" s="43"/>
      <c r="M275" s="152"/>
      <c r="N275" s="153" t="s">
        <v>43</v>
      </c>
      <c r="O275" s="24"/>
      <c r="P275" s="154">
        <f>$O$275*$H$275</f>
        <v>0</v>
      </c>
      <c r="Q275" s="154">
        <v>0</v>
      </c>
      <c r="R275" s="154">
        <f>$Q$275*$H$275</f>
        <v>0</v>
      </c>
      <c r="S275" s="154">
        <v>0</v>
      </c>
      <c r="T275" s="155">
        <f>$S$275*$H$275</f>
        <v>0</v>
      </c>
      <c r="AR275" s="89" t="s">
        <v>158</v>
      </c>
      <c r="AT275" s="89" t="s">
        <v>154</v>
      </c>
      <c r="AU275" s="89" t="s">
        <v>80</v>
      </c>
      <c r="AY275" s="6" t="s">
        <v>149</v>
      </c>
      <c r="BE275" s="156">
        <f>IF($N$275="základní",$J$275,0)</f>
        <v>0</v>
      </c>
      <c r="BF275" s="156">
        <f>IF($N$275="snížená",$J$275,0)</f>
        <v>0</v>
      </c>
      <c r="BG275" s="156">
        <f>IF($N$275="zákl. přenesená",$J$275,0)</f>
        <v>0</v>
      </c>
      <c r="BH275" s="156">
        <f>IF($N$275="sníž. přenesená",$J$275,0)</f>
        <v>0</v>
      </c>
      <c r="BI275" s="156">
        <f>IF($N$275="nulová",$J$275,0)</f>
        <v>0</v>
      </c>
      <c r="BJ275" s="89" t="s">
        <v>21</v>
      </c>
      <c r="BK275" s="156">
        <f>ROUND($I$275*$H$275,2)</f>
        <v>0</v>
      </c>
      <c r="BL275" s="89" t="s">
        <v>158</v>
      </c>
      <c r="BM275" s="89" t="s">
        <v>825</v>
      </c>
    </row>
    <row r="276" spans="2:65" s="6" customFormat="1" ht="16.5" customHeight="1" x14ac:dyDescent="0.3">
      <c r="B276" s="23"/>
      <c r="C276" s="24"/>
      <c r="D276" s="157" t="s">
        <v>159</v>
      </c>
      <c r="E276" s="24"/>
      <c r="F276" s="158" t="s">
        <v>1354</v>
      </c>
      <c r="G276" s="24"/>
      <c r="H276" s="24"/>
      <c r="J276" s="24"/>
      <c r="K276" s="24"/>
      <c r="L276" s="43"/>
      <c r="M276" s="56"/>
      <c r="N276" s="24"/>
      <c r="O276" s="24"/>
      <c r="P276" s="24"/>
      <c r="Q276" s="24"/>
      <c r="R276" s="24"/>
      <c r="S276" s="24"/>
      <c r="T276" s="57"/>
      <c r="AT276" s="6" t="s">
        <v>159</v>
      </c>
      <c r="AU276" s="6" t="s">
        <v>80</v>
      </c>
    </row>
    <row r="277" spans="2:65" s="132" customFormat="1" ht="30.75" customHeight="1" x14ac:dyDescent="0.3">
      <c r="B277" s="133"/>
      <c r="C277" s="134"/>
      <c r="D277" s="134" t="s">
        <v>71</v>
      </c>
      <c r="E277" s="143" t="s">
        <v>415</v>
      </c>
      <c r="F277" s="143" t="s">
        <v>1355</v>
      </c>
      <c r="G277" s="134"/>
      <c r="H277" s="134"/>
      <c r="J277" s="144">
        <f>$BK$277</f>
        <v>0</v>
      </c>
      <c r="K277" s="134"/>
      <c r="L277" s="137"/>
      <c r="M277" s="138"/>
      <c r="N277" s="134"/>
      <c r="O277" s="134"/>
      <c r="P277" s="139">
        <f>SUM($P$278:$P$377)</f>
        <v>0</v>
      </c>
      <c r="Q277" s="134"/>
      <c r="R277" s="139">
        <f>SUM($R$278:$R$377)</f>
        <v>0</v>
      </c>
      <c r="S277" s="134"/>
      <c r="T277" s="140">
        <f>SUM($T$278:$T$377)</f>
        <v>0</v>
      </c>
      <c r="AR277" s="141" t="s">
        <v>21</v>
      </c>
      <c r="AT277" s="141" t="s">
        <v>71</v>
      </c>
      <c r="AU277" s="141" t="s">
        <v>21</v>
      </c>
      <c r="AY277" s="141" t="s">
        <v>149</v>
      </c>
      <c r="BK277" s="142">
        <f>SUM($BK$278:$BK$377)</f>
        <v>0</v>
      </c>
    </row>
    <row r="278" spans="2:65" s="6" customFormat="1" ht="15.75" customHeight="1" x14ac:dyDescent="0.3">
      <c r="B278" s="23"/>
      <c r="C278" s="145" t="s">
        <v>21</v>
      </c>
      <c r="D278" s="145" t="s">
        <v>154</v>
      </c>
      <c r="E278" s="146" t="s">
        <v>1366</v>
      </c>
      <c r="F278" s="147" t="s">
        <v>1367</v>
      </c>
      <c r="G278" s="148" t="s">
        <v>157</v>
      </c>
      <c r="H278" s="149">
        <v>2</v>
      </c>
      <c r="I278" s="150"/>
      <c r="J278" s="151">
        <f>ROUND($I$278*$H$278,2)</f>
        <v>0</v>
      </c>
      <c r="K278" s="147"/>
      <c r="L278" s="43"/>
      <c r="M278" s="152"/>
      <c r="N278" s="153" t="s">
        <v>43</v>
      </c>
      <c r="O278" s="24"/>
      <c r="P278" s="154">
        <f>$O$278*$H$278</f>
        <v>0</v>
      </c>
      <c r="Q278" s="154">
        <v>0</v>
      </c>
      <c r="R278" s="154">
        <f>$Q$278*$H$278</f>
        <v>0</v>
      </c>
      <c r="S278" s="154">
        <v>0</v>
      </c>
      <c r="T278" s="155">
        <f>$S$278*$H$278</f>
        <v>0</v>
      </c>
      <c r="AR278" s="89" t="s">
        <v>158</v>
      </c>
      <c r="AT278" s="89" t="s">
        <v>154</v>
      </c>
      <c r="AU278" s="89" t="s">
        <v>80</v>
      </c>
      <c r="AY278" s="6" t="s">
        <v>149</v>
      </c>
      <c r="BE278" s="156">
        <f>IF($N$278="základní",$J$278,0)</f>
        <v>0</v>
      </c>
      <c r="BF278" s="156">
        <f>IF($N$278="snížená",$J$278,0)</f>
        <v>0</v>
      </c>
      <c r="BG278" s="156">
        <f>IF($N$278="zákl. přenesená",$J$278,0)</f>
        <v>0</v>
      </c>
      <c r="BH278" s="156">
        <f>IF($N$278="sníž. přenesená",$J$278,0)</f>
        <v>0</v>
      </c>
      <c r="BI278" s="156">
        <f>IF($N$278="nulová",$J$278,0)</f>
        <v>0</v>
      </c>
      <c r="BJ278" s="89" t="s">
        <v>21</v>
      </c>
      <c r="BK278" s="156">
        <f>ROUND($I$278*$H$278,2)</f>
        <v>0</v>
      </c>
      <c r="BL278" s="89" t="s">
        <v>158</v>
      </c>
      <c r="BM278" s="89" t="s">
        <v>830</v>
      </c>
    </row>
    <row r="279" spans="2:65" s="6" customFormat="1" ht="16.5" customHeight="1" x14ac:dyDescent="0.3">
      <c r="B279" s="23"/>
      <c r="C279" s="24"/>
      <c r="D279" s="157" t="s">
        <v>159</v>
      </c>
      <c r="E279" s="24"/>
      <c r="F279" s="158" t="s">
        <v>1367</v>
      </c>
      <c r="G279" s="24"/>
      <c r="H279" s="24"/>
      <c r="J279" s="24"/>
      <c r="K279" s="24"/>
      <c r="L279" s="43"/>
      <c r="M279" s="56"/>
      <c r="N279" s="24"/>
      <c r="O279" s="24"/>
      <c r="P279" s="24"/>
      <c r="Q279" s="24"/>
      <c r="R279" s="24"/>
      <c r="S279" s="24"/>
      <c r="T279" s="57"/>
      <c r="AT279" s="6" t="s">
        <v>159</v>
      </c>
      <c r="AU279" s="6" t="s">
        <v>80</v>
      </c>
    </row>
    <row r="280" spans="2:65" s="6" customFormat="1" ht="15.75" customHeight="1" x14ac:dyDescent="0.3">
      <c r="B280" s="23"/>
      <c r="C280" s="145" t="s">
        <v>80</v>
      </c>
      <c r="D280" s="145" t="s">
        <v>154</v>
      </c>
      <c r="E280" s="146" t="s">
        <v>1368</v>
      </c>
      <c r="F280" s="147" t="s">
        <v>1369</v>
      </c>
      <c r="G280" s="148" t="s">
        <v>157</v>
      </c>
      <c r="H280" s="149">
        <v>2</v>
      </c>
      <c r="I280" s="150"/>
      <c r="J280" s="151">
        <f>ROUND($I$280*$H$280,2)</f>
        <v>0</v>
      </c>
      <c r="K280" s="147"/>
      <c r="L280" s="43"/>
      <c r="M280" s="152"/>
      <c r="N280" s="153" t="s">
        <v>43</v>
      </c>
      <c r="O280" s="24"/>
      <c r="P280" s="154">
        <f>$O$280*$H$280</f>
        <v>0</v>
      </c>
      <c r="Q280" s="154">
        <v>0</v>
      </c>
      <c r="R280" s="154">
        <f>$Q$280*$H$280</f>
        <v>0</v>
      </c>
      <c r="S280" s="154">
        <v>0</v>
      </c>
      <c r="T280" s="155">
        <f>$S$280*$H$280</f>
        <v>0</v>
      </c>
      <c r="AR280" s="89" t="s">
        <v>158</v>
      </c>
      <c r="AT280" s="89" t="s">
        <v>154</v>
      </c>
      <c r="AU280" s="89" t="s">
        <v>80</v>
      </c>
      <c r="AY280" s="6" t="s">
        <v>149</v>
      </c>
      <c r="BE280" s="156">
        <f>IF($N$280="základní",$J$280,0)</f>
        <v>0</v>
      </c>
      <c r="BF280" s="156">
        <f>IF($N$280="snížená",$J$280,0)</f>
        <v>0</v>
      </c>
      <c r="BG280" s="156">
        <f>IF($N$280="zákl. přenesená",$J$280,0)</f>
        <v>0</v>
      </c>
      <c r="BH280" s="156">
        <f>IF($N$280="sníž. přenesená",$J$280,0)</f>
        <v>0</v>
      </c>
      <c r="BI280" s="156">
        <f>IF($N$280="nulová",$J$280,0)</f>
        <v>0</v>
      </c>
      <c r="BJ280" s="89" t="s">
        <v>21</v>
      </c>
      <c r="BK280" s="156">
        <f>ROUND($I$280*$H$280,2)</f>
        <v>0</v>
      </c>
      <c r="BL280" s="89" t="s">
        <v>158</v>
      </c>
      <c r="BM280" s="89" t="s">
        <v>834</v>
      </c>
    </row>
    <row r="281" spans="2:65" s="6" customFormat="1" ht="16.5" customHeight="1" x14ac:dyDescent="0.3">
      <c r="B281" s="23"/>
      <c r="C281" s="24"/>
      <c r="D281" s="157" t="s">
        <v>159</v>
      </c>
      <c r="E281" s="24"/>
      <c r="F281" s="158" t="s">
        <v>1369</v>
      </c>
      <c r="G281" s="24"/>
      <c r="H281" s="24"/>
      <c r="J281" s="24"/>
      <c r="K281" s="24"/>
      <c r="L281" s="43"/>
      <c r="M281" s="56"/>
      <c r="N281" s="24"/>
      <c r="O281" s="24"/>
      <c r="P281" s="24"/>
      <c r="Q281" s="24"/>
      <c r="R281" s="24"/>
      <c r="S281" s="24"/>
      <c r="T281" s="57"/>
      <c r="AT281" s="6" t="s">
        <v>159</v>
      </c>
      <c r="AU281" s="6" t="s">
        <v>80</v>
      </c>
    </row>
    <row r="282" spans="2:65" s="6" customFormat="1" ht="15.75" customHeight="1" x14ac:dyDescent="0.3">
      <c r="B282" s="23"/>
      <c r="C282" s="145" t="s">
        <v>162</v>
      </c>
      <c r="D282" s="145" t="s">
        <v>154</v>
      </c>
      <c r="E282" s="146" t="s">
        <v>1735</v>
      </c>
      <c r="F282" s="147" t="s">
        <v>1736</v>
      </c>
      <c r="G282" s="148" t="s">
        <v>157</v>
      </c>
      <c r="H282" s="149">
        <v>2</v>
      </c>
      <c r="I282" s="150"/>
      <c r="J282" s="151">
        <f>ROUND($I$282*$H$282,2)</f>
        <v>0</v>
      </c>
      <c r="K282" s="147"/>
      <c r="L282" s="43"/>
      <c r="M282" s="152"/>
      <c r="N282" s="153" t="s">
        <v>43</v>
      </c>
      <c r="O282" s="24"/>
      <c r="P282" s="154">
        <f>$O$282*$H$282</f>
        <v>0</v>
      </c>
      <c r="Q282" s="154">
        <v>0</v>
      </c>
      <c r="R282" s="154">
        <f>$Q$282*$H$282</f>
        <v>0</v>
      </c>
      <c r="S282" s="154">
        <v>0</v>
      </c>
      <c r="T282" s="155">
        <f>$S$282*$H$282</f>
        <v>0</v>
      </c>
      <c r="AR282" s="89" t="s">
        <v>158</v>
      </c>
      <c r="AT282" s="89" t="s">
        <v>154</v>
      </c>
      <c r="AU282" s="89" t="s">
        <v>80</v>
      </c>
      <c r="AY282" s="6" t="s">
        <v>149</v>
      </c>
      <c r="BE282" s="156">
        <f>IF($N$282="základní",$J$282,0)</f>
        <v>0</v>
      </c>
      <c r="BF282" s="156">
        <f>IF($N$282="snížená",$J$282,0)</f>
        <v>0</v>
      </c>
      <c r="BG282" s="156">
        <f>IF($N$282="zákl. přenesená",$J$282,0)</f>
        <v>0</v>
      </c>
      <c r="BH282" s="156">
        <f>IF($N$282="sníž. přenesená",$J$282,0)</f>
        <v>0</v>
      </c>
      <c r="BI282" s="156">
        <f>IF($N$282="nulová",$J$282,0)</f>
        <v>0</v>
      </c>
      <c r="BJ282" s="89" t="s">
        <v>21</v>
      </c>
      <c r="BK282" s="156">
        <f>ROUND($I$282*$H$282,2)</f>
        <v>0</v>
      </c>
      <c r="BL282" s="89" t="s">
        <v>158</v>
      </c>
      <c r="BM282" s="89" t="s">
        <v>838</v>
      </c>
    </row>
    <row r="283" spans="2:65" s="6" customFormat="1" ht="16.5" customHeight="1" x14ac:dyDescent="0.3">
      <c r="B283" s="23"/>
      <c r="C283" s="24"/>
      <c r="D283" s="157" t="s">
        <v>159</v>
      </c>
      <c r="E283" s="24"/>
      <c r="F283" s="158" t="s">
        <v>1736</v>
      </c>
      <c r="G283" s="24"/>
      <c r="H283" s="24"/>
      <c r="J283" s="24"/>
      <c r="K283" s="24"/>
      <c r="L283" s="43"/>
      <c r="M283" s="56"/>
      <c r="N283" s="24"/>
      <c r="O283" s="24"/>
      <c r="P283" s="24"/>
      <c r="Q283" s="24"/>
      <c r="R283" s="24"/>
      <c r="S283" s="24"/>
      <c r="T283" s="57"/>
      <c r="AT283" s="6" t="s">
        <v>159</v>
      </c>
      <c r="AU283" s="6" t="s">
        <v>80</v>
      </c>
    </row>
    <row r="284" spans="2:65" s="6" customFormat="1" ht="15.75" customHeight="1" x14ac:dyDescent="0.3">
      <c r="B284" s="23"/>
      <c r="C284" s="145" t="s">
        <v>158</v>
      </c>
      <c r="D284" s="145" t="s">
        <v>154</v>
      </c>
      <c r="E284" s="146" t="s">
        <v>1360</v>
      </c>
      <c r="F284" s="147" t="s">
        <v>1361</v>
      </c>
      <c r="G284" s="148" t="s">
        <v>157</v>
      </c>
      <c r="H284" s="149">
        <v>4</v>
      </c>
      <c r="I284" s="150"/>
      <c r="J284" s="151">
        <f>ROUND($I$284*$H$284,2)</f>
        <v>0</v>
      </c>
      <c r="K284" s="147"/>
      <c r="L284" s="43"/>
      <c r="M284" s="152"/>
      <c r="N284" s="153" t="s">
        <v>43</v>
      </c>
      <c r="O284" s="24"/>
      <c r="P284" s="154">
        <f>$O$284*$H$284</f>
        <v>0</v>
      </c>
      <c r="Q284" s="154">
        <v>0</v>
      </c>
      <c r="R284" s="154">
        <f>$Q$284*$H$284</f>
        <v>0</v>
      </c>
      <c r="S284" s="154">
        <v>0</v>
      </c>
      <c r="T284" s="155">
        <f>$S$284*$H$284</f>
        <v>0</v>
      </c>
      <c r="AR284" s="89" t="s">
        <v>158</v>
      </c>
      <c r="AT284" s="89" t="s">
        <v>154</v>
      </c>
      <c r="AU284" s="89" t="s">
        <v>80</v>
      </c>
      <c r="AY284" s="6" t="s">
        <v>149</v>
      </c>
      <c r="BE284" s="156">
        <f>IF($N$284="základní",$J$284,0)</f>
        <v>0</v>
      </c>
      <c r="BF284" s="156">
        <f>IF($N$284="snížená",$J$284,0)</f>
        <v>0</v>
      </c>
      <c r="BG284" s="156">
        <f>IF($N$284="zákl. přenesená",$J$284,0)</f>
        <v>0</v>
      </c>
      <c r="BH284" s="156">
        <f>IF($N$284="sníž. přenesená",$J$284,0)</f>
        <v>0</v>
      </c>
      <c r="BI284" s="156">
        <f>IF($N$284="nulová",$J$284,0)</f>
        <v>0</v>
      </c>
      <c r="BJ284" s="89" t="s">
        <v>21</v>
      </c>
      <c r="BK284" s="156">
        <f>ROUND($I$284*$H$284,2)</f>
        <v>0</v>
      </c>
      <c r="BL284" s="89" t="s">
        <v>158</v>
      </c>
      <c r="BM284" s="89" t="s">
        <v>844</v>
      </c>
    </row>
    <row r="285" spans="2:65" s="6" customFormat="1" ht="16.5" customHeight="1" x14ac:dyDescent="0.3">
      <c r="B285" s="23"/>
      <c r="C285" s="24"/>
      <c r="D285" s="157" t="s">
        <v>159</v>
      </c>
      <c r="E285" s="24"/>
      <c r="F285" s="158" t="s">
        <v>1361</v>
      </c>
      <c r="G285" s="24"/>
      <c r="H285" s="24"/>
      <c r="J285" s="24"/>
      <c r="K285" s="24"/>
      <c r="L285" s="43"/>
      <c r="M285" s="56"/>
      <c r="N285" s="24"/>
      <c r="O285" s="24"/>
      <c r="P285" s="24"/>
      <c r="Q285" s="24"/>
      <c r="R285" s="24"/>
      <c r="S285" s="24"/>
      <c r="T285" s="57"/>
      <c r="AT285" s="6" t="s">
        <v>159</v>
      </c>
      <c r="AU285" s="6" t="s">
        <v>80</v>
      </c>
    </row>
    <row r="286" spans="2:65" s="6" customFormat="1" ht="15.75" customHeight="1" x14ac:dyDescent="0.3">
      <c r="B286" s="23"/>
      <c r="C286" s="145" t="s">
        <v>168</v>
      </c>
      <c r="D286" s="145" t="s">
        <v>154</v>
      </c>
      <c r="E286" s="146" t="s">
        <v>1741</v>
      </c>
      <c r="F286" s="147" t="s">
        <v>1742</v>
      </c>
      <c r="G286" s="148" t="s">
        <v>157</v>
      </c>
      <c r="H286" s="149">
        <v>8</v>
      </c>
      <c r="I286" s="150"/>
      <c r="J286" s="151">
        <f>ROUND($I$286*$H$286,2)</f>
        <v>0</v>
      </c>
      <c r="K286" s="147"/>
      <c r="L286" s="43"/>
      <c r="M286" s="152"/>
      <c r="N286" s="153" t="s">
        <v>43</v>
      </c>
      <c r="O286" s="24"/>
      <c r="P286" s="154">
        <f>$O$286*$H$286</f>
        <v>0</v>
      </c>
      <c r="Q286" s="154">
        <v>0</v>
      </c>
      <c r="R286" s="154">
        <f>$Q$286*$H$286</f>
        <v>0</v>
      </c>
      <c r="S286" s="154">
        <v>0</v>
      </c>
      <c r="T286" s="155">
        <f>$S$286*$H$286</f>
        <v>0</v>
      </c>
      <c r="AR286" s="89" t="s">
        <v>158</v>
      </c>
      <c r="AT286" s="89" t="s">
        <v>154</v>
      </c>
      <c r="AU286" s="89" t="s">
        <v>80</v>
      </c>
      <c r="AY286" s="6" t="s">
        <v>149</v>
      </c>
      <c r="BE286" s="156">
        <f>IF($N$286="základní",$J$286,0)</f>
        <v>0</v>
      </c>
      <c r="BF286" s="156">
        <f>IF($N$286="snížená",$J$286,0)</f>
        <v>0</v>
      </c>
      <c r="BG286" s="156">
        <f>IF($N$286="zákl. přenesená",$J$286,0)</f>
        <v>0</v>
      </c>
      <c r="BH286" s="156">
        <f>IF($N$286="sníž. přenesená",$J$286,0)</f>
        <v>0</v>
      </c>
      <c r="BI286" s="156">
        <f>IF($N$286="nulová",$J$286,0)</f>
        <v>0</v>
      </c>
      <c r="BJ286" s="89" t="s">
        <v>21</v>
      </c>
      <c r="BK286" s="156">
        <f>ROUND($I$286*$H$286,2)</f>
        <v>0</v>
      </c>
      <c r="BL286" s="89" t="s">
        <v>158</v>
      </c>
      <c r="BM286" s="89" t="s">
        <v>848</v>
      </c>
    </row>
    <row r="287" spans="2:65" s="6" customFormat="1" ht="16.5" customHeight="1" x14ac:dyDescent="0.3">
      <c r="B287" s="23"/>
      <c r="C287" s="24"/>
      <c r="D287" s="157" t="s">
        <v>159</v>
      </c>
      <c r="E287" s="24"/>
      <c r="F287" s="158" t="s">
        <v>1742</v>
      </c>
      <c r="G287" s="24"/>
      <c r="H287" s="24"/>
      <c r="J287" s="24"/>
      <c r="K287" s="24"/>
      <c r="L287" s="43"/>
      <c r="M287" s="56"/>
      <c r="N287" s="24"/>
      <c r="O287" s="24"/>
      <c r="P287" s="24"/>
      <c r="Q287" s="24"/>
      <c r="R287" s="24"/>
      <c r="S287" s="24"/>
      <c r="T287" s="57"/>
      <c r="AT287" s="6" t="s">
        <v>159</v>
      </c>
      <c r="AU287" s="6" t="s">
        <v>80</v>
      </c>
    </row>
    <row r="288" spans="2:65" s="6" customFormat="1" ht="15.75" customHeight="1" x14ac:dyDescent="0.3">
      <c r="B288" s="23"/>
      <c r="C288" s="145" t="s">
        <v>171</v>
      </c>
      <c r="D288" s="145" t="s">
        <v>154</v>
      </c>
      <c r="E288" s="146" t="s">
        <v>1744</v>
      </c>
      <c r="F288" s="147" t="s">
        <v>1745</v>
      </c>
      <c r="G288" s="148" t="s">
        <v>157</v>
      </c>
      <c r="H288" s="149">
        <v>15</v>
      </c>
      <c r="I288" s="150"/>
      <c r="J288" s="151">
        <f>ROUND($I$288*$H$288,2)</f>
        <v>0</v>
      </c>
      <c r="K288" s="147"/>
      <c r="L288" s="43"/>
      <c r="M288" s="152"/>
      <c r="N288" s="153" t="s">
        <v>43</v>
      </c>
      <c r="O288" s="24"/>
      <c r="P288" s="154">
        <f>$O$288*$H$288</f>
        <v>0</v>
      </c>
      <c r="Q288" s="154">
        <v>0</v>
      </c>
      <c r="R288" s="154">
        <f>$Q$288*$H$288</f>
        <v>0</v>
      </c>
      <c r="S288" s="154">
        <v>0</v>
      </c>
      <c r="T288" s="155">
        <f>$S$288*$H$288</f>
        <v>0</v>
      </c>
      <c r="AR288" s="89" t="s">
        <v>158</v>
      </c>
      <c r="AT288" s="89" t="s">
        <v>154</v>
      </c>
      <c r="AU288" s="89" t="s">
        <v>80</v>
      </c>
      <c r="AY288" s="6" t="s">
        <v>149</v>
      </c>
      <c r="BE288" s="156">
        <f>IF($N$288="základní",$J$288,0)</f>
        <v>0</v>
      </c>
      <c r="BF288" s="156">
        <f>IF($N$288="snížená",$J$288,0)</f>
        <v>0</v>
      </c>
      <c r="BG288" s="156">
        <f>IF($N$288="zákl. přenesená",$J$288,0)</f>
        <v>0</v>
      </c>
      <c r="BH288" s="156">
        <f>IF($N$288="sníž. přenesená",$J$288,0)</f>
        <v>0</v>
      </c>
      <c r="BI288" s="156">
        <f>IF($N$288="nulová",$J$288,0)</f>
        <v>0</v>
      </c>
      <c r="BJ288" s="89" t="s">
        <v>21</v>
      </c>
      <c r="BK288" s="156">
        <f>ROUND($I$288*$H$288,2)</f>
        <v>0</v>
      </c>
      <c r="BL288" s="89" t="s">
        <v>158</v>
      </c>
      <c r="BM288" s="89" t="s">
        <v>852</v>
      </c>
    </row>
    <row r="289" spans="2:65" s="6" customFormat="1" ht="16.5" customHeight="1" x14ac:dyDescent="0.3">
      <c r="B289" s="23"/>
      <c r="C289" s="24"/>
      <c r="D289" s="157" t="s">
        <v>159</v>
      </c>
      <c r="E289" s="24"/>
      <c r="F289" s="158" t="s">
        <v>1745</v>
      </c>
      <c r="G289" s="24"/>
      <c r="H289" s="24"/>
      <c r="J289" s="24"/>
      <c r="K289" s="24"/>
      <c r="L289" s="43"/>
      <c r="M289" s="56"/>
      <c r="N289" s="24"/>
      <c r="O289" s="24"/>
      <c r="P289" s="24"/>
      <c r="Q289" s="24"/>
      <c r="R289" s="24"/>
      <c r="S289" s="24"/>
      <c r="T289" s="57"/>
      <c r="AT289" s="6" t="s">
        <v>159</v>
      </c>
      <c r="AU289" s="6" t="s">
        <v>80</v>
      </c>
    </row>
    <row r="290" spans="2:65" s="6" customFormat="1" ht="15.75" customHeight="1" x14ac:dyDescent="0.3">
      <c r="B290" s="23"/>
      <c r="C290" s="145" t="s">
        <v>174</v>
      </c>
      <c r="D290" s="145" t="s">
        <v>154</v>
      </c>
      <c r="E290" s="146" t="s">
        <v>1370</v>
      </c>
      <c r="F290" s="147" t="s">
        <v>1371</v>
      </c>
      <c r="G290" s="148" t="s">
        <v>649</v>
      </c>
      <c r="H290" s="149">
        <v>0.54100000000000004</v>
      </c>
      <c r="I290" s="150"/>
      <c r="J290" s="151">
        <f>ROUND($I$290*$H$290,2)</f>
        <v>0</v>
      </c>
      <c r="K290" s="147"/>
      <c r="L290" s="43"/>
      <c r="M290" s="152"/>
      <c r="N290" s="153" t="s">
        <v>43</v>
      </c>
      <c r="O290" s="24"/>
      <c r="P290" s="154">
        <f>$O$290*$H$290</f>
        <v>0</v>
      </c>
      <c r="Q290" s="154">
        <v>0</v>
      </c>
      <c r="R290" s="154">
        <f>$Q$290*$H$290</f>
        <v>0</v>
      </c>
      <c r="S290" s="154">
        <v>0</v>
      </c>
      <c r="T290" s="155">
        <f>$S$290*$H$290</f>
        <v>0</v>
      </c>
      <c r="AR290" s="89" t="s">
        <v>158</v>
      </c>
      <c r="AT290" s="89" t="s">
        <v>154</v>
      </c>
      <c r="AU290" s="89" t="s">
        <v>80</v>
      </c>
      <c r="AY290" s="6" t="s">
        <v>149</v>
      </c>
      <c r="BE290" s="156">
        <f>IF($N$290="základní",$J$290,0)</f>
        <v>0</v>
      </c>
      <c r="BF290" s="156">
        <f>IF($N$290="snížená",$J$290,0)</f>
        <v>0</v>
      </c>
      <c r="BG290" s="156">
        <f>IF($N$290="zákl. přenesená",$J$290,0)</f>
        <v>0</v>
      </c>
      <c r="BH290" s="156">
        <f>IF($N$290="sníž. přenesená",$J$290,0)</f>
        <v>0</v>
      </c>
      <c r="BI290" s="156">
        <f>IF($N$290="nulová",$J$290,0)</f>
        <v>0</v>
      </c>
      <c r="BJ290" s="89" t="s">
        <v>21</v>
      </c>
      <c r="BK290" s="156">
        <f>ROUND($I$290*$H$290,2)</f>
        <v>0</v>
      </c>
      <c r="BL290" s="89" t="s">
        <v>158</v>
      </c>
      <c r="BM290" s="89" t="s">
        <v>856</v>
      </c>
    </row>
    <row r="291" spans="2:65" s="6" customFormat="1" ht="16.5" customHeight="1" x14ac:dyDescent="0.3">
      <c r="B291" s="23"/>
      <c r="C291" s="24"/>
      <c r="D291" s="157" t="s">
        <v>159</v>
      </c>
      <c r="E291" s="24"/>
      <c r="F291" s="158" t="s">
        <v>1371</v>
      </c>
      <c r="G291" s="24"/>
      <c r="H291" s="24"/>
      <c r="J291" s="24"/>
      <c r="K291" s="24"/>
      <c r="L291" s="43"/>
      <c r="M291" s="56"/>
      <c r="N291" s="24"/>
      <c r="O291" s="24"/>
      <c r="P291" s="24"/>
      <c r="Q291" s="24"/>
      <c r="R291" s="24"/>
      <c r="S291" s="24"/>
      <c r="T291" s="57"/>
      <c r="AT291" s="6" t="s">
        <v>159</v>
      </c>
      <c r="AU291" s="6" t="s">
        <v>80</v>
      </c>
    </row>
    <row r="292" spans="2:65" s="6" customFormat="1" ht="15.75" customHeight="1" x14ac:dyDescent="0.3">
      <c r="B292" s="23"/>
      <c r="C292" s="145" t="s">
        <v>177</v>
      </c>
      <c r="D292" s="145" t="s">
        <v>154</v>
      </c>
      <c r="E292" s="146" t="s">
        <v>1372</v>
      </c>
      <c r="F292" s="147" t="s">
        <v>1373</v>
      </c>
      <c r="G292" s="148" t="s">
        <v>157</v>
      </c>
      <c r="H292" s="149">
        <v>3</v>
      </c>
      <c r="I292" s="150"/>
      <c r="J292" s="151">
        <f>ROUND($I$292*$H$292,2)</f>
        <v>0</v>
      </c>
      <c r="K292" s="147"/>
      <c r="L292" s="43"/>
      <c r="M292" s="152"/>
      <c r="N292" s="153" t="s">
        <v>43</v>
      </c>
      <c r="O292" s="24"/>
      <c r="P292" s="154">
        <f>$O$292*$H$292</f>
        <v>0</v>
      </c>
      <c r="Q292" s="154">
        <v>0</v>
      </c>
      <c r="R292" s="154">
        <f>$Q$292*$H$292</f>
        <v>0</v>
      </c>
      <c r="S292" s="154">
        <v>0</v>
      </c>
      <c r="T292" s="155">
        <f>$S$292*$H$292</f>
        <v>0</v>
      </c>
      <c r="AR292" s="89" t="s">
        <v>158</v>
      </c>
      <c r="AT292" s="89" t="s">
        <v>154</v>
      </c>
      <c r="AU292" s="89" t="s">
        <v>80</v>
      </c>
      <c r="AY292" s="6" t="s">
        <v>149</v>
      </c>
      <c r="BE292" s="156">
        <f>IF($N$292="základní",$J$292,0)</f>
        <v>0</v>
      </c>
      <c r="BF292" s="156">
        <f>IF($N$292="snížená",$J$292,0)</f>
        <v>0</v>
      </c>
      <c r="BG292" s="156">
        <f>IF($N$292="zákl. přenesená",$J$292,0)</f>
        <v>0</v>
      </c>
      <c r="BH292" s="156">
        <f>IF($N$292="sníž. přenesená",$J$292,0)</f>
        <v>0</v>
      </c>
      <c r="BI292" s="156">
        <f>IF($N$292="nulová",$J$292,0)</f>
        <v>0</v>
      </c>
      <c r="BJ292" s="89" t="s">
        <v>21</v>
      </c>
      <c r="BK292" s="156">
        <f>ROUND($I$292*$H$292,2)</f>
        <v>0</v>
      </c>
      <c r="BL292" s="89" t="s">
        <v>158</v>
      </c>
      <c r="BM292" s="89" t="s">
        <v>862</v>
      </c>
    </row>
    <row r="293" spans="2:65" s="6" customFormat="1" ht="16.5" customHeight="1" x14ac:dyDescent="0.3">
      <c r="B293" s="23"/>
      <c r="C293" s="24"/>
      <c r="D293" s="157" t="s">
        <v>159</v>
      </c>
      <c r="E293" s="24"/>
      <c r="F293" s="158" t="s">
        <v>1373</v>
      </c>
      <c r="G293" s="24"/>
      <c r="H293" s="24"/>
      <c r="J293" s="24"/>
      <c r="K293" s="24"/>
      <c r="L293" s="43"/>
      <c r="M293" s="56"/>
      <c r="N293" s="24"/>
      <c r="O293" s="24"/>
      <c r="P293" s="24"/>
      <c r="Q293" s="24"/>
      <c r="R293" s="24"/>
      <c r="S293" s="24"/>
      <c r="T293" s="57"/>
      <c r="AT293" s="6" t="s">
        <v>159</v>
      </c>
      <c r="AU293" s="6" t="s">
        <v>80</v>
      </c>
    </row>
    <row r="294" spans="2:65" s="6" customFormat="1" ht="26.25" customHeight="1" x14ac:dyDescent="0.3">
      <c r="B294" s="23"/>
      <c r="C294" s="145" t="s">
        <v>180</v>
      </c>
      <c r="D294" s="145" t="s">
        <v>154</v>
      </c>
      <c r="E294" s="146" t="s">
        <v>1374</v>
      </c>
      <c r="F294" s="147" t="s">
        <v>1375</v>
      </c>
      <c r="G294" s="148" t="s">
        <v>157</v>
      </c>
      <c r="H294" s="149">
        <v>3</v>
      </c>
      <c r="I294" s="150"/>
      <c r="J294" s="151">
        <f>ROUND($I$294*$H$294,2)</f>
        <v>0</v>
      </c>
      <c r="K294" s="147"/>
      <c r="L294" s="43"/>
      <c r="M294" s="152"/>
      <c r="N294" s="153" t="s">
        <v>43</v>
      </c>
      <c r="O294" s="24"/>
      <c r="P294" s="154">
        <f>$O$294*$H$294</f>
        <v>0</v>
      </c>
      <c r="Q294" s="154">
        <v>0</v>
      </c>
      <c r="R294" s="154">
        <f>$Q$294*$H$294</f>
        <v>0</v>
      </c>
      <c r="S294" s="154">
        <v>0</v>
      </c>
      <c r="T294" s="155">
        <f>$S$294*$H$294</f>
        <v>0</v>
      </c>
      <c r="AR294" s="89" t="s">
        <v>158</v>
      </c>
      <c r="AT294" s="89" t="s">
        <v>154</v>
      </c>
      <c r="AU294" s="89" t="s">
        <v>80</v>
      </c>
      <c r="AY294" s="6" t="s">
        <v>149</v>
      </c>
      <c r="BE294" s="156">
        <f>IF($N$294="základní",$J$294,0)</f>
        <v>0</v>
      </c>
      <c r="BF294" s="156">
        <f>IF($N$294="snížená",$J$294,0)</f>
        <v>0</v>
      </c>
      <c r="BG294" s="156">
        <f>IF($N$294="zákl. přenesená",$J$294,0)</f>
        <v>0</v>
      </c>
      <c r="BH294" s="156">
        <f>IF($N$294="sníž. přenesená",$J$294,0)</f>
        <v>0</v>
      </c>
      <c r="BI294" s="156">
        <f>IF($N$294="nulová",$J$294,0)</f>
        <v>0</v>
      </c>
      <c r="BJ294" s="89" t="s">
        <v>21</v>
      </c>
      <c r="BK294" s="156">
        <f>ROUND($I$294*$H$294,2)</f>
        <v>0</v>
      </c>
      <c r="BL294" s="89" t="s">
        <v>158</v>
      </c>
      <c r="BM294" s="89" t="s">
        <v>870</v>
      </c>
    </row>
    <row r="295" spans="2:65" s="6" customFormat="1" ht="16.5" customHeight="1" x14ac:dyDescent="0.3">
      <c r="B295" s="23"/>
      <c r="C295" s="24"/>
      <c r="D295" s="157" t="s">
        <v>159</v>
      </c>
      <c r="E295" s="24"/>
      <c r="F295" s="158" t="s">
        <v>1375</v>
      </c>
      <c r="G295" s="24"/>
      <c r="H295" s="24"/>
      <c r="J295" s="24"/>
      <c r="K295" s="24"/>
      <c r="L295" s="43"/>
      <c r="M295" s="56"/>
      <c r="N295" s="24"/>
      <c r="O295" s="24"/>
      <c r="P295" s="24"/>
      <c r="Q295" s="24"/>
      <c r="R295" s="24"/>
      <c r="S295" s="24"/>
      <c r="T295" s="57"/>
      <c r="AT295" s="6" t="s">
        <v>159</v>
      </c>
      <c r="AU295" s="6" t="s">
        <v>80</v>
      </c>
    </row>
    <row r="296" spans="2:65" s="6" customFormat="1" ht="15.75" customHeight="1" x14ac:dyDescent="0.3">
      <c r="B296" s="23"/>
      <c r="C296" s="145" t="s">
        <v>26</v>
      </c>
      <c r="D296" s="145" t="s">
        <v>154</v>
      </c>
      <c r="E296" s="146" t="s">
        <v>1384</v>
      </c>
      <c r="F296" s="147" t="s">
        <v>1385</v>
      </c>
      <c r="G296" s="148" t="s">
        <v>157</v>
      </c>
      <c r="H296" s="149">
        <v>28</v>
      </c>
      <c r="I296" s="150"/>
      <c r="J296" s="151">
        <f>ROUND($I$296*$H$296,2)</f>
        <v>0</v>
      </c>
      <c r="K296" s="147"/>
      <c r="L296" s="43"/>
      <c r="M296" s="152"/>
      <c r="N296" s="153" t="s">
        <v>43</v>
      </c>
      <c r="O296" s="24"/>
      <c r="P296" s="154">
        <f>$O$296*$H$296</f>
        <v>0</v>
      </c>
      <c r="Q296" s="154">
        <v>0</v>
      </c>
      <c r="R296" s="154">
        <f>$Q$296*$H$296</f>
        <v>0</v>
      </c>
      <c r="S296" s="154">
        <v>0</v>
      </c>
      <c r="T296" s="155">
        <f>$S$296*$H$296</f>
        <v>0</v>
      </c>
      <c r="AR296" s="89" t="s">
        <v>158</v>
      </c>
      <c r="AT296" s="89" t="s">
        <v>154</v>
      </c>
      <c r="AU296" s="89" t="s">
        <v>80</v>
      </c>
      <c r="AY296" s="6" t="s">
        <v>149</v>
      </c>
      <c r="BE296" s="156">
        <f>IF($N$296="základní",$J$296,0)</f>
        <v>0</v>
      </c>
      <c r="BF296" s="156">
        <f>IF($N$296="snížená",$J$296,0)</f>
        <v>0</v>
      </c>
      <c r="BG296" s="156">
        <f>IF($N$296="zákl. přenesená",$J$296,0)</f>
        <v>0</v>
      </c>
      <c r="BH296" s="156">
        <f>IF($N$296="sníž. přenesená",$J$296,0)</f>
        <v>0</v>
      </c>
      <c r="BI296" s="156">
        <f>IF($N$296="nulová",$J$296,0)</f>
        <v>0</v>
      </c>
      <c r="BJ296" s="89" t="s">
        <v>21</v>
      </c>
      <c r="BK296" s="156">
        <f>ROUND($I$296*$H$296,2)</f>
        <v>0</v>
      </c>
      <c r="BL296" s="89" t="s">
        <v>158</v>
      </c>
      <c r="BM296" s="89" t="s">
        <v>875</v>
      </c>
    </row>
    <row r="297" spans="2:65" s="6" customFormat="1" ht="16.5" customHeight="1" x14ac:dyDescent="0.3">
      <c r="B297" s="23"/>
      <c r="C297" s="24"/>
      <c r="D297" s="157" t="s">
        <v>159</v>
      </c>
      <c r="E297" s="24"/>
      <c r="F297" s="158" t="s">
        <v>1385</v>
      </c>
      <c r="G297" s="24"/>
      <c r="H297" s="24"/>
      <c r="J297" s="24"/>
      <c r="K297" s="24"/>
      <c r="L297" s="43"/>
      <c r="M297" s="56"/>
      <c r="N297" s="24"/>
      <c r="O297" s="24"/>
      <c r="P297" s="24"/>
      <c r="Q297" s="24"/>
      <c r="R297" s="24"/>
      <c r="S297" s="24"/>
      <c r="T297" s="57"/>
      <c r="AT297" s="6" t="s">
        <v>159</v>
      </c>
      <c r="AU297" s="6" t="s">
        <v>80</v>
      </c>
    </row>
    <row r="298" spans="2:65" s="6" customFormat="1" ht="26.25" customHeight="1" x14ac:dyDescent="0.3">
      <c r="B298" s="23"/>
      <c r="C298" s="145" t="s">
        <v>185</v>
      </c>
      <c r="D298" s="145" t="s">
        <v>154</v>
      </c>
      <c r="E298" s="146" t="s">
        <v>1386</v>
      </c>
      <c r="F298" s="147" t="s">
        <v>1387</v>
      </c>
      <c r="G298" s="148" t="s">
        <v>157</v>
      </c>
      <c r="H298" s="149">
        <v>18</v>
      </c>
      <c r="I298" s="150"/>
      <c r="J298" s="151">
        <f>ROUND($I$298*$H$298,2)</f>
        <v>0</v>
      </c>
      <c r="K298" s="147"/>
      <c r="L298" s="43"/>
      <c r="M298" s="152"/>
      <c r="N298" s="153" t="s">
        <v>43</v>
      </c>
      <c r="O298" s="24"/>
      <c r="P298" s="154">
        <f>$O$298*$H$298</f>
        <v>0</v>
      </c>
      <c r="Q298" s="154">
        <v>0</v>
      </c>
      <c r="R298" s="154">
        <f>$Q$298*$H$298</f>
        <v>0</v>
      </c>
      <c r="S298" s="154">
        <v>0</v>
      </c>
      <c r="T298" s="155">
        <f>$S$298*$H$298</f>
        <v>0</v>
      </c>
      <c r="AR298" s="89" t="s">
        <v>158</v>
      </c>
      <c r="AT298" s="89" t="s">
        <v>154</v>
      </c>
      <c r="AU298" s="89" t="s">
        <v>80</v>
      </c>
      <c r="AY298" s="6" t="s">
        <v>149</v>
      </c>
      <c r="BE298" s="156">
        <f>IF($N$298="základní",$J$298,0)</f>
        <v>0</v>
      </c>
      <c r="BF298" s="156">
        <f>IF($N$298="snížená",$J$298,0)</f>
        <v>0</v>
      </c>
      <c r="BG298" s="156">
        <f>IF($N$298="zákl. přenesená",$J$298,0)</f>
        <v>0</v>
      </c>
      <c r="BH298" s="156">
        <f>IF($N$298="sníž. přenesená",$J$298,0)</f>
        <v>0</v>
      </c>
      <c r="BI298" s="156">
        <f>IF($N$298="nulová",$J$298,0)</f>
        <v>0</v>
      </c>
      <c r="BJ298" s="89" t="s">
        <v>21</v>
      </c>
      <c r="BK298" s="156">
        <f>ROUND($I$298*$H$298,2)</f>
        <v>0</v>
      </c>
      <c r="BL298" s="89" t="s">
        <v>158</v>
      </c>
      <c r="BM298" s="89" t="s">
        <v>881</v>
      </c>
    </row>
    <row r="299" spans="2:65" s="6" customFormat="1" ht="16.5" customHeight="1" x14ac:dyDescent="0.3">
      <c r="B299" s="23"/>
      <c r="C299" s="24"/>
      <c r="D299" s="157" t="s">
        <v>159</v>
      </c>
      <c r="E299" s="24"/>
      <c r="F299" s="158" t="s">
        <v>1387</v>
      </c>
      <c r="G299" s="24"/>
      <c r="H299" s="24"/>
      <c r="J299" s="24"/>
      <c r="K299" s="24"/>
      <c r="L299" s="43"/>
      <c r="M299" s="56"/>
      <c r="N299" s="24"/>
      <c r="O299" s="24"/>
      <c r="P299" s="24"/>
      <c r="Q299" s="24"/>
      <c r="R299" s="24"/>
      <c r="S299" s="24"/>
      <c r="T299" s="57"/>
      <c r="AT299" s="6" t="s">
        <v>159</v>
      </c>
      <c r="AU299" s="6" t="s">
        <v>80</v>
      </c>
    </row>
    <row r="300" spans="2:65" s="6" customFormat="1" ht="26.25" customHeight="1" x14ac:dyDescent="0.3">
      <c r="B300" s="23"/>
      <c r="C300" s="145" t="s">
        <v>188</v>
      </c>
      <c r="D300" s="145" t="s">
        <v>154</v>
      </c>
      <c r="E300" s="146" t="s">
        <v>1997</v>
      </c>
      <c r="F300" s="147" t="s">
        <v>1998</v>
      </c>
      <c r="G300" s="148" t="s">
        <v>157</v>
      </c>
      <c r="H300" s="149">
        <v>2</v>
      </c>
      <c r="I300" s="150"/>
      <c r="J300" s="151">
        <f>ROUND($I$300*$H$300,2)</f>
        <v>0</v>
      </c>
      <c r="K300" s="147"/>
      <c r="L300" s="43"/>
      <c r="M300" s="152"/>
      <c r="N300" s="153" t="s">
        <v>43</v>
      </c>
      <c r="O300" s="24"/>
      <c r="P300" s="154">
        <f>$O$300*$H$300</f>
        <v>0</v>
      </c>
      <c r="Q300" s="154">
        <v>0</v>
      </c>
      <c r="R300" s="154">
        <f>$Q$300*$H$300</f>
        <v>0</v>
      </c>
      <c r="S300" s="154">
        <v>0</v>
      </c>
      <c r="T300" s="155">
        <f>$S$300*$H$300</f>
        <v>0</v>
      </c>
      <c r="AR300" s="89" t="s">
        <v>158</v>
      </c>
      <c r="AT300" s="89" t="s">
        <v>154</v>
      </c>
      <c r="AU300" s="89" t="s">
        <v>80</v>
      </c>
      <c r="AY300" s="6" t="s">
        <v>149</v>
      </c>
      <c r="BE300" s="156">
        <f>IF($N$300="základní",$J$300,0)</f>
        <v>0</v>
      </c>
      <c r="BF300" s="156">
        <f>IF($N$300="snížená",$J$300,0)</f>
        <v>0</v>
      </c>
      <c r="BG300" s="156">
        <f>IF($N$300="zákl. přenesená",$J$300,0)</f>
        <v>0</v>
      </c>
      <c r="BH300" s="156">
        <f>IF($N$300="sníž. přenesená",$J$300,0)</f>
        <v>0</v>
      </c>
      <c r="BI300" s="156">
        <f>IF($N$300="nulová",$J$300,0)</f>
        <v>0</v>
      </c>
      <c r="BJ300" s="89" t="s">
        <v>21</v>
      </c>
      <c r="BK300" s="156">
        <f>ROUND($I$300*$H$300,2)</f>
        <v>0</v>
      </c>
      <c r="BL300" s="89" t="s">
        <v>158</v>
      </c>
      <c r="BM300" s="89" t="s">
        <v>886</v>
      </c>
    </row>
    <row r="301" spans="2:65" s="6" customFormat="1" ht="16.5" customHeight="1" x14ac:dyDescent="0.3">
      <c r="B301" s="23"/>
      <c r="C301" s="24"/>
      <c r="D301" s="157" t="s">
        <v>159</v>
      </c>
      <c r="E301" s="24"/>
      <c r="F301" s="158" t="s">
        <v>1998</v>
      </c>
      <c r="G301" s="24"/>
      <c r="H301" s="24"/>
      <c r="J301" s="24"/>
      <c r="K301" s="24"/>
      <c r="L301" s="43"/>
      <c r="M301" s="56"/>
      <c r="N301" s="24"/>
      <c r="O301" s="24"/>
      <c r="P301" s="24"/>
      <c r="Q301" s="24"/>
      <c r="R301" s="24"/>
      <c r="S301" s="24"/>
      <c r="T301" s="57"/>
      <c r="AT301" s="6" t="s">
        <v>159</v>
      </c>
      <c r="AU301" s="6" t="s">
        <v>80</v>
      </c>
    </row>
    <row r="302" spans="2:65" s="6" customFormat="1" ht="26.25" customHeight="1" x14ac:dyDescent="0.3">
      <c r="B302" s="23"/>
      <c r="C302" s="145" t="s">
        <v>191</v>
      </c>
      <c r="D302" s="145" t="s">
        <v>154</v>
      </c>
      <c r="E302" s="146" t="s">
        <v>1999</v>
      </c>
      <c r="F302" s="147" t="s">
        <v>2000</v>
      </c>
      <c r="G302" s="148" t="s">
        <v>157</v>
      </c>
      <c r="H302" s="149">
        <v>2</v>
      </c>
      <c r="I302" s="150"/>
      <c r="J302" s="151">
        <f>ROUND($I$302*$H$302,2)</f>
        <v>0</v>
      </c>
      <c r="K302" s="147"/>
      <c r="L302" s="43"/>
      <c r="M302" s="152"/>
      <c r="N302" s="153" t="s">
        <v>43</v>
      </c>
      <c r="O302" s="24"/>
      <c r="P302" s="154">
        <f>$O$302*$H$302</f>
        <v>0</v>
      </c>
      <c r="Q302" s="154">
        <v>0</v>
      </c>
      <c r="R302" s="154">
        <f>$Q$302*$H$302</f>
        <v>0</v>
      </c>
      <c r="S302" s="154">
        <v>0</v>
      </c>
      <c r="T302" s="155">
        <f>$S$302*$H$302</f>
        <v>0</v>
      </c>
      <c r="AR302" s="89" t="s">
        <v>158</v>
      </c>
      <c r="AT302" s="89" t="s">
        <v>154</v>
      </c>
      <c r="AU302" s="89" t="s">
        <v>80</v>
      </c>
      <c r="AY302" s="6" t="s">
        <v>149</v>
      </c>
      <c r="BE302" s="156">
        <f>IF($N$302="základní",$J$302,0)</f>
        <v>0</v>
      </c>
      <c r="BF302" s="156">
        <f>IF($N$302="snížená",$J$302,0)</f>
        <v>0</v>
      </c>
      <c r="BG302" s="156">
        <f>IF($N$302="zákl. přenesená",$J$302,0)</f>
        <v>0</v>
      </c>
      <c r="BH302" s="156">
        <f>IF($N$302="sníž. přenesená",$J$302,0)</f>
        <v>0</v>
      </c>
      <c r="BI302" s="156">
        <f>IF($N$302="nulová",$J$302,0)</f>
        <v>0</v>
      </c>
      <c r="BJ302" s="89" t="s">
        <v>21</v>
      </c>
      <c r="BK302" s="156">
        <f>ROUND($I$302*$H$302,2)</f>
        <v>0</v>
      </c>
      <c r="BL302" s="89" t="s">
        <v>158</v>
      </c>
      <c r="BM302" s="89" t="s">
        <v>27</v>
      </c>
    </row>
    <row r="303" spans="2:65" s="6" customFormat="1" ht="16.5" customHeight="1" x14ac:dyDescent="0.3">
      <c r="B303" s="23"/>
      <c r="C303" s="24"/>
      <c r="D303" s="157" t="s">
        <v>159</v>
      </c>
      <c r="E303" s="24"/>
      <c r="F303" s="158" t="s">
        <v>2000</v>
      </c>
      <c r="G303" s="24"/>
      <c r="H303" s="24"/>
      <c r="J303" s="24"/>
      <c r="K303" s="24"/>
      <c r="L303" s="43"/>
      <c r="M303" s="56"/>
      <c r="N303" s="24"/>
      <c r="O303" s="24"/>
      <c r="P303" s="24"/>
      <c r="Q303" s="24"/>
      <c r="R303" s="24"/>
      <c r="S303" s="24"/>
      <c r="T303" s="57"/>
      <c r="AT303" s="6" t="s">
        <v>159</v>
      </c>
      <c r="AU303" s="6" t="s">
        <v>80</v>
      </c>
    </row>
    <row r="304" spans="2:65" s="6" customFormat="1" ht="26.25" customHeight="1" x14ac:dyDescent="0.3">
      <c r="B304" s="23"/>
      <c r="C304" s="145" t="s">
        <v>194</v>
      </c>
      <c r="D304" s="145" t="s">
        <v>154</v>
      </c>
      <c r="E304" s="146" t="s">
        <v>2001</v>
      </c>
      <c r="F304" s="147" t="s">
        <v>2002</v>
      </c>
      <c r="G304" s="148" t="s">
        <v>157</v>
      </c>
      <c r="H304" s="149">
        <v>2</v>
      </c>
      <c r="I304" s="150"/>
      <c r="J304" s="151">
        <f>ROUND($I$304*$H$304,2)</f>
        <v>0</v>
      </c>
      <c r="K304" s="147"/>
      <c r="L304" s="43"/>
      <c r="M304" s="152"/>
      <c r="N304" s="153" t="s">
        <v>43</v>
      </c>
      <c r="O304" s="24"/>
      <c r="P304" s="154">
        <f>$O$304*$H$304</f>
        <v>0</v>
      </c>
      <c r="Q304" s="154">
        <v>0</v>
      </c>
      <c r="R304" s="154">
        <f>$Q$304*$H$304</f>
        <v>0</v>
      </c>
      <c r="S304" s="154">
        <v>0</v>
      </c>
      <c r="T304" s="155">
        <f>$S$304*$H$304</f>
        <v>0</v>
      </c>
      <c r="AR304" s="89" t="s">
        <v>158</v>
      </c>
      <c r="AT304" s="89" t="s">
        <v>154</v>
      </c>
      <c r="AU304" s="89" t="s">
        <v>80</v>
      </c>
      <c r="AY304" s="6" t="s">
        <v>149</v>
      </c>
      <c r="BE304" s="156">
        <f>IF($N$304="základní",$J$304,0)</f>
        <v>0</v>
      </c>
      <c r="BF304" s="156">
        <f>IF($N$304="snížená",$J$304,0)</f>
        <v>0</v>
      </c>
      <c r="BG304" s="156">
        <f>IF($N$304="zákl. přenesená",$J$304,0)</f>
        <v>0</v>
      </c>
      <c r="BH304" s="156">
        <f>IF($N$304="sníž. přenesená",$J$304,0)</f>
        <v>0</v>
      </c>
      <c r="BI304" s="156">
        <f>IF($N$304="nulová",$J$304,0)</f>
        <v>0</v>
      </c>
      <c r="BJ304" s="89" t="s">
        <v>21</v>
      </c>
      <c r="BK304" s="156">
        <f>ROUND($I$304*$H$304,2)</f>
        <v>0</v>
      </c>
      <c r="BL304" s="89" t="s">
        <v>158</v>
      </c>
      <c r="BM304" s="89" t="s">
        <v>895</v>
      </c>
    </row>
    <row r="305" spans="2:65" s="6" customFormat="1" ht="16.5" customHeight="1" x14ac:dyDescent="0.3">
      <c r="B305" s="23"/>
      <c r="C305" s="24"/>
      <c r="D305" s="157" t="s">
        <v>159</v>
      </c>
      <c r="E305" s="24"/>
      <c r="F305" s="158" t="s">
        <v>2002</v>
      </c>
      <c r="G305" s="24"/>
      <c r="H305" s="24"/>
      <c r="J305" s="24"/>
      <c r="K305" s="24"/>
      <c r="L305" s="43"/>
      <c r="M305" s="56"/>
      <c r="N305" s="24"/>
      <c r="O305" s="24"/>
      <c r="P305" s="24"/>
      <c r="Q305" s="24"/>
      <c r="R305" s="24"/>
      <c r="S305" s="24"/>
      <c r="T305" s="57"/>
      <c r="AT305" s="6" t="s">
        <v>159</v>
      </c>
      <c r="AU305" s="6" t="s">
        <v>80</v>
      </c>
    </row>
    <row r="306" spans="2:65" s="6" customFormat="1" ht="15.75" customHeight="1" x14ac:dyDescent="0.3">
      <c r="B306" s="23"/>
      <c r="C306" s="145" t="s">
        <v>8</v>
      </c>
      <c r="D306" s="145" t="s">
        <v>154</v>
      </c>
      <c r="E306" s="146" t="s">
        <v>1755</v>
      </c>
      <c r="F306" s="147" t="s">
        <v>1756</v>
      </c>
      <c r="G306" s="148" t="s">
        <v>157</v>
      </c>
      <c r="H306" s="149">
        <v>1</v>
      </c>
      <c r="I306" s="150"/>
      <c r="J306" s="151">
        <f>ROUND($I$306*$H$306,2)</f>
        <v>0</v>
      </c>
      <c r="K306" s="147"/>
      <c r="L306" s="43"/>
      <c r="M306" s="152"/>
      <c r="N306" s="153" t="s">
        <v>43</v>
      </c>
      <c r="O306" s="24"/>
      <c r="P306" s="154">
        <f>$O$306*$H$306</f>
        <v>0</v>
      </c>
      <c r="Q306" s="154">
        <v>0</v>
      </c>
      <c r="R306" s="154">
        <f>$Q$306*$H$306</f>
        <v>0</v>
      </c>
      <c r="S306" s="154">
        <v>0</v>
      </c>
      <c r="T306" s="155">
        <f>$S$306*$H$306</f>
        <v>0</v>
      </c>
      <c r="AR306" s="89" t="s">
        <v>158</v>
      </c>
      <c r="AT306" s="89" t="s">
        <v>154</v>
      </c>
      <c r="AU306" s="89" t="s">
        <v>80</v>
      </c>
      <c r="AY306" s="6" t="s">
        <v>149</v>
      </c>
      <c r="BE306" s="156">
        <f>IF($N$306="základní",$J$306,0)</f>
        <v>0</v>
      </c>
      <c r="BF306" s="156">
        <f>IF($N$306="snížená",$J$306,0)</f>
        <v>0</v>
      </c>
      <c r="BG306" s="156">
        <f>IF($N$306="zákl. přenesená",$J$306,0)</f>
        <v>0</v>
      </c>
      <c r="BH306" s="156">
        <f>IF($N$306="sníž. přenesená",$J$306,0)</f>
        <v>0</v>
      </c>
      <c r="BI306" s="156">
        <f>IF($N$306="nulová",$J$306,0)</f>
        <v>0</v>
      </c>
      <c r="BJ306" s="89" t="s">
        <v>21</v>
      </c>
      <c r="BK306" s="156">
        <f>ROUND($I$306*$H$306,2)</f>
        <v>0</v>
      </c>
      <c r="BL306" s="89" t="s">
        <v>158</v>
      </c>
      <c r="BM306" s="89" t="s">
        <v>1419</v>
      </c>
    </row>
    <row r="307" spans="2:65" s="6" customFormat="1" ht="16.5" customHeight="1" x14ac:dyDescent="0.3">
      <c r="B307" s="23"/>
      <c r="C307" s="24"/>
      <c r="D307" s="157" t="s">
        <v>159</v>
      </c>
      <c r="E307" s="24"/>
      <c r="F307" s="158" t="s">
        <v>1756</v>
      </c>
      <c r="G307" s="24"/>
      <c r="H307" s="24"/>
      <c r="J307" s="24"/>
      <c r="K307" s="24"/>
      <c r="L307" s="43"/>
      <c r="M307" s="56"/>
      <c r="N307" s="24"/>
      <c r="O307" s="24"/>
      <c r="P307" s="24"/>
      <c r="Q307" s="24"/>
      <c r="R307" s="24"/>
      <c r="S307" s="24"/>
      <c r="T307" s="57"/>
      <c r="AT307" s="6" t="s">
        <v>159</v>
      </c>
      <c r="AU307" s="6" t="s">
        <v>80</v>
      </c>
    </row>
    <row r="308" spans="2:65" s="6" customFormat="1" ht="15.75" customHeight="1" x14ac:dyDescent="0.3">
      <c r="B308" s="23"/>
      <c r="C308" s="145" t="s">
        <v>201</v>
      </c>
      <c r="D308" s="145" t="s">
        <v>154</v>
      </c>
      <c r="E308" s="146" t="s">
        <v>1758</v>
      </c>
      <c r="F308" s="147" t="s">
        <v>1759</v>
      </c>
      <c r="G308" s="148" t="s">
        <v>157</v>
      </c>
      <c r="H308" s="149">
        <v>1</v>
      </c>
      <c r="I308" s="150"/>
      <c r="J308" s="151">
        <f>ROUND($I$308*$H$308,2)</f>
        <v>0</v>
      </c>
      <c r="K308" s="147"/>
      <c r="L308" s="43"/>
      <c r="M308" s="152"/>
      <c r="N308" s="153" t="s">
        <v>43</v>
      </c>
      <c r="O308" s="24"/>
      <c r="P308" s="154">
        <f>$O$308*$H$308</f>
        <v>0</v>
      </c>
      <c r="Q308" s="154">
        <v>0</v>
      </c>
      <c r="R308" s="154">
        <f>$Q$308*$H$308</f>
        <v>0</v>
      </c>
      <c r="S308" s="154">
        <v>0</v>
      </c>
      <c r="T308" s="155">
        <f>$S$308*$H$308</f>
        <v>0</v>
      </c>
      <c r="AR308" s="89" t="s">
        <v>158</v>
      </c>
      <c r="AT308" s="89" t="s">
        <v>154</v>
      </c>
      <c r="AU308" s="89" t="s">
        <v>80</v>
      </c>
      <c r="AY308" s="6" t="s">
        <v>149</v>
      </c>
      <c r="BE308" s="156">
        <f>IF($N$308="základní",$J$308,0)</f>
        <v>0</v>
      </c>
      <c r="BF308" s="156">
        <f>IF($N$308="snížená",$J$308,0)</f>
        <v>0</v>
      </c>
      <c r="BG308" s="156">
        <f>IF($N$308="zákl. přenesená",$J$308,0)</f>
        <v>0</v>
      </c>
      <c r="BH308" s="156">
        <f>IF($N$308="sníž. přenesená",$J$308,0)</f>
        <v>0</v>
      </c>
      <c r="BI308" s="156">
        <f>IF($N$308="nulová",$J$308,0)</f>
        <v>0</v>
      </c>
      <c r="BJ308" s="89" t="s">
        <v>21</v>
      </c>
      <c r="BK308" s="156">
        <f>ROUND($I$308*$H$308,2)</f>
        <v>0</v>
      </c>
      <c r="BL308" s="89" t="s">
        <v>158</v>
      </c>
      <c r="BM308" s="89" t="s">
        <v>899</v>
      </c>
    </row>
    <row r="309" spans="2:65" s="6" customFormat="1" ht="16.5" customHeight="1" x14ac:dyDescent="0.3">
      <c r="B309" s="23"/>
      <c r="C309" s="24"/>
      <c r="D309" s="157" t="s">
        <v>159</v>
      </c>
      <c r="E309" s="24"/>
      <c r="F309" s="158" t="s">
        <v>1759</v>
      </c>
      <c r="G309" s="24"/>
      <c r="H309" s="24"/>
      <c r="J309" s="24"/>
      <c r="K309" s="24"/>
      <c r="L309" s="43"/>
      <c r="M309" s="56"/>
      <c r="N309" s="24"/>
      <c r="O309" s="24"/>
      <c r="P309" s="24"/>
      <c r="Q309" s="24"/>
      <c r="R309" s="24"/>
      <c r="S309" s="24"/>
      <c r="T309" s="57"/>
      <c r="AT309" s="6" t="s">
        <v>159</v>
      </c>
      <c r="AU309" s="6" t="s">
        <v>80</v>
      </c>
    </row>
    <row r="310" spans="2:65" s="6" customFormat="1" ht="15.75" customHeight="1" x14ac:dyDescent="0.3">
      <c r="B310" s="23"/>
      <c r="C310" s="145" t="s">
        <v>204</v>
      </c>
      <c r="D310" s="145" t="s">
        <v>154</v>
      </c>
      <c r="E310" s="146" t="s">
        <v>1388</v>
      </c>
      <c r="F310" s="147" t="s">
        <v>1389</v>
      </c>
      <c r="G310" s="148" t="s">
        <v>157</v>
      </c>
      <c r="H310" s="149">
        <v>1</v>
      </c>
      <c r="I310" s="150"/>
      <c r="J310" s="151">
        <f>ROUND($I$310*$H$310,2)</f>
        <v>0</v>
      </c>
      <c r="K310" s="147"/>
      <c r="L310" s="43"/>
      <c r="M310" s="152"/>
      <c r="N310" s="153" t="s">
        <v>43</v>
      </c>
      <c r="O310" s="24"/>
      <c r="P310" s="154">
        <f>$O$310*$H$310</f>
        <v>0</v>
      </c>
      <c r="Q310" s="154">
        <v>0</v>
      </c>
      <c r="R310" s="154">
        <f>$Q$310*$H$310</f>
        <v>0</v>
      </c>
      <c r="S310" s="154">
        <v>0</v>
      </c>
      <c r="T310" s="155">
        <f>$S$310*$H$310</f>
        <v>0</v>
      </c>
      <c r="AR310" s="89" t="s">
        <v>158</v>
      </c>
      <c r="AT310" s="89" t="s">
        <v>154</v>
      </c>
      <c r="AU310" s="89" t="s">
        <v>80</v>
      </c>
      <c r="AY310" s="6" t="s">
        <v>149</v>
      </c>
      <c r="BE310" s="156">
        <f>IF($N$310="základní",$J$310,0)</f>
        <v>0</v>
      </c>
      <c r="BF310" s="156">
        <f>IF($N$310="snížená",$J$310,0)</f>
        <v>0</v>
      </c>
      <c r="BG310" s="156">
        <f>IF($N$310="zákl. přenesená",$J$310,0)</f>
        <v>0</v>
      </c>
      <c r="BH310" s="156">
        <f>IF($N$310="sníž. přenesená",$J$310,0)</f>
        <v>0</v>
      </c>
      <c r="BI310" s="156">
        <f>IF($N$310="nulová",$J$310,0)</f>
        <v>0</v>
      </c>
      <c r="BJ310" s="89" t="s">
        <v>21</v>
      </c>
      <c r="BK310" s="156">
        <f>ROUND($I$310*$H$310,2)</f>
        <v>0</v>
      </c>
      <c r="BL310" s="89" t="s">
        <v>158</v>
      </c>
      <c r="BM310" s="89" t="s">
        <v>1426</v>
      </c>
    </row>
    <row r="311" spans="2:65" s="6" customFormat="1" ht="16.5" customHeight="1" x14ac:dyDescent="0.3">
      <c r="B311" s="23"/>
      <c r="C311" s="24"/>
      <c r="D311" s="157" t="s">
        <v>159</v>
      </c>
      <c r="E311" s="24"/>
      <c r="F311" s="158" t="s">
        <v>1389</v>
      </c>
      <c r="G311" s="24"/>
      <c r="H311" s="24"/>
      <c r="J311" s="24"/>
      <c r="K311" s="24"/>
      <c r="L311" s="43"/>
      <c r="M311" s="56"/>
      <c r="N311" s="24"/>
      <c r="O311" s="24"/>
      <c r="P311" s="24"/>
      <c r="Q311" s="24"/>
      <c r="R311" s="24"/>
      <c r="S311" s="24"/>
      <c r="T311" s="57"/>
      <c r="AT311" s="6" t="s">
        <v>159</v>
      </c>
      <c r="AU311" s="6" t="s">
        <v>80</v>
      </c>
    </row>
    <row r="312" spans="2:65" s="6" customFormat="1" ht="15.75" customHeight="1" x14ac:dyDescent="0.3">
      <c r="B312" s="23"/>
      <c r="C312" s="145" t="s">
        <v>207</v>
      </c>
      <c r="D312" s="145" t="s">
        <v>154</v>
      </c>
      <c r="E312" s="146" t="s">
        <v>1390</v>
      </c>
      <c r="F312" s="147" t="s">
        <v>1391</v>
      </c>
      <c r="G312" s="148" t="s">
        <v>157</v>
      </c>
      <c r="H312" s="149">
        <v>4</v>
      </c>
      <c r="I312" s="150"/>
      <c r="J312" s="151">
        <f>ROUND($I$312*$H$312,2)</f>
        <v>0</v>
      </c>
      <c r="K312" s="147"/>
      <c r="L312" s="43"/>
      <c r="M312" s="152"/>
      <c r="N312" s="153" t="s">
        <v>43</v>
      </c>
      <c r="O312" s="24"/>
      <c r="P312" s="154">
        <f>$O$312*$H$312</f>
        <v>0</v>
      </c>
      <c r="Q312" s="154">
        <v>0</v>
      </c>
      <c r="R312" s="154">
        <f>$Q$312*$H$312</f>
        <v>0</v>
      </c>
      <c r="S312" s="154">
        <v>0</v>
      </c>
      <c r="T312" s="155">
        <f>$S$312*$H$312</f>
        <v>0</v>
      </c>
      <c r="AR312" s="89" t="s">
        <v>158</v>
      </c>
      <c r="AT312" s="89" t="s">
        <v>154</v>
      </c>
      <c r="AU312" s="89" t="s">
        <v>80</v>
      </c>
      <c r="AY312" s="6" t="s">
        <v>149</v>
      </c>
      <c r="BE312" s="156">
        <f>IF($N$312="základní",$J$312,0)</f>
        <v>0</v>
      </c>
      <c r="BF312" s="156">
        <f>IF($N$312="snížená",$J$312,0)</f>
        <v>0</v>
      </c>
      <c r="BG312" s="156">
        <f>IF($N$312="zákl. přenesená",$J$312,0)</f>
        <v>0</v>
      </c>
      <c r="BH312" s="156">
        <f>IF($N$312="sníž. přenesená",$J$312,0)</f>
        <v>0</v>
      </c>
      <c r="BI312" s="156">
        <f>IF($N$312="nulová",$J$312,0)</f>
        <v>0</v>
      </c>
      <c r="BJ312" s="89" t="s">
        <v>21</v>
      </c>
      <c r="BK312" s="156">
        <f>ROUND($I$312*$H$312,2)</f>
        <v>0</v>
      </c>
      <c r="BL312" s="89" t="s">
        <v>158</v>
      </c>
      <c r="BM312" s="89" t="s">
        <v>1429</v>
      </c>
    </row>
    <row r="313" spans="2:65" s="6" customFormat="1" ht="16.5" customHeight="1" x14ac:dyDescent="0.3">
      <c r="B313" s="23"/>
      <c r="C313" s="24"/>
      <c r="D313" s="157" t="s">
        <v>159</v>
      </c>
      <c r="E313" s="24"/>
      <c r="F313" s="158" t="s">
        <v>1391</v>
      </c>
      <c r="G313" s="24"/>
      <c r="H313" s="24"/>
      <c r="J313" s="24"/>
      <c r="K313" s="24"/>
      <c r="L313" s="43"/>
      <c r="M313" s="56"/>
      <c r="N313" s="24"/>
      <c r="O313" s="24"/>
      <c r="P313" s="24"/>
      <c r="Q313" s="24"/>
      <c r="R313" s="24"/>
      <c r="S313" s="24"/>
      <c r="T313" s="57"/>
      <c r="AT313" s="6" t="s">
        <v>159</v>
      </c>
      <c r="AU313" s="6" t="s">
        <v>80</v>
      </c>
    </row>
    <row r="314" spans="2:65" s="6" customFormat="1" ht="26.25" customHeight="1" x14ac:dyDescent="0.3">
      <c r="B314" s="23"/>
      <c r="C314" s="145" t="s">
        <v>210</v>
      </c>
      <c r="D314" s="145" t="s">
        <v>154</v>
      </c>
      <c r="E314" s="146" t="s">
        <v>1393</v>
      </c>
      <c r="F314" s="147" t="s">
        <v>1394</v>
      </c>
      <c r="G314" s="148" t="s">
        <v>157</v>
      </c>
      <c r="H314" s="149">
        <v>3</v>
      </c>
      <c r="I314" s="150"/>
      <c r="J314" s="151">
        <f>ROUND($I$314*$H$314,2)</f>
        <v>0</v>
      </c>
      <c r="K314" s="147"/>
      <c r="L314" s="43"/>
      <c r="M314" s="152"/>
      <c r="N314" s="153" t="s">
        <v>43</v>
      </c>
      <c r="O314" s="24"/>
      <c r="P314" s="154">
        <f>$O$314*$H$314</f>
        <v>0</v>
      </c>
      <c r="Q314" s="154">
        <v>0</v>
      </c>
      <c r="R314" s="154">
        <f>$Q$314*$H$314</f>
        <v>0</v>
      </c>
      <c r="S314" s="154">
        <v>0</v>
      </c>
      <c r="T314" s="155">
        <f>$S$314*$H$314</f>
        <v>0</v>
      </c>
      <c r="AR314" s="89" t="s">
        <v>158</v>
      </c>
      <c r="AT314" s="89" t="s">
        <v>154</v>
      </c>
      <c r="AU314" s="89" t="s">
        <v>80</v>
      </c>
      <c r="AY314" s="6" t="s">
        <v>149</v>
      </c>
      <c r="BE314" s="156">
        <f>IF($N$314="základní",$J$314,0)</f>
        <v>0</v>
      </c>
      <c r="BF314" s="156">
        <f>IF($N$314="snížená",$J$314,0)</f>
        <v>0</v>
      </c>
      <c r="BG314" s="156">
        <f>IF($N$314="zákl. přenesená",$J$314,0)</f>
        <v>0</v>
      </c>
      <c r="BH314" s="156">
        <f>IF($N$314="sníž. přenesená",$J$314,0)</f>
        <v>0</v>
      </c>
      <c r="BI314" s="156">
        <f>IF($N$314="nulová",$J$314,0)</f>
        <v>0</v>
      </c>
      <c r="BJ314" s="89" t="s">
        <v>21</v>
      </c>
      <c r="BK314" s="156">
        <f>ROUND($I$314*$H$314,2)</f>
        <v>0</v>
      </c>
      <c r="BL314" s="89" t="s">
        <v>158</v>
      </c>
      <c r="BM314" s="89" t="s">
        <v>903</v>
      </c>
    </row>
    <row r="315" spans="2:65" s="6" customFormat="1" ht="16.5" customHeight="1" x14ac:dyDescent="0.3">
      <c r="B315" s="23"/>
      <c r="C315" s="24"/>
      <c r="D315" s="157" t="s">
        <v>159</v>
      </c>
      <c r="E315" s="24"/>
      <c r="F315" s="158" t="s">
        <v>1394</v>
      </c>
      <c r="G315" s="24"/>
      <c r="H315" s="24"/>
      <c r="J315" s="24"/>
      <c r="K315" s="24"/>
      <c r="L315" s="43"/>
      <c r="M315" s="56"/>
      <c r="N315" s="24"/>
      <c r="O315" s="24"/>
      <c r="P315" s="24"/>
      <c r="Q315" s="24"/>
      <c r="R315" s="24"/>
      <c r="S315" s="24"/>
      <c r="T315" s="57"/>
      <c r="AT315" s="6" t="s">
        <v>159</v>
      </c>
      <c r="AU315" s="6" t="s">
        <v>80</v>
      </c>
    </row>
    <row r="316" spans="2:65" s="6" customFormat="1" ht="15.75" customHeight="1" x14ac:dyDescent="0.3">
      <c r="B316" s="23"/>
      <c r="C316" s="145" t="s">
        <v>213</v>
      </c>
      <c r="D316" s="145" t="s">
        <v>154</v>
      </c>
      <c r="E316" s="146" t="s">
        <v>1405</v>
      </c>
      <c r="F316" s="147" t="s">
        <v>1406</v>
      </c>
      <c r="G316" s="148" t="s">
        <v>157</v>
      </c>
      <c r="H316" s="149">
        <v>5</v>
      </c>
      <c r="I316" s="150"/>
      <c r="J316" s="151">
        <f>ROUND($I$316*$H$316,2)</f>
        <v>0</v>
      </c>
      <c r="K316" s="147"/>
      <c r="L316" s="43"/>
      <c r="M316" s="152"/>
      <c r="N316" s="153" t="s">
        <v>43</v>
      </c>
      <c r="O316" s="24"/>
      <c r="P316" s="154">
        <f>$O$316*$H$316</f>
        <v>0</v>
      </c>
      <c r="Q316" s="154">
        <v>0</v>
      </c>
      <c r="R316" s="154">
        <f>$Q$316*$H$316</f>
        <v>0</v>
      </c>
      <c r="S316" s="154">
        <v>0</v>
      </c>
      <c r="T316" s="155">
        <f>$S$316*$H$316</f>
        <v>0</v>
      </c>
      <c r="AR316" s="89" t="s">
        <v>158</v>
      </c>
      <c r="AT316" s="89" t="s">
        <v>154</v>
      </c>
      <c r="AU316" s="89" t="s">
        <v>80</v>
      </c>
      <c r="AY316" s="6" t="s">
        <v>149</v>
      </c>
      <c r="BE316" s="156">
        <f>IF($N$316="základní",$J$316,0)</f>
        <v>0</v>
      </c>
      <c r="BF316" s="156">
        <f>IF($N$316="snížená",$J$316,0)</f>
        <v>0</v>
      </c>
      <c r="BG316" s="156">
        <f>IF($N$316="zákl. přenesená",$J$316,0)</f>
        <v>0</v>
      </c>
      <c r="BH316" s="156">
        <f>IF($N$316="sníž. přenesená",$J$316,0)</f>
        <v>0</v>
      </c>
      <c r="BI316" s="156">
        <f>IF($N$316="nulová",$J$316,0)</f>
        <v>0</v>
      </c>
      <c r="BJ316" s="89" t="s">
        <v>21</v>
      </c>
      <c r="BK316" s="156">
        <f>ROUND($I$316*$H$316,2)</f>
        <v>0</v>
      </c>
      <c r="BL316" s="89" t="s">
        <v>158</v>
      </c>
      <c r="BM316" s="89" t="s">
        <v>1434</v>
      </c>
    </row>
    <row r="317" spans="2:65" s="6" customFormat="1" ht="16.5" customHeight="1" x14ac:dyDescent="0.3">
      <c r="B317" s="23"/>
      <c r="C317" s="24"/>
      <c r="D317" s="157" t="s">
        <v>159</v>
      </c>
      <c r="E317" s="24"/>
      <c r="F317" s="158" t="s">
        <v>1406</v>
      </c>
      <c r="G317" s="24"/>
      <c r="H317" s="24"/>
      <c r="J317" s="24"/>
      <c r="K317" s="24"/>
      <c r="L317" s="43"/>
      <c r="M317" s="56"/>
      <c r="N317" s="24"/>
      <c r="O317" s="24"/>
      <c r="P317" s="24"/>
      <c r="Q317" s="24"/>
      <c r="R317" s="24"/>
      <c r="S317" s="24"/>
      <c r="T317" s="57"/>
      <c r="AT317" s="6" t="s">
        <v>159</v>
      </c>
      <c r="AU317" s="6" t="s">
        <v>80</v>
      </c>
    </row>
    <row r="318" spans="2:65" s="6" customFormat="1" ht="26.25" customHeight="1" x14ac:dyDescent="0.3">
      <c r="B318" s="23"/>
      <c r="C318" s="145" t="s">
        <v>7</v>
      </c>
      <c r="D318" s="145" t="s">
        <v>154</v>
      </c>
      <c r="E318" s="146" t="s">
        <v>1411</v>
      </c>
      <c r="F318" s="147" t="s">
        <v>1412</v>
      </c>
      <c r="G318" s="148" t="s">
        <v>157</v>
      </c>
      <c r="H318" s="149">
        <v>3</v>
      </c>
      <c r="I318" s="150"/>
      <c r="J318" s="151">
        <f>ROUND($I$318*$H$318,2)</f>
        <v>0</v>
      </c>
      <c r="K318" s="147"/>
      <c r="L318" s="43"/>
      <c r="M318" s="152"/>
      <c r="N318" s="153" t="s">
        <v>43</v>
      </c>
      <c r="O318" s="24"/>
      <c r="P318" s="154">
        <f>$O$318*$H$318</f>
        <v>0</v>
      </c>
      <c r="Q318" s="154">
        <v>0</v>
      </c>
      <c r="R318" s="154">
        <f>$Q$318*$H$318</f>
        <v>0</v>
      </c>
      <c r="S318" s="154">
        <v>0</v>
      </c>
      <c r="T318" s="155">
        <f>$S$318*$H$318</f>
        <v>0</v>
      </c>
      <c r="AR318" s="89" t="s">
        <v>158</v>
      </c>
      <c r="AT318" s="89" t="s">
        <v>154</v>
      </c>
      <c r="AU318" s="89" t="s">
        <v>80</v>
      </c>
      <c r="AY318" s="6" t="s">
        <v>149</v>
      </c>
      <c r="BE318" s="156">
        <f>IF($N$318="základní",$J$318,0)</f>
        <v>0</v>
      </c>
      <c r="BF318" s="156">
        <f>IF($N$318="snížená",$J$318,0)</f>
        <v>0</v>
      </c>
      <c r="BG318" s="156">
        <f>IF($N$318="zákl. přenesená",$J$318,0)</f>
        <v>0</v>
      </c>
      <c r="BH318" s="156">
        <f>IF($N$318="sníž. přenesená",$J$318,0)</f>
        <v>0</v>
      </c>
      <c r="BI318" s="156">
        <f>IF($N$318="nulová",$J$318,0)</f>
        <v>0</v>
      </c>
      <c r="BJ318" s="89" t="s">
        <v>21</v>
      </c>
      <c r="BK318" s="156">
        <f>ROUND($I$318*$H$318,2)</f>
        <v>0</v>
      </c>
      <c r="BL318" s="89" t="s">
        <v>158</v>
      </c>
      <c r="BM318" s="89" t="s">
        <v>907</v>
      </c>
    </row>
    <row r="319" spans="2:65" s="6" customFormat="1" ht="16.5" customHeight="1" x14ac:dyDescent="0.3">
      <c r="B319" s="23"/>
      <c r="C319" s="24"/>
      <c r="D319" s="157" t="s">
        <v>159</v>
      </c>
      <c r="E319" s="24"/>
      <c r="F319" s="158" t="s">
        <v>1412</v>
      </c>
      <c r="G319" s="24"/>
      <c r="H319" s="24"/>
      <c r="J319" s="24"/>
      <c r="K319" s="24"/>
      <c r="L319" s="43"/>
      <c r="M319" s="56"/>
      <c r="N319" s="24"/>
      <c r="O319" s="24"/>
      <c r="P319" s="24"/>
      <c r="Q319" s="24"/>
      <c r="R319" s="24"/>
      <c r="S319" s="24"/>
      <c r="T319" s="57"/>
      <c r="AT319" s="6" t="s">
        <v>159</v>
      </c>
      <c r="AU319" s="6" t="s">
        <v>80</v>
      </c>
    </row>
    <row r="320" spans="2:65" s="6" customFormat="1" ht="26.25" customHeight="1" x14ac:dyDescent="0.3">
      <c r="B320" s="23"/>
      <c r="C320" s="145" t="s">
        <v>218</v>
      </c>
      <c r="D320" s="145" t="s">
        <v>154</v>
      </c>
      <c r="E320" s="146" t="s">
        <v>1413</v>
      </c>
      <c r="F320" s="147" t="s">
        <v>1414</v>
      </c>
      <c r="G320" s="148" t="s">
        <v>157</v>
      </c>
      <c r="H320" s="149">
        <v>1</v>
      </c>
      <c r="I320" s="150"/>
      <c r="J320" s="151">
        <f>ROUND($I$320*$H$320,2)</f>
        <v>0</v>
      </c>
      <c r="K320" s="147"/>
      <c r="L320" s="43"/>
      <c r="M320" s="152"/>
      <c r="N320" s="153" t="s">
        <v>43</v>
      </c>
      <c r="O320" s="24"/>
      <c r="P320" s="154">
        <f>$O$320*$H$320</f>
        <v>0</v>
      </c>
      <c r="Q320" s="154">
        <v>0</v>
      </c>
      <c r="R320" s="154">
        <f>$Q$320*$H$320</f>
        <v>0</v>
      </c>
      <c r="S320" s="154">
        <v>0</v>
      </c>
      <c r="T320" s="155">
        <f>$S$320*$H$320</f>
        <v>0</v>
      </c>
      <c r="AR320" s="89" t="s">
        <v>158</v>
      </c>
      <c r="AT320" s="89" t="s">
        <v>154</v>
      </c>
      <c r="AU320" s="89" t="s">
        <v>80</v>
      </c>
      <c r="AY320" s="6" t="s">
        <v>149</v>
      </c>
      <c r="BE320" s="156">
        <f>IF($N$320="základní",$J$320,0)</f>
        <v>0</v>
      </c>
      <c r="BF320" s="156">
        <f>IF($N$320="snížená",$J$320,0)</f>
        <v>0</v>
      </c>
      <c r="BG320" s="156">
        <f>IF($N$320="zákl. přenesená",$J$320,0)</f>
        <v>0</v>
      </c>
      <c r="BH320" s="156">
        <f>IF($N$320="sníž. přenesená",$J$320,0)</f>
        <v>0</v>
      </c>
      <c r="BI320" s="156">
        <f>IF($N$320="nulová",$J$320,0)</f>
        <v>0</v>
      </c>
      <c r="BJ320" s="89" t="s">
        <v>21</v>
      </c>
      <c r="BK320" s="156">
        <f>ROUND($I$320*$H$320,2)</f>
        <v>0</v>
      </c>
      <c r="BL320" s="89" t="s">
        <v>158</v>
      </c>
      <c r="BM320" s="89" t="s">
        <v>911</v>
      </c>
    </row>
    <row r="321" spans="2:65" s="6" customFormat="1" ht="16.5" customHeight="1" x14ac:dyDescent="0.3">
      <c r="B321" s="23"/>
      <c r="C321" s="24"/>
      <c r="D321" s="157" t="s">
        <v>159</v>
      </c>
      <c r="E321" s="24"/>
      <c r="F321" s="158" t="s">
        <v>1414</v>
      </c>
      <c r="G321" s="24"/>
      <c r="H321" s="24"/>
      <c r="J321" s="24"/>
      <c r="K321" s="24"/>
      <c r="L321" s="43"/>
      <c r="M321" s="56"/>
      <c r="N321" s="24"/>
      <c r="O321" s="24"/>
      <c r="P321" s="24"/>
      <c r="Q321" s="24"/>
      <c r="R321" s="24"/>
      <c r="S321" s="24"/>
      <c r="T321" s="57"/>
      <c r="AT321" s="6" t="s">
        <v>159</v>
      </c>
      <c r="AU321" s="6" t="s">
        <v>80</v>
      </c>
    </row>
    <row r="322" spans="2:65" s="6" customFormat="1" ht="15.75" customHeight="1" x14ac:dyDescent="0.3">
      <c r="B322" s="23"/>
      <c r="C322" s="145" t="s">
        <v>223</v>
      </c>
      <c r="D322" s="145" t="s">
        <v>154</v>
      </c>
      <c r="E322" s="146" t="s">
        <v>1420</v>
      </c>
      <c r="F322" s="147" t="s">
        <v>1421</v>
      </c>
      <c r="G322" s="148" t="s">
        <v>157</v>
      </c>
      <c r="H322" s="149">
        <v>28</v>
      </c>
      <c r="I322" s="150"/>
      <c r="J322" s="151">
        <f>ROUND($I$322*$H$322,2)</f>
        <v>0</v>
      </c>
      <c r="K322" s="147"/>
      <c r="L322" s="43"/>
      <c r="M322" s="152"/>
      <c r="N322" s="153" t="s">
        <v>43</v>
      </c>
      <c r="O322" s="24"/>
      <c r="P322" s="154">
        <f>$O$322*$H$322</f>
        <v>0</v>
      </c>
      <c r="Q322" s="154">
        <v>0</v>
      </c>
      <c r="R322" s="154">
        <f>$Q$322*$H$322</f>
        <v>0</v>
      </c>
      <c r="S322" s="154">
        <v>0</v>
      </c>
      <c r="T322" s="155">
        <f>$S$322*$H$322</f>
        <v>0</v>
      </c>
      <c r="AR322" s="89" t="s">
        <v>158</v>
      </c>
      <c r="AT322" s="89" t="s">
        <v>154</v>
      </c>
      <c r="AU322" s="89" t="s">
        <v>80</v>
      </c>
      <c r="AY322" s="6" t="s">
        <v>149</v>
      </c>
      <c r="BE322" s="156">
        <f>IF($N$322="základní",$J$322,0)</f>
        <v>0</v>
      </c>
      <c r="BF322" s="156">
        <f>IF($N$322="snížená",$J$322,0)</f>
        <v>0</v>
      </c>
      <c r="BG322" s="156">
        <f>IF($N$322="zákl. přenesená",$J$322,0)</f>
        <v>0</v>
      </c>
      <c r="BH322" s="156">
        <f>IF($N$322="sníž. přenesená",$J$322,0)</f>
        <v>0</v>
      </c>
      <c r="BI322" s="156">
        <f>IF($N$322="nulová",$J$322,0)</f>
        <v>0</v>
      </c>
      <c r="BJ322" s="89" t="s">
        <v>21</v>
      </c>
      <c r="BK322" s="156">
        <f>ROUND($I$322*$H$322,2)</f>
        <v>0</v>
      </c>
      <c r="BL322" s="89" t="s">
        <v>158</v>
      </c>
      <c r="BM322" s="89" t="s">
        <v>917</v>
      </c>
    </row>
    <row r="323" spans="2:65" s="6" customFormat="1" ht="16.5" customHeight="1" x14ac:dyDescent="0.3">
      <c r="B323" s="23"/>
      <c r="C323" s="24"/>
      <c r="D323" s="157" t="s">
        <v>159</v>
      </c>
      <c r="E323" s="24"/>
      <c r="F323" s="158" t="s">
        <v>1421</v>
      </c>
      <c r="G323" s="24"/>
      <c r="H323" s="24"/>
      <c r="J323" s="24"/>
      <c r="K323" s="24"/>
      <c r="L323" s="43"/>
      <c r="M323" s="56"/>
      <c r="N323" s="24"/>
      <c r="O323" s="24"/>
      <c r="P323" s="24"/>
      <c r="Q323" s="24"/>
      <c r="R323" s="24"/>
      <c r="S323" s="24"/>
      <c r="T323" s="57"/>
      <c r="AT323" s="6" t="s">
        <v>159</v>
      </c>
      <c r="AU323" s="6" t="s">
        <v>80</v>
      </c>
    </row>
    <row r="324" spans="2:65" s="6" customFormat="1" ht="26.25" customHeight="1" x14ac:dyDescent="0.3">
      <c r="B324" s="23"/>
      <c r="C324" s="145" t="s">
        <v>227</v>
      </c>
      <c r="D324" s="145" t="s">
        <v>154</v>
      </c>
      <c r="E324" s="146" t="s">
        <v>1424</v>
      </c>
      <c r="F324" s="147" t="s">
        <v>1425</v>
      </c>
      <c r="G324" s="148" t="s">
        <v>157</v>
      </c>
      <c r="H324" s="149">
        <v>15</v>
      </c>
      <c r="I324" s="150"/>
      <c r="J324" s="151">
        <f>ROUND($I$324*$H$324,2)</f>
        <v>0</v>
      </c>
      <c r="K324" s="147"/>
      <c r="L324" s="43"/>
      <c r="M324" s="152"/>
      <c r="N324" s="153" t="s">
        <v>43</v>
      </c>
      <c r="O324" s="24"/>
      <c r="P324" s="154">
        <f>$O$324*$H$324</f>
        <v>0</v>
      </c>
      <c r="Q324" s="154">
        <v>0</v>
      </c>
      <c r="R324" s="154">
        <f>$Q$324*$H$324</f>
        <v>0</v>
      </c>
      <c r="S324" s="154">
        <v>0</v>
      </c>
      <c r="T324" s="155">
        <f>$S$324*$H$324</f>
        <v>0</v>
      </c>
      <c r="AR324" s="89" t="s">
        <v>158</v>
      </c>
      <c r="AT324" s="89" t="s">
        <v>154</v>
      </c>
      <c r="AU324" s="89" t="s">
        <v>80</v>
      </c>
      <c r="AY324" s="6" t="s">
        <v>149</v>
      </c>
      <c r="BE324" s="156">
        <f>IF($N$324="základní",$J$324,0)</f>
        <v>0</v>
      </c>
      <c r="BF324" s="156">
        <f>IF($N$324="snížená",$J$324,0)</f>
        <v>0</v>
      </c>
      <c r="BG324" s="156">
        <f>IF($N$324="zákl. přenesená",$J$324,0)</f>
        <v>0</v>
      </c>
      <c r="BH324" s="156">
        <f>IF($N$324="sníž. přenesená",$J$324,0)</f>
        <v>0</v>
      </c>
      <c r="BI324" s="156">
        <f>IF($N$324="nulová",$J$324,0)</f>
        <v>0</v>
      </c>
      <c r="BJ324" s="89" t="s">
        <v>21</v>
      </c>
      <c r="BK324" s="156">
        <f>ROUND($I$324*$H$324,2)</f>
        <v>0</v>
      </c>
      <c r="BL324" s="89" t="s">
        <v>158</v>
      </c>
      <c r="BM324" s="89" t="s">
        <v>921</v>
      </c>
    </row>
    <row r="325" spans="2:65" s="6" customFormat="1" ht="16.5" customHeight="1" x14ac:dyDescent="0.3">
      <c r="B325" s="23"/>
      <c r="C325" s="24"/>
      <c r="D325" s="157" t="s">
        <v>159</v>
      </c>
      <c r="E325" s="24"/>
      <c r="F325" s="158" t="s">
        <v>1425</v>
      </c>
      <c r="G325" s="24"/>
      <c r="H325" s="24"/>
      <c r="J325" s="24"/>
      <c r="K325" s="24"/>
      <c r="L325" s="43"/>
      <c r="M325" s="56"/>
      <c r="N325" s="24"/>
      <c r="O325" s="24"/>
      <c r="P325" s="24"/>
      <c r="Q325" s="24"/>
      <c r="R325" s="24"/>
      <c r="S325" s="24"/>
      <c r="T325" s="57"/>
      <c r="AT325" s="6" t="s">
        <v>159</v>
      </c>
      <c r="AU325" s="6" t="s">
        <v>80</v>
      </c>
    </row>
    <row r="326" spans="2:65" s="6" customFormat="1" ht="26.25" customHeight="1" x14ac:dyDescent="0.3">
      <c r="B326" s="23"/>
      <c r="C326" s="145" t="s">
        <v>230</v>
      </c>
      <c r="D326" s="145" t="s">
        <v>154</v>
      </c>
      <c r="E326" s="146" t="s">
        <v>1427</v>
      </c>
      <c r="F326" s="147" t="s">
        <v>1428</v>
      </c>
      <c r="G326" s="148" t="s">
        <v>157</v>
      </c>
      <c r="H326" s="149">
        <v>3</v>
      </c>
      <c r="I326" s="150"/>
      <c r="J326" s="151">
        <f>ROUND($I$326*$H$326,2)</f>
        <v>0</v>
      </c>
      <c r="K326" s="147"/>
      <c r="L326" s="43"/>
      <c r="M326" s="152"/>
      <c r="N326" s="153" t="s">
        <v>43</v>
      </c>
      <c r="O326" s="24"/>
      <c r="P326" s="154">
        <f>$O$326*$H$326</f>
        <v>0</v>
      </c>
      <c r="Q326" s="154">
        <v>0</v>
      </c>
      <c r="R326" s="154">
        <f>$Q$326*$H$326</f>
        <v>0</v>
      </c>
      <c r="S326" s="154">
        <v>0</v>
      </c>
      <c r="T326" s="155">
        <f>$S$326*$H$326</f>
        <v>0</v>
      </c>
      <c r="AR326" s="89" t="s">
        <v>158</v>
      </c>
      <c r="AT326" s="89" t="s">
        <v>154</v>
      </c>
      <c r="AU326" s="89" t="s">
        <v>80</v>
      </c>
      <c r="AY326" s="6" t="s">
        <v>149</v>
      </c>
      <c r="BE326" s="156">
        <f>IF($N$326="základní",$J$326,0)</f>
        <v>0</v>
      </c>
      <c r="BF326" s="156">
        <f>IF($N$326="snížená",$J$326,0)</f>
        <v>0</v>
      </c>
      <c r="BG326" s="156">
        <f>IF($N$326="zákl. přenesená",$J$326,0)</f>
        <v>0</v>
      </c>
      <c r="BH326" s="156">
        <f>IF($N$326="sníž. přenesená",$J$326,0)</f>
        <v>0</v>
      </c>
      <c r="BI326" s="156">
        <f>IF($N$326="nulová",$J$326,0)</f>
        <v>0</v>
      </c>
      <c r="BJ326" s="89" t="s">
        <v>21</v>
      </c>
      <c r="BK326" s="156">
        <f>ROUND($I$326*$H$326,2)</f>
        <v>0</v>
      </c>
      <c r="BL326" s="89" t="s">
        <v>158</v>
      </c>
      <c r="BM326" s="89" t="s">
        <v>927</v>
      </c>
    </row>
    <row r="327" spans="2:65" s="6" customFormat="1" ht="16.5" customHeight="1" x14ac:dyDescent="0.3">
      <c r="B327" s="23"/>
      <c r="C327" s="24"/>
      <c r="D327" s="157" t="s">
        <v>159</v>
      </c>
      <c r="E327" s="24"/>
      <c r="F327" s="158" t="s">
        <v>1428</v>
      </c>
      <c r="G327" s="24"/>
      <c r="H327" s="24"/>
      <c r="J327" s="24"/>
      <c r="K327" s="24"/>
      <c r="L327" s="43"/>
      <c r="M327" s="56"/>
      <c r="N327" s="24"/>
      <c r="O327" s="24"/>
      <c r="P327" s="24"/>
      <c r="Q327" s="24"/>
      <c r="R327" s="24"/>
      <c r="S327" s="24"/>
      <c r="T327" s="57"/>
      <c r="AT327" s="6" t="s">
        <v>159</v>
      </c>
      <c r="AU327" s="6" t="s">
        <v>80</v>
      </c>
    </row>
    <row r="328" spans="2:65" s="6" customFormat="1" ht="26.25" customHeight="1" x14ac:dyDescent="0.3">
      <c r="B328" s="23"/>
      <c r="C328" s="145" t="s">
        <v>235</v>
      </c>
      <c r="D328" s="145" t="s">
        <v>154</v>
      </c>
      <c r="E328" s="146" t="s">
        <v>1787</v>
      </c>
      <c r="F328" s="147" t="s">
        <v>1788</v>
      </c>
      <c r="G328" s="148" t="s">
        <v>157</v>
      </c>
      <c r="H328" s="149">
        <v>3</v>
      </c>
      <c r="I328" s="150"/>
      <c r="J328" s="151">
        <f>ROUND($I$328*$H$328,2)</f>
        <v>0</v>
      </c>
      <c r="K328" s="147"/>
      <c r="L328" s="43"/>
      <c r="M328" s="152"/>
      <c r="N328" s="153" t="s">
        <v>43</v>
      </c>
      <c r="O328" s="24"/>
      <c r="P328" s="154">
        <f>$O$328*$H$328</f>
        <v>0</v>
      </c>
      <c r="Q328" s="154">
        <v>0</v>
      </c>
      <c r="R328" s="154">
        <f>$Q$328*$H$328</f>
        <v>0</v>
      </c>
      <c r="S328" s="154">
        <v>0</v>
      </c>
      <c r="T328" s="155">
        <f>$S$328*$H$328</f>
        <v>0</v>
      </c>
      <c r="AR328" s="89" t="s">
        <v>158</v>
      </c>
      <c r="AT328" s="89" t="s">
        <v>154</v>
      </c>
      <c r="AU328" s="89" t="s">
        <v>80</v>
      </c>
      <c r="AY328" s="6" t="s">
        <v>149</v>
      </c>
      <c r="BE328" s="156">
        <f>IF($N$328="základní",$J$328,0)</f>
        <v>0</v>
      </c>
      <c r="BF328" s="156">
        <f>IF($N$328="snížená",$J$328,0)</f>
        <v>0</v>
      </c>
      <c r="BG328" s="156">
        <f>IF($N$328="zákl. přenesená",$J$328,0)</f>
        <v>0</v>
      </c>
      <c r="BH328" s="156">
        <f>IF($N$328="sníž. přenesená",$J$328,0)</f>
        <v>0</v>
      </c>
      <c r="BI328" s="156">
        <f>IF($N$328="nulová",$J$328,0)</f>
        <v>0</v>
      </c>
      <c r="BJ328" s="89" t="s">
        <v>21</v>
      </c>
      <c r="BK328" s="156">
        <f>ROUND($I$328*$H$328,2)</f>
        <v>0</v>
      </c>
      <c r="BL328" s="89" t="s">
        <v>158</v>
      </c>
      <c r="BM328" s="89" t="s">
        <v>935</v>
      </c>
    </row>
    <row r="329" spans="2:65" s="6" customFormat="1" ht="16.5" customHeight="1" x14ac:dyDescent="0.3">
      <c r="B329" s="23"/>
      <c r="C329" s="24"/>
      <c r="D329" s="157" t="s">
        <v>159</v>
      </c>
      <c r="E329" s="24"/>
      <c r="F329" s="158" t="s">
        <v>1788</v>
      </c>
      <c r="G329" s="24"/>
      <c r="H329" s="24"/>
      <c r="J329" s="24"/>
      <c r="K329" s="24"/>
      <c r="L329" s="43"/>
      <c r="M329" s="56"/>
      <c r="N329" s="24"/>
      <c r="O329" s="24"/>
      <c r="P329" s="24"/>
      <c r="Q329" s="24"/>
      <c r="R329" s="24"/>
      <c r="S329" s="24"/>
      <c r="T329" s="57"/>
      <c r="AT329" s="6" t="s">
        <v>159</v>
      </c>
      <c r="AU329" s="6" t="s">
        <v>80</v>
      </c>
    </row>
    <row r="330" spans="2:65" s="6" customFormat="1" ht="26.25" customHeight="1" x14ac:dyDescent="0.3">
      <c r="B330" s="23"/>
      <c r="C330" s="145" t="s">
        <v>238</v>
      </c>
      <c r="D330" s="145" t="s">
        <v>154</v>
      </c>
      <c r="E330" s="146" t="s">
        <v>1790</v>
      </c>
      <c r="F330" s="147" t="s">
        <v>1791</v>
      </c>
      <c r="G330" s="148" t="s">
        <v>157</v>
      </c>
      <c r="H330" s="149">
        <v>3</v>
      </c>
      <c r="I330" s="150"/>
      <c r="J330" s="151">
        <f>ROUND($I$330*$H$330,2)</f>
        <v>0</v>
      </c>
      <c r="K330" s="147"/>
      <c r="L330" s="43"/>
      <c r="M330" s="152"/>
      <c r="N330" s="153" t="s">
        <v>43</v>
      </c>
      <c r="O330" s="24"/>
      <c r="P330" s="154">
        <f>$O$330*$H$330</f>
        <v>0</v>
      </c>
      <c r="Q330" s="154">
        <v>0</v>
      </c>
      <c r="R330" s="154">
        <f>$Q$330*$H$330</f>
        <v>0</v>
      </c>
      <c r="S330" s="154">
        <v>0</v>
      </c>
      <c r="T330" s="155">
        <f>$S$330*$H$330</f>
        <v>0</v>
      </c>
      <c r="AR330" s="89" t="s">
        <v>158</v>
      </c>
      <c r="AT330" s="89" t="s">
        <v>154</v>
      </c>
      <c r="AU330" s="89" t="s">
        <v>80</v>
      </c>
      <c r="AY330" s="6" t="s">
        <v>149</v>
      </c>
      <c r="BE330" s="156">
        <f>IF($N$330="základní",$J$330,0)</f>
        <v>0</v>
      </c>
      <c r="BF330" s="156">
        <f>IF($N$330="snížená",$J$330,0)</f>
        <v>0</v>
      </c>
      <c r="BG330" s="156">
        <f>IF($N$330="zákl. přenesená",$J$330,0)</f>
        <v>0</v>
      </c>
      <c r="BH330" s="156">
        <f>IF($N$330="sníž. přenesená",$J$330,0)</f>
        <v>0</v>
      </c>
      <c r="BI330" s="156">
        <f>IF($N$330="nulová",$J$330,0)</f>
        <v>0</v>
      </c>
      <c r="BJ330" s="89" t="s">
        <v>21</v>
      </c>
      <c r="BK330" s="156">
        <f>ROUND($I$330*$H$330,2)</f>
        <v>0</v>
      </c>
      <c r="BL330" s="89" t="s">
        <v>158</v>
      </c>
      <c r="BM330" s="89" t="s">
        <v>941</v>
      </c>
    </row>
    <row r="331" spans="2:65" s="6" customFormat="1" ht="16.5" customHeight="1" x14ac:dyDescent="0.3">
      <c r="B331" s="23"/>
      <c r="C331" s="24"/>
      <c r="D331" s="157" t="s">
        <v>159</v>
      </c>
      <c r="E331" s="24"/>
      <c r="F331" s="158" t="s">
        <v>1791</v>
      </c>
      <c r="G331" s="24"/>
      <c r="H331" s="24"/>
      <c r="J331" s="24"/>
      <c r="K331" s="24"/>
      <c r="L331" s="43"/>
      <c r="M331" s="56"/>
      <c r="N331" s="24"/>
      <c r="O331" s="24"/>
      <c r="P331" s="24"/>
      <c r="Q331" s="24"/>
      <c r="R331" s="24"/>
      <c r="S331" s="24"/>
      <c r="T331" s="57"/>
      <c r="AT331" s="6" t="s">
        <v>159</v>
      </c>
      <c r="AU331" s="6" t="s">
        <v>80</v>
      </c>
    </row>
    <row r="332" spans="2:65" s="6" customFormat="1" ht="15.75" customHeight="1" x14ac:dyDescent="0.3">
      <c r="B332" s="23"/>
      <c r="C332" s="145" t="s">
        <v>243</v>
      </c>
      <c r="D332" s="145" t="s">
        <v>154</v>
      </c>
      <c r="E332" s="146" t="s">
        <v>1793</v>
      </c>
      <c r="F332" s="147" t="s">
        <v>1794</v>
      </c>
      <c r="G332" s="148" t="s">
        <v>157</v>
      </c>
      <c r="H332" s="149">
        <v>2</v>
      </c>
      <c r="I332" s="150"/>
      <c r="J332" s="151">
        <f>ROUND($I$332*$H$332,2)</f>
        <v>0</v>
      </c>
      <c r="K332" s="147"/>
      <c r="L332" s="43"/>
      <c r="M332" s="152"/>
      <c r="N332" s="153" t="s">
        <v>43</v>
      </c>
      <c r="O332" s="24"/>
      <c r="P332" s="154">
        <f>$O$332*$H$332</f>
        <v>0</v>
      </c>
      <c r="Q332" s="154">
        <v>0</v>
      </c>
      <c r="R332" s="154">
        <f>$Q$332*$H$332</f>
        <v>0</v>
      </c>
      <c r="S332" s="154">
        <v>0</v>
      </c>
      <c r="T332" s="155">
        <f>$S$332*$H$332</f>
        <v>0</v>
      </c>
      <c r="AR332" s="89" t="s">
        <v>158</v>
      </c>
      <c r="AT332" s="89" t="s">
        <v>154</v>
      </c>
      <c r="AU332" s="89" t="s">
        <v>80</v>
      </c>
      <c r="AY332" s="6" t="s">
        <v>149</v>
      </c>
      <c r="BE332" s="156">
        <f>IF($N$332="základní",$J$332,0)</f>
        <v>0</v>
      </c>
      <c r="BF332" s="156">
        <f>IF($N$332="snížená",$J$332,0)</f>
        <v>0</v>
      </c>
      <c r="BG332" s="156">
        <f>IF($N$332="zákl. přenesená",$J$332,0)</f>
        <v>0</v>
      </c>
      <c r="BH332" s="156">
        <f>IF($N$332="sníž. přenesená",$J$332,0)</f>
        <v>0</v>
      </c>
      <c r="BI332" s="156">
        <f>IF($N$332="nulová",$J$332,0)</f>
        <v>0</v>
      </c>
      <c r="BJ332" s="89" t="s">
        <v>21</v>
      </c>
      <c r="BK332" s="156">
        <f>ROUND($I$332*$H$332,2)</f>
        <v>0</v>
      </c>
      <c r="BL332" s="89" t="s">
        <v>158</v>
      </c>
      <c r="BM332" s="89" t="s">
        <v>945</v>
      </c>
    </row>
    <row r="333" spans="2:65" s="6" customFormat="1" ht="16.5" customHeight="1" x14ac:dyDescent="0.3">
      <c r="B333" s="23"/>
      <c r="C333" s="24"/>
      <c r="D333" s="157" t="s">
        <v>159</v>
      </c>
      <c r="E333" s="24"/>
      <c r="F333" s="158" t="s">
        <v>1794</v>
      </c>
      <c r="G333" s="24"/>
      <c r="H333" s="24"/>
      <c r="J333" s="24"/>
      <c r="K333" s="24"/>
      <c r="L333" s="43"/>
      <c r="M333" s="56"/>
      <c r="N333" s="24"/>
      <c r="O333" s="24"/>
      <c r="P333" s="24"/>
      <c r="Q333" s="24"/>
      <c r="R333" s="24"/>
      <c r="S333" s="24"/>
      <c r="T333" s="57"/>
      <c r="AT333" s="6" t="s">
        <v>159</v>
      </c>
      <c r="AU333" s="6" t="s">
        <v>80</v>
      </c>
    </row>
    <row r="334" spans="2:65" s="6" customFormat="1" ht="15.75" customHeight="1" x14ac:dyDescent="0.3">
      <c r="B334" s="23"/>
      <c r="C334" s="145" t="s">
        <v>246</v>
      </c>
      <c r="D334" s="145" t="s">
        <v>154</v>
      </c>
      <c r="E334" s="146" t="s">
        <v>1799</v>
      </c>
      <c r="F334" s="147" t="s">
        <v>1800</v>
      </c>
      <c r="G334" s="148" t="s">
        <v>884</v>
      </c>
      <c r="H334" s="149">
        <v>2</v>
      </c>
      <c r="I334" s="150"/>
      <c r="J334" s="151">
        <f>ROUND($I$334*$H$334,2)</f>
        <v>0</v>
      </c>
      <c r="K334" s="147"/>
      <c r="L334" s="43"/>
      <c r="M334" s="152"/>
      <c r="N334" s="153" t="s">
        <v>43</v>
      </c>
      <c r="O334" s="24"/>
      <c r="P334" s="154">
        <f>$O$334*$H$334</f>
        <v>0</v>
      </c>
      <c r="Q334" s="154">
        <v>0</v>
      </c>
      <c r="R334" s="154">
        <f>$Q$334*$H$334</f>
        <v>0</v>
      </c>
      <c r="S334" s="154">
        <v>0</v>
      </c>
      <c r="T334" s="155">
        <f>$S$334*$H$334</f>
        <v>0</v>
      </c>
      <c r="AR334" s="89" t="s">
        <v>158</v>
      </c>
      <c r="AT334" s="89" t="s">
        <v>154</v>
      </c>
      <c r="AU334" s="89" t="s">
        <v>80</v>
      </c>
      <c r="AY334" s="6" t="s">
        <v>149</v>
      </c>
      <c r="BE334" s="156">
        <f>IF($N$334="základní",$J$334,0)</f>
        <v>0</v>
      </c>
      <c r="BF334" s="156">
        <f>IF($N$334="snížená",$J$334,0)</f>
        <v>0</v>
      </c>
      <c r="BG334" s="156">
        <f>IF($N$334="zákl. přenesená",$J$334,0)</f>
        <v>0</v>
      </c>
      <c r="BH334" s="156">
        <f>IF($N$334="sníž. přenesená",$J$334,0)</f>
        <v>0</v>
      </c>
      <c r="BI334" s="156">
        <f>IF($N$334="nulová",$J$334,0)</f>
        <v>0</v>
      </c>
      <c r="BJ334" s="89" t="s">
        <v>21</v>
      </c>
      <c r="BK334" s="156">
        <f>ROUND($I$334*$H$334,2)</f>
        <v>0</v>
      </c>
      <c r="BL334" s="89" t="s">
        <v>158</v>
      </c>
      <c r="BM334" s="89" t="s">
        <v>953</v>
      </c>
    </row>
    <row r="335" spans="2:65" s="6" customFormat="1" ht="16.5" customHeight="1" x14ac:dyDescent="0.3">
      <c r="B335" s="23"/>
      <c r="C335" s="24"/>
      <c r="D335" s="157" t="s">
        <v>159</v>
      </c>
      <c r="E335" s="24"/>
      <c r="F335" s="158" t="s">
        <v>1800</v>
      </c>
      <c r="G335" s="24"/>
      <c r="H335" s="24"/>
      <c r="J335" s="24"/>
      <c r="K335" s="24"/>
      <c r="L335" s="43"/>
      <c r="M335" s="56"/>
      <c r="N335" s="24"/>
      <c r="O335" s="24"/>
      <c r="P335" s="24"/>
      <c r="Q335" s="24"/>
      <c r="R335" s="24"/>
      <c r="S335" s="24"/>
      <c r="T335" s="57"/>
      <c r="AT335" s="6" t="s">
        <v>159</v>
      </c>
      <c r="AU335" s="6" t="s">
        <v>80</v>
      </c>
    </row>
    <row r="336" spans="2:65" s="6" customFormat="1" ht="15.75" customHeight="1" x14ac:dyDescent="0.3">
      <c r="B336" s="23"/>
      <c r="C336" s="145" t="s">
        <v>249</v>
      </c>
      <c r="D336" s="145" t="s">
        <v>154</v>
      </c>
      <c r="E336" s="146" t="s">
        <v>1802</v>
      </c>
      <c r="F336" s="147" t="s">
        <v>1803</v>
      </c>
      <c r="G336" s="148" t="s">
        <v>157</v>
      </c>
      <c r="H336" s="149">
        <v>2</v>
      </c>
      <c r="I336" s="150"/>
      <c r="J336" s="151">
        <f>ROUND($I$336*$H$336,2)</f>
        <v>0</v>
      </c>
      <c r="K336" s="147"/>
      <c r="L336" s="43"/>
      <c r="M336" s="152"/>
      <c r="N336" s="153" t="s">
        <v>43</v>
      </c>
      <c r="O336" s="24"/>
      <c r="P336" s="154">
        <f>$O$336*$H$336</f>
        <v>0</v>
      </c>
      <c r="Q336" s="154">
        <v>0</v>
      </c>
      <c r="R336" s="154">
        <f>$Q$336*$H$336</f>
        <v>0</v>
      </c>
      <c r="S336" s="154">
        <v>0</v>
      </c>
      <c r="T336" s="155">
        <f>$S$336*$H$336</f>
        <v>0</v>
      </c>
      <c r="AR336" s="89" t="s">
        <v>158</v>
      </c>
      <c r="AT336" s="89" t="s">
        <v>154</v>
      </c>
      <c r="AU336" s="89" t="s">
        <v>80</v>
      </c>
      <c r="AY336" s="6" t="s">
        <v>149</v>
      </c>
      <c r="BE336" s="156">
        <f>IF($N$336="základní",$J$336,0)</f>
        <v>0</v>
      </c>
      <c r="BF336" s="156">
        <f>IF($N$336="snížená",$J$336,0)</f>
        <v>0</v>
      </c>
      <c r="BG336" s="156">
        <f>IF($N$336="zákl. přenesená",$J$336,0)</f>
        <v>0</v>
      </c>
      <c r="BH336" s="156">
        <f>IF($N$336="sníž. přenesená",$J$336,0)</f>
        <v>0</v>
      </c>
      <c r="BI336" s="156">
        <f>IF($N$336="nulová",$J$336,0)</f>
        <v>0</v>
      </c>
      <c r="BJ336" s="89" t="s">
        <v>21</v>
      </c>
      <c r="BK336" s="156">
        <f>ROUND($I$336*$H$336,2)</f>
        <v>0</v>
      </c>
      <c r="BL336" s="89" t="s">
        <v>158</v>
      </c>
      <c r="BM336" s="89" t="s">
        <v>1455</v>
      </c>
    </row>
    <row r="337" spans="2:65" s="6" customFormat="1" ht="16.5" customHeight="1" x14ac:dyDescent="0.3">
      <c r="B337" s="23"/>
      <c r="C337" s="24"/>
      <c r="D337" s="157" t="s">
        <v>159</v>
      </c>
      <c r="E337" s="24"/>
      <c r="F337" s="158" t="s">
        <v>1803</v>
      </c>
      <c r="G337" s="24"/>
      <c r="H337" s="24"/>
      <c r="J337" s="24"/>
      <c r="K337" s="24"/>
      <c r="L337" s="43"/>
      <c r="M337" s="56"/>
      <c r="N337" s="24"/>
      <c r="O337" s="24"/>
      <c r="P337" s="24"/>
      <c r="Q337" s="24"/>
      <c r="R337" s="24"/>
      <c r="S337" s="24"/>
      <c r="T337" s="57"/>
      <c r="AT337" s="6" t="s">
        <v>159</v>
      </c>
      <c r="AU337" s="6" t="s">
        <v>80</v>
      </c>
    </row>
    <row r="338" spans="2:65" s="6" customFormat="1" ht="15.75" customHeight="1" x14ac:dyDescent="0.3">
      <c r="B338" s="23"/>
      <c r="C338" s="145" t="s">
        <v>252</v>
      </c>
      <c r="D338" s="145" t="s">
        <v>154</v>
      </c>
      <c r="E338" s="146" t="s">
        <v>1811</v>
      </c>
      <c r="F338" s="147" t="s">
        <v>1812</v>
      </c>
      <c r="G338" s="148" t="s">
        <v>884</v>
      </c>
      <c r="H338" s="149">
        <v>3</v>
      </c>
      <c r="I338" s="150"/>
      <c r="J338" s="151">
        <f>ROUND($I$338*$H$338,2)</f>
        <v>0</v>
      </c>
      <c r="K338" s="147"/>
      <c r="L338" s="43"/>
      <c r="M338" s="152"/>
      <c r="N338" s="153" t="s">
        <v>43</v>
      </c>
      <c r="O338" s="24"/>
      <c r="P338" s="154">
        <f>$O$338*$H$338</f>
        <v>0</v>
      </c>
      <c r="Q338" s="154">
        <v>0</v>
      </c>
      <c r="R338" s="154">
        <f>$Q$338*$H$338</f>
        <v>0</v>
      </c>
      <c r="S338" s="154">
        <v>0</v>
      </c>
      <c r="T338" s="155">
        <f>$S$338*$H$338</f>
        <v>0</v>
      </c>
      <c r="AR338" s="89" t="s">
        <v>158</v>
      </c>
      <c r="AT338" s="89" t="s">
        <v>154</v>
      </c>
      <c r="AU338" s="89" t="s">
        <v>80</v>
      </c>
      <c r="AY338" s="6" t="s">
        <v>149</v>
      </c>
      <c r="BE338" s="156">
        <f>IF($N$338="základní",$J$338,0)</f>
        <v>0</v>
      </c>
      <c r="BF338" s="156">
        <f>IF($N$338="snížená",$J$338,0)</f>
        <v>0</v>
      </c>
      <c r="BG338" s="156">
        <f>IF($N$338="zákl. přenesená",$J$338,0)</f>
        <v>0</v>
      </c>
      <c r="BH338" s="156">
        <f>IF($N$338="sníž. přenesená",$J$338,0)</f>
        <v>0</v>
      </c>
      <c r="BI338" s="156">
        <f>IF($N$338="nulová",$J$338,0)</f>
        <v>0</v>
      </c>
      <c r="BJ338" s="89" t="s">
        <v>21</v>
      </c>
      <c r="BK338" s="156">
        <f>ROUND($I$338*$H$338,2)</f>
        <v>0</v>
      </c>
      <c r="BL338" s="89" t="s">
        <v>158</v>
      </c>
      <c r="BM338" s="89" t="s">
        <v>1458</v>
      </c>
    </row>
    <row r="339" spans="2:65" s="6" customFormat="1" ht="16.5" customHeight="1" x14ac:dyDescent="0.3">
      <c r="B339" s="23"/>
      <c r="C339" s="24"/>
      <c r="D339" s="157" t="s">
        <v>159</v>
      </c>
      <c r="E339" s="24"/>
      <c r="F339" s="158" t="s">
        <v>1812</v>
      </c>
      <c r="G339" s="24"/>
      <c r="H339" s="24"/>
      <c r="J339" s="24"/>
      <c r="K339" s="24"/>
      <c r="L339" s="43"/>
      <c r="M339" s="56"/>
      <c r="N339" s="24"/>
      <c r="O339" s="24"/>
      <c r="P339" s="24"/>
      <c r="Q339" s="24"/>
      <c r="R339" s="24"/>
      <c r="S339" s="24"/>
      <c r="T339" s="57"/>
      <c r="AT339" s="6" t="s">
        <v>159</v>
      </c>
      <c r="AU339" s="6" t="s">
        <v>80</v>
      </c>
    </row>
    <row r="340" spans="2:65" s="6" customFormat="1" ht="15.75" customHeight="1" x14ac:dyDescent="0.3">
      <c r="B340" s="23"/>
      <c r="C340" s="145" t="s">
        <v>255</v>
      </c>
      <c r="D340" s="145" t="s">
        <v>154</v>
      </c>
      <c r="E340" s="146" t="s">
        <v>1814</v>
      </c>
      <c r="F340" s="147" t="s">
        <v>1815</v>
      </c>
      <c r="G340" s="148" t="s">
        <v>157</v>
      </c>
      <c r="H340" s="149">
        <v>3</v>
      </c>
      <c r="I340" s="150"/>
      <c r="J340" s="151">
        <f>ROUND($I$340*$H$340,2)</f>
        <v>0</v>
      </c>
      <c r="K340" s="147"/>
      <c r="L340" s="43"/>
      <c r="M340" s="152"/>
      <c r="N340" s="153" t="s">
        <v>43</v>
      </c>
      <c r="O340" s="24"/>
      <c r="P340" s="154">
        <f>$O$340*$H$340</f>
        <v>0</v>
      </c>
      <c r="Q340" s="154">
        <v>0</v>
      </c>
      <c r="R340" s="154">
        <f>$Q$340*$H$340</f>
        <v>0</v>
      </c>
      <c r="S340" s="154">
        <v>0</v>
      </c>
      <c r="T340" s="155">
        <f>$S$340*$H$340</f>
        <v>0</v>
      </c>
      <c r="AR340" s="89" t="s">
        <v>158</v>
      </c>
      <c r="AT340" s="89" t="s">
        <v>154</v>
      </c>
      <c r="AU340" s="89" t="s">
        <v>80</v>
      </c>
      <c r="AY340" s="6" t="s">
        <v>149</v>
      </c>
      <c r="BE340" s="156">
        <f>IF($N$340="základní",$J$340,0)</f>
        <v>0</v>
      </c>
      <c r="BF340" s="156">
        <f>IF($N$340="snížená",$J$340,0)</f>
        <v>0</v>
      </c>
      <c r="BG340" s="156">
        <f>IF($N$340="zákl. přenesená",$J$340,0)</f>
        <v>0</v>
      </c>
      <c r="BH340" s="156">
        <f>IF($N$340="sníž. přenesená",$J$340,0)</f>
        <v>0</v>
      </c>
      <c r="BI340" s="156">
        <f>IF($N$340="nulová",$J$340,0)</f>
        <v>0</v>
      </c>
      <c r="BJ340" s="89" t="s">
        <v>21</v>
      </c>
      <c r="BK340" s="156">
        <f>ROUND($I$340*$H$340,2)</f>
        <v>0</v>
      </c>
      <c r="BL340" s="89" t="s">
        <v>158</v>
      </c>
      <c r="BM340" s="89" t="s">
        <v>1461</v>
      </c>
    </row>
    <row r="341" spans="2:65" s="6" customFormat="1" ht="16.5" customHeight="1" x14ac:dyDescent="0.3">
      <c r="B341" s="23"/>
      <c r="C341" s="24"/>
      <c r="D341" s="157" t="s">
        <v>159</v>
      </c>
      <c r="E341" s="24"/>
      <c r="F341" s="158" t="s">
        <v>1815</v>
      </c>
      <c r="G341" s="24"/>
      <c r="H341" s="24"/>
      <c r="J341" s="24"/>
      <c r="K341" s="24"/>
      <c r="L341" s="43"/>
      <c r="M341" s="56"/>
      <c r="N341" s="24"/>
      <c r="O341" s="24"/>
      <c r="P341" s="24"/>
      <c r="Q341" s="24"/>
      <c r="R341" s="24"/>
      <c r="S341" s="24"/>
      <c r="T341" s="57"/>
      <c r="AT341" s="6" t="s">
        <v>159</v>
      </c>
      <c r="AU341" s="6" t="s">
        <v>80</v>
      </c>
    </row>
    <row r="342" spans="2:65" s="6" customFormat="1" ht="15.75" customHeight="1" x14ac:dyDescent="0.3">
      <c r="B342" s="23"/>
      <c r="C342" s="145" t="s">
        <v>258</v>
      </c>
      <c r="D342" s="145" t="s">
        <v>154</v>
      </c>
      <c r="E342" s="146" t="s">
        <v>1430</v>
      </c>
      <c r="F342" s="147" t="s">
        <v>1431</v>
      </c>
      <c r="G342" s="148" t="s">
        <v>157</v>
      </c>
      <c r="H342" s="149">
        <v>14</v>
      </c>
      <c r="I342" s="150"/>
      <c r="J342" s="151">
        <f>ROUND($I$342*$H$342,2)</f>
        <v>0</v>
      </c>
      <c r="K342" s="147"/>
      <c r="L342" s="43"/>
      <c r="M342" s="152"/>
      <c r="N342" s="153" t="s">
        <v>43</v>
      </c>
      <c r="O342" s="24"/>
      <c r="P342" s="154">
        <f>$O$342*$H$342</f>
        <v>0</v>
      </c>
      <c r="Q342" s="154">
        <v>0</v>
      </c>
      <c r="R342" s="154">
        <f>$Q$342*$H$342</f>
        <v>0</v>
      </c>
      <c r="S342" s="154">
        <v>0</v>
      </c>
      <c r="T342" s="155">
        <f>$S$342*$H$342</f>
        <v>0</v>
      </c>
      <c r="AR342" s="89" t="s">
        <v>158</v>
      </c>
      <c r="AT342" s="89" t="s">
        <v>154</v>
      </c>
      <c r="AU342" s="89" t="s">
        <v>80</v>
      </c>
      <c r="AY342" s="6" t="s">
        <v>149</v>
      </c>
      <c r="BE342" s="156">
        <f>IF($N$342="základní",$J$342,0)</f>
        <v>0</v>
      </c>
      <c r="BF342" s="156">
        <f>IF($N$342="snížená",$J$342,0)</f>
        <v>0</v>
      </c>
      <c r="BG342" s="156">
        <f>IF($N$342="zákl. přenesená",$J$342,0)</f>
        <v>0</v>
      </c>
      <c r="BH342" s="156">
        <f>IF($N$342="sníž. přenesená",$J$342,0)</f>
        <v>0</v>
      </c>
      <c r="BI342" s="156">
        <f>IF($N$342="nulová",$J$342,0)</f>
        <v>0</v>
      </c>
      <c r="BJ342" s="89" t="s">
        <v>21</v>
      </c>
      <c r="BK342" s="156">
        <f>ROUND($I$342*$H$342,2)</f>
        <v>0</v>
      </c>
      <c r="BL342" s="89" t="s">
        <v>158</v>
      </c>
      <c r="BM342" s="89" t="s">
        <v>1464</v>
      </c>
    </row>
    <row r="343" spans="2:65" s="6" customFormat="1" ht="16.5" customHeight="1" x14ac:dyDescent="0.3">
      <c r="B343" s="23"/>
      <c r="C343" s="24"/>
      <c r="D343" s="157" t="s">
        <v>159</v>
      </c>
      <c r="E343" s="24"/>
      <c r="F343" s="158" t="s">
        <v>1431</v>
      </c>
      <c r="G343" s="24"/>
      <c r="H343" s="24"/>
      <c r="J343" s="24"/>
      <c r="K343" s="24"/>
      <c r="L343" s="43"/>
      <c r="M343" s="56"/>
      <c r="N343" s="24"/>
      <c r="O343" s="24"/>
      <c r="P343" s="24"/>
      <c r="Q343" s="24"/>
      <c r="R343" s="24"/>
      <c r="S343" s="24"/>
      <c r="T343" s="57"/>
      <c r="AT343" s="6" t="s">
        <v>159</v>
      </c>
      <c r="AU343" s="6" t="s">
        <v>80</v>
      </c>
    </row>
    <row r="344" spans="2:65" s="6" customFormat="1" ht="26.25" customHeight="1" x14ac:dyDescent="0.3">
      <c r="B344" s="23"/>
      <c r="C344" s="145" t="s">
        <v>260</v>
      </c>
      <c r="D344" s="145" t="s">
        <v>154</v>
      </c>
      <c r="E344" s="146" t="s">
        <v>1432</v>
      </c>
      <c r="F344" s="147" t="s">
        <v>1433</v>
      </c>
      <c r="G344" s="148" t="s">
        <v>157</v>
      </c>
      <c r="H344" s="149">
        <v>14</v>
      </c>
      <c r="I344" s="150"/>
      <c r="J344" s="151">
        <f>ROUND($I$344*$H$344,2)</f>
        <v>0</v>
      </c>
      <c r="K344" s="147"/>
      <c r="L344" s="43"/>
      <c r="M344" s="152"/>
      <c r="N344" s="153" t="s">
        <v>43</v>
      </c>
      <c r="O344" s="24"/>
      <c r="P344" s="154">
        <f>$O$344*$H$344</f>
        <v>0</v>
      </c>
      <c r="Q344" s="154">
        <v>0</v>
      </c>
      <c r="R344" s="154">
        <f>$Q$344*$H$344</f>
        <v>0</v>
      </c>
      <c r="S344" s="154">
        <v>0</v>
      </c>
      <c r="T344" s="155">
        <f>$S$344*$H$344</f>
        <v>0</v>
      </c>
      <c r="AR344" s="89" t="s">
        <v>158</v>
      </c>
      <c r="AT344" s="89" t="s">
        <v>154</v>
      </c>
      <c r="AU344" s="89" t="s">
        <v>80</v>
      </c>
      <c r="AY344" s="6" t="s">
        <v>149</v>
      </c>
      <c r="BE344" s="156">
        <f>IF($N$344="základní",$J$344,0)</f>
        <v>0</v>
      </c>
      <c r="BF344" s="156">
        <f>IF($N$344="snížená",$J$344,0)</f>
        <v>0</v>
      </c>
      <c r="BG344" s="156">
        <f>IF($N$344="zákl. přenesená",$J$344,0)</f>
        <v>0</v>
      </c>
      <c r="BH344" s="156">
        <f>IF($N$344="sníž. přenesená",$J$344,0)</f>
        <v>0</v>
      </c>
      <c r="BI344" s="156">
        <f>IF($N$344="nulová",$J$344,0)</f>
        <v>0</v>
      </c>
      <c r="BJ344" s="89" t="s">
        <v>21</v>
      </c>
      <c r="BK344" s="156">
        <f>ROUND($I$344*$H$344,2)</f>
        <v>0</v>
      </c>
      <c r="BL344" s="89" t="s">
        <v>158</v>
      </c>
      <c r="BM344" s="89" t="s">
        <v>1469</v>
      </c>
    </row>
    <row r="345" spans="2:65" s="6" customFormat="1" ht="16.5" customHeight="1" x14ac:dyDescent="0.3">
      <c r="B345" s="23"/>
      <c r="C345" s="24"/>
      <c r="D345" s="157" t="s">
        <v>159</v>
      </c>
      <c r="E345" s="24"/>
      <c r="F345" s="158" t="s">
        <v>1433</v>
      </c>
      <c r="G345" s="24"/>
      <c r="H345" s="24"/>
      <c r="J345" s="24"/>
      <c r="K345" s="24"/>
      <c r="L345" s="43"/>
      <c r="M345" s="56"/>
      <c r="N345" s="24"/>
      <c r="O345" s="24"/>
      <c r="P345" s="24"/>
      <c r="Q345" s="24"/>
      <c r="R345" s="24"/>
      <c r="S345" s="24"/>
      <c r="T345" s="57"/>
      <c r="AT345" s="6" t="s">
        <v>159</v>
      </c>
      <c r="AU345" s="6" t="s">
        <v>80</v>
      </c>
    </row>
    <row r="346" spans="2:65" s="6" customFormat="1" ht="15.75" customHeight="1" x14ac:dyDescent="0.3">
      <c r="B346" s="23"/>
      <c r="C346" s="145" t="s">
        <v>263</v>
      </c>
      <c r="D346" s="145" t="s">
        <v>154</v>
      </c>
      <c r="E346" s="146" t="s">
        <v>1435</v>
      </c>
      <c r="F346" s="147" t="s">
        <v>1436</v>
      </c>
      <c r="G346" s="148" t="s">
        <v>157</v>
      </c>
      <c r="H346" s="149">
        <v>13</v>
      </c>
      <c r="I346" s="150"/>
      <c r="J346" s="151">
        <f>ROUND($I$346*$H$346,2)</f>
        <v>0</v>
      </c>
      <c r="K346" s="147"/>
      <c r="L346" s="43"/>
      <c r="M346" s="152"/>
      <c r="N346" s="153" t="s">
        <v>43</v>
      </c>
      <c r="O346" s="24"/>
      <c r="P346" s="154">
        <f>$O$346*$H$346</f>
        <v>0</v>
      </c>
      <c r="Q346" s="154">
        <v>0</v>
      </c>
      <c r="R346" s="154">
        <f>$Q$346*$H$346</f>
        <v>0</v>
      </c>
      <c r="S346" s="154">
        <v>0</v>
      </c>
      <c r="T346" s="155">
        <f>$S$346*$H$346</f>
        <v>0</v>
      </c>
      <c r="AR346" s="89" t="s">
        <v>158</v>
      </c>
      <c r="AT346" s="89" t="s">
        <v>154</v>
      </c>
      <c r="AU346" s="89" t="s">
        <v>80</v>
      </c>
      <c r="AY346" s="6" t="s">
        <v>149</v>
      </c>
      <c r="BE346" s="156">
        <f>IF($N$346="základní",$J$346,0)</f>
        <v>0</v>
      </c>
      <c r="BF346" s="156">
        <f>IF($N$346="snížená",$J$346,0)</f>
        <v>0</v>
      </c>
      <c r="BG346" s="156">
        <f>IF($N$346="zákl. přenesená",$J$346,0)</f>
        <v>0</v>
      </c>
      <c r="BH346" s="156">
        <f>IF($N$346="sníž. přenesená",$J$346,0)</f>
        <v>0</v>
      </c>
      <c r="BI346" s="156">
        <f>IF($N$346="nulová",$J$346,0)</f>
        <v>0</v>
      </c>
      <c r="BJ346" s="89" t="s">
        <v>21</v>
      </c>
      <c r="BK346" s="156">
        <f>ROUND($I$346*$H$346,2)</f>
        <v>0</v>
      </c>
      <c r="BL346" s="89" t="s">
        <v>158</v>
      </c>
      <c r="BM346" s="89" t="s">
        <v>1473</v>
      </c>
    </row>
    <row r="347" spans="2:65" s="6" customFormat="1" ht="16.5" customHeight="1" x14ac:dyDescent="0.3">
      <c r="B347" s="23"/>
      <c r="C347" s="24"/>
      <c r="D347" s="157" t="s">
        <v>159</v>
      </c>
      <c r="E347" s="24"/>
      <c r="F347" s="158" t="s">
        <v>1436</v>
      </c>
      <c r="G347" s="24"/>
      <c r="H347" s="24"/>
      <c r="J347" s="24"/>
      <c r="K347" s="24"/>
      <c r="L347" s="43"/>
      <c r="M347" s="56"/>
      <c r="N347" s="24"/>
      <c r="O347" s="24"/>
      <c r="P347" s="24"/>
      <c r="Q347" s="24"/>
      <c r="R347" s="24"/>
      <c r="S347" s="24"/>
      <c r="T347" s="57"/>
      <c r="AT347" s="6" t="s">
        <v>159</v>
      </c>
      <c r="AU347" s="6" t="s">
        <v>80</v>
      </c>
    </row>
    <row r="348" spans="2:65" s="6" customFormat="1" ht="26.25" customHeight="1" x14ac:dyDescent="0.3">
      <c r="B348" s="23"/>
      <c r="C348" s="145" t="s">
        <v>267</v>
      </c>
      <c r="D348" s="145" t="s">
        <v>154</v>
      </c>
      <c r="E348" s="146" t="s">
        <v>1437</v>
      </c>
      <c r="F348" s="147" t="s">
        <v>1438</v>
      </c>
      <c r="G348" s="148" t="s">
        <v>157</v>
      </c>
      <c r="H348" s="149">
        <v>13</v>
      </c>
      <c r="I348" s="150"/>
      <c r="J348" s="151">
        <f>ROUND($I$348*$H$348,2)</f>
        <v>0</v>
      </c>
      <c r="K348" s="147"/>
      <c r="L348" s="43"/>
      <c r="M348" s="152"/>
      <c r="N348" s="153" t="s">
        <v>43</v>
      </c>
      <c r="O348" s="24"/>
      <c r="P348" s="154">
        <f>$O$348*$H$348</f>
        <v>0</v>
      </c>
      <c r="Q348" s="154">
        <v>0</v>
      </c>
      <c r="R348" s="154">
        <f>$Q$348*$H$348</f>
        <v>0</v>
      </c>
      <c r="S348" s="154">
        <v>0</v>
      </c>
      <c r="T348" s="155">
        <f>$S$348*$H$348</f>
        <v>0</v>
      </c>
      <c r="AR348" s="89" t="s">
        <v>158</v>
      </c>
      <c r="AT348" s="89" t="s">
        <v>154</v>
      </c>
      <c r="AU348" s="89" t="s">
        <v>80</v>
      </c>
      <c r="AY348" s="6" t="s">
        <v>149</v>
      </c>
      <c r="BE348" s="156">
        <f>IF($N$348="základní",$J$348,0)</f>
        <v>0</v>
      </c>
      <c r="BF348" s="156">
        <f>IF($N$348="snížená",$J$348,0)</f>
        <v>0</v>
      </c>
      <c r="BG348" s="156">
        <f>IF($N$348="zákl. přenesená",$J$348,0)</f>
        <v>0</v>
      </c>
      <c r="BH348" s="156">
        <f>IF($N$348="sníž. přenesená",$J$348,0)</f>
        <v>0</v>
      </c>
      <c r="BI348" s="156">
        <f>IF($N$348="nulová",$J$348,0)</f>
        <v>0</v>
      </c>
      <c r="BJ348" s="89" t="s">
        <v>21</v>
      </c>
      <c r="BK348" s="156">
        <f>ROUND($I$348*$H$348,2)</f>
        <v>0</v>
      </c>
      <c r="BL348" s="89" t="s">
        <v>158</v>
      </c>
      <c r="BM348" s="89" t="s">
        <v>1476</v>
      </c>
    </row>
    <row r="349" spans="2:65" s="6" customFormat="1" ht="16.5" customHeight="1" x14ac:dyDescent="0.3">
      <c r="B349" s="23"/>
      <c r="C349" s="24"/>
      <c r="D349" s="157" t="s">
        <v>159</v>
      </c>
      <c r="E349" s="24"/>
      <c r="F349" s="158" t="s">
        <v>1438</v>
      </c>
      <c r="G349" s="24"/>
      <c r="H349" s="24"/>
      <c r="J349" s="24"/>
      <c r="K349" s="24"/>
      <c r="L349" s="43"/>
      <c r="M349" s="56"/>
      <c r="N349" s="24"/>
      <c r="O349" s="24"/>
      <c r="P349" s="24"/>
      <c r="Q349" s="24"/>
      <c r="R349" s="24"/>
      <c r="S349" s="24"/>
      <c r="T349" s="57"/>
      <c r="AT349" s="6" t="s">
        <v>159</v>
      </c>
      <c r="AU349" s="6" t="s">
        <v>80</v>
      </c>
    </row>
    <row r="350" spans="2:65" s="6" customFormat="1" ht="15.75" customHeight="1" x14ac:dyDescent="0.3">
      <c r="B350" s="23"/>
      <c r="C350" s="145" t="s">
        <v>273</v>
      </c>
      <c r="D350" s="145" t="s">
        <v>154</v>
      </c>
      <c r="E350" s="146" t="s">
        <v>1439</v>
      </c>
      <c r="F350" s="147" t="s">
        <v>1440</v>
      </c>
      <c r="G350" s="148" t="s">
        <v>157</v>
      </c>
      <c r="H350" s="149">
        <v>2</v>
      </c>
      <c r="I350" s="150"/>
      <c r="J350" s="151">
        <f>ROUND($I$350*$H$350,2)</f>
        <v>0</v>
      </c>
      <c r="K350" s="147"/>
      <c r="L350" s="43"/>
      <c r="M350" s="152"/>
      <c r="N350" s="153" t="s">
        <v>43</v>
      </c>
      <c r="O350" s="24"/>
      <c r="P350" s="154">
        <f>$O$350*$H$350</f>
        <v>0</v>
      </c>
      <c r="Q350" s="154">
        <v>0</v>
      </c>
      <c r="R350" s="154">
        <f>$Q$350*$H$350</f>
        <v>0</v>
      </c>
      <c r="S350" s="154">
        <v>0</v>
      </c>
      <c r="T350" s="155">
        <f>$S$350*$H$350</f>
        <v>0</v>
      </c>
      <c r="AR350" s="89" t="s">
        <v>158</v>
      </c>
      <c r="AT350" s="89" t="s">
        <v>154</v>
      </c>
      <c r="AU350" s="89" t="s">
        <v>80</v>
      </c>
      <c r="AY350" s="6" t="s">
        <v>149</v>
      </c>
      <c r="BE350" s="156">
        <f>IF($N$350="základní",$J$350,0)</f>
        <v>0</v>
      </c>
      <c r="BF350" s="156">
        <f>IF($N$350="snížená",$J$350,0)</f>
        <v>0</v>
      </c>
      <c r="BG350" s="156">
        <f>IF($N$350="zákl. přenesená",$J$350,0)</f>
        <v>0</v>
      </c>
      <c r="BH350" s="156">
        <f>IF($N$350="sníž. přenesená",$J$350,0)</f>
        <v>0</v>
      </c>
      <c r="BI350" s="156">
        <f>IF($N$350="nulová",$J$350,0)</f>
        <v>0</v>
      </c>
      <c r="BJ350" s="89" t="s">
        <v>21</v>
      </c>
      <c r="BK350" s="156">
        <f>ROUND($I$350*$H$350,2)</f>
        <v>0</v>
      </c>
      <c r="BL350" s="89" t="s">
        <v>158</v>
      </c>
      <c r="BM350" s="89" t="s">
        <v>1477</v>
      </c>
    </row>
    <row r="351" spans="2:65" s="6" customFormat="1" ht="16.5" customHeight="1" x14ac:dyDescent="0.3">
      <c r="B351" s="23"/>
      <c r="C351" s="24"/>
      <c r="D351" s="157" t="s">
        <v>159</v>
      </c>
      <c r="E351" s="24"/>
      <c r="F351" s="158" t="s">
        <v>1440</v>
      </c>
      <c r="G351" s="24"/>
      <c r="H351" s="24"/>
      <c r="J351" s="24"/>
      <c r="K351" s="24"/>
      <c r="L351" s="43"/>
      <c r="M351" s="56"/>
      <c r="N351" s="24"/>
      <c r="O351" s="24"/>
      <c r="P351" s="24"/>
      <c r="Q351" s="24"/>
      <c r="R351" s="24"/>
      <c r="S351" s="24"/>
      <c r="T351" s="57"/>
      <c r="AT351" s="6" t="s">
        <v>159</v>
      </c>
      <c r="AU351" s="6" t="s">
        <v>80</v>
      </c>
    </row>
    <row r="352" spans="2:65" s="6" customFormat="1" ht="26.25" customHeight="1" x14ac:dyDescent="0.3">
      <c r="B352" s="23"/>
      <c r="C352" s="145" t="s">
        <v>279</v>
      </c>
      <c r="D352" s="145" t="s">
        <v>154</v>
      </c>
      <c r="E352" s="146" t="s">
        <v>1441</v>
      </c>
      <c r="F352" s="147" t="s">
        <v>1442</v>
      </c>
      <c r="G352" s="148" t="s">
        <v>157</v>
      </c>
      <c r="H352" s="149">
        <v>2</v>
      </c>
      <c r="I352" s="150"/>
      <c r="J352" s="151">
        <f>ROUND($I$352*$H$352,2)</f>
        <v>0</v>
      </c>
      <c r="K352" s="147"/>
      <c r="L352" s="43"/>
      <c r="M352" s="152"/>
      <c r="N352" s="153" t="s">
        <v>43</v>
      </c>
      <c r="O352" s="24"/>
      <c r="P352" s="154">
        <f>$O$352*$H$352</f>
        <v>0</v>
      </c>
      <c r="Q352" s="154">
        <v>0</v>
      </c>
      <c r="R352" s="154">
        <f>$Q$352*$H$352</f>
        <v>0</v>
      </c>
      <c r="S352" s="154">
        <v>0</v>
      </c>
      <c r="T352" s="155">
        <f>$S$352*$H$352</f>
        <v>0</v>
      </c>
      <c r="AR352" s="89" t="s">
        <v>158</v>
      </c>
      <c r="AT352" s="89" t="s">
        <v>154</v>
      </c>
      <c r="AU352" s="89" t="s">
        <v>80</v>
      </c>
      <c r="AY352" s="6" t="s">
        <v>149</v>
      </c>
      <c r="BE352" s="156">
        <f>IF($N$352="základní",$J$352,0)</f>
        <v>0</v>
      </c>
      <c r="BF352" s="156">
        <f>IF($N$352="snížená",$J$352,0)</f>
        <v>0</v>
      </c>
      <c r="BG352" s="156">
        <f>IF($N$352="zákl. přenesená",$J$352,0)</f>
        <v>0</v>
      </c>
      <c r="BH352" s="156">
        <f>IF($N$352="sníž. přenesená",$J$352,0)</f>
        <v>0</v>
      </c>
      <c r="BI352" s="156">
        <f>IF($N$352="nulová",$J$352,0)</f>
        <v>0</v>
      </c>
      <c r="BJ352" s="89" t="s">
        <v>21</v>
      </c>
      <c r="BK352" s="156">
        <f>ROUND($I$352*$H$352,2)</f>
        <v>0</v>
      </c>
      <c r="BL352" s="89" t="s">
        <v>158</v>
      </c>
      <c r="BM352" s="89" t="s">
        <v>1481</v>
      </c>
    </row>
    <row r="353" spans="2:65" s="6" customFormat="1" ht="16.5" customHeight="1" x14ac:dyDescent="0.3">
      <c r="B353" s="23"/>
      <c r="C353" s="24"/>
      <c r="D353" s="157" t="s">
        <v>159</v>
      </c>
      <c r="E353" s="24"/>
      <c r="F353" s="158" t="s">
        <v>1442</v>
      </c>
      <c r="G353" s="24"/>
      <c r="H353" s="24"/>
      <c r="J353" s="24"/>
      <c r="K353" s="24"/>
      <c r="L353" s="43"/>
      <c r="M353" s="56"/>
      <c r="N353" s="24"/>
      <c r="O353" s="24"/>
      <c r="P353" s="24"/>
      <c r="Q353" s="24"/>
      <c r="R353" s="24"/>
      <c r="S353" s="24"/>
      <c r="T353" s="57"/>
      <c r="AT353" s="6" t="s">
        <v>159</v>
      </c>
      <c r="AU353" s="6" t="s">
        <v>80</v>
      </c>
    </row>
    <row r="354" spans="2:65" s="6" customFormat="1" ht="27" customHeight="1" x14ac:dyDescent="0.3">
      <c r="B354" s="23"/>
      <c r="C354" s="145" t="s">
        <v>283</v>
      </c>
      <c r="D354" s="145" t="s">
        <v>154</v>
      </c>
      <c r="E354" s="146" t="s">
        <v>1443</v>
      </c>
      <c r="F354" s="147" t="s">
        <v>1444</v>
      </c>
      <c r="G354" s="148" t="s">
        <v>157</v>
      </c>
      <c r="H354" s="149">
        <v>4</v>
      </c>
      <c r="I354" s="150"/>
      <c r="J354" s="151">
        <f>ROUND($I$354*$H$354,2)</f>
        <v>0</v>
      </c>
      <c r="K354" s="147"/>
      <c r="L354" s="43"/>
      <c r="M354" s="152"/>
      <c r="N354" s="153" t="s">
        <v>43</v>
      </c>
      <c r="O354" s="24"/>
      <c r="P354" s="154">
        <f>$O$354*$H$354</f>
        <v>0</v>
      </c>
      <c r="Q354" s="154">
        <v>0</v>
      </c>
      <c r="R354" s="154">
        <f>$Q$354*$H$354</f>
        <v>0</v>
      </c>
      <c r="S354" s="154">
        <v>0</v>
      </c>
      <c r="T354" s="155">
        <f>$S$354*$H$354</f>
        <v>0</v>
      </c>
      <c r="AR354" s="89" t="s">
        <v>158</v>
      </c>
      <c r="AT354" s="89" t="s">
        <v>154</v>
      </c>
      <c r="AU354" s="89" t="s">
        <v>80</v>
      </c>
      <c r="AY354" s="6" t="s">
        <v>149</v>
      </c>
      <c r="BE354" s="156">
        <f>IF($N$354="základní",$J$354,0)</f>
        <v>0</v>
      </c>
      <c r="BF354" s="156">
        <f>IF($N$354="snížená",$J$354,0)</f>
        <v>0</v>
      </c>
      <c r="BG354" s="156">
        <f>IF($N$354="zákl. přenesená",$J$354,0)</f>
        <v>0</v>
      </c>
      <c r="BH354" s="156">
        <f>IF($N$354="sníž. přenesená",$J$354,0)</f>
        <v>0</v>
      </c>
      <c r="BI354" s="156">
        <f>IF($N$354="nulová",$J$354,0)</f>
        <v>0</v>
      </c>
      <c r="BJ354" s="89" t="s">
        <v>21</v>
      </c>
      <c r="BK354" s="156">
        <f>ROUND($I$354*$H$354,2)</f>
        <v>0</v>
      </c>
      <c r="BL354" s="89" t="s">
        <v>158</v>
      </c>
      <c r="BM354" s="89" t="s">
        <v>1484</v>
      </c>
    </row>
    <row r="355" spans="2:65" s="6" customFormat="1" ht="16.5" customHeight="1" x14ac:dyDescent="0.3">
      <c r="B355" s="23"/>
      <c r="C355" s="24"/>
      <c r="D355" s="157" t="s">
        <v>159</v>
      </c>
      <c r="E355" s="24"/>
      <c r="F355" s="158" t="s">
        <v>1444</v>
      </c>
      <c r="G355" s="24"/>
      <c r="H355" s="24"/>
      <c r="J355" s="24"/>
      <c r="K355" s="24"/>
      <c r="L355" s="43"/>
      <c r="M355" s="56"/>
      <c r="N355" s="24"/>
      <c r="O355" s="24"/>
      <c r="P355" s="24"/>
      <c r="Q355" s="24"/>
      <c r="R355" s="24"/>
      <c r="S355" s="24"/>
      <c r="T355" s="57"/>
      <c r="AT355" s="6" t="s">
        <v>159</v>
      </c>
      <c r="AU355" s="6" t="s">
        <v>80</v>
      </c>
    </row>
    <row r="356" spans="2:65" s="6" customFormat="1" ht="15.75" customHeight="1" x14ac:dyDescent="0.3">
      <c r="B356" s="23"/>
      <c r="C356" s="145" t="s">
        <v>287</v>
      </c>
      <c r="D356" s="145" t="s">
        <v>154</v>
      </c>
      <c r="E356" s="146" t="s">
        <v>1445</v>
      </c>
      <c r="F356" s="147" t="s">
        <v>2003</v>
      </c>
      <c r="G356" s="148" t="s">
        <v>157</v>
      </c>
      <c r="H356" s="149">
        <v>8</v>
      </c>
      <c r="I356" s="150"/>
      <c r="J356" s="151">
        <f>ROUND($I$356*$H$356,2)</f>
        <v>0</v>
      </c>
      <c r="K356" s="147"/>
      <c r="L356" s="43"/>
      <c r="M356" s="152"/>
      <c r="N356" s="153" t="s">
        <v>43</v>
      </c>
      <c r="O356" s="24"/>
      <c r="P356" s="154">
        <f>$O$356*$H$356</f>
        <v>0</v>
      </c>
      <c r="Q356" s="154">
        <v>0</v>
      </c>
      <c r="R356" s="154">
        <f>$Q$356*$H$356</f>
        <v>0</v>
      </c>
      <c r="S356" s="154">
        <v>0</v>
      </c>
      <c r="T356" s="155">
        <f>$S$356*$H$356</f>
        <v>0</v>
      </c>
      <c r="AR356" s="89" t="s">
        <v>158</v>
      </c>
      <c r="AT356" s="89" t="s">
        <v>154</v>
      </c>
      <c r="AU356" s="89" t="s">
        <v>80</v>
      </c>
      <c r="AY356" s="6" t="s">
        <v>149</v>
      </c>
      <c r="BE356" s="156">
        <f>IF($N$356="základní",$J$356,0)</f>
        <v>0</v>
      </c>
      <c r="BF356" s="156">
        <f>IF($N$356="snížená",$J$356,0)</f>
        <v>0</v>
      </c>
      <c r="BG356" s="156">
        <f>IF($N$356="zákl. přenesená",$J$356,0)</f>
        <v>0</v>
      </c>
      <c r="BH356" s="156">
        <f>IF($N$356="sníž. přenesená",$J$356,0)</f>
        <v>0</v>
      </c>
      <c r="BI356" s="156">
        <f>IF($N$356="nulová",$J$356,0)</f>
        <v>0</v>
      </c>
      <c r="BJ356" s="89" t="s">
        <v>21</v>
      </c>
      <c r="BK356" s="156">
        <f>ROUND($I$356*$H$356,2)</f>
        <v>0</v>
      </c>
      <c r="BL356" s="89" t="s">
        <v>158</v>
      </c>
      <c r="BM356" s="89" t="s">
        <v>1487</v>
      </c>
    </row>
    <row r="357" spans="2:65" s="6" customFormat="1" ht="16.5" customHeight="1" x14ac:dyDescent="0.3">
      <c r="B357" s="23"/>
      <c r="C357" s="24"/>
      <c r="D357" s="157" t="s">
        <v>159</v>
      </c>
      <c r="E357" s="24"/>
      <c r="F357" s="158" t="s">
        <v>2003</v>
      </c>
      <c r="G357" s="24"/>
      <c r="H357" s="24"/>
      <c r="J357" s="24"/>
      <c r="K357" s="24"/>
      <c r="L357" s="43"/>
      <c r="M357" s="56"/>
      <c r="N357" s="24"/>
      <c r="O357" s="24"/>
      <c r="P357" s="24"/>
      <c r="Q357" s="24"/>
      <c r="R357" s="24"/>
      <c r="S357" s="24"/>
      <c r="T357" s="57"/>
      <c r="AT357" s="6" t="s">
        <v>159</v>
      </c>
      <c r="AU357" s="6" t="s">
        <v>80</v>
      </c>
    </row>
    <row r="358" spans="2:65" s="6" customFormat="1" ht="15.75" customHeight="1" x14ac:dyDescent="0.3">
      <c r="B358" s="23"/>
      <c r="C358" s="145" t="s">
        <v>290</v>
      </c>
      <c r="D358" s="145" t="s">
        <v>154</v>
      </c>
      <c r="E358" s="146" t="s">
        <v>1836</v>
      </c>
      <c r="F358" s="147" t="s">
        <v>2004</v>
      </c>
      <c r="G358" s="148" t="s">
        <v>157</v>
      </c>
      <c r="H358" s="149">
        <v>2</v>
      </c>
      <c r="I358" s="150"/>
      <c r="J358" s="151">
        <f>ROUND($I$358*$H$358,2)</f>
        <v>0</v>
      </c>
      <c r="K358" s="147"/>
      <c r="L358" s="43"/>
      <c r="M358" s="152"/>
      <c r="N358" s="153" t="s">
        <v>43</v>
      </c>
      <c r="O358" s="24"/>
      <c r="P358" s="154">
        <f>$O$358*$H$358</f>
        <v>0</v>
      </c>
      <c r="Q358" s="154">
        <v>0</v>
      </c>
      <c r="R358" s="154">
        <f>$Q$358*$H$358</f>
        <v>0</v>
      </c>
      <c r="S358" s="154">
        <v>0</v>
      </c>
      <c r="T358" s="155">
        <f>$S$358*$H$358</f>
        <v>0</v>
      </c>
      <c r="AR358" s="89" t="s">
        <v>158</v>
      </c>
      <c r="AT358" s="89" t="s">
        <v>154</v>
      </c>
      <c r="AU358" s="89" t="s">
        <v>80</v>
      </c>
      <c r="AY358" s="6" t="s">
        <v>149</v>
      </c>
      <c r="BE358" s="156">
        <f>IF($N$358="základní",$J$358,0)</f>
        <v>0</v>
      </c>
      <c r="BF358" s="156">
        <f>IF($N$358="snížená",$J$358,0)</f>
        <v>0</v>
      </c>
      <c r="BG358" s="156">
        <f>IF($N$358="zákl. přenesená",$J$358,0)</f>
        <v>0</v>
      </c>
      <c r="BH358" s="156">
        <f>IF($N$358="sníž. přenesená",$J$358,0)</f>
        <v>0</v>
      </c>
      <c r="BI358" s="156">
        <f>IF($N$358="nulová",$J$358,0)</f>
        <v>0</v>
      </c>
      <c r="BJ358" s="89" t="s">
        <v>21</v>
      </c>
      <c r="BK358" s="156">
        <f>ROUND($I$358*$H$358,2)</f>
        <v>0</v>
      </c>
      <c r="BL358" s="89" t="s">
        <v>158</v>
      </c>
      <c r="BM358" s="89" t="s">
        <v>1489</v>
      </c>
    </row>
    <row r="359" spans="2:65" s="6" customFormat="1" ht="16.5" customHeight="1" x14ac:dyDescent="0.3">
      <c r="B359" s="23"/>
      <c r="C359" s="24"/>
      <c r="D359" s="157" t="s">
        <v>159</v>
      </c>
      <c r="E359" s="24"/>
      <c r="F359" s="158" t="s">
        <v>2004</v>
      </c>
      <c r="G359" s="24"/>
      <c r="H359" s="24"/>
      <c r="J359" s="24"/>
      <c r="K359" s="24"/>
      <c r="L359" s="43"/>
      <c r="M359" s="56"/>
      <c r="N359" s="24"/>
      <c r="O359" s="24"/>
      <c r="P359" s="24"/>
      <c r="Q359" s="24"/>
      <c r="R359" s="24"/>
      <c r="S359" s="24"/>
      <c r="T359" s="57"/>
      <c r="AT359" s="6" t="s">
        <v>159</v>
      </c>
      <c r="AU359" s="6" t="s">
        <v>80</v>
      </c>
    </row>
    <row r="360" spans="2:65" s="6" customFormat="1" ht="15.75" customHeight="1" x14ac:dyDescent="0.3">
      <c r="B360" s="23"/>
      <c r="C360" s="145" t="s">
        <v>293</v>
      </c>
      <c r="D360" s="145" t="s">
        <v>154</v>
      </c>
      <c r="E360" s="146" t="s">
        <v>1447</v>
      </c>
      <c r="F360" s="147" t="s">
        <v>1448</v>
      </c>
      <c r="G360" s="148" t="s">
        <v>157</v>
      </c>
      <c r="H360" s="149">
        <v>4</v>
      </c>
      <c r="I360" s="150"/>
      <c r="J360" s="151">
        <f>ROUND($I$360*$H$360,2)</f>
        <v>0</v>
      </c>
      <c r="K360" s="147"/>
      <c r="L360" s="43"/>
      <c r="M360" s="152"/>
      <c r="N360" s="153" t="s">
        <v>43</v>
      </c>
      <c r="O360" s="24"/>
      <c r="P360" s="154">
        <f>$O$360*$H$360</f>
        <v>0</v>
      </c>
      <c r="Q360" s="154">
        <v>0</v>
      </c>
      <c r="R360" s="154">
        <f>$Q$360*$H$360</f>
        <v>0</v>
      </c>
      <c r="S360" s="154">
        <v>0</v>
      </c>
      <c r="T360" s="155">
        <f>$S$360*$H$360</f>
        <v>0</v>
      </c>
      <c r="AR360" s="89" t="s">
        <v>158</v>
      </c>
      <c r="AT360" s="89" t="s">
        <v>154</v>
      </c>
      <c r="AU360" s="89" t="s">
        <v>80</v>
      </c>
      <c r="AY360" s="6" t="s">
        <v>149</v>
      </c>
      <c r="BE360" s="156">
        <f>IF($N$360="základní",$J$360,0)</f>
        <v>0</v>
      </c>
      <c r="BF360" s="156">
        <f>IF($N$360="snížená",$J$360,0)</f>
        <v>0</v>
      </c>
      <c r="BG360" s="156">
        <f>IF($N$360="zákl. přenesená",$J$360,0)</f>
        <v>0</v>
      </c>
      <c r="BH360" s="156">
        <f>IF($N$360="sníž. přenesená",$J$360,0)</f>
        <v>0</v>
      </c>
      <c r="BI360" s="156">
        <f>IF($N$360="nulová",$J$360,0)</f>
        <v>0</v>
      </c>
      <c r="BJ360" s="89" t="s">
        <v>21</v>
      </c>
      <c r="BK360" s="156">
        <f>ROUND($I$360*$H$360,2)</f>
        <v>0</v>
      </c>
      <c r="BL360" s="89" t="s">
        <v>158</v>
      </c>
      <c r="BM360" s="89" t="s">
        <v>1493</v>
      </c>
    </row>
    <row r="361" spans="2:65" s="6" customFormat="1" ht="16.5" customHeight="1" x14ac:dyDescent="0.3">
      <c r="B361" s="23"/>
      <c r="C361" s="24"/>
      <c r="D361" s="157" t="s">
        <v>159</v>
      </c>
      <c r="E361" s="24"/>
      <c r="F361" s="158" t="s">
        <v>1448</v>
      </c>
      <c r="G361" s="24"/>
      <c r="H361" s="24"/>
      <c r="J361" s="24"/>
      <c r="K361" s="24"/>
      <c r="L361" s="43"/>
      <c r="M361" s="56"/>
      <c r="N361" s="24"/>
      <c r="O361" s="24"/>
      <c r="P361" s="24"/>
      <c r="Q361" s="24"/>
      <c r="R361" s="24"/>
      <c r="S361" s="24"/>
      <c r="T361" s="57"/>
      <c r="AT361" s="6" t="s">
        <v>159</v>
      </c>
      <c r="AU361" s="6" t="s">
        <v>80</v>
      </c>
    </row>
    <row r="362" spans="2:65" s="6" customFormat="1" ht="15.75" customHeight="1" x14ac:dyDescent="0.3">
      <c r="B362" s="23"/>
      <c r="C362" s="145" t="s">
        <v>297</v>
      </c>
      <c r="D362" s="145" t="s">
        <v>154</v>
      </c>
      <c r="E362" s="146" t="s">
        <v>2005</v>
      </c>
      <c r="F362" s="147" t="s">
        <v>2006</v>
      </c>
      <c r="G362" s="148" t="s">
        <v>157</v>
      </c>
      <c r="H362" s="149">
        <v>2</v>
      </c>
      <c r="I362" s="150"/>
      <c r="J362" s="151">
        <f>ROUND($I$362*$H$362,2)</f>
        <v>0</v>
      </c>
      <c r="K362" s="147"/>
      <c r="L362" s="43"/>
      <c r="M362" s="152"/>
      <c r="N362" s="153" t="s">
        <v>43</v>
      </c>
      <c r="O362" s="24"/>
      <c r="P362" s="154">
        <f>$O$362*$H$362</f>
        <v>0</v>
      </c>
      <c r="Q362" s="154">
        <v>0</v>
      </c>
      <c r="R362" s="154">
        <f>$Q$362*$H$362</f>
        <v>0</v>
      </c>
      <c r="S362" s="154">
        <v>0</v>
      </c>
      <c r="T362" s="155">
        <f>$S$362*$H$362</f>
        <v>0</v>
      </c>
      <c r="AR362" s="89" t="s">
        <v>158</v>
      </c>
      <c r="AT362" s="89" t="s">
        <v>154</v>
      </c>
      <c r="AU362" s="89" t="s">
        <v>80</v>
      </c>
      <c r="AY362" s="6" t="s">
        <v>149</v>
      </c>
      <c r="BE362" s="156">
        <f>IF($N$362="základní",$J$362,0)</f>
        <v>0</v>
      </c>
      <c r="BF362" s="156">
        <f>IF($N$362="snížená",$J$362,0)</f>
        <v>0</v>
      </c>
      <c r="BG362" s="156">
        <f>IF($N$362="zákl. přenesená",$J$362,0)</f>
        <v>0</v>
      </c>
      <c r="BH362" s="156">
        <f>IF($N$362="sníž. přenesená",$J$362,0)</f>
        <v>0</v>
      </c>
      <c r="BI362" s="156">
        <f>IF($N$362="nulová",$J$362,0)</f>
        <v>0</v>
      </c>
      <c r="BJ362" s="89" t="s">
        <v>21</v>
      </c>
      <c r="BK362" s="156">
        <f>ROUND($I$362*$H$362,2)</f>
        <v>0</v>
      </c>
      <c r="BL362" s="89" t="s">
        <v>158</v>
      </c>
      <c r="BM362" s="89" t="s">
        <v>1496</v>
      </c>
    </row>
    <row r="363" spans="2:65" s="6" customFormat="1" ht="16.5" customHeight="1" x14ac:dyDescent="0.3">
      <c r="B363" s="23"/>
      <c r="C363" s="24"/>
      <c r="D363" s="157" t="s">
        <v>159</v>
      </c>
      <c r="E363" s="24"/>
      <c r="F363" s="158" t="s">
        <v>2006</v>
      </c>
      <c r="G363" s="24"/>
      <c r="H363" s="24"/>
      <c r="J363" s="24"/>
      <c r="K363" s="24"/>
      <c r="L363" s="43"/>
      <c r="M363" s="56"/>
      <c r="N363" s="24"/>
      <c r="O363" s="24"/>
      <c r="P363" s="24"/>
      <c r="Q363" s="24"/>
      <c r="R363" s="24"/>
      <c r="S363" s="24"/>
      <c r="T363" s="57"/>
      <c r="AT363" s="6" t="s">
        <v>159</v>
      </c>
      <c r="AU363" s="6" t="s">
        <v>80</v>
      </c>
    </row>
    <row r="364" spans="2:65" s="6" customFormat="1" ht="15.75" customHeight="1" x14ac:dyDescent="0.3">
      <c r="B364" s="23"/>
      <c r="C364" s="145" t="s">
        <v>301</v>
      </c>
      <c r="D364" s="145" t="s">
        <v>154</v>
      </c>
      <c r="E364" s="146" t="s">
        <v>2007</v>
      </c>
      <c r="F364" s="147" t="s">
        <v>2008</v>
      </c>
      <c r="G364" s="148" t="s">
        <v>157</v>
      </c>
      <c r="H364" s="149">
        <v>3</v>
      </c>
      <c r="I364" s="150"/>
      <c r="J364" s="151">
        <f>ROUND($I$364*$H$364,2)</f>
        <v>0</v>
      </c>
      <c r="K364" s="147"/>
      <c r="L364" s="43"/>
      <c r="M364" s="152"/>
      <c r="N364" s="153" t="s">
        <v>43</v>
      </c>
      <c r="O364" s="24"/>
      <c r="P364" s="154">
        <f>$O$364*$H$364</f>
        <v>0</v>
      </c>
      <c r="Q364" s="154">
        <v>0</v>
      </c>
      <c r="R364" s="154">
        <f>$Q$364*$H$364</f>
        <v>0</v>
      </c>
      <c r="S364" s="154">
        <v>0</v>
      </c>
      <c r="T364" s="155">
        <f>$S$364*$H$364</f>
        <v>0</v>
      </c>
      <c r="AR364" s="89" t="s">
        <v>158</v>
      </c>
      <c r="AT364" s="89" t="s">
        <v>154</v>
      </c>
      <c r="AU364" s="89" t="s">
        <v>80</v>
      </c>
      <c r="AY364" s="6" t="s">
        <v>149</v>
      </c>
      <c r="BE364" s="156">
        <f>IF($N$364="základní",$J$364,0)</f>
        <v>0</v>
      </c>
      <c r="BF364" s="156">
        <f>IF($N$364="snížená",$J$364,0)</f>
        <v>0</v>
      </c>
      <c r="BG364" s="156">
        <f>IF($N$364="zákl. přenesená",$J$364,0)</f>
        <v>0</v>
      </c>
      <c r="BH364" s="156">
        <f>IF($N$364="sníž. přenesená",$J$364,0)</f>
        <v>0</v>
      </c>
      <c r="BI364" s="156">
        <f>IF($N$364="nulová",$J$364,0)</f>
        <v>0</v>
      </c>
      <c r="BJ364" s="89" t="s">
        <v>21</v>
      </c>
      <c r="BK364" s="156">
        <f>ROUND($I$364*$H$364,2)</f>
        <v>0</v>
      </c>
      <c r="BL364" s="89" t="s">
        <v>158</v>
      </c>
      <c r="BM364" s="89" t="s">
        <v>1499</v>
      </c>
    </row>
    <row r="365" spans="2:65" s="6" customFormat="1" ht="16.5" customHeight="1" x14ac:dyDescent="0.3">
      <c r="B365" s="23"/>
      <c r="C365" s="24"/>
      <c r="D365" s="157" t="s">
        <v>159</v>
      </c>
      <c r="E365" s="24"/>
      <c r="F365" s="158" t="s">
        <v>2008</v>
      </c>
      <c r="G365" s="24"/>
      <c r="H365" s="24"/>
      <c r="J365" s="24"/>
      <c r="K365" s="24"/>
      <c r="L365" s="43"/>
      <c r="M365" s="56"/>
      <c r="N365" s="24"/>
      <c r="O365" s="24"/>
      <c r="P365" s="24"/>
      <c r="Q365" s="24"/>
      <c r="R365" s="24"/>
      <c r="S365" s="24"/>
      <c r="T365" s="57"/>
      <c r="AT365" s="6" t="s">
        <v>159</v>
      </c>
      <c r="AU365" s="6" t="s">
        <v>80</v>
      </c>
    </row>
    <row r="366" spans="2:65" s="6" customFormat="1" ht="15.75" customHeight="1" x14ac:dyDescent="0.3">
      <c r="B366" s="23"/>
      <c r="C366" s="145" t="s">
        <v>304</v>
      </c>
      <c r="D366" s="145" t="s">
        <v>154</v>
      </c>
      <c r="E366" s="146" t="s">
        <v>1453</v>
      </c>
      <c r="F366" s="147" t="s">
        <v>1454</v>
      </c>
      <c r="G366" s="148" t="s">
        <v>157</v>
      </c>
      <c r="H366" s="149">
        <v>2</v>
      </c>
      <c r="I366" s="150"/>
      <c r="J366" s="151">
        <f>ROUND($I$366*$H$366,2)</f>
        <v>0</v>
      </c>
      <c r="K366" s="147"/>
      <c r="L366" s="43"/>
      <c r="M366" s="152"/>
      <c r="N366" s="153" t="s">
        <v>43</v>
      </c>
      <c r="O366" s="24"/>
      <c r="P366" s="154">
        <f>$O$366*$H$366</f>
        <v>0</v>
      </c>
      <c r="Q366" s="154">
        <v>0</v>
      </c>
      <c r="R366" s="154">
        <f>$Q$366*$H$366</f>
        <v>0</v>
      </c>
      <c r="S366" s="154">
        <v>0</v>
      </c>
      <c r="T366" s="155">
        <f>$S$366*$H$366</f>
        <v>0</v>
      </c>
      <c r="AR366" s="89" t="s">
        <v>158</v>
      </c>
      <c r="AT366" s="89" t="s">
        <v>154</v>
      </c>
      <c r="AU366" s="89" t="s">
        <v>80</v>
      </c>
      <c r="AY366" s="6" t="s">
        <v>149</v>
      </c>
      <c r="BE366" s="156">
        <f>IF($N$366="základní",$J$366,0)</f>
        <v>0</v>
      </c>
      <c r="BF366" s="156">
        <f>IF($N$366="snížená",$J$366,0)</f>
        <v>0</v>
      </c>
      <c r="BG366" s="156">
        <f>IF($N$366="zákl. přenesená",$J$366,0)</f>
        <v>0</v>
      </c>
      <c r="BH366" s="156">
        <f>IF($N$366="sníž. přenesená",$J$366,0)</f>
        <v>0</v>
      </c>
      <c r="BI366" s="156">
        <f>IF($N$366="nulová",$J$366,0)</f>
        <v>0</v>
      </c>
      <c r="BJ366" s="89" t="s">
        <v>21</v>
      </c>
      <c r="BK366" s="156">
        <f>ROUND($I$366*$H$366,2)</f>
        <v>0</v>
      </c>
      <c r="BL366" s="89" t="s">
        <v>158</v>
      </c>
      <c r="BM366" s="89" t="s">
        <v>1502</v>
      </c>
    </row>
    <row r="367" spans="2:65" s="6" customFormat="1" ht="16.5" customHeight="1" x14ac:dyDescent="0.3">
      <c r="B367" s="23"/>
      <c r="C367" s="24"/>
      <c r="D367" s="157" t="s">
        <v>159</v>
      </c>
      <c r="E367" s="24"/>
      <c r="F367" s="158" t="s">
        <v>1454</v>
      </c>
      <c r="G367" s="24"/>
      <c r="H367" s="24"/>
      <c r="J367" s="24"/>
      <c r="K367" s="24"/>
      <c r="L367" s="43"/>
      <c r="M367" s="56"/>
      <c r="N367" s="24"/>
      <c r="O367" s="24"/>
      <c r="P367" s="24"/>
      <c r="Q367" s="24"/>
      <c r="R367" s="24"/>
      <c r="S367" s="24"/>
      <c r="T367" s="57"/>
      <c r="AT367" s="6" t="s">
        <v>159</v>
      </c>
      <c r="AU367" s="6" t="s">
        <v>80</v>
      </c>
    </row>
    <row r="368" spans="2:65" s="6" customFormat="1" ht="15.75" customHeight="1" x14ac:dyDescent="0.3">
      <c r="B368" s="23"/>
      <c r="C368" s="145" t="s">
        <v>307</v>
      </c>
      <c r="D368" s="145" t="s">
        <v>154</v>
      </c>
      <c r="E368" s="146" t="s">
        <v>1456</v>
      </c>
      <c r="F368" s="147" t="s">
        <v>1457</v>
      </c>
      <c r="G368" s="148" t="s">
        <v>157</v>
      </c>
      <c r="H368" s="149">
        <v>1</v>
      </c>
      <c r="I368" s="150"/>
      <c r="J368" s="151">
        <f>ROUND($I$368*$H$368,2)</f>
        <v>0</v>
      </c>
      <c r="K368" s="147"/>
      <c r="L368" s="43"/>
      <c r="M368" s="152"/>
      <c r="N368" s="153" t="s">
        <v>43</v>
      </c>
      <c r="O368" s="24"/>
      <c r="P368" s="154">
        <f>$O$368*$H$368</f>
        <v>0</v>
      </c>
      <c r="Q368" s="154">
        <v>0</v>
      </c>
      <c r="R368" s="154">
        <f>$Q$368*$H$368</f>
        <v>0</v>
      </c>
      <c r="S368" s="154">
        <v>0</v>
      </c>
      <c r="T368" s="155">
        <f>$S$368*$H$368</f>
        <v>0</v>
      </c>
      <c r="AR368" s="89" t="s">
        <v>158</v>
      </c>
      <c r="AT368" s="89" t="s">
        <v>154</v>
      </c>
      <c r="AU368" s="89" t="s">
        <v>80</v>
      </c>
      <c r="AY368" s="6" t="s">
        <v>149</v>
      </c>
      <c r="BE368" s="156">
        <f>IF($N$368="základní",$J$368,0)</f>
        <v>0</v>
      </c>
      <c r="BF368" s="156">
        <f>IF($N$368="snížená",$J$368,0)</f>
        <v>0</v>
      </c>
      <c r="BG368" s="156">
        <f>IF($N$368="zákl. přenesená",$J$368,0)</f>
        <v>0</v>
      </c>
      <c r="BH368" s="156">
        <f>IF($N$368="sníž. přenesená",$J$368,0)</f>
        <v>0</v>
      </c>
      <c r="BI368" s="156">
        <f>IF($N$368="nulová",$J$368,0)</f>
        <v>0</v>
      </c>
      <c r="BJ368" s="89" t="s">
        <v>21</v>
      </c>
      <c r="BK368" s="156">
        <f>ROUND($I$368*$H$368,2)</f>
        <v>0</v>
      </c>
      <c r="BL368" s="89" t="s">
        <v>158</v>
      </c>
      <c r="BM368" s="89" t="s">
        <v>1505</v>
      </c>
    </row>
    <row r="369" spans="2:65" s="6" customFormat="1" ht="16.5" customHeight="1" x14ac:dyDescent="0.3">
      <c r="B369" s="23"/>
      <c r="C369" s="24"/>
      <c r="D369" s="157" t="s">
        <v>159</v>
      </c>
      <c r="E369" s="24"/>
      <c r="F369" s="158" t="s">
        <v>1457</v>
      </c>
      <c r="G369" s="24"/>
      <c r="H369" s="24"/>
      <c r="J369" s="24"/>
      <c r="K369" s="24"/>
      <c r="L369" s="43"/>
      <c r="M369" s="56"/>
      <c r="N369" s="24"/>
      <c r="O369" s="24"/>
      <c r="P369" s="24"/>
      <c r="Q369" s="24"/>
      <c r="R369" s="24"/>
      <c r="S369" s="24"/>
      <c r="T369" s="57"/>
      <c r="AT369" s="6" t="s">
        <v>159</v>
      </c>
      <c r="AU369" s="6" t="s">
        <v>80</v>
      </c>
    </row>
    <row r="370" spans="2:65" s="6" customFormat="1" ht="15.75" customHeight="1" x14ac:dyDescent="0.3">
      <c r="B370" s="23"/>
      <c r="C370" s="145" t="s">
        <v>310</v>
      </c>
      <c r="D370" s="145" t="s">
        <v>154</v>
      </c>
      <c r="E370" s="146" t="s">
        <v>1853</v>
      </c>
      <c r="F370" s="147" t="s">
        <v>1854</v>
      </c>
      <c r="G370" s="148" t="s">
        <v>157</v>
      </c>
      <c r="H370" s="149">
        <v>3</v>
      </c>
      <c r="I370" s="150"/>
      <c r="J370" s="151">
        <f>ROUND($I$370*$H$370,2)</f>
        <v>0</v>
      </c>
      <c r="K370" s="147"/>
      <c r="L370" s="43"/>
      <c r="M370" s="152"/>
      <c r="N370" s="153" t="s">
        <v>43</v>
      </c>
      <c r="O370" s="24"/>
      <c r="P370" s="154">
        <f>$O$370*$H$370</f>
        <v>0</v>
      </c>
      <c r="Q370" s="154">
        <v>0</v>
      </c>
      <c r="R370" s="154">
        <f>$Q$370*$H$370</f>
        <v>0</v>
      </c>
      <c r="S370" s="154">
        <v>0</v>
      </c>
      <c r="T370" s="155">
        <f>$S$370*$H$370</f>
        <v>0</v>
      </c>
      <c r="AR370" s="89" t="s">
        <v>158</v>
      </c>
      <c r="AT370" s="89" t="s">
        <v>154</v>
      </c>
      <c r="AU370" s="89" t="s">
        <v>80</v>
      </c>
      <c r="AY370" s="6" t="s">
        <v>149</v>
      </c>
      <c r="BE370" s="156">
        <f>IF($N$370="základní",$J$370,0)</f>
        <v>0</v>
      </c>
      <c r="BF370" s="156">
        <f>IF($N$370="snížená",$J$370,0)</f>
        <v>0</v>
      </c>
      <c r="BG370" s="156">
        <f>IF($N$370="zákl. přenesená",$J$370,0)</f>
        <v>0</v>
      </c>
      <c r="BH370" s="156">
        <f>IF($N$370="sníž. přenesená",$J$370,0)</f>
        <v>0</v>
      </c>
      <c r="BI370" s="156">
        <f>IF($N$370="nulová",$J$370,0)</f>
        <v>0</v>
      </c>
      <c r="BJ370" s="89" t="s">
        <v>21</v>
      </c>
      <c r="BK370" s="156">
        <f>ROUND($I$370*$H$370,2)</f>
        <v>0</v>
      </c>
      <c r="BL370" s="89" t="s">
        <v>158</v>
      </c>
      <c r="BM370" s="89" t="s">
        <v>1508</v>
      </c>
    </row>
    <row r="371" spans="2:65" s="6" customFormat="1" ht="16.5" customHeight="1" x14ac:dyDescent="0.3">
      <c r="B371" s="23"/>
      <c r="C371" s="24"/>
      <c r="D371" s="157" t="s">
        <v>159</v>
      </c>
      <c r="E371" s="24"/>
      <c r="F371" s="158" t="s">
        <v>1854</v>
      </c>
      <c r="G371" s="24"/>
      <c r="H371" s="24"/>
      <c r="J371" s="24"/>
      <c r="K371" s="24"/>
      <c r="L371" s="43"/>
      <c r="M371" s="56"/>
      <c r="N371" s="24"/>
      <c r="O371" s="24"/>
      <c r="P371" s="24"/>
      <c r="Q371" s="24"/>
      <c r="R371" s="24"/>
      <c r="S371" s="24"/>
      <c r="T371" s="57"/>
      <c r="AT371" s="6" t="s">
        <v>159</v>
      </c>
      <c r="AU371" s="6" t="s">
        <v>80</v>
      </c>
    </row>
    <row r="372" spans="2:65" s="6" customFormat="1" ht="15.75" customHeight="1" x14ac:dyDescent="0.3">
      <c r="B372" s="23"/>
      <c r="C372" s="145" t="s">
        <v>315</v>
      </c>
      <c r="D372" s="145" t="s">
        <v>154</v>
      </c>
      <c r="E372" s="146" t="s">
        <v>1459</v>
      </c>
      <c r="F372" s="147" t="s">
        <v>1460</v>
      </c>
      <c r="G372" s="148" t="s">
        <v>157</v>
      </c>
      <c r="H372" s="149">
        <v>12</v>
      </c>
      <c r="I372" s="150"/>
      <c r="J372" s="151">
        <f>ROUND($I$372*$H$372,2)</f>
        <v>0</v>
      </c>
      <c r="K372" s="147"/>
      <c r="L372" s="43"/>
      <c r="M372" s="152"/>
      <c r="N372" s="153" t="s">
        <v>43</v>
      </c>
      <c r="O372" s="24"/>
      <c r="P372" s="154">
        <f>$O$372*$H$372</f>
        <v>0</v>
      </c>
      <c r="Q372" s="154">
        <v>0</v>
      </c>
      <c r="R372" s="154">
        <f>$Q$372*$H$372</f>
        <v>0</v>
      </c>
      <c r="S372" s="154">
        <v>0</v>
      </c>
      <c r="T372" s="155">
        <f>$S$372*$H$372</f>
        <v>0</v>
      </c>
      <c r="AR372" s="89" t="s">
        <v>158</v>
      </c>
      <c r="AT372" s="89" t="s">
        <v>154</v>
      </c>
      <c r="AU372" s="89" t="s">
        <v>80</v>
      </c>
      <c r="AY372" s="6" t="s">
        <v>149</v>
      </c>
      <c r="BE372" s="156">
        <f>IF($N$372="základní",$J$372,0)</f>
        <v>0</v>
      </c>
      <c r="BF372" s="156">
        <f>IF($N$372="snížená",$J$372,0)</f>
        <v>0</v>
      </c>
      <c r="BG372" s="156">
        <f>IF($N$372="zákl. přenesená",$J$372,0)</f>
        <v>0</v>
      </c>
      <c r="BH372" s="156">
        <f>IF($N$372="sníž. přenesená",$J$372,0)</f>
        <v>0</v>
      </c>
      <c r="BI372" s="156">
        <f>IF($N$372="nulová",$J$372,0)</f>
        <v>0</v>
      </c>
      <c r="BJ372" s="89" t="s">
        <v>21</v>
      </c>
      <c r="BK372" s="156">
        <f>ROUND($I$372*$H$372,2)</f>
        <v>0</v>
      </c>
      <c r="BL372" s="89" t="s">
        <v>158</v>
      </c>
      <c r="BM372" s="89" t="s">
        <v>1511</v>
      </c>
    </row>
    <row r="373" spans="2:65" s="6" customFormat="1" ht="16.5" customHeight="1" x14ac:dyDescent="0.3">
      <c r="B373" s="23"/>
      <c r="C373" s="24"/>
      <c r="D373" s="157" t="s">
        <v>159</v>
      </c>
      <c r="E373" s="24"/>
      <c r="F373" s="158" t="s">
        <v>1460</v>
      </c>
      <c r="G373" s="24"/>
      <c r="H373" s="24"/>
      <c r="J373" s="24"/>
      <c r="K373" s="24"/>
      <c r="L373" s="43"/>
      <c r="M373" s="56"/>
      <c r="N373" s="24"/>
      <c r="O373" s="24"/>
      <c r="P373" s="24"/>
      <c r="Q373" s="24"/>
      <c r="R373" s="24"/>
      <c r="S373" s="24"/>
      <c r="T373" s="57"/>
      <c r="AT373" s="6" t="s">
        <v>159</v>
      </c>
      <c r="AU373" s="6" t="s">
        <v>80</v>
      </c>
    </row>
    <row r="374" spans="2:65" s="6" customFormat="1" ht="15.75" customHeight="1" x14ac:dyDescent="0.3">
      <c r="B374" s="23"/>
      <c r="C374" s="145" t="s">
        <v>319</v>
      </c>
      <c r="D374" s="145" t="s">
        <v>154</v>
      </c>
      <c r="E374" s="146" t="s">
        <v>1848</v>
      </c>
      <c r="F374" s="147" t="s">
        <v>1849</v>
      </c>
      <c r="G374" s="148" t="s">
        <v>884</v>
      </c>
      <c r="H374" s="149">
        <v>6</v>
      </c>
      <c r="I374" s="150"/>
      <c r="J374" s="151">
        <f>ROUND($I$374*$H$374,2)</f>
        <v>0</v>
      </c>
      <c r="K374" s="147"/>
      <c r="L374" s="43"/>
      <c r="M374" s="152"/>
      <c r="N374" s="153" t="s">
        <v>43</v>
      </c>
      <c r="O374" s="24"/>
      <c r="P374" s="154">
        <f>$O$374*$H$374</f>
        <v>0</v>
      </c>
      <c r="Q374" s="154">
        <v>0</v>
      </c>
      <c r="R374" s="154">
        <f>$Q$374*$H$374</f>
        <v>0</v>
      </c>
      <c r="S374" s="154">
        <v>0</v>
      </c>
      <c r="T374" s="155">
        <f>$S$374*$H$374</f>
        <v>0</v>
      </c>
      <c r="AR374" s="89" t="s">
        <v>158</v>
      </c>
      <c r="AT374" s="89" t="s">
        <v>154</v>
      </c>
      <c r="AU374" s="89" t="s">
        <v>80</v>
      </c>
      <c r="AY374" s="6" t="s">
        <v>149</v>
      </c>
      <c r="BE374" s="156">
        <f>IF($N$374="základní",$J$374,0)</f>
        <v>0</v>
      </c>
      <c r="BF374" s="156">
        <f>IF($N$374="snížená",$J$374,0)</f>
        <v>0</v>
      </c>
      <c r="BG374" s="156">
        <f>IF($N$374="zákl. přenesená",$J$374,0)</f>
        <v>0</v>
      </c>
      <c r="BH374" s="156">
        <f>IF($N$374="sníž. přenesená",$J$374,0)</f>
        <v>0</v>
      </c>
      <c r="BI374" s="156">
        <f>IF($N$374="nulová",$J$374,0)</f>
        <v>0</v>
      </c>
      <c r="BJ374" s="89" t="s">
        <v>21</v>
      </c>
      <c r="BK374" s="156">
        <f>ROUND($I$374*$H$374,2)</f>
        <v>0</v>
      </c>
      <c r="BL374" s="89" t="s">
        <v>158</v>
      </c>
      <c r="BM374" s="89" t="s">
        <v>1514</v>
      </c>
    </row>
    <row r="375" spans="2:65" s="6" customFormat="1" ht="16.5" customHeight="1" x14ac:dyDescent="0.3">
      <c r="B375" s="23"/>
      <c r="C375" s="24"/>
      <c r="D375" s="157" t="s">
        <v>159</v>
      </c>
      <c r="E375" s="24"/>
      <c r="F375" s="158" t="s">
        <v>1849</v>
      </c>
      <c r="G375" s="24"/>
      <c r="H375" s="24"/>
      <c r="J375" s="24"/>
      <c r="K375" s="24"/>
      <c r="L375" s="43"/>
      <c r="M375" s="56"/>
      <c r="N375" s="24"/>
      <c r="O375" s="24"/>
      <c r="P375" s="24"/>
      <c r="Q375" s="24"/>
      <c r="R375" s="24"/>
      <c r="S375" s="24"/>
      <c r="T375" s="57"/>
      <c r="AT375" s="6" t="s">
        <v>159</v>
      </c>
      <c r="AU375" s="6" t="s">
        <v>80</v>
      </c>
    </row>
    <row r="376" spans="2:65" s="6" customFormat="1" ht="15.75" customHeight="1" x14ac:dyDescent="0.3">
      <c r="B376" s="23"/>
      <c r="C376" s="145" t="s">
        <v>323</v>
      </c>
      <c r="D376" s="145" t="s">
        <v>154</v>
      </c>
      <c r="E376" s="146" t="s">
        <v>1462</v>
      </c>
      <c r="F376" s="147" t="s">
        <v>1463</v>
      </c>
      <c r="G376" s="148" t="s">
        <v>510</v>
      </c>
      <c r="H376" s="179"/>
      <c r="I376" s="150"/>
      <c r="J376" s="151">
        <f>ROUND($I$376*$H$376,2)</f>
        <v>0</v>
      </c>
      <c r="K376" s="147"/>
      <c r="L376" s="43"/>
      <c r="M376" s="152"/>
      <c r="N376" s="153" t="s">
        <v>43</v>
      </c>
      <c r="O376" s="24"/>
      <c r="P376" s="154">
        <f>$O$376*$H$376</f>
        <v>0</v>
      </c>
      <c r="Q376" s="154">
        <v>0</v>
      </c>
      <c r="R376" s="154">
        <f>$Q$376*$H$376</f>
        <v>0</v>
      </c>
      <c r="S376" s="154">
        <v>0</v>
      </c>
      <c r="T376" s="155">
        <f>$S$376*$H$376</f>
        <v>0</v>
      </c>
      <c r="AR376" s="89" t="s">
        <v>158</v>
      </c>
      <c r="AT376" s="89" t="s">
        <v>154</v>
      </c>
      <c r="AU376" s="89" t="s">
        <v>80</v>
      </c>
      <c r="AY376" s="6" t="s">
        <v>149</v>
      </c>
      <c r="BE376" s="156">
        <f>IF($N$376="základní",$J$376,0)</f>
        <v>0</v>
      </c>
      <c r="BF376" s="156">
        <f>IF($N$376="snížená",$J$376,0)</f>
        <v>0</v>
      </c>
      <c r="BG376" s="156">
        <f>IF($N$376="zákl. přenesená",$J$376,0)</f>
        <v>0</v>
      </c>
      <c r="BH376" s="156">
        <f>IF($N$376="sníž. přenesená",$J$376,0)</f>
        <v>0</v>
      </c>
      <c r="BI376" s="156">
        <f>IF($N$376="nulová",$J$376,0)</f>
        <v>0</v>
      </c>
      <c r="BJ376" s="89" t="s">
        <v>21</v>
      </c>
      <c r="BK376" s="156">
        <f>ROUND($I$376*$H$376,2)</f>
        <v>0</v>
      </c>
      <c r="BL376" s="89" t="s">
        <v>158</v>
      </c>
      <c r="BM376" s="89" t="s">
        <v>1518</v>
      </c>
    </row>
    <row r="377" spans="2:65" s="6" customFormat="1" ht="16.5" customHeight="1" x14ac:dyDescent="0.3">
      <c r="B377" s="23"/>
      <c r="C377" s="24"/>
      <c r="D377" s="157" t="s">
        <v>159</v>
      </c>
      <c r="E377" s="24"/>
      <c r="F377" s="158" t="s">
        <v>1463</v>
      </c>
      <c r="G377" s="24"/>
      <c r="H377" s="24"/>
      <c r="J377" s="24"/>
      <c r="K377" s="24"/>
      <c r="L377" s="43"/>
      <c r="M377" s="56"/>
      <c r="N377" s="24"/>
      <c r="O377" s="24"/>
      <c r="P377" s="24"/>
      <c r="Q377" s="24"/>
      <c r="R377" s="24"/>
      <c r="S377" s="24"/>
      <c r="T377" s="57"/>
      <c r="AT377" s="6" t="s">
        <v>159</v>
      </c>
      <c r="AU377" s="6" t="s">
        <v>80</v>
      </c>
    </row>
    <row r="378" spans="2:65" s="132" customFormat="1" ht="30.75" customHeight="1" x14ac:dyDescent="0.3">
      <c r="B378" s="133"/>
      <c r="C378" s="134"/>
      <c r="D378" s="134" t="s">
        <v>71</v>
      </c>
      <c r="E378" s="143" t="s">
        <v>1465</v>
      </c>
      <c r="F378" s="143" t="s">
        <v>1466</v>
      </c>
      <c r="G378" s="134"/>
      <c r="H378" s="134"/>
      <c r="J378" s="144">
        <f>$BK$378</f>
        <v>0</v>
      </c>
      <c r="K378" s="134"/>
      <c r="L378" s="137"/>
      <c r="M378" s="138"/>
      <c r="N378" s="134"/>
      <c r="O378" s="134"/>
      <c r="P378" s="139">
        <f>SUM($P$379:$P$380)</f>
        <v>0</v>
      </c>
      <c r="Q378" s="134"/>
      <c r="R378" s="139">
        <f>SUM($R$379:$R$380)</f>
        <v>0</v>
      </c>
      <c r="S378" s="134"/>
      <c r="T378" s="140">
        <f>SUM($T$379:$T$380)</f>
        <v>0</v>
      </c>
      <c r="AR378" s="141" t="s">
        <v>21</v>
      </c>
      <c r="AT378" s="141" t="s">
        <v>71</v>
      </c>
      <c r="AU378" s="141" t="s">
        <v>21</v>
      </c>
      <c r="AY378" s="141" t="s">
        <v>149</v>
      </c>
      <c r="BK378" s="142">
        <f>SUM($BK$379:$BK$380)</f>
        <v>0</v>
      </c>
    </row>
    <row r="379" spans="2:65" s="6" customFormat="1" ht="15.75" customHeight="1" x14ac:dyDescent="0.3">
      <c r="B379" s="23"/>
      <c r="C379" s="145" t="s">
        <v>21</v>
      </c>
      <c r="D379" s="145" t="s">
        <v>154</v>
      </c>
      <c r="E379" s="146" t="s">
        <v>1467</v>
      </c>
      <c r="F379" s="147" t="s">
        <v>1468</v>
      </c>
      <c r="G379" s="148" t="s">
        <v>559</v>
      </c>
      <c r="H379" s="149">
        <v>743</v>
      </c>
      <c r="I379" s="150"/>
      <c r="J379" s="151">
        <f>ROUND($I$379*$H$379,2)</f>
        <v>0</v>
      </c>
      <c r="K379" s="147"/>
      <c r="L379" s="43"/>
      <c r="M379" s="152"/>
      <c r="N379" s="153" t="s">
        <v>43</v>
      </c>
      <c r="O379" s="24"/>
      <c r="P379" s="154">
        <f>$O$379*$H$379</f>
        <v>0</v>
      </c>
      <c r="Q379" s="154">
        <v>0</v>
      </c>
      <c r="R379" s="154">
        <f>$Q$379*$H$379</f>
        <v>0</v>
      </c>
      <c r="S379" s="154">
        <v>0</v>
      </c>
      <c r="T379" s="155">
        <f>$S$379*$H$379</f>
        <v>0</v>
      </c>
      <c r="AR379" s="89" t="s">
        <v>158</v>
      </c>
      <c r="AT379" s="89" t="s">
        <v>154</v>
      </c>
      <c r="AU379" s="89" t="s">
        <v>80</v>
      </c>
      <c r="AY379" s="6" t="s">
        <v>149</v>
      </c>
      <c r="BE379" s="156">
        <f>IF($N$379="základní",$J$379,0)</f>
        <v>0</v>
      </c>
      <c r="BF379" s="156">
        <f>IF($N$379="snížená",$J$379,0)</f>
        <v>0</v>
      </c>
      <c r="BG379" s="156">
        <f>IF($N$379="zákl. přenesená",$J$379,0)</f>
        <v>0</v>
      </c>
      <c r="BH379" s="156">
        <f>IF($N$379="sníž. přenesená",$J$379,0)</f>
        <v>0</v>
      </c>
      <c r="BI379" s="156">
        <f>IF($N$379="nulová",$J$379,0)</f>
        <v>0</v>
      </c>
      <c r="BJ379" s="89" t="s">
        <v>21</v>
      </c>
      <c r="BK379" s="156">
        <f>ROUND($I$379*$H$379,2)</f>
        <v>0</v>
      </c>
      <c r="BL379" s="89" t="s">
        <v>158</v>
      </c>
      <c r="BM379" s="89" t="s">
        <v>1521</v>
      </c>
    </row>
    <row r="380" spans="2:65" s="6" customFormat="1" ht="16.5" customHeight="1" x14ac:dyDescent="0.3">
      <c r="B380" s="23"/>
      <c r="C380" s="24"/>
      <c r="D380" s="157" t="s">
        <v>159</v>
      </c>
      <c r="E380" s="24"/>
      <c r="F380" s="158" t="s">
        <v>1468</v>
      </c>
      <c r="G380" s="24"/>
      <c r="H380" s="24"/>
      <c r="J380" s="24"/>
      <c r="K380" s="24"/>
      <c r="L380" s="43"/>
      <c r="M380" s="56"/>
      <c r="N380" s="24"/>
      <c r="O380" s="24"/>
      <c r="P380" s="24"/>
      <c r="Q380" s="24"/>
      <c r="R380" s="24"/>
      <c r="S380" s="24"/>
      <c r="T380" s="57"/>
      <c r="AT380" s="6" t="s">
        <v>159</v>
      </c>
      <c r="AU380" s="6" t="s">
        <v>80</v>
      </c>
    </row>
    <row r="381" spans="2:65" s="132" customFormat="1" ht="30.75" customHeight="1" x14ac:dyDescent="0.3">
      <c r="B381" s="133"/>
      <c r="C381" s="134"/>
      <c r="D381" s="134" t="s">
        <v>71</v>
      </c>
      <c r="E381" s="143" t="s">
        <v>1470</v>
      </c>
      <c r="F381" s="143" t="s">
        <v>1868</v>
      </c>
      <c r="G381" s="134"/>
      <c r="H381" s="134"/>
      <c r="J381" s="144">
        <f>$BK$381</f>
        <v>0</v>
      </c>
      <c r="K381" s="134"/>
      <c r="L381" s="137"/>
      <c r="M381" s="138"/>
      <c r="N381" s="134"/>
      <c r="O381" s="134"/>
      <c r="P381" s="139">
        <f>SUM($P$382:$P$393)</f>
        <v>0</v>
      </c>
      <c r="Q381" s="134"/>
      <c r="R381" s="139">
        <f>SUM($R$382:$R$393)</f>
        <v>0</v>
      </c>
      <c r="S381" s="134"/>
      <c r="T381" s="140">
        <f>SUM($T$382:$T$393)</f>
        <v>0</v>
      </c>
      <c r="AR381" s="141" t="s">
        <v>21</v>
      </c>
      <c r="AT381" s="141" t="s">
        <v>71</v>
      </c>
      <c r="AU381" s="141" t="s">
        <v>21</v>
      </c>
      <c r="AY381" s="141" t="s">
        <v>149</v>
      </c>
      <c r="BK381" s="142">
        <f>SUM($BK$382:$BK$393)</f>
        <v>0</v>
      </c>
    </row>
    <row r="382" spans="2:65" s="6" customFormat="1" ht="15.75" customHeight="1" x14ac:dyDescent="0.3">
      <c r="B382" s="23"/>
      <c r="C382" s="145" t="s">
        <v>21</v>
      </c>
      <c r="D382" s="145" t="s">
        <v>154</v>
      </c>
      <c r="E382" s="146" t="s">
        <v>1869</v>
      </c>
      <c r="F382" s="147" t="s">
        <v>1870</v>
      </c>
      <c r="G382" s="148" t="s">
        <v>272</v>
      </c>
      <c r="H382" s="149">
        <v>1</v>
      </c>
      <c r="I382" s="150"/>
      <c r="J382" s="151">
        <f>ROUND($I$382*$H$382,2)</f>
        <v>0</v>
      </c>
      <c r="K382" s="147"/>
      <c r="L382" s="43"/>
      <c r="M382" s="152"/>
      <c r="N382" s="153" t="s">
        <v>43</v>
      </c>
      <c r="O382" s="24"/>
      <c r="P382" s="154">
        <f>$O$382*$H$382</f>
        <v>0</v>
      </c>
      <c r="Q382" s="154">
        <v>0</v>
      </c>
      <c r="R382" s="154">
        <f>$Q$382*$H$382</f>
        <v>0</v>
      </c>
      <c r="S382" s="154">
        <v>0</v>
      </c>
      <c r="T382" s="155">
        <f>$S$382*$H$382</f>
        <v>0</v>
      </c>
      <c r="AR382" s="89" t="s">
        <v>158</v>
      </c>
      <c r="AT382" s="89" t="s">
        <v>154</v>
      </c>
      <c r="AU382" s="89" t="s">
        <v>80</v>
      </c>
      <c r="AY382" s="6" t="s">
        <v>149</v>
      </c>
      <c r="BE382" s="156">
        <f>IF($N$382="základní",$J$382,0)</f>
        <v>0</v>
      </c>
      <c r="BF382" s="156">
        <f>IF($N$382="snížená",$J$382,0)</f>
        <v>0</v>
      </c>
      <c r="BG382" s="156">
        <f>IF($N$382="zákl. přenesená",$J$382,0)</f>
        <v>0</v>
      </c>
      <c r="BH382" s="156">
        <f>IF($N$382="sníž. přenesená",$J$382,0)</f>
        <v>0</v>
      </c>
      <c r="BI382" s="156">
        <f>IF($N$382="nulová",$J$382,0)</f>
        <v>0</v>
      </c>
      <c r="BJ382" s="89" t="s">
        <v>21</v>
      </c>
      <c r="BK382" s="156">
        <f>ROUND($I$382*$H$382,2)</f>
        <v>0</v>
      </c>
      <c r="BL382" s="89" t="s">
        <v>158</v>
      </c>
      <c r="BM382" s="89" t="s">
        <v>1524</v>
      </c>
    </row>
    <row r="383" spans="2:65" s="6" customFormat="1" ht="16.5" customHeight="1" x14ac:dyDescent="0.3">
      <c r="B383" s="23"/>
      <c r="C383" s="24"/>
      <c r="D383" s="157" t="s">
        <v>159</v>
      </c>
      <c r="E383" s="24"/>
      <c r="F383" s="158" t="s">
        <v>1870</v>
      </c>
      <c r="G383" s="24"/>
      <c r="H383" s="24"/>
      <c r="J383" s="24"/>
      <c r="K383" s="24"/>
      <c r="L383" s="43"/>
      <c r="M383" s="56"/>
      <c r="N383" s="24"/>
      <c r="O383" s="24"/>
      <c r="P383" s="24"/>
      <c r="Q383" s="24"/>
      <c r="R383" s="24"/>
      <c r="S383" s="24"/>
      <c r="T383" s="57"/>
      <c r="AT383" s="6" t="s">
        <v>159</v>
      </c>
      <c r="AU383" s="6" t="s">
        <v>80</v>
      </c>
    </row>
    <row r="384" spans="2:65" s="6" customFormat="1" ht="15.75" customHeight="1" x14ac:dyDescent="0.3">
      <c r="B384" s="23"/>
      <c r="C384" s="145" t="s">
        <v>80</v>
      </c>
      <c r="D384" s="145" t="s">
        <v>154</v>
      </c>
      <c r="E384" s="146" t="s">
        <v>1872</v>
      </c>
      <c r="F384" s="147" t="s">
        <v>1873</v>
      </c>
      <c r="G384" s="148" t="s">
        <v>272</v>
      </c>
      <c r="H384" s="149">
        <v>1.3</v>
      </c>
      <c r="I384" s="150"/>
      <c r="J384" s="151">
        <f>ROUND($I$384*$H$384,2)</f>
        <v>0</v>
      </c>
      <c r="K384" s="147"/>
      <c r="L384" s="43"/>
      <c r="M384" s="152"/>
      <c r="N384" s="153" t="s">
        <v>43</v>
      </c>
      <c r="O384" s="24"/>
      <c r="P384" s="154">
        <f>$O$384*$H$384</f>
        <v>0</v>
      </c>
      <c r="Q384" s="154">
        <v>0</v>
      </c>
      <c r="R384" s="154">
        <f>$Q$384*$H$384</f>
        <v>0</v>
      </c>
      <c r="S384" s="154">
        <v>0</v>
      </c>
      <c r="T384" s="155">
        <f>$S$384*$H$384</f>
        <v>0</v>
      </c>
      <c r="AR384" s="89" t="s">
        <v>158</v>
      </c>
      <c r="AT384" s="89" t="s">
        <v>154</v>
      </c>
      <c r="AU384" s="89" t="s">
        <v>80</v>
      </c>
      <c r="AY384" s="6" t="s">
        <v>149</v>
      </c>
      <c r="BE384" s="156">
        <f>IF($N$384="základní",$J$384,0)</f>
        <v>0</v>
      </c>
      <c r="BF384" s="156">
        <f>IF($N$384="snížená",$J$384,0)</f>
        <v>0</v>
      </c>
      <c r="BG384" s="156">
        <f>IF($N$384="zákl. přenesená",$J$384,0)</f>
        <v>0</v>
      </c>
      <c r="BH384" s="156">
        <f>IF($N$384="sníž. přenesená",$J$384,0)</f>
        <v>0</v>
      </c>
      <c r="BI384" s="156">
        <f>IF($N$384="nulová",$J$384,0)</f>
        <v>0</v>
      </c>
      <c r="BJ384" s="89" t="s">
        <v>21</v>
      </c>
      <c r="BK384" s="156">
        <f>ROUND($I$384*$H$384,2)</f>
        <v>0</v>
      </c>
      <c r="BL384" s="89" t="s">
        <v>158</v>
      </c>
      <c r="BM384" s="89" t="s">
        <v>1737</v>
      </c>
    </row>
    <row r="385" spans="2:65" s="6" customFormat="1" ht="16.5" customHeight="1" x14ac:dyDescent="0.3">
      <c r="B385" s="23"/>
      <c r="C385" s="24"/>
      <c r="D385" s="157" t="s">
        <v>159</v>
      </c>
      <c r="E385" s="24"/>
      <c r="F385" s="158" t="s">
        <v>1873</v>
      </c>
      <c r="G385" s="24"/>
      <c r="H385" s="24"/>
      <c r="J385" s="24"/>
      <c r="K385" s="24"/>
      <c r="L385" s="43"/>
      <c r="M385" s="56"/>
      <c r="N385" s="24"/>
      <c r="O385" s="24"/>
      <c r="P385" s="24"/>
      <c r="Q385" s="24"/>
      <c r="R385" s="24"/>
      <c r="S385" s="24"/>
      <c r="T385" s="57"/>
      <c r="AT385" s="6" t="s">
        <v>159</v>
      </c>
      <c r="AU385" s="6" t="s">
        <v>80</v>
      </c>
    </row>
    <row r="386" spans="2:65" s="6" customFormat="1" ht="15.75" customHeight="1" x14ac:dyDescent="0.3">
      <c r="B386" s="23"/>
      <c r="C386" s="145" t="s">
        <v>162</v>
      </c>
      <c r="D386" s="145" t="s">
        <v>154</v>
      </c>
      <c r="E386" s="146" t="s">
        <v>1875</v>
      </c>
      <c r="F386" s="147" t="s">
        <v>1876</v>
      </c>
      <c r="G386" s="148" t="s">
        <v>157</v>
      </c>
      <c r="H386" s="149">
        <v>2</v>
      </c>
      <c r="I386" s="150"/>
      <c r="J386" s="151">
        <f>ROUND($I$386*$H$386,2)</f>
        <v>0</v>
      </c>
      <c r="K386" s="147"/>
      <c r="L386" s="43"/>
      <c r="M386" s="152"/>
      <c r="N386" s="153" t="s">
        <v>43</v>
      </c>
      <c r="O386" s="24"/>
      <c r="P386" s="154">
        <f>$O$386*$H$386</f>
        <v>0</v>
      </c>
      <c r="Q386" s="154">
        <v>0</v>
      </c>
      <c r="R386" s="154">
        <f>$Q$386*$H$386</f>
        <v>0</v>
      </c>
      <c r="S386" s="154">
        <v>0</v>
      </c>
      <c r="T386" s="155">
        <f>$S$386*$H$386</f>
        <v>0</v>
      </c>
      <c r="AR386" s="89" t="s">
        <v>158</v>
      </c>
      <c r="AT386" s="89" t="s">
        <v>154</v>
      </c>
      <c r="AU386" s="89" t="s">
        <v>80</v>
      </c>
      <c r="AY386" s="6" t="s">
        <v>149</v>
      </c>
      <c r="BE386" s="156">
        <f>IF($N$386="základní",$J$386,0)</f>
        <v>0</v>
      </c>
      <c r="BF386" s="156">
        <f>IF($N$386="snížená",$J$386,0)</f>
        <v>0</v>
      </c>
      <c r="BG386" s="156">
        <f>IF($N$386="zákl. přenesená",$J$386,0)</f>
        <v>0</v>
      </c>
      <c r="BH386" s="156">
        <f>IF($N$386="sníž. přenesená",$J$386,0)</f>
        <v>0</v>
      </c>
      <c r="BI386" s="156">
        <f>IF($N$386="nulová",$J$386,0)</f>
        <v>0</v>
      </c>
      <c r="BJ386" s="89" t="s">
        <v>21</v>
      </c>
      <c r="BK386" s="156">
        <f>ROUND($I$386*$H$386,2)</f>
        <v>0</v>
      </c>
      <c r="BL386" s="89" t="s">
        <v>158</v>
      </c>
      <c r="BM386" s="89" t="s">
        <v>1740</v>
      </c>
    </row>
    <row r="387" spans="2:65" s="6" customFormat="1" ht="16.5" customHeight="1" x14ac:dyDescent="0.3">
      <c r="B387" s="23"/>
      <c r="C387" s="24"/>
      <c r="D387" s="157" t="s">
        <v>159</v>
      </c>
      <c r="E387" s="24"/>
      <c r="F387" s="158" t="s">
        <v>1876</v>
      </c>
      <c r="G387" s="24"/>
      <c r="H387" s="24"/>
      <c r="J387" s="24"/>
      <c r="K387" s="24"/>
      <c r="L387" s="43"/>
      <c r="M387" s="56"/>
      <c r="N387" s="24"/>
      <c r="O387" s="24"/>
      <c r="P387" s="24"/>
      <c r="Q387" s="24"/>
      <c r="R387" s="24"/>
      <c r="S387" s="24"/>
      <c r="T387" s="57"/>
      <c r="AT387" s="6" t="s">
        <v>159</v>
      </c>
      <c r="AU387" s="6" t="s">
        <v>80</v>
      </c>
    </row>
    <row r="388" spans="2:65" s="6" customFormat="1" ht="15.75" customHeight="1" x14ac:dyDescent="0.3">
      <c r="B388" s="23"/>
      <c r="C388" s="145" t="s">
        <v>158</v>
      </c>
      <c r="D388" s="145" t="s">
        <v>154</v>
      </c>
      <c r="E388" s="146" t="s">
        <v>1878</v>
      </c>
      <c r="F388" s="147" t="s">
        <v>1879</v>
      </c>
      <c r="G388" s="148" t="s">
        <v>157</v>
      </c>
      <c r="H388" s="149">
        <v>2</v>
      </c>
      <c r="I388" s="150"/>
      <c r="J388" s="151">
        <f>ROUND($I$388*$H$388,2)</f>
        <v>0</v>
      </c>
      <c r="K388" s="147"/>
      <c r="L388" s="43"/>
      <c r="M388" s="152"/>
      <c r="N388" s="153" t="s">
        <v>43</v>
      </c>
      <c r="O388" s="24"/>
      <c r="P388" s="154">
        <f>$O$388*$H$388</f>
        <v>0</v>
      </c>
      <c r="Q388" s="154">
        <v>0</v>
      </c>
      <c r="R388" s="154">
        <f>$Q$388*$H$388</f>
        <v>0</v>
      </c>
      <c r="S388" s="154">
        <v>0</v>
      </c>
      <c r="T388" s="155">
        <f>$S$388*$H$388</f>
        <v>0</v>
      </c>
      <c r="AR388" s="89" t="s">
        <v>158</v>
      </c>
      <c r="AT388" s="89" t="s">
        <v>154</v>
      </c>
      <c r="AU388" s="89" t="s">
        <v>80</v>
      </c>
      <c r="AY388" s="6" t="s">
        <v>149</v>
      </c>
      <c r="BE388" s="156">
        <f>IF($N$388="základní",$J$388,0)</f>
        <v>0</v>
      </c>
      <c r="BF388" s="156">
        <f>IF($N$388="snížená",$J$388,0)</f>
        <v>0</v>
      </c>
      <c r="BG388" s="156">
        <f>IF($N$388="zákl. přenesená",$J$388,0)</f>
        <v>0</v>
      </c>
      <c r="BH388" s="156">
        <f>IF($N$388="sníž. přenesená",$J$388,0)</f>
        <v>0</v>
      </c>
      <c r="BI388" s="156">
        <f>IF($N$388="nulová",$J$388,0)</f>
        <v>0</v>
      </c>
      <c r="BJ388" s="89" t="s">
        <v>21</v>
      </c>
      <c r="BK388" s="156">
        <f>ROUND($I$388*$H$388,2)</f>
        <v>0</v>
      </c>
      <c r="BL388" s="89" t="s">
        <v>158</v>
      </c>
      <c r="BM388" s="89" t="s">
        <v>1743</v>
      </c>
    </row>
    <row r="389" spans="2:65" s="6" customFormat="1" ht="16.5" customHeight="1" x14ac:dyDescent="0.3">
      <c r="B389" s="23"/>
      <c r="C389" s="24"/>
      <c r="D389" s="157" t="s">
        <v>159</v>
      </c>
      <c r="E389" s="24"/>
      <c r="F389" s="158" t="s">
        <v>1879</v>
      </c>
      <c r="G389" s="24"/>
      <c r="H389" s="24"/>
      <c r="J389" s="24"/>
      <c r="K389" s="24"/>
      <c r="L389" s="43"/>
      <c r="M389" s="56"/>
      <c r="N389" s="24"/>
      <c r="O389" s="24"/>
      <c r="P389" s="24"/>
      <c r="Q389" s="24"/>
      <c r="R389" s="24"/>
      <c r="S389" s="24"/>
      <c r="T389" s="57"/>
      <c r="AT389" s="6" t="s">
        <v>159</v>
      </c>
      <c r="AU389" s="6" t="s">
        <v>80</v>
      </c>
    </row>
    <row r="390" spans="2:65" s="6" customFormat="1" ht="15.75" customHeight="1" x14ac:dyDescent="0.3">
      <c r="B390" s="23"/>
      <c r="C390" s="145" t="s">
        <v>168</v>
      </c>
      <c r="D390" s="145" t="s">
        <v>154</v>
      </c>
      <c r="E390" s="146" t="s">
        <v>1881</v>
      </c>
      <c r="F390" s="147" t="s">
        <v>1882</v>
      </c>
      <c r="G390" s="148" t="s">
        <v>157</v>
      </c>
      <c r="H390" s="149">
        <v>2</v>
      </c>
      <c r="I390" s="150"/>
      <c r="J390" s="151">
        <f>ROUND($I$390*$H$390,2)</f>
        <v>0</v>
      </c>
      <c r="K390" s="147"/>
      <c r="L390" s="43"/>
      <c r="M390" s="152"/>
      <c r="N390" s="153" t="s">
        <v>43</v>
      </c>
      <c r="O390" s="24"/>
      <c r="P390" s="154">
        <f>$O$390*$H$390</f>
        <v>0</v>
      </c>
      <c r="Q390" s="154">
        <v>0</v>
      </c>
      <c r="R390" s="154">
        <f>$Q$390*$H$390</f>
        <v>0</v>
      </c>
      <c r="S390" s="154">
        <v>0</v>
      </c>
      <c r="T390" s="155">
        <f>$S$390*$H$390</f>
        <v>0</v>
      </c>
      <c r="AR390" s="89" t="s">
        <v>158</v>
      </c>
      <c r="AT390" s="89" t="s">
        <v>154</v>
      </c>
      <c r="AU390" s="89" t="s">
        <v>80</v>
      </c>
      <c r="AY390" s="6" t="s">
        <v>149</v>
      </c>
      <c r="BE390" s="156">
        <f>IF($N$390="základní",$J$390,0)</f>
        <v>0</v>
      </c>
      <c r="BF390" s="156">
        <f>IF($N$390="snížená",$J$390,0)</f>
        <v>0</v>
      </c>
      <c r="BG390" s="156">
        <f>IF($N$390="zákl. přenesená",$J$390,0)</f>
        <v>0</v>
      </c>
      <c r="BH390" s="156">
        <f>IF($N$390="sníž. přenesená",$J$390,0)</f>
        <v>0</v>
      </c>
      <c r="BI390" s="156">
        <f>IF($N$390="nulová",$J$390,0)</f>
        <v>0</v>
      </c>
      <c r="BJ390" s="89" t="s">
        <v>21</v>
      </c>
      <c r="BK390" s="156">
        <f>ROUND($I$390*$H$390,2)</f>
        <v>0</v>
      </c>
      <c r="BL390" s="89" t="s">
        <v>158</v>
      </c>
      <c r="BM390" s="89" t="s">
        <v>1746</v>
      </c>
    </row>
    <row r="391" spans="2:65" s="6" customFormat="1" ht="16.5" customHeight="1" x14ac:dyDescent="0.3">
      <c r="B391" s="23"/>
      <c r="C391" s="24"/>
      <c r="D391" s="157" t="s">
        <v>159</v>
      </c>
      <c r="E391" s="24"/>
      <c r="F391" s="158" t="s">
        <v>1882</v>
      </c>
      <c r="G391" s="24"/>
      <c r="H391" s="24"/>
      <c r="J391" s="24"/>
      <c r="K391" s="24"/>
      <c r="L391" s="43"/>
      <c r="M391" s="56"/>
      <c r="N391" s="24"/>
      <c r="O391" s="24"/>
      <c r="P391" s="24"/>
      <c r="Q391" s="24"/>
      <c r="R391" s="24"/>
      <c r="S391" s="24"/>
      <c r="T391" s="57"/>
      <c r="AT391" s="6" t="s">
        <v>159</v>
      </c>
      <c r="AU391" s="6" t="s">
        <v>80</v>
      </c>
    </row>
    <row r="392" spans="2:65" s="6" customFormat="1" ht="15.75" customHeight="1" x14ac:dyDescent="0.3">
      <c r="B392" s="23"/>
      <c r="C392" s="145" t="s">
        <v>171</v>
      </c>
      <c r="D392" s="145" t="s">
        <v>154</v>
      </c>
      <c r="E392" s="146" t="s">
        <v>1884</v>
      </c>
      <c r="F392" s="147" t="s">
        <v>1885</v>
      </c>
      <c r="G392" s="148" t="s">
        <v>157</v>
      </c>
      <c r="H392" s="149">
        <v>2</v>
      </c>
      <c r="I392" s="150"/>
      <c r="J392" s="151">
        <f>ROUND($I$392*$H$392,2)</f>
        <v>0</v>
      </c>
      <c r="K392" s="147"/>
      <c r="L392" s="43"/>
      <c r="M392" s="152"/>
      <c r="N392" s="153" t="s">
        <v>43</v>
      </c>
      <c r="O392" s="24"/>
      <c r="P392" s="154">
        <f>$O$392*$H$392</f>
        <v>0</v>
      </c>
      <c r="Q392" s="154">
        <v>0</v>
      </c>
      <c r="R392" s="154">
        <f>$Q$392*$H$392</f>
        <v>0</v>
      </c>
      <c r="S392" s="154">
        <v>0</v>
      </c>
      <c r="T392" s="155">
        <f>$S$392*$H$392</f>
        <v>0</v>
      </c>
      <c r="AR392" s="89" t="s">
        <v>158</v>
      </c>
      <c r="AT392" s="89" t="s">
        <v>154</v>
      </c>
      <c r="AU392" s="89" t="s">
        <v>80</v>
      </c>
      <c r="AY392" s="6" t="s">
        <v>149</v>
      </c>
      <c r="BE392" s="156">
        <f>IF($N$392="základní",$J$392,0)</f>
        <v>0</v>
      </c>
      <c r="BF392" s="156">
        <f>IF($N$392="snížená",$J$392,0)</f>
        <v>0</v>
      </c>
      <c r="BG392" s="156">
        <f>IF($N$392="zákl. přenesená",$J$392,0)</f>
        <v>0</v>
      </c>
      <c r="BH392" s="156">
        <f>IF($N$392="sníž. přenesená",$J$392,0)</f>
        <v>0</v>
      </c>
      <c r="BI392" s="156">
        <f>IF($N$392="nulová",$J$392,0)</f>
        <v>0</v>
      </c>
      <c r="BJ392" s="89" t="s">
        <v>21</v>
      </c>
      <c r="BK392" s="156">
        <f>ROUND($I$392*$H$392,2)</f>
        <v>0</v>
      </c>
      <c r="BL392" s="89" t="s">
        <v>158</v>
      </c>
      <c r="BM392" s="89" t="s">
        <v>1749</v>
      </c>
    </row>
    <row r="393" spans="2:65" s="6" customFormat="1" ht="16.5" customHeight="1" x14ac:dyDescent="0.3">
      <c r="B393" s="23"/>
      <c r="C393" s="24"/>
      <c r="D393" s="157" t="s">
        <v>159</v>
      </c>
      <c r="E393" s="24"/>
      <c r="F393" s="158" t="s">
        <v>1885</v>
      </c>
      <c r="G393" s="24"/>
      <c r="H393" s="24"/>
      <c r="J393" s="24"/>
      <c r="K393" s="24"/>
      <c r="L393" s="43"/>
      <c r="M393" s="56"/>
      <c r="N393" s="24"/>
      <c r="O393" s="24"/>
      <c r="P393" s="24"/>
      <c r="Q393" s="24"/>
      <c r="R393" s="24"/>
      <c r="S393" s="24"/>
      <c r="T393" s="57"/>
      <c r="AT393" s="6" t="s">
        <v>159</v>
      </c>
      <c r="AU393" s="6" t="s">
        <v>80</v>
      </c>
    </row>
    <row r="394" spans="2:65" s="132" customFormat="1" ht="30.75" customHeight="1" x14ac:dyDescent="0.3">
      <c r="B394" s="133"/>
      <c r="C394" s="134"/>
      <c r="D394" s="134" t="s">
        <v>71</v>
      </c>
      <c r="E394" s="143" t="s">
        <v>1478</v>
      </c>
      <c r="F394" s="143" t="s">
        <v>511</v>
      </c>
      <c r="G394" s="134"/>
      <c r="H394" s="134"/>
      <c r="J394" s="144">
        <f>$BK$394</f>
        <v>0</v>
      </c>
      <c r="K394" s="134"/>
      <c r="L394" s="137"/>
      <c r="M394" s="138"/>
      <c r="N394" s="134"/>
      <c r="O394" s="134"/>
      <c r="P394" s="139">
        <f>SUM($P$395:$P$404)</f>
        <v>0</v>
      </c>
      <c r="Q394" s="134"/>
      <c r="R394" s="139">
        <f>SUM($R$395:$R$404)</f>
        <v>0</v>
      </c>
      <c r="S394" s="134"/>
      <c r="T394" s="140">
        <f>SUM($T$395:$T$404)</f>
        <v>0</v>
      </c>
      <c r="AR394" s="141" t="s">
        <v>21</v>
      </c>
      <c r="AT394" s="141" t="s">
        <v>71</v>
      </c>
      <c r="AU394" s="141" t="s">
        <v>21</v>
      </c>
      <c r="AY394" s="141" t="s">
        <v>149</v>
      </c>
      <c r="BK394" s="142">
        <f>SUM($BK$395:$BK$404)</f>
        <v>0</v>
      </c>
    </row>
    <row r="395" spans="2:65" s="6" customFormat="1" ht="15.75" customHeight="1" x14ac:dyDescent="0.3">
      <c r="B395" s="23"/>
      <c r="C395" s="145" t="s">
        <v>21</v>
      </c>
      <c r="D395" s="145" t="s">
        <v>154</v>
      </c>
      <c r="E395" s="146" t="s">
        <v>1471</v>
      </c>
      <c r="F395" s="147" t="s">
        <v>1472</v>
      </c>
      <c r="G395" s="148" t="s">
        <v>559</v>
      </c>
      <c r="H395" s="149">
        <v>8.282</v>
      </c>
      <c r="I395" s="150"/>
      <c r="J395" s="151">
        <f>ROUND($I$395*$H$395,2)</f>
        <v>0</v>
      </c>
      <c r="K395" s="147"/>
      <c r="L395" s="43"/>
      <c r="M395" s="152"/>
      <c r="N395" s="153" t="s">
        <v>43</v>
      </c>
      <c r="O395" s="24"/>
      <c r="P395" s="154">
        <f>$O$395*$H$395</f>
        <v>0</v>
      </c>
      <c r="Q395" s="154">
        <v>0</v>
      </c>
      <c r="R395" s="154">
        <f>$Q$395*$H$395</f>
        <v>0</v>
      </c>
      <c r="S395" s="154">
        <v>0</v>
      </c>
      <c r="T395" s="155">
        <f>$S$395*$H$395</f>
        <v>0</v>
      </c>
      <c r="AR395" s="89" t="s">
        <v>158</v>
      </c>
      <c r="AT395" s="89" t="s">
        <v>154</v>
      </c>
      <c r="AU395" s="89" t="s">
        <v>80</v>
      </c>
      <c r="AY395" s="6" t="s">
        <v>149</v>
      </c>
      <c r="BE395" s="156">
        <f>IF($N$395="základní",$J$395,0)</f>
        <v>0</v>
      </c>
      <c r="BF395" s="156">
        <f>IF($N$395="snížená",$J$395,0)</f>
        <v>0</v>
      </c>
      <c r="BG395" s="156">
        <f>IF($N$395="zákl. přenesená",$J$395,0)</f>
        <v>0</v>
      </c>
      <c r="BH395" s="156">
        <f>IF($N$395="sníž. přenesená",$J$395,0)</f>
        <v>0</v>
      </c>
      <c r="BI395" s="156">
        <f>IF($N$395="nulová",$J$395,0)</f>
        <v>0</v>
      </c>
      <c r="BJ395" s="89" t="s">
        <v>21</v>
      </c>
      <c r="BK395" s="156">
        <f>ROUND($I$395*$H$395,2)</f>
        <v>0</v>
      </c>
      <c r="BL395" s="89" t="s">
        <v>158</v>
      </c>
      <c r="BM395" s="89" t="s">
        <v>1750</v>
      </c>
    </row>
    <row r="396" spans="2:65" s="6" customFormat="1" ht="16.5" customHeight="1" x14ac:dyDescent="0.3">
      <c r="B396" s="23"/>
      <c r="C396" s="24"/>
      <c r="D396" s="157" t="s">
        <v>159</v>
      </c>
      <c r="E396" s="24"/>
      <c r="F396" s="158" t="s">
        <v>1472</v>
      </c>
      <c r="G396" s="24"/>
      <c r="H396" s="24"/>
      <c r="J396" s="24"/>
      <c r="K396" s="24"/>
      <c r="L396" s="43"/>
      <c r="M396" s="56"/>
      <c r="N396" s="24"/>
      <c r="O396" s="24"/>
      <c r="P396" s="24"/>
      <c r="Q396" s="24"/>
      <c r="R396" s="24"/>
      <c r="S396" s="24"/>
      <c r="T396" s="57"/>
      <c r="AT396" s="6" t="s">
        <v>159</v>
      </c>
      <c r="AU396" s="6" t="s">
        <v>80</v>
      </c>
    </row>
    <row r="397" spans="2:65" s="6" customFormat="1" ht="15.75" customHeight="1" x14ac:dyDescent="0.3">
      <c r="B397" s="23"/>
      <c r="C397" s="145" t="s">
        <v>80</v>
      </c>
      <c r="D397" s="145" t="s">
        <v>154</v>
      </c>
      <c r="E397" s="146" t="s">
        <v>1474</v>
      </c>
      <c r="F397" s="147" t="s">
        <v>1475</v>
      </c>
      <c r="G397" s="148" t="s">
        <v>272</v>
      </c>
      <c r="H397" s="149">
        <v>41.5</v>
      </c>
      <c r="I397" s="150"/>
      <c r="J397" s="151">
        <f>ROUND($I$397*$H$397,2)</f>
        <v>0</v>
      </c>
      <c r="K397" s="147"/>
      <c r="L397" s="43"/>
      <c r="M397" s="152"/>
      <c r="N397" s="153" t="s">
        <v>43</v>
      </c>
      <c r="O397" s="24"/>
      <c r="P397" s="154">
        <f>$O$397*$H$397</f>
        <v>0</v>
      </c>
      <c r="Q397" s="154">
        <v>0</v>
      </c>
      <c r="R397" s="154">
        <f>$Q$397*$H$397</f>
        <v>0</v>
      </c>
      <c r="S397" s="154">
        <v>0</v>
      </c>
      <c r="T397" s="155">
        <f>$S$397*$H$397</f>
        <v>0</v>
      </c>
      <c r="AR397" s="89" t="s">
        <v>158</v>
      </c>
      <c r="AT397" s="89" t="s">
        <v>154</v>
      </c>
      <c r="AU397" s="89" t="s">
        <v>80</v>
      </c>
      <c r="AY397" s="6" t="s">
        <v>149</v>
      </c>
      <c r="BE397" s="156">
        <f>IF($N$397="základní",$J$397,0)</f>
        <v>0</v>
      </c>
      <c r="BF397" s="156">
        <f>IF($N$397="snížená",$J$397,0)</f>
        <v>0</v>
      </c>
      <c r="BG397" s="156">
        <f>IF($N$397="zákl. přenesená",$J$397,0)</f>
        <v>0</v>
      </c>
      <c r="BH397" s="156">
        <f>IF($N$397="sníž. přenesená",$J$397,0)</f>
        <v>0</v>
      </c>
      <c r="BI397" s="156">
        <f>IF($N$397="nulová",$J$397,0)</f>
        <v>0</v>
      </c>
      <c r="BJ397" s="89" t="s">
        <v>21</v>
      </c>
      <c r="BK397" s="156">
        <f>ROUND($I$397*$H$397,2)</f>
        <v>0</v>
      </c>
      <c r="BL397" s="89" t="s">
        <v>158</v>
      </c>
      <c r="BM397" s="89" t="s">
        <v>1751</v>
      </c>
    </row>
    <row r="398" spans="2:65" s="6" customFormat="1" ht="16.5" customHeight="1" x14ac:dyDescent="0.3">
      <c r="B398" s="23"/>
      <c r="C398" s="24"/>
      <c r="D398" s="157" t="s">
        <v>159</v>
      </c>
      <c r="E398" s="24"/>
      <c r="F398" s="158" t="s">
        <v>1475</v>
      </c>
      <c r="G398" s="24"/>
      <c r="H398" s="24"/>
      <c r="J398" s="24"/>
      <c r="K398" s="24"/>
      <c r="L398" s="43"/>
      <c r="M398" s="56"/>
      <c r="N398" s="24"/>
      <c r="O398" s="24"/>
      <c r="P398" s="24"/>
      <c r="Q398" s="24"/>
      <c r="R398" s="24"/>
      <c r="S398" s="24"/>
      <c r="T398" s="57"/>
      <c r="AT398" s="6" t="s">
        <v>159</v>
      </c>
      <c r="AU398" s="6" t="s">
        <v>80</v>
      </c>
    </row>
    <row r="399" spans="2:65" s="6" customFormat="1" ht="15.75" customHeight="1" x14ac:dyDescent="0.3">
      <c r="B399" s="23"/>
      <c r="C399" s="145" t="s">
        <v>162</v>
      </c>
      <c r="D399" s="145" t="s">
        <v>154</v>
      </c>
      <c r="E399" s="146" t="s">
        <v>1912</v>
      </c>
      <c r="F399" s="147" t="s">
        <v>1913</v>
      </c>
      <c r="G399" s="148" t="s">
        <v>272</v>
      </c>
      <c r="H399" s="149">
        <v>1</v>
      </c>
      <c r="I399" s="150"/>
      <c r="J399" s="151">
        <f>ROUND($I$399*$H$399,2)</f>
        <v>0</v>
      </c>
      <c r="K399" s="147"/>
      <c r="L399" s="43"/>
      <c r="M399" s="152"/>
      <c r="N399" s="153" t="s">
        <v>43</v>
      </c>
      <c r="O399" s="24"/>
      <c r="P399" s="154">
        <f>$O$399*$H$399</f>
        <v>0</v>
      </c>
      <c r="Q399" s="154">
        <v>0</v>
      </c>
      <c r="R399" s="154">
        <f>$Q$399*$H$399</f>
        <v>0</v>
      </c>
      <c r="S399" s="154">
        <v>0</v>
      </c>
      <c r="T399" s="155">
        <f>$S$399*$H$399</f>
        <v>0</v>
      </c>
      <c r="AR399" s="89" t="s">
        <v>158</v>
      </c>
      <c r="AT399" s="89" t="s">
        <v>154</v>
      </c>
      <c r="AU399" s="89" t="s">
        <v>80</v>
      </c>
      <c r="AY399" s="6" t="s">
        <v>149</v>
      </c>
      <c r="BE399" s="156">
        <f>IF($N$399="základní",$J$399,0)</f>
        <v>0</v>
      </c>
      <c r="BF399" s="156">
        <f>IF($N$399="snížená",$J$399,0)</f>
        <v>0</v>
      </c>
      <c r="BG399" s="156">
        <f>IF($N$399="zákl. přenesená",$J$399,0)</f>
        <v>0</v>
      </c>
      <c r="BH399" s="156">
        <f>IF($N$399="sníž. přenesená",$J$399,0)</f>
        <v>0</v>
      </c>
      <c r="BI399" s="156">
        <f>IF($N$399="nulová",$J$399,0)</f>
        <v>0</v>
      </c>
      <c r="BJ399" s="89" t="s">
        <v>21</v>
      </c>
      <c r="BK399" s="156">
        <f>ROUND($I$399*$H$399,2)</f>
        <v>0</v>
      </c>
      <c r="BL399" s="89" t="s">
        <v>158</v>
      </c>
      <c r="BM399" s="89" t="s">
        <v>1752</v>
      </c>
    </row>
    <row r="400" spans="2:65" s="6" customFormat="1" ht="16.5" customHeight="1" x14ac:dyDescent="0.3">
      <c r="B400" s="23"/>
      <c r="C400" s="24"/>
      <c r="D400" s="157" t="s">
        <v>159</v>
      </c>
      <c r="E400" s="24"/>
      <c r="F400" s="158" t="s">
        <v>1913</v>
      </c>
      <c r="G400" s="24"/>
      <c r="H400" s="24"/>
      <c r="J400" s="24"/>
      <c r="K400" s="24"/>
      <c r="L400" s="43"/>
      <c r="M400" s="56"/>
      <c r="N400" s="24"/>
      <c r="O400" s="24"/>
      <c r="P400" s="24"/>
      <c r="Q400" s="24"/>
      <c r="R400" s="24"/>
      <c r="S400" s="24"/>
      <c r="T400" s="57"/>
      <c r="AT400" s="6" t="s">
        <v>159</v>
      </c>
      <c r="AU400" s="6" t="s">
        <v>80</v>
      </c>
    </row>
    <row r="401" spans="2:65" s="6" customFormat="1" ht="15.75" customHeight="1" x14ac:dyDescent="0.3">
      <c r="B401" s="23"/>
      <c r="C401" s="145" t="s">
        <v>158</v>
      </c>
      <c r="D401" s="145" t="s">
        <v>154</v>
      </c>
      <c r="E401" s="146" t="s">
        <v>512</v>
      </c>
      <c r="F401" s="147" t="s">
        <v>513</v>
      </c>
      <c r="G401" s="148" t="s">
        <v>272</v>
      </c>
      <c r="H401" s="149">
        <v>84</v>
      </c>
      <c r="I401" s="150"/>
      <c r="J401" s="151">
        <f>ROUND($I$401*$H$401,2)</f>
        <v>0</v>
      </c>
      <c r="K401" s="147"/>
      <c r="L401" s="43"/>
      <c r="M401" s="152"/>
      <c r="N401" s="153" t="s">
        <v>43</v>
      </c>
      <c r="O401" s="24"/>
      <c r="P401" s="154">
        <f>$O$401*$H$401</f>
        <v>0</v>
      </c>
      <c r="Q401" s="154">
        <v>0</v>
      </c>
      <c r="R401" s="154">
        <f>$Q$401*$H$401</f>
        <v>0</v>
      </c>
      <c r="S401" s="154">
        <v>0</v>
      </c>
      <c r="T401" s="155">
        <f>$S$401*$H$401</f>
        <v>0</v>
      </c>
      <c r="AR401" s="89" t="s">
        <v>158</v>
      </c>
      <c r="AT401" s="89" t="s">
        <v>154</v>
      </c>
      <c r="AU401" s="89" t="s">
        <v>80</v>
      </c>
      <c r="AY401" s="6" t="s">
        <v>149</v>
      </c>
      <c r="BE401" s="156">
        <f>IF($N$401="základní",$J$401,0)</f>
        <v>0</v>
      </c>
      <c r="BF401" s="156">
        <f>IF($N$401="snížená",$J$401,0)</f>
        <v>0</v>
      </c>
      <c r="BG401" s="156">
        <f>IF($N$401="zákl. přenesená",$J$401,0)</f>
        <v>0</v>
      </c>
      <c r="BH401" s="156">
        <f>IF($N$401="sníž. přenesená",$J$401,0)</f>
        <v>0</v>
      </c>
      <c r="BI401" s="156">
        <f>IF($N$401="nulová",$J$401,0)</f>
        <v>0</v>
      </c>
      <c r="BJ401" s="89" t="s">
        <v>21</v>
      </c>
      <c r="BK401" s="156">
        <f>ROUND($I$401*$H$401,2)</f>
        <v>0</v>
      </c>
      <c r="BL401" s="89" t="s">
        <v>158</v>
      </c>
      <c r="BM401" s="89" t="s">
        <v>1753</v>
      </c>
    </row>
    <row r="402" spans="2:65" s="6" customFormat="1" ht="16.5" customHeight="1" x14ac:dyDescent="0.3">
      <c r="B402" s="23"/>
      <c r="C402" s="24"/>
      <c r="D402" s="157" t="s">
        <v>159</v>
      </c>
      <c r="E402" s="24"/>
      <c r="F402" s="158" t="s">
        <v>513</v>
      </c>
      <c r="G402" s="24"/>
      <c r="H402" s="24"/>
      <c r="J402" s="24"/>
      <c r="K402" s="24"/>
      <c r="L402" s="43"/>
      <c r="M402" s="56"/>
      <c r="N402" s="24"/>
      <c r="O402" s="24"/>
      <c r="P402" s="24"/>
      <c r="Q402" s="24"/>
      <c r="R402" s="24"/>
      <c r="S402" s="24"/>
      <c r="T402" s="57"/>
      <c r="AT402" s="6" t="s">
        <v>159</v>
      </c>
      <c r="AU402" s="6" t="s">
        <v>80</v>
      </c>
    </row>
    <row r="403" spans="2:65" s="6" customFormat="1" ht="15.75" customHeight="1" x14ac:dyDescent="0.3">
      <c r="B403" s="23"/>
      <c r="C403" s="145" t="s">
        <v>168</v>
      </c>
      <c r="D403" s="145" t="s">
        <v>154</v>
      </c>
      <c r="E403" s="146" t="s">
        <v>514</v>
      </c>
      <c r="F403" s="147" t="s">
        <v>515</v>
      </c>
      <c r="G403" s="148" t="s">
        <v>272</v>
      </c>
      <c r="H403" s="149">
        <v>22</v>
      </c>
      <c r="I403" s="150"/>
      <c r="J403" s="151">
        <f>ROUND($I$403*$H$403,2)</f>
        <v>0</v>
      </c>
      <c r="K403" s="147"/>
      <c r="L403" s="43"/>
      <c r="M403" s="152"/>
      <c r="N403" s="153" t="s">
        <v>43</v>
      </c>
      <c r="O403" s="24"/>
      <c r="P403" s="154">
        <f>$O$403*$H$403</f>
        <v>0</v>
      </c>
      <c r="Q403" s="154">
        <v>0</v>
      </c>
      <c r="R403" s="154">
        <f>$Q$403*$H$403</f>
        <v>0</v>
      </c>
      <c r="S403" s="154">
        <v>0</v>
      </c>
      <c r="T403" s="155">
        <f>$S$403*$H$403</f>
        <v>0</v>
      </c>
      <c r="AR403" s="89" t="s">
        <v>158</v>
      </c>
      <c r="AT403" s="89" t="s">
        <v>154</v>
      </c>
      <c r="AU403" s="89" t="s">
        <v>80</v>
      </c>
      <c r="AY403" s="6" t="s">
        <v>149</v>
      </c>
      <c r="BE403" s="156">
        <f>IF($N$403="základní",$J$403,0)</f>
        <v>0</v>
      </c>
      <c r="BF403" s="156">
        <f>IF($N$403="snížená",$J$403,0)</f>
        <v>0</v>
      </c>
      <c r="BG403" s="156">
        <f>IF($N$403="zákl. přenesená",$J$403,0)</f>
        <v>0</v>
      </c>
      <c r="BH403" s="156">
        <f>IF($N$403="sníž. přenesená",$J$403,0)</f>
        <v>0</v>
      </c>
      <c r="BI403" s="156">
        <f>IF($N$403="nulová",$J$403,0)</f>
        <v>0</v>
      </c>
      <c r="BJ403" s="89" t="s">
        <v>21</v>
      </c>
      <c r="BK403" s="156">
        <f>ROUND($I$403*$H$403,2)</f>
        <v>0</v>
      </c>
      <c r="BL403" s="89" t="s">
        <v>158</v>
      </c>
      <c r="BM403" s="89" t="s">
        <v>1754</v>
      </c>
    </row>
    <row r="404" spans="2:65" s="6" customFormat="1" ht="16.5" customHeight="1" x14ac:dyDescent="0.3">
      <c r="B404" s="23"/>
      <c r="C404" s="24"/>
      <c r="D404" s="157" t="s">
        <v>159</v>
      </c>
      <c r="E404" s="24"/>
      <c r="F404" s="158" t="s">
        <v>515</v>
      </c>
      <c r="G404" s="24"/>
      <c r="H404" s="24"/>
      <c r="J404" s="24"/>
      <c r="K404" s="24"/>
      <c r="L404" s="43"/>
      <c r="M404" s="56"/>
      <c r="N404" s="24"/>
      <c r="O404" s="24"/>
      <c r="P404" s="24"/>
      <c r="Q404" s="24"/>
      <c r="R404" s="24"/>
      <c r="S404" s="24"/>
      <c r="T404" s="57"/>
      <c r="AT404" s="6" t="s">
        <v>159</v>
      </c>
      <c r="AU404" s="6" t="s">
        <v>80</v>
      </c>
    </row>
    <row r="405" spans="2:65" s="132" customFormat="1" ht="30.75" customHeight="1" x14ac:dyDescent="0.3">
      <c r="B405" s="133"/>
      <c r="C405" s="134"/>
      <c r="D405" s="134" t="s">
        <v>71</v>
      </c>
      <c r="E405" s="143" t="s">
        <v>1488</v>
      </c>
      <c r="F405" s="143" t="s">
        <v>516</v>
      </c>
      <c r="G405" s="134"/>
      <c r="H405" s="134"/>
      <c r="J405" s="144">
        <f>$BK$405</f>
        <v>0</v>
      </c>
      <c r="K405" s="134"/>
      <c r="L405" s="137"/>
      <c r="M405" s="138"/>
      <c r="N405" s="134"/>
      <c r="O405" s="134"/>
      <c r="P405" s="139">
        <f>SUM($P$406:$P$411)</f>
        <v>0</v>
      </c>
      <c r="Q405" s="134"/>
      <c r="R405" s="139">
        <f>SUM($R$406:$R$411)</f>
        <v>0</v>
      </c>
      <c r="S405" s="134"/>
      <c r="T405" s="140">
        <f>SUM($T$406:$T$411)</f>
        <v>0</v>
      </c>
      <c r="AR405" s="141" t="s">
        <v>21</v>
      </c>
      <c r="AT405" s="141" t="s">
        <v>71</v>
      </c>
      <c r="AU405" s="141" t="s">
        <v>21</v>
      </c>
      <c r="AY405" s="141" t="s">
        <v>149</v>
      </c>
      <c r="BK405" s="142">
        <f>SUM($BK$406:$BK$411)</f>
        <v>0</v>
      </c>
    </row>
    <row r="406" spans="2:65" s="6" customFormat="1" ht="15.75" customHeight="1" x14ac:dyDescent="0.3">
      <c r="B406" s="23"/>
      <c r="C406" s="145" t="s">
        <v>21</v>
      </c>
      <c r="D406" s="145" t="s">
        <v>154</v>
      </c>
      <c r="E406" s="146" t="s">
        <v>1479</v>
      </c>
      <c r="F406" s="147" t="s">
        <v>1480</v>
      </c>
      <c r="G406" s="148" t="s">
        <v>410</v>
      </c>
      <c r="H406" s="149">
        <v>1</v>
      </c>
      <c r="I406" s="150"/>
      <c r="J406" s="151">
        <f>ROUND($I$406*$H$406,2)</f>
        <v>0</v>
      </c>
      <c r="K406" s="147"/>
      <c r="L406" s="43"/>
      <c r="M406" s="152"/>
      <c r="N406" s="153" t="s">
        <v>43</v>
      </c>
      <c r="O406" s="24"/>
      <c r="P406" s="154">
        <f>$O$406*$H$406</f>
        <v>0</v>
      </c>
      <c r="Q406" s="154">
        <v>0</v>
      </c>
      <c r="R406" s="154">
        <f>$Q$406*$H$406</f>
        <v>0</v>
      </c>
      <c r="S406" s="154">
        <v>0</v>
      </c>
      <c r="T406" s="155">
        <f>$S$406*$H$406</f>
        <v>0</v>
      </c>
      <c r="AR406" s="89" t="s">
        <v>158</v>
      </c>
      <c r="AT406" s="89" t="s">
        <v>154</v>
      </c>
      <c r="AU406" s="89" t="s">
        <v>80</v>
      </c>
      <c r="AY406" s="6" t="s">
        <v>149</v>
      </c>
      <c r="BE406" s="156">
        <f>IF($N$406="základní",$J$406,0)</f>
        <v>0</v>
      </c>
      <c r="BF406" s="156">
        <f>IF($N$406="snížená",$J$406,0)</f>
        <v>0</v>
      </c>
      <c r="BG406" s="156">
        <f>IF($N$406="zákl. přenesená",$J$406,0)</f>
        <v>0</v>
      </c>
      <c r="BH406" s="156">
        <f>IF($N$406="sníž. přenesená",$J$406,0)</f>
        <v>0</v>
      </c>
      <c r="BI406" s="156">
        <f>IF($N$406="nulová",$J$406,0)</f>
        <v>0</v>
      </c>
      <c r="BJ406" s="89" t="s">
        <v>21</v>
      </c>
      <c r="BK406" s="156">
        <f>ROUND($I$406*$H$406,2)</f>
        <v>0</v>
      </c>
      <c r="BL406" s="89" t="s">
        <v>158</v>
      </c>
      <c r="BM406" s="89" t="s">
        <v>1757</v>
      </c>
    </row>
    <row r="407" spans="2:65" s="6" customFormat="1" ht="16.5" customHeight="1" x14ac:dyDescent="0.3">
      <c r="B407" s="23"/>
      <c r="C407" s="24"/>
      <c r="D407" s="157" t="s">
        <v>159</v>
      </c>
      <c r="E407" s="24"/>
      <c r="F407" s="158" t="s">
        <v>1480</v>
      </c>
      <c r="G407" s="24"/>
      <c r="H407" s="24"/>
      <c r="J407" s="24"/>
      <c r="K407" s="24"/>
      <c r="L407" s="43"/>
      <c r="M407" s="56"/>
      <c r="N407" s="24"/>
      <c r="O407" s="24"/>
      <c r="P407" s="24"/>
      <c r="Q407" s="24"/>
      <c r="R407" s="24"/>
      <c r="S407" s="24"/>
      <c r="T407" s="57"/>
      <c r="AT407" s="6" t="s">
        <v>159</v>
      </c>
      <c r="AU407" s="6" t="s">
        <v>80</v>
      </c>
    </row>
    <row r="408" spans="2:65" s="6" customFormat="1" ht="15.75" customHeight="1" x14ac:dyDescent="0.3">
      <c r="B408" s="23"/>
      <c r="C408" s="145" t="s">
        <v>80</v>
      </c>
      <c r="D408" s="145" t="s">
        <v>154</v>
      </c>
      <c r="E408" s="146" t="s">
        <v>1482</v>
      </c>
      <c r="F408" s="147" t="s">
        <v>1483</v>
      </c>
      <c r="G408" s="148" t="s">
        <v>410</v>
      </c>
      <c r="H408" s="149">
        <v>1</v>
      </c>
      <c r="I408" s="150"/>
      <c r="J408" s="151">
        <f>ROUND($I$408*$H$408,2)</f>
        <v>0</v>
      </c>
      <c r="K408" s="147"/>
      <c r="L408" s="43"/>
      <c r="M408" s="152"/>
      <c r="N408" s="153" t="s">
        <v>43</v>
      </c>
      <c r="O408" s="24"/>
      <c r="P408" s="154">
        <f>$O$408*$H$408</f>
        <v>0</v>
      </c>
      <c r="Q408" s="154">
        <v>0</v>
      </c>
      <c r="R408" s="154">
        <f>$Q$408*$H$408</f>
        <v>0</v>
      </c>
      <c r="S408" s="154">
        <v>0</v>
      </c>
      <c r="T408" s="155">
        <f>$S$408*$H$408</f>
        <v>0</v>
      </c>
      <c r="AR408" s="89" t="s">
        <v>158</v>
      </c>
      <c r="AT408" s="89" t="s">
        <v>154</v>
      </c>
      <c r="AU408" s="89" t="s">
        <v>80</v>
      </c>
      <c r="AY408" s="6" t="s">
        <v>149</v>
      </c>
      <c r="BE408" s="156">
        <f>IF($N$408="základní",$J$408,0)</f>
        <v>0</v>
      </c>
      <c r="BF408" s="156">
        <f>IF($N$408="snížená",$J$408,0)</f>
        <v>0</v>
      </c>
      <c r="BG408" s="156">
        <f>IF($N$408="zákl. přenesená",$J$408,0)</f>
        <v>0</v>
      </c>
      <c r="BH408" s="156">
        <f>IF($N$408="sníž. přenesená",$J$408,0)</f>
        <v>0</v>
      </c>
      <c r="BI408" s="156">
        <f>IF($N$408="nulová",$J$408,0)</f>
        <v>0</v>
      </c>
      <c r="BJ408" s="89" t="s">
        <v>21</v>
      </c>
      <c r="BK408" s="156">
        <f>ROUND($I$408*$H$408,2)</f>
        <v>0</v>
      </c>
      <c r="BL408" s="89" t="s">
        <v>158</v>
      </c>
      <c r="BM408" s="89" t="s">
        <v>1760</v>
      </c>
    </row>
    <row r="409" spans="2:65" s="6" customFormat="1" ht="16.5" customHeight="1" x14ac:dyDescent="0.3">
      <c r="B409" s="23"/>
      <c r="C409" s="24"/>
      <c r="D409" s="157" t="s">
        <v>159</v>
      </c>
      <c r="E409" s="24"/>
      <c r="F409" s="158" t="s">
        <v>1483</v>
      </c>
      <c r="G409" s="24"/>
      <c r="H409" s="24"/>
      <c r="J409" s="24"/>
      <c r="K409" s="24"/>
      <c r="L409" s="43"/>
      <c r="M409" s="56"/>
      <c r="N409" s="24"/>
      <c r="O409" s="24"/>
      <c r="P409" s="24"/>
      <c r="Q409" s="24"/>
      <c r="R409" s="24"/>
      <c r="S409" s="24"/>
      <c r="T409" s="57"/>
      <c r="AT409" s="6" t="s">
        <v>159</v>
      </c>
      <c r="AU409" s="6" t="s">
        <v>80</v>
      </c>
    </row>
    <row r="410" spans="2:65" s="6" customFormat="1" ht="15.75" customHeight="1" x14ac:dyDescent="0.3">
      <c r="B410" s="23"/>
      <c r="C410" s="145" t="s">
        <v>162</v>
      </c>
      <c r="D410" s="145" t="s">
        <v>154</v>
      </c>
      <c r="E410" s="146" t="s">
        <v>1485</v>
      </c>
      <c r="F410" s="147" t="s">
        <v>1486</v>
      </c>
      <c r="G410" s="148" t="s">
        <v>410</v>
      </c>
      <c r="H410" s="149">
        <v>1</v>
      </c>
      <c r="I410" s="150"/>
      <c r="J410" s="151">
        <f>ROUND($I$410*$H$410,2)</f>
        <v>0</v>
      </c>
      <c r="K410" s="147"/>
      <c r="L410" s="43"/>
      <c r="M410" s="152"/>
      <c r="N410" s="153" t="s">
        <v>43</v>
      </c>
      <c r="O410" s="24"/>
      <c r="P410" s="154">
        <f>$O$410*$H$410</f>
        <v>0</v>
      </c>
      <c r="Q410" s="154">
        <v>0</v>
      </c>
      <c r="R410" s="154">
        <f>$Q$410*$H$410</f>
        <v>0</v>
      </c>
      <c r="S410" s="154">
        <v>0</v>
      </c>
      <c r="T410" s="155">
        <f>$S$410*$H$410</f>
        <v>0</v>
      </c>
      <c r="AR410" s="89" t="s">
        <v>158</v>
      </c>
      <c r="AT410" s="89" t="s">
        <v>154</v>
      </c>
      <c r="AU410" s="89" t="s">
        <v>80</v>
      </c>
      <c r="AY410" s="6" t="s">
        <v>149</v>
      </c>
      <c r="BE410" s="156">
        <f>IF($N$410="základní",$J$410,0)</f>
        <v>0</v>
      </c>
      <c r="BF410" s="156">
        <f>IF($N$410="snížená",$J$410,0)</f>
        <v>0</v>
      </c>
      <c r="BG410" s="156">
        <f>IF($N$410="zákl. přenesená",$J$410,0)</f>
        <v>0</v>
      </c>
      <c r="BH410" s="156">
        <f>IF($N$410="sníž. přenesená",$J$410,0)</f>
        <v>0</v>
      </c>
      <c r="BI410" s="156">
        <f>IF($N$410="nulová",$J$410,0)</f>
        <v>0</v>
      </c>
      <c r="BJ410" s="89" t="s">
        <v>21</v>
      </c>
      <c r="BK410" s="156">
        <f>ROUND($I$410*$H$410,2)</f>
        <v>0</v>
      </c>
      <c r="BL410" s="89" t="s">
        <v>158</v>
      </c>
      <c r="BM410" s="89" t="s">
        <v>1762</v>
      </c>
    </row>
    <row r="411" spans="2:65" s="6" customFormat="1" ht="16.5" customHeight="1" x14ac:dyDescent="0.3">
      <c r="B411" s="23"/>
      <c r="C411" s="24"/>
      <c r="D411" s="157" t="s">
        <v>159</v>
      </c>
      <c r="E411" s="24"/>
      <c r="F411" s="158" t="s">
        <v>1486</v>
      </c>
      <c r="G411" s="24"/>
      <c r="H411" s="24"/>
      <c r="J411" s="24"/>
      <c r="K411" s="24"/>
      <c r="L411" s="43"/>
      <c r="M411" s="56"/>
      <c r="N411" s="24"/>
      <c r="O411" s="24"/>
      <c r="P411" s="24"/>
      <c r="Q411" s="24"/>
      <c r="R411" s="24"/>
      <c r="S411" s="24"/>
      <c r="T411" s="57"/>
      <c r="AT411" s="6" t="s">
        <v>159</v>
      </c>
      <c r="AU411" s="6" t="s">
        <v>80</v>
      </c>
    </row>
    <row r="412" spans="2:65" s="132" customFormat="1" ht="30.75" customHeight="1" x14ac:dyDescent="0.3">
      <c r="B412" s="133"/>
      <c r="C412" s="134"/>
      <c r="D412" s="134" t="s">
        <v>71</v>
      </c>
      <c r="E412" s="143" t="s">
        <v>1490</v>
      </c>
      <c r="F412" s="143" t="s">
        <v>519</v>
      </c>
      <c r="G412" s="134"/>
      <c r="H412" s="134"/>
      <c r="J412" s="144">
        <f>$BK$412</f>
        <v>0</v>
      </c>
      <c r="K412" s="134"/>
      <c r="L412" s="137"/>
      <c r="M412" s="138"/>
      <c r="N412" s="134"/>
      <c r="O412" s="134"/>
      <c r="P412" s="139">
        <f>SUM($P$413:$P$414)</f>
        <v>0</v>
      </c>
      <c r="Q412" s="134"/>
      <c r="R412" s="139">
        <f>SUM($R$413:$R$414)</f>
        <v>0</v>
      </c>
      <c r="S412" s="134"/>
      <c r="T412" s="140">
        <f>SUM($T$413:$T$414)</f>
        <v>0</v>
      </c>
      <c r="AR412" s="141" t="s">
        <v>21</v>
      </c>
      <c r="AT412" s="141" t="s">
        <v>71</v>
      </c>
      <c r="AU412" s="141" t="s">
        <v>21</v>
      </c>
      <c r="AY412" s="141" t="s">
        <v>149</v>
      </c>
      <c r="BK412" s="142">
        <f>SUM($BK$413:$BK$414)</f>
        <v>0</v>
      </c>
    </row>
    <row r="413" spans="2:65" s="6" customFormat="1" ht="15.75" customHeight="1" x14ac:dyDescent="0.3">
      <c r="B413" s="23"/>
      <c r="C413" s="145" t="s">
        <v>21</v>
      </c>
      <c r="D413" s="145" t="s">
        <v>154</v>
      </c>
      <c r="E413" s="146" t="s">
        <v>520</v>
      </c>
      <c r="F413" s="147" t="s">
        <v>521</v>
      </c>
      <c r="G413" s="148" t="s">
        <v>522</v>
      </c>
      <c r="H413" s="149">
        <v>8</v>
      </c>
      <c r="I413" s="150"/>
      <c r="J413" s="151">
        <f>ROUND($I$413*$H$413,2)</f>
        <v>0</v>
      </c>
      <c r="K413" s="147"/>
      <c r="L413" s="43"/>
      <c r="M413" s="152"/>
      <c r="N413" s="153" t="s">
        <v>43</v>
      </c>
      <c r="O413" s="24"/>
      <c r="P413" s="154">
        <f>$O$413*$H$413</f>
        <v>0</v>
      </c>
      <c r="Q413" s="154">
        <v>0</v>
      </c>
      <c r="R413" s="154">
        <f>$Q$413*$H$413</f>
        <v>0</v>
      </c>
      <c r="S413" s="154">
        <v>0</v>
      </c>
      <c r="T413" s="155">
        <f>$S$413*$H$413</f>
        <v>0</v>
      </c>
      <c r="AR413" s="89" t="s">
        <v>158</v>
      </c>
      <c r="AT413" s="89" t="s">
        <v>154</v>
      </c>
      <c r="AU413" s="89" t="s">
        <v>80</v>
      </c>
      <c r="AY413" s="6" t="s">
        <v>149</v>
      </c>
      <c r="BE413" s="156">
        <f>IF($N$413="základní",$J$413,0)</f>
        <v>0</v>
      </c>
      <c r="BF413" s="156">
        <f>IF($N$413="snížená",$J$413,0)</f>
        <v>0</v>
      </c>
      <c r="BG413" s="156">
        <f>IF($N$413="zákl. přenesená",$J$413,0)</f>
        <v>0</v>
      </c>
      <c r="BH413" s="156">
        <f>IF($N$413="sníž. přenesená",$J$413,0)</f>
        <v>0</v>
      </c>
      <c r="BI413" s="156">
        <f>IF($N$413="nulová",$J$413,0)</f>
        <v>0</v>
      </c>
      <c r="BJ413" s="89" t="s">
        <v>21</v>
      </c>
      <c r="BK413" s="156">
        <f>ROUND($I$413*$H$413,2)</f>
        <v>0</v>
      </c>
      <c r="BL413" s="89" t="s">
        <v>158</v>
      </c>
      <c r="BM413" s="89" t="s">
        <v>1763</v>
      </c>
    </row>
    <row r="414" spans="2:65" s="6" customFormat="1" ht="16.5" customHeight="1" x14ac:dyDescent="0.3">
      <c r="B414" s="23"/>
      <c r="C414" s="24"/>
      <c r="D414" s="157" t="s">
        <v>159</v>
      </c>
      <c r="E414" s="24"/>
      <c r="F414" s="158" t="s">
        <v>521</v>
      </c>
      <c r="G414" s="24"/>
      <c r="H414" s="24"/>
      <c r="J414" s="24"/>
      <c r="K414" s="24"/>
      <c r="L414" s="43"/>
      <c r="M414" s="56"/>
      <c r="N414" s="24"/>
      <c r="O414" s="24"/>
      <c r="P414" s="24"/>
      <c r="Q414" s="24"/>
      <c r="R414" s="24"/>
      <c r="S414" s="24"/>
      <c r="T414" s="57"/>
      <c r="AT414" s="6" t="s">
        <v>159</v>
      </c>
      <c r="AU414" s="6" t="s">
        <v>80</v>
      </c>
    </row>
    <row r="415" spans="2:65" s="132" customFormat="1" ht="30.75" customHeight="1" x14ac:dyDescent="0.3">
      <c r="B415" s="133"/>
      <c r="C415" s="134"/>
      <c r="D415" s="134" t="s">
        <v>71</v>
      </c>
      <c r="E415" s="143" t="s">
        <v>1515</v>
      </c>
      <c r="F415" s="143" t="s">
        <v>416</v>
      </c>
      <c r="G415" s="134"/>
      <c r="H415" s="134"/>
      <c r="J415" s="144">
        <f>$BK$415</f>
        <v>0</v>
      </c>
      <c r="K415" s="134"/>
      <c r="L415" s="137"/>
      <c r="M415" s="138"/>
      <c r="N415" s="134"/>
      <c r="O415" s="134"/>
      <c r="P415" s="139">
        <f>SUM($P$416:$P$435)</f>
        <v>0</v>
      </c>
      <c r="Q415" s="134"/>
      <c r="R415" s="139">
        <f>SUM($R$416:$R$435)</f>
        <v>0</v>
      </c>
      <c r="S415" s="134"/>
      <c r="T415" s="140">
        <f>SUM($T$416:$T$435)</f>
        <v>0</v>
      </c>
      <c r="AR415" s="141" t="s">
        <v>21</v>
      </c>
      <c r="AT415" s="141" t="s">
        <v>71</v>
      </c>
      <c r="AU415" s="141" t="s">
        <v>21</v>
      </c>
      <c r="AY415" s="141" t="s">
        <v>149</v>
      </c>
      <c r="BK415" s="142">
        <f>SUM($BK$416:$BK$435)</f>
        <v>0</v>
      </c>
    </row>
    <row r="416" spans="2:65" s="6" customFormat="1" ht="15.75" customHeight="1" x14ac:dyDescent="0.3">
      <c r="B416" s="23"/>
      <c r="C416" s="145" t="s">
        <v>21</v>
      </c>
      <c r="D416" s="145" t="s">
        <v>154</v>
      </c>
      <c r="E416" s="146" t="s">
        <v>1491</v>
      </c>
      <c r="F416" s="147" t="s">
        <v>1492</v>
      </c>
      <c r="G416" s="148" t="s">
        <v>157</v>
      </c>
      <c r="H416" s="149">
        <v>1</v>
      </c>
      <c r="I416" s="150"/>
      <c r="J416" s="151">
        <f>ROUND($I$416*$H$416,2)</f>
        <v>0</v>
      </c>
      <c r="K416" s="147"/>
      <c r="L416" s="43"/>
      <c r="M416" s="152"/>
      <c r="N416" s="153" t="s">
        <v>43</v>
      </c>
      <c r="O416" s="24"/>
      <c r="P416" s="154">
        <f>$O$416*$H$416</f>
        <v>0</v>
      </c>
      <c r="Q416" s="154">
        <v>0</v>
      </c>
      <c r="R416" s="154">
        <f>$Q$416*$H$416</f>
        <v>0</v>
      </c>
      <c r="S416" s="154">
        <v>0</v>
      </c>
      <c r="T416" s="155">
        <f>$S$416*$H$416</f>
        <v>0</v>
      </c>
      <c r="AR416" s="89" t="s">
        <v>158</v>
      </c>
      <c r="AT416" s="89" t="s">
        <v>154</v>
      </c>
      <c r="AU416" s="89" t="s">
        <v>80</v>
      </c>
      <c r="AY416" s="6" t="s">
        <v>149</v>
      </c>
      <c r="BE416" s="156">
        <f>IF($N$416="základní",$J$416,0)</f>
        <v>0</v>
      </c>
      <c r="BF416" s="156">
        <f>IF($N$416="snížená",$J$416,0)</f>
        <v>0</v>
      </c>
      <c r="BG416" s="156">
        <f>IF($N$416="zákl. přenesená",$J$416,0)</f>
        <v>0</v>
      </c>
      <c r="BH416" s="156">
        <f>IF($N$416="sníž. přenesená",$J$416,0)</f>
        <v>0</v>
      </c>
      <c r="BI416" s="156">
        <f>IF($N$416="nulová",$J$416,0)</f>
        <v>0</v>
      </c>
      <c r="BJ416" s="89" t="s">
        <v>21</v>
      </c>
      <c r="BK416" s="156">
        <f>ROUND($I$416*$H$416,2)</f>
        <v>0</v>
      </c>
      <c r="BL416" s="89" t="s">
        <v>158</v>
      </c>
      <c r="BM416" s="89" t="s">
        <v>1764</v>
      </c>
    </row>
    <row r="417" spans="2:65" s="6" customFormat="1" ht="16.5" customHeight="1" x14ac:dyDescent="0.3">
      <c r="B417" s="23"/>
      <c r="C417" s="24"/>
      <c r="D417" s="157" t="s">
        <v>159</v>
      </c>
      <c r="E417" s="24"/>
      <c r="F417" s="158" t="s">
        <v>1492</v>
      </c>
      <c r="G417" s="24"/>
      <c r="H417" s="24"/>
      <c r="J417" s="24"/>
      <c r="K417" s="24"/>
      <c r="L417" s="43"/>
      <c r="M417" s="56"/>
      <c r="N417" s="24"/>
      <c r="O417" s="24"/>
      <c r="P417" s="24"/>
      <c r="Q417" s="24"/>
      <c r="R417" s="24"/>
      <c r="S417" s="24"/>
      <c r="T417" s="57"/>
      <c r="AT417" s="6" t="s">
        <v>159</v>
      </c>
      <c r="AU417" s="6" t="s">
        <v>80</v>
      </c>
    </row>
    <row r="418" spans="2:65" s="6" customFormat="1" ht="15.75" customHeight="1" x14ac:dyDescent="0.3">
      <c r="B418" s="23"/>
      <c r="C418" s="145" t="s">
        <v>80</v>
      </c>
      <c r="D418" s="145" t="s">
        <v>154</v>
      </c>
      <c r="E418" s="146" t="s">
        <v>1494</v>
      </c>
      <c r="F418" s="147" t="s">
        <v>1495</v>
      </c>
      <c r="G418" s="148" t="s">
        <v>157</v>
      </c>
      <c r="H418" s="149">
        <v>1</v>
      </c>
      <c r="I418" s="150"/>
      <c r="J418" s="151">
        <f>ROUND($I$418*$H$418,2)</f>
        <v>0</v>
      </c>
      <c r="K418" s="147"/>
      <c r="L418" s="43"/>
      <c r="M418" s="152"/>
      <c r="N418" s="153" t="s">
        <v>43</v>
      </c>
      <c r="O418" s="24"/>
      <c r="P418" s="154">
        <f>$O$418*$H$418</f>
        <v>0</v>
      </c>
      <c r="Q418" s="154">
        <v>0</v>
      </c>
      <c r="R418" s="154">
        <f>$Q$418*$H$418</f>
        <v>0</v>
      </c>
      <c r="S418" s="154">
        <v>0</v>
      </c>
      <c r="T418" s="155">
        <f>$S$418*$H$418</f>
        <v>0</v>
      </c>
      <c r="AR418" s="89" t="s">
        <v>158</v>
      </c>
      <c r="AT418" s="89" t="s">
        <v>154</v>
      </c>
      <c r="AU418" s="89" t="s">
        <v>80</v>
      </c>
      <c r="AY418" s="6" t="s">
        <v>149</v>
      </c>
      <c r="BE418" s="156">
        <f>IF($N$418="základní",$J$418,0)</f>
        <v>0</v>
      </c>
      <c r="BF418" s="156">
        <f>IF($N$418="snížená",$J$418,0)</f>
        <v>0</v>
      </c>
      <c r="BG418" s="156">
        <f>IF($N$418="zákl. přenesená",$J$418,0)</f>
        <v>0</v>
      </c>
      <c r="BH418" s="156">
        <f>IF($N$418="sníž. přenesená",$J$418,0)</f>
        <v>0</v>
      </c>
      <c r="BI418" s="156">
        <f>IF($N$418="nulová",$J$418,0)</f>
        <v>0</v>
      </c>
      <c r="BJ418" s="89" t="s">
        <v>21</v>
      </c>
      <c r="BK418" s="156">
        <f>ROUND($I$418*$H$418,2)</f>
        <v>0</v>
      </c>
      <c r="BL418" s="89" t="s">
        <v>158</v>
      </c>
      <c r="BM418" s="89" t="s">
        <v>1767</v>
      </c>
    </row>
    <row r="419" spans="2:65" s="6" customFormat="1" ht="16.5" customHeight="1" x14ac:dyDescent="0.3">
      <c r="B419" s="23"/>
      <c r="C419" s="24"/>
      <c r="D419" s="157" t="s">
        <v>159</v>
      </c>
      <c r="E419" s="24"/>
      <c r="F419" s="158" t="s">
        <v>1495</v>
      </c>
      <c r="G419" s="24"/>
      <c r="H419" s="24"/>
      <c r="J419" s="24"/>
      <c r="K419" s="24"/>
      <c r="L419" s="43"/>
      <c r="M419" s="56"/>
      <c r="N419" s="24"/>
      <c r="O419" s="24"/>
      <c r="P419" s="24"/>
      <c r="Q419" s="24"/>
      <c r="R419" s="24"/>
      <c r="S419" s="24"/>
      <c r="T419" s="57"/>
      <c r="AT419" s="6" t="s">
        <v>159</v>
      </c>
      <c r="AU419" s="6" t="s">
        <v>80</v>
      </c>
    </row>
    <row r="420" spans="2:65" s="6" customFormat="1" ht="15.75" customHeight="1" x14ac:dyDescent="0.3">
      <c r="B420" s="23"/>
      <c r="C420" s="145" t="s">
        <v>162</v>
      </c>
      <c r="D420" s="145" t="s">
        <v>154</v>
      </c>
      <c r="E420" s="146" t="s">
        <v>1497</v>
      </c>
      <c r="F420" s="147" t="s">
        <v>1498</v>
      </c>
      <c r="G420" s="148" t="s">
        <v>157</v>
      </c>
      <c r="H420" s="149">
        <v>1</v>
      </c>
      <c r="I420" s="150"/>
      <c r="J420" s="151">
        <f>ROUND($I$420*$H$420,2)</f>
        <v>0</v>
      </c>
      <c r="K420" s="147"/>
      <c r="L420" s="43"/>
      <c r="M420" s="152"/>
      <c r="N420" s="153" t="s">
        <v>43</v>
      </c>
      <c r="O420" s="24"/>
      <c r="P420" s="154">
        <f>$O$420*$H$420</f>
        <v>0</v>
      </c>
      <c r="Q420" s="154">
        <v>0</v>
      </c>
      <c r="R420" s="154">
        <f>$Q$420*$H$420</f>
        <v>0</v>
      </c>
      <c r="S420" s="154">
        <v>0</v>
      </c>
      <c r="T420" s="155">
        <f>$S$420*$H$420</f>
        <v>0</v>
      </c>
      <c r="AR420" s="89" t="s">
        <v>158</v>
      </c>
      <c r="AT420" s="89" t="s">
        <v>154</v>
      </c>
      <c r="AU420" s="89" t="s">
        <v>80</v>
      </c>
      <c r="AY420" s="6" t="s">
        <v>149</v>
      </c>
      <c r="BE420" s="156">
        <f>IF($N$420="základní",$J$420,0)</f>
        <v>0</v>
      </c>
      <c r="BF420" s="156">
        <f>IF($N$420="snížená",$J$420,0)</f>
        <v>0</v>
      </c>
      <c r="BG420" s="156">
        <f>IF($N$420="zákl. přenesená",$J$420,0)</f>
        <v>0</v>
      </c>
      <c r="BH420" s="156">
        <f>IF($N$420="sníž. přenesená",$J$420,0)</f>
        <v>0</v>
      </c>
      <c r="BI420" s="156">
        <f>IF($N$420="nulová",$J$420,0)</f>
        <v>0</v>
      </c>
      <c r="BJ420" s="89" t="s">
        <v>21</v>
      </c>
      <c r="BK420" s="156">
        <f>ROUND($I$420*$H$420,2)</f>
        <v>0</v>
      </c>
      <c r="BL420" s="89" t="s">
        <v>158</v>
      </c>
      <c r="BM420" s="89" t="s">
        <v>1770</v>
      </c>
    </row>
    <row r="421" spans="2:65" s="6" customFormat="1" ht="16.5" customHeight="1" x14ac:dyDescent="0.3">
      <c r="B421" s="23"/>
      <c r="C421" s="24"/>
      <c r="D421" s="157" t="s">
        <v>159</v>
      </c>
      <c r="E421" s="24"/>
      <c r="F421" s="158" t="s">
        <v>1498</v>
      </c>
      <c r="G421" s="24"/>
      <c r="H421" s="24"/>
      <c r="J421" s="24"/>
      <c r="K421" s="24"/>
      <c r="L421" s="43"/>
      <c r="M421" s="56"/>
      <c r="N421" s="24"/>
      <c r="O421" s="24"/>
      <c r="P421" s="24"/>
      <c r="Q421" s="24"/>
      <c r="R421" s="24"/>
      <c r="S421" s="24"/>
      <c r="T421" s="57"/>
      <c r="AT421" s="6" t="s">
        <v>159</v>
      </c>
      <c r="AU421" s="6" t="s">
        <v>80</v>
      </c>
    </row>
    <row r="422" spans="2:65" s="6" customFormat="1" ht="15.75" customHeight="1" x14ac:dyDescent="0.3">
      <c r="B422" s="23"/>
      <c r="C422" s="145" t="s">
        <v>158</v>
      </c>
      <c r="D422" s="145" t="s">
        <v>154</v>
      </c>
      <c r="E422" s="146" t="s">
        <v>1500</v>
      </c>
      <c r="F422" s="147" t="s">
        <v>1501</v>
      </c>
      <c r="G422" s="148" t="s">
        <v>157</v>
      </c>
      <c r="H422" s="149">
        <v>1</v>
      </c>
      <c r="I422" s="150"/>
      <c r="J422" s="151">
        <f>ROUND($I$422*$H$422,2)</f>
        <v>0</v>
      </c>
      <c r="K422" s="147"/>
      <c r="L422" s="43"/>
      <c r="M422" s="152"/>
      <c r="N422" s="153" t="s">
        <v>43</v>
      </c>
      <c r="O422" s="24"/>
      <c r="P422" s="154">
        <f>$O$422*$H$422</f>
        <v>0</v>
      </c>
      <c r="Q422" s="154">
        <v>0</v>
      </c>
      <c r="R422" s="154">
        <f>$Q$422*$H$422</f>
        <v>0</v>
      </c>
      <c r="S422" s="154">
        <v>0</v>
      </c>
      <c r="T422" s="155">
        <f>$S$422*$H$422</f>
        <v>0</v>
      </c>
      <c r="AR422" s="89" t="s">
        <v>158</v>
      </c>
      <c r="AT422" s="89" t="s">
        <v>154</v>
      </c>
      <c r="AU422" s="89" t="s">
        <v>80</v>
      </c>
      <c r="AY422" s="6" t="s">
        <v>149</v>
      </c>
      <c r="BE422" s="156">
        <f>IF($N$422="základní",$J$422,0)</f>
        <v>0</v>
      </c>
      <c r="BF422" s="156">
        <f>IF($N$422="snížená",$J$422,0)</f>
        <v>0</v>
      </c>
      <c r="BG422" s="156">
        <f>IF($N$422="zákl. přenesená",$J$422,0)</f>
        <v>0</v>
      </c>
      <c r="BH422" s="156">
        <f>IF($N$422="sníž. přenesená",$J$422,0)</f>
        <v>0</v>
      </c>
      <c r="BI422" s="156">
        <f>IF($N$422="nulová",$J$422,0)</f>
        <v>0</v>
      </c>
      <c r="BJ422" s="89" t="s">
        <v>21</v>
      </c>
      <c r="BK422" s="156">
        <f>ROUND($I$422*$H$422,2)</f>
        <v>0</v>
      </c>
      <c r="BL422" s="89" t="s">
        <v>158</v>
      </c>
      <c r="BM422" s="89" t="s">
        <v>1771</v>
      </c>
    </row>
    <row r="423" spans="2:65" s="6" customFormat="1" ht="16.5" customHeight="1" x14ac:dyDescent="0.3">
      <c r="B423" s="23"/>
      <c r="C423" s="24"/>
      <c r="D423" s="157" t="s">
        <v>159</v>
      </c>
      <c r="E423" s="24"/>
      <c r="F423" s="158" t="s">
        <v>1501</v>
      </c>
      <c r="G423" s="24"/>
      <c r="H423" s="24"/>
      <c r="J423" s="24"/>
      <c r="K423" s="24"/>
      <c r="L423" s="43"/>
      <c r="M423" s="56"/>
      <c r="N423" s="24"/>
      <c r="O423" s="24"/>
      <c r="P423" s="24"/>
      <c r="Q423" s="24"/>
      <c r="R423" s="24"/>
      <c r="S423" s="24"/>
      <c r="T423" s="57"/>
      <c r="AT423" s="6" t="s">
        <v>159</v>
      </c>
      <c r="AU423" s="6" t="s">
        <v>80</v>
      </c>
    </row>
    <row r="424" spans="2:65" s="6" customFormat="1" ht="15.75" customHeight="1" x14ac:dyDescent="0.3">
      <c r="B424" s="23"/>
      <c r="C424" s="145" t="s">
        <v>168</v>
      </c>
      <c r="D424" s="145" t="s">
        <v>154</v>
      </c>
      <c r="E424" s="146" t="s">
        <v>1503</v>
      </c>
      <c r="F424" s="147" t="s">
        <v>1504</v>
      </c>
      <c r="G424" s="148" t="s">
        <v>410</v>
      </c>
      <c r="H424" s="149">
        <v>1</v>
      </c>
      <c r="I424" s="150"/>
      <c r="J424" s="151">
        <f>ROUND($I$424*$H$424,2)</f>
        <v>0</v>
      </c>
      <c r="K424" s="147"/>
      <c r="L424" s="43"/>
      <c r="M424" s="152"/>
      <c r="N424" s="153" t="s">
        <v>43</v>
      </c>
      <c r="O424" s="24"/>
      <c r="P424" s="154">
        <f>$O$424*$H$424</f>
        <v>0</v>
      </c>
      <c r="Q424" s="154">
        <v>0</v>
      </c>
      <c r="R424" s="154">
        <f>$Q$424*$H$424</f>
        <v>0</v>
      </c>
      <c r="S424" s="154">
        <v>0</v>
      </c>
      <c r="T424" s="155">
        <f>$S$424*$H$424</f>
        <v>0</v>
      </c>
      <c r="AR424" s="89" t="s">
        <v>158</v>
      </c>
      <c r="AT424" s="89" t="s">
        <v>154</v>
      </c>
      <c r="AU424" s="89" t="s">
        <v>80</v>
      </c>
      <c r="AY424" s="6" t="s">
        <v>149</v>
      </c>
      <c r="BE424" s="156">
        <f>IF($N$424="základní",$J$424,0)</f>
        <v>0</v>
      </c>
      <c r="BF424" s="156">
        <f>IF($N$424="snížená",$J$424,0)</f>
        <v>0</v>
      </c>
      <c r="BG424" s="156">
        <f>IF($N$424="zákl. přenesená",$J$424,0)</f>
        <v>0</v>
      </c>
      <c r="BH424" s="156">
        <f>IF($N$424="sníž. přenesená",$J$424,0)</f>
        <v>0</v>
      </c>
      <c r="BI424" s="156">
        <f>IF($N$424="nulová",$J$424,0)</f>
        <v>0</v>
      </c>
      <c r="BJ424" s="89" t="s">
        <v>21</v>
      </c>
      <c r="BK424" s="156">
        <f>ROUND($I$424*$H$424,2)</f>
        <v>0</v>
      </c>
      <c r="BL424" s="89" t="s">
        <v>158</v>
      </c>
      <c r="BM424" s="89" t="s">
        <v>1772</v>
      </c>
    </row>
    <row r="425" spans="2:65" s="6" customFormat="1" ht="16.5" customHeight="1" x14ac:dyDescent="0.3">
      <c r="B425" s="23"/>
      <c r="C425" s="24"/>
      <c r="D425" s="157" t="s">
        <v>159</v>
      </c>
      <c r="E425" s="24"/>
      <c r="F425" s="158" t="s">
        <v>1504</v>
      </c>
      <c r="G425" s="24"/>
      <c r="H425" s="24"/>
      <c r="J425" s="24"/>
      <c r="K425" s="24"/>
      <c r="L425" s="43"/>
      <c r="M425" s="56"/>
      <c r="N425" s="24"/>
      <c r="O425" s="24"/>
      <c r="P425" s="24"/>
      <c r="Q425" s="24"/>
      <c r="R425" s="24"/>
      <c r="S425" s="24"/>
      <c r="T425" s="57"/>
      <c r="AT425" s="6" t="s">
        <v>159</v>
      </c>
      <c r="AU425" s="6" t="s">
        <v>80</v>
      </c>
    </row>
    <row r="426" spans="2:65" s="6" customFormat="1" ht="15.75" customHeight="1" x14ac:dyDescent="0.3">
      <c r="B426" s="23"/>
      <c r="C426" s="145" t="s">
        <v>171</v>
      </c>
      <c r="D426" s="145" t="s">
        <v>154</v>
      </c>
      <c r="E426" s="146" t="s">
        <v>1506</v>
      </c>
      <c r="F426" s="147" t="s">
        <v>1507</v>
      </c>
      <c r="G426" s="148" t="s">
        <v>157</v>
      </c>
      <c r="H426" s="149">
        <v>5</v>
      </c>
      <c r="I426" s="150"/>
      <c r="J426" s="151">
        <f>ROUND($I$426*$H$426,2)</f>
        <v>0</v>
      </c>
      <c r="K426" s="147"/>
      <c r="L426" s="43"/>
      <c r="M426" s="152"/>
      <c r="N426" s="153" t="s">
        <v>43</v>
      </c>
      <c r="O426" s="24"/>
      <c r="P426" s="154">
        <f>$O$426*$H$426</f>
        <v>0</v>
      </c>
      <c r="Q426" s="154">
        <v>0</v>
      </c>
      <c r="R426" s="154">
        <f>$Q$426*$H$426</f>
        <v>0</v>
      </c>
      <c r="S426" s="154">
        <v>0</v>
      </c>
      <c r="T426" s="155">
        <f>$S$426*$H$426</f>
        <v>0</v>
      </c>
      <c r="AR426" s="89" t="s">
        <v>158</v>
      </c>
      <c r="AT426" s="89" t="s">
        <v>154</v>
      </c>
      <c r="AU426" s="89" t="s">
        <v>80</v>
      </c>
      <c r="AY426" s="6" t="s">
        <v>149</v>
      </c>
      <c r="BE426" s="156">
        <f>IF($N$426="základní",$J$426,0)</f>
        <v>0</v>
      </c>
      <c r="BF426" s="156">
        <f>IF($N$426="snížená",$J$426,0)</f>
        <v>0</v>
      </c>
      <c r="BG426" s="156">
        <f>IF($N$426="zákl. přenesená",$J$426,0)</f>
        <v>0</v>
      </c>
      <c r="BH426" s="156">
        <f>IF($N$426="sníž. přenesená",$J$426,0)</f>
        <v>0</v>
      </c>
      <c r="BI426" s="156">
        <f>IF($N$426="nulová",$J$426,0)</f>
        <v>0</v>
      </c>
      <c r="BJ426" s="89" t="s">
        <v>21</v>
      </c>
      <c r="BK426" s="156">
        <f>ROUND($I$426*$H$426,2)</f>
        <v>0</v>
      </c>
      <c r="BL426" s="89" t="s">
        <v>158</v>
      </c>
      <c r="BM426" s="89" t="s">
        <v>1773</v>
      </c>
    </row>
    <row r="427" spans="2:65" s="6" customFormat="1" ht="16.5" customHeight="1" x14ac:dyDescent="0.3">
      <c r="B427" s="23"/>
      <c r="C427" s="24"/>
      <c r="D427" s="157" t="s">
        <v>159</v>
      </c>
      <c r="E427" s="24"/>
      <c r="F427" s="158" t="s">
        <v>1507</v>
      </c>
      <c r="G427" s="24"/>
      <c r="H427" s="24"/>
      <c r="J427" s="24"/>
      <c r="K427" s="24"/>
      <c r="L427" s="43"/>
      <c r="M427" s="56"/>
      <c r="N427" s="24"/>
      <c r="O427" s="24"/>
      <c r="P427" s="24"/>
      <c r="Q427" s="24"/>
      <c r="R427" s="24"/>
      <c r="S427" s="24"/>
      <c r="T427" s="57"/>
      <c r="AT427" s="6" t="s">
        <v>159</v>
      </c>
      <c r="AU427" s="6" t="s">
        <v>80</v>
      </c>
    </row>
    <row r="428" spans="2:65" s="6" customFormat="1" ht="15.75" customHeight="1" x14ac:dyDescent="0.3">
      <c r="B428" s="23"/>
      <c r="C428" s="145" t="s">
        <v>174</v>
      </c>
      <c r="D428" s="145" t="s">
        <v>154</v>
      </c>
      <c r="E428" s="146" t="s">
        <v>1509</v>
      </c>
      <c r="F428" s="147" t="s">
        <v>1510</v>
      </c>
      <c r="G428" s="148" t="s">
        <v>157</v>
      </c>
      <c r="H428" s="149">
        <v>1</v>
      </c>
      <c r="I428" s="150"/>
      <c r="J428" s="151">
        <f>ROUND($I$428*$H$428,2)</f>
        <v>0</v>
      </c>
      <c r="K428" s="147"/>
      <c r="L428" s="43"/>
      <c r="M428" s="152"/>
      <c r="N428" s="153" t="s">
        <v>43</v>
      </c>
      <c r="O428" s="24"/>
      <c r="P428" s="154">
        <f>$O$428*$H$428</f>
        <v>0</v>
      </c>
      <c r="Q428" s="154">
        <v>0</v>
      </c>
      <c r="R428" s="154">
        <f>$Q$428*$H$428</f>
        <v>0</v>
      </c>
      <c r="S428" s="154">
        <v>0</v>
      </c>
      <c r="T428" s="155">
        <f>$S$428*$H$428</f>
        <v>0</v>
      </c>
      <c r="AR428" s="89" t="s">
        <v>158</v>
      </c>
      <c r="AT428" s="89" t="s">
        <v>154</v>
      </c>
      <c r="AU428" s="89" t="s">
        <v>80</v>
      </c>
      <c r="AY428" s="6" t="s">
        <v>149</v>
      </c>
      <c r="BE428" s="156">
        <f>IF($N$428="základní",$J$428,0)</f>
        <v>0</v>
      </c>
      <c r="BF428" s="156">
        <f>IF($N$428="snížená",$J$428,0)</f>
        <v>0</v>
      </c>
      <c r="BG428" s="156">
        <f>IF($N$428="zákl. přenesená",$J$428,0)</f>
        <v>0</v>
      </c>
      <c r="BH428" s="156">
        <f>IF($N$428="sníž. přenesená",$J$428,0)</f>
        <v>0</v>
      </c>
      <c r="BI428" s="156">
        <f>IF($N$428="nulová",$J$428,0)</f>
        <v>0</v>
      </c>
      <c r="BJ428" s="89" t="s">
        <v>21</v>
      </c>
      <c r="BK428" s="156">
        <f>ROUND($I$428*$H$428,2)</f>
        <v>0</v>
      </c>
      <c r="BL428" s="89" t="s">
        <v>158</v>
      </c>
      <c r="BM428" s="89" t="s">
        <v>1774</v>
      </c>
    </row>
    <row r="429" spans="2:65" s="6" customFormat="1" ht="16.5" customHeight="1" x14ac:dyDescent="0.3">
      <c r="B429" s="23"/>
      <c r="C429" s="24"/>
      <c r="D429" s="157" t="s">
        <v>159</v>
      </c>
      <c r="E429" s="24"/>
      <c r="F429" s="158" t="s">
        <v>1510</v>
      </c>
      <c r="G429" s="24"/>
      <c r="H429" s="24"/>
      <c r="J429" s="24"/>
      <c r="K429" s="24"/>
      <c r="L429" s="43"/>
      <c r="M429" s="56"/>
      <c r="N429" s="24"/>
      <c r="O429" s="24"/>
      <c r="P429" s="24"/>
      <c r="Q429" s="24"/>
      <c r="R429" s="24"/>
      <c r="S429" s="24"/>
      <c r="T429" s="57"/>
      <c r="AT429" s="6" t="s">
        <v>159</v>
      </c>
      <c r="AU429" s="6" t="s">
        <v>80</v>
      </c>
    </row>
    <row r="430" spans="2:65" s="6" customFormat="1" ht="15.75" customHeight="1" x14ac:dyDescent="0.3">
      <c r="B430" s="23"/>
      <c r="C430" s="145" t="s">
        <v>177</v>
      </c>
      <c r="D430" s="145" t="s">
        <v>154</v>
      </c>
      <c r="E430" s="146" t="s">
        <v>1933</v>
      </c>
      <c r="F430" s="147" t="s">
        <v>1934</v>
      </c>
      <c r="G430" s="148" t="s">
        <v>157</v>
      </c>
      <c r="H430" s="149">
        <v>1</v>
      </c>
      <c r="I430" s="150"/>
      <c r="J430" s="151">
        <f>ROUND($I$430*$H$430,2)</f>
        <v>0</v>
      </c>
      <c r="K430" s="147"/>
      <c r="L430" s="43"/>
      <c r="M430" s="152"/>
      <c r="N430" s="153" t="s">
        <v>43</v>
      </c>
      <c r="O430" s="24"/>
      <c r="P430" s="154">
        <f>$O$430*$H$430</f>
        <v>0</v>
      </c>
      <c r="Q430" s="154">
        <v>0</v>
      </c>
      <c r="R430" s="154">
        <f>$Q$430*$H$430</f>
        <v>0</v>
      </c>
      <c r="S430" s="154">
        <v>0</v>
      </c>
      <c r="T430" s="155">
        <f>$S$430*$H$430</f>
        <v>0</v>
      </c>
      <c r="AR430" s="89" t="s">
        <v>158</v>
      </c>
      <c r="AT430" s="89" t="s">
        <v>154</v>
      </c>
      <c r="AU430" s="89" t="s">
        <v>80</v>
      </c>
      <c r="AY430" s="6" t="s">
        <v>149</v>
      </c>
      <c r="BE430" s="156">
        <f>IF($N$430="základní",$J$430,0)</f>
        <v>0</v>
      </c>
      <c r="BF430" s="156">
        <f>IF($N$430="snížená",$J$430,0)</f>
        <v>0</v>
      </c>
      <c r="BG430" s="156">
        <f>IF($N$430="zákl. přenesená",$J$430,0)</f>
        <v>0</v>
      </c>
      <c r="BH430" s="156">
        <f>IF($N$430="sníž. přenesená",$J$430,0)</f>
        <v>0</v>
      </c>
      <c r="BI430" s="156">
        <f>IF($N$430="nulová",$J$430,0)</f>
        <v>0</v>
      </c>
      <c r="BJ430" s="89" t="s">
        <v>21</v>
      </c>
      <c r="BK430" s="156">
        <f>ROUND($I$430*$H$430,2)</f>
        <v>0</v>
      </c>
      <c r="BL430" s="89" t="s">
        <v>158</v>
      </c>
      <c r="BM430" s="89" t="s">
        <v>1775</v>
      </c>
    </row>
    <row r="431" spans="2:65" s="6" customFormat="1" ht="16.5" customHeight="1" x14ac:dyDescent="0.3">
      <c r="B431" s="23"/>
      <c r="C431" s="24"/>
      <c r="D431" s="157" t="s">
        <v>159</v>
      </c>
      <c r="E431" s="24"/>
      <c r="F431" s="158" t="s">
        <v>1934</v>
      </c>
      <c r="G431" s="24"/>
      <c r="H431" s="24"/>
      <c r="J431" s="24"/>
      <c r="K431" s="24"/>
      <c r="L431" s="43"/>
      <c r="M431" s="56"/>
      <c r="N431" s="24"/>
      <c r="O431" s="24"/>
      <c r="P431" s="24"/>
      <c r="Q431" s="24"/>
      <c r="R431" s="24"/>
      <c r="S431" s="24"/>
      <c r="T431" s="57"/>
      <c r="AT431" s="6" t="s">
        <v>159</v>
      </c>
      <c r="AU431" s="6" t="s">
        <v>80</v>
      </c>
    </row>
    <row r="432" spans="2:65" s="6" customFormat="1" ht="15.75" customHeight="1" x14ac:dyDescent="0.3">
      <c r="B432" s="23"/>
      <c r="C432" s="145" t="s">
        <v>180</v>
      </c>
      <c r="D432" s="145" t="s">
        <v>154</v>
      </c>
      <c r="E432" s="146" t="s">
        <v>2009</v>
      </c>
      <c r="F432" s="147" t="s">
        <v>2010</v>
      </c>
      <c r="G432" s="148" t="s">
        <v>157</v>
      </c>
      <c r="H432" s="149">
        <v>1</v>
      </c>
      <c r="I432" s="150"/>
      <c r="J432" s="151">
        <f>ROUND($I$432*$H$432,2)</f>
        <v>0</v>
      </c>
      <c r="K432" s="147"/>
      <c r="L432" s="43"/>
      <c r="M432" s="152"/>
      <c r="N432" s="153" t="s">
        <v>43</v>
      </c>
      <c r="O432" s="24"/>
      <c r="P432" s="154">
        <f>$O$432*$H$432</f>
        <v>0</v>
      </c>
      <c r="Q432" s="154">
        <v>0</v>
      </c>
      <c r="R432" s="154">
        <f>$Q$432*$H$432</f>
        <v>0</v>
      </c>
      <c r="S432" s="154">
        <v>0</v>
      </c>
      <c r="T432" s="155">
        <f>$S$432*$H$432</f>
        <v>0</v>
      </c>
      <c r="AR432" s="89" t="s">
        <v>158</v>
      </c>
      <c r="AT432" s="89" t="s">
        <v>154</v>
      </c>
      <c r="AU432" s="89" t="s">
        <v>80</v>
      </c>
      <c r="AY432" s="6" t="s">
        <v>149</v>
      </c>
      <c r="BE432" s="156">
        <f>IF($N$432="základní",$J$432,0)</f>
        <v>0</v>
      </c>
      <c r="BF432" s="156">
        <f>IF($N$432="snížená",$J$432,0)</f>
        <v>0</v>
      </c>
      <c r="BG432" s="156">
        <f>IF($N$432="zákl. přenesená",$J$432,0)</f>
        <v>0</v>
      </c>
      <c r="BH432" s="156">
        <f>IF($N$432="sníž. přenesená",$J$432,0)</f>
        <v>0</v>
      </c>
      <c r="BI432" s="156">
        <f>IF($N$432="nulová",$J$432,0)</f>
        <v>0</v>
      </c>
      <c r="BJ432" s="89" t="s">
        <v>21</v>
      </c>
      <c r="BK432" s="156">
        <f>ROUND($I$432*$H$432,2)</f>
        <v>0</v>
      </c>
      <c r="BL432" s="89" t="s">
        <v>158</v>
      </c>
      <c r="BM432" s="89" t="s">
        <v>1778</v>
      </c>
    </row>
    <row r="433" spans="2:65" s="6" customFormat="1" ht="16.5" customHeight="1" x14ac:dyDescent="0.3">
      <c r="B433" s="23"/>
      <c r="C433" s="24"/>
      <c r="D433" s="157" t="s">
        <v>159</v>
      </c>
      <c r="E433" s="24"/>
      <c r="F433" s="158" t="s">
        <v>2010</v>
      </c>
      <c r="G433" s="24"/>
      <c r="H433" s="24"/>
      <c r="J433" s="24"/>
      <c r="K433" s="24"/>
      <c r="L433" s="43"/>
      <c r="M433" s="56"/>
      <c r="N433" s="24"/>
      <c r="O433" s="24"/>
      <c r="P433" s="24"/>
      <c r="Q433" s="24"/>
      <c r="R433" s="24"/>
      <c r="S433" s="24"/>
      <c r="T433" s="57"/>
      <c r="AT433" s="6" t="s">
        <v>159</v>
      </c>
      <c r="AU433" s="6" t="s">
        <v>80</v>
      </c>
    </row>
    <row r="434" spans="2:65" s="6" customFormat="1" ht="15.75" customHeight="1" x14ac:dyDescent="0.3">
      <c r="B434" s="23"/>
      <c r="C434" s="145" t="s">
        <v>26</v>
      </c>
      <c r="D434" s="145" t="s">
        <v>154</v>
      </c>
      <c r="E434" s="146" t="s">
        <v>1936</v>
      </c>
      <c r="F434" s="147" t="s">
        <v>1513</v>
      </c>
      <c r="G434" s="148" t="s">
        <v>157</v>
      </c>
      <c r="H434" s="149">
        <v>1</v>
      </c>
      <c r="I434" s="150"/>
      <c r="J434" s="151">
        <f>ROUND($I$434*$H$434,2)</f>
        <v>0</v>
      </c>
      <c r="K434" s="147"/>
      <c r="L434" s="43"/>
      <c r="M434" s="152"/>
      <c r="N434" s="153" t="s">
        <v>43</v>
      </c>
      <c r="O434" s="24"/>
      <c r="P434" s="154">
        <f>$O$434*$H$434</f>
        <v>0</v>
      </c>
      <c r="Q434" s="154">
        <v>0</v>
      </c>
      <c r="R434" s="154">
        <f>$Q$434*$H$434</f>
        <v>0</v>
      </c>
      <c r="S434" s="154">
        <v>0</v>
      </c>
      <c r="T434" s="155">
        <f>$S$434*$H$434</f>
        <v>0</v>
      </c>
      <c r="AR434" s="89" t="s">
        <v>158</v>
      </c>
      <c r="AT434" s="89" t="s">
        <v>154</v>
      </c>
      <c r="AU434" s="89" t="s">
        <v>80</v>
      </c>
      <c r="AY434" s="6" t="s">
        <v>149</v>
      </c>
      <c r="BE434" s="156">
        <f>IF($N$434="základní",$J$434,0)</f>
        <v>0</v>
      </c>
      <c r="BF434" s="156">
        <f>IF($N$434="snížená",$J$434,0)</f>
        <v>0</v>
      </c>
      <c r="BG434" s="156">
        <f>IF($N$434="zákl. přenesená",$J$434,0)</f>
        <v>0</v>
      </c>
      <c r="BH434" s="156">
        <f>IF($N$434="sníž. přenesená",$J$434,0)</f>
        <v>0</v>
      </c>
      <c r="BI434" s="156">
        <f>IF($N$434="nulová",$J$434,0)</f>
        <v>0</v>
      </c>
      <c r="BJ434" s="89" t="s">
        <v>21</v>
      </c>
      <c r="BK434" s="156">
        <f>ROUND($I$434*$H$434,2)</f>
        <v>0</v>
      </c>
      <c r="BL434" s="89" t="s">
        <v>158</v>
      </c>
      <c r="BM434" s="89" t="s">
        <v>1779</v>
      </c>
    </row>
    <row r="435" spans="2:65" s="6" customFormat="1" ht="16.5" customHeight="1" x14ac:dyDescent="0.3">
      <c r="B435" s="23"/>
      <c r="C435" s="24"/>
      <c r="D435" s="157" t="s">
        <v>159</v>
      </c>
      <c r="E435" s="24"/>
      <c r="F435" s="158" t="s">
        <v>1513</v>
      </c>
      <c r="G435" s="24"/>
      <c r="H435" s="24"/>
      <c r="J435" s="24"/>
      <c r="K435" s="24"/>
      <c r="L435" s="43"/>
      <c r="M435" s="56"/>
      <c r="N435" s="24"/>
      <c r="O435" s="24"/>
      <c r="P435" s="24"/>
      <c r="Q435" s="24"/>
      <c r="R435" s="24"/>
      <c r="S435" s="24"/>
      <c r="T435" s="57"/>
      <c r="AT435" s="6" t="s">
        <v>159</v>
      </c>
      <c r="AU435" s="6" t="s">
        <v>80</v>
      </c>
    </row>
    <row r="436" spans="2:65" s="132" customFormat="1" ht="30.75" customHeight="1" x14ac:dyDescent="0.3">
      <c r="B436" s="133"/>
      <c r="C436" s="134"/>
      <c r="D436" s="134" t="s">
        <v>71</v>
      </c>
      <c r="E436" s="143" t="s">
        <v>1923</v>
      </c>
      <c r="F436" s="143" t="s">
        <v>1516</v>
      </c>
      <c r="G436" s="134"/>
      <c r="H436" s="134"/>
      <c r="J436" s="144">
        <f>$BK$436</f>
        <v>0</v>
      </c>
      <c r="K436" s="134"/>
      <c r="L436" s="137"/>
      <c r="M436" s="138"/>
      <c r="N436" s="134"/>
      <c r="O436" s="134"/>
      <c r="P436" s="139">
        <f>SUM($P$437:$P$444)</f>
        <v>0</v>
      </c>
      <c r="Q436" s="134"/>
      <c r="R436" s="139">
        <f>SUM($R$437:$R$444)</f>
        <v>0</v>
      </c>
      <c r="S436" s="134"/>
      <c r="T436" s="140">
        <f>SUM($T$437:$T$444)</f>
        <v>0</v>
      </c>
      <c r="AR436" s="141" t="s">
        <v>21</v>
      </c>
      <c r="AT436" s="141" t="s">
        <v>71</v>
      </c>
      <c r="AU436" s="141" t="s">
        <v>21</v>
      </c>
      <c r="AY436" s="141" t="s">
        <v>149</v>
      </c>
      <c r="BK436" s="142">
        <f>SUM($BK$437:$BK$444)</f>
        <v>0</v>
      </c>
    </row>
    <row r="437" spans="2:65" s="6" customFormat="1" ht="15.75" customHeight="1" x14ac:dyDescent="0.3">
      <c r="B437" s="23"/>
      <c r="C437" s="145" t="s">
        <v>21</v>
      </c>
      <c r="D437" s="145" t="s">
        <v>154</v>
      </c>
      <c r="E437" s="146" t="s">
        <v>1939</v>
      </c>
      <c r="F437" s="147" t="s">
        <v>1940</v>
      </c>
      <c r="G437" s="148" t="s">
        <v>410</v>
      </c>
      <c r="H437" s="149">
        <v>13</v>
      </c>
      <c r="I437" s="150"/>
      <c r="J437" s="151">
        <f>ROUND($I$437*$H$437,2)</f>
        <v>0</v>
      </c>
      <c r="K437" s="147"/>
      <c r="L437" s="43"/>
      <c r="M437" s="152"/>
      <c r="N437" s="153" t="s">
        <v>43</v>
      </c>
      <c r="O437" s="24"/>
      <c r="P437" s="154">
        <f>$O$437*$H$437</f>
        <v>0</v>
      </c>
      <c r="Q437" s="154">
        <v>0</v>
      </c>
      <c r="R437" s="154">
        <f>$Q$437*$H$437</f>
        <v>0</v>
      </c>
      <c r="S437" s="154">
        <v>0</v>
      </c>
      <c r="T437" s="155">
        <f>$S$437*$H$437</f>
        <v>0</v>
      </c>
      <c r="AR437" s="89" t="s">
        <v>158</v>
      </c>
      <c r="AT437" s="89" t="s">
        <v>154</v>
      </c>
      <c r="AU437" s="89" t="s">
        <v>80</v>
      </c>
      <c r="AY437" s="6" t="s">
        <v>149</v>
      </c>
      <c r="BE437" s="156">
        <f>IF($N$437="základní",$J$437,0)</f>
        <v>0</v>
      </c>
      <c r="BF437" s="156">
        <f>IF($N$437="snížená",$J$437,0)</f>
        <v>0</v>
      </c>
      <c r="BG437" s="156">
        <f>IF($N$437="zákl. přenesená",$J$437,0)</f>
        <v>0</v>
      </c>
      <c r="BH437" s="156">
        <f>IF($N$437="sníž. přenesená",$J$437,0)</f>
        <v>0</v>
      </c>
      <c r="BI437" s="156">
        <f>IF($N$437="nulová",$J$437,0)</f>
        <v>0</v>
      </c>
      <c r="BJ437" s="89" t="s">
        <v>21</v>
      </c>
      <c r="BK437" s="156">
        <f>ROUND($I$437*$H$437,2)</f>
        <v>0</v>
      </c>
      <c r="BL437" s="89" t="s">
        <v>158</v>
      </c>
      <c r="BM437" s="89" t="s">
        <v>1780</v>
      </c>
    </row>
    <row r="438" spans="2:65" s="6" customFormat="1" ht="16.5" customHeight="1" x14ac:dyDescent="0.3">
      <c r="B438" s="23"/>
      <c r="C438" s="24"/>
      <c r="D438" s="157" t="s">
        <v>159</v>
      </c>
      <c r="E438" s="24"/>
      <c r="F438" s="158" t="s">
        <v>1940</v>
      </c>
      <c r="G438" s="24"/>
      <c r="H438" s="24"/>
      <c r="J438" s="24"/>
      <c r="K438" s="24"/>
      <c r="L438" s="43"/>
      <c r="M438" s="56"/>
      <c r="N438" s="24"/>
      <c r="O438" s="24"/>
      <c r="P438" s="24"/>
      <c r="Q438" s="24"/>
      <c r="R438" s="24"/>
      <c r="S438" s="24"/>
      <c r="T438" s="57"/>
      <c r="AT438" s="6" t="s">
        <v>159</v>
      </c>
      <c r="AU438" s="6" t="s">
        <v>80</v>
      </c>
    </row>
    <row r="439" spans="2:65" s="6" customFormat="1" ht="15.75" customHeight="1" x14ac:dyDescent="0.3">
      <c r="B439" s="23"/>
      <c r="C439" s="145" t="s">
        <v>80</v>
      </c>
      <c r="D439" s="145" t="s">
        <v>154</v>
      </c>
      <c r="E439" s="146" t="s">
        <v>1517</v>
      </c>
      <c r="F439" s="147" t="s">
        <v>531</v>
      </c>
      <c r="G439" s="148" t="s">
        <v>266</v>
      </c>
      <c r="H439" s="149">
        <v>10</v>
      </c>
      <c r="I439" s="150"/>
      <c r="J439" s="151">
        <f>ROUND($I$439*$H$439,2)</f>
        <v>0</v>
      </c>
      <c r="K439" s="147"/>
      <c r="L439" s="43"/>
      <c r="M439" s="152"/>
      <c r="N439" s="153" t="s">
        <v>43</v>
      </c>
      <c r="O439" s="24"/>
      <c r="P439" s="154">
        <f>$O$439*$H$439</f>
        <v>0</v>
      </c>
      <c r="Q439" s="154">
        <v>0</v>
      </c>
      <c r="R439" s="154">
        <f>$Q$439*$H$439</f>
        <v>0</v>
      </c>
      <c r="S439" s="154">
        <v>0</v>
      </c>
      <c r="T439" s="155">
        <f>$S$439*$H$439</f>
        <v>0</v>
      </c>
      <c r="AR439" s="89" t="s">
        <v>158</v>
      </c>
      <c r="AT439" s="89" t="s">
        <v>154</v>
      </c>
      <c r="AU439" s="89" t="s">
        <v>80</v>
      </c>
      <c r="AY439" s="6" t="s">
        <v>149</v>
      </c>
      <c r="BE439" s="156">
        <f>IF($N$439="základní",$J$439,0)</f>
        <v>0</v>
      </c>
      <c r="BF439" s="156">
        <f>IF($N$439="snížená",$J$439,0)</f>
        <v>0</v>
      </c>
      <c r="BG439" s="156">
        <f>IF($N$439="zákl. přenesená",$J$439,0)</f>
        <v>0</v>
      </c>
      <c r="BH439" s="156">
        <f>IF($N$439="sníž. přenesená",$J$439,0)</f>
        <v>0</v>
      </c>
      <c r="BI439" s="156">
        <f>IF($N$439="nulová",$J$439,0)</f>
        <v>0</v>
      </c>
      <c r="BJ439" s="89" t="s">
        <v>21</v>
      </c>
      <c r="BK439" s="156">
        <f>ROUND($I$439*$H$439,2)</f>
        <v>0</v>
      </c>
      <c r="BL439" s="89" t="s">
        <v>158</v>
      </c>
      <c r="BM439" s="89" t="s">
        <v>1781</v>
      </c>
    </row>
    <row r="440" spans="2:65" s="6" customFormat="1" ht="16.5" customHeight="1" x14ac:dyDescent="0.3">
      <c r="B440" s="23"/>
      <c r="C440" s="24"/>
      <c r="D440" s="157" t="s">
        <v>159</v>
      </c>
      <c r="E440" s="24"/>
      <c r="F440" s="158" t="s">
        <v>531</v>
      </c>
      <c r="G440" s="24"/>
      <c r="H440" s="24"/>
      <c r="J440" s="24"/>
      <c r="K440" s="24"/>
      <c r="L440" s="43"/>
      <c r="M440" s="56"/>
      <c r="N440" s="24"/>
      <c r="O440" s="24"/>
      <c r="P440" s="24"/>
      <c r="Q440" s="24"/>
      <c r="R440" s="24"/>
      <c r="S440" s="24"/>
      <c r="T440" s="57"/>
      <c r="AT440" s="6" t="s">
        <v>159</v>
      </c>
      <c r="AU440" s="6" t="s">
        <v>80</v>
      </c>
    </row>
    <row r="441" spans="2:65" s="6" customFormat="1" ht="15.75" customHeight="1" x14ac:dyDescent="0.3">
      <c r="B441" s="23"/>
      <c r="C441" s="145" t="s">
        <v>162</v>
      </c>
      <c r="D441" s="145" t="s">
        <v>154</v>
      </c>
      <c r="E441" s="146" t="s">
        <v>1519</v>
      </c>
      <c r="F441" s="147" t="s">
        <v>1520</v>
      </c>
      <c r="G441" s="148" t="s">
        <v>266</v>
      </c>
      <c r="H441" s="149">
        <v>10</v>
      </c>
      <c r="I441" s="150"/>
      <c r="J441" s="151">
        <f>ROUND($I$441*$H$441,2)</f>
        <v>0</v>
      </c>
      <c r="K441" s="147"/>
      <c r="L441" s="43"/>
      <c r="M441" s="152"/>
      <c r="N441" s="153" t="s">
        <v>43</v>
      </c>
      <c r="O441" s="24"/>
      <c r="P441" s="154">
        <f>$O$441*$H$441</f>
        <v>0</v>
      </c>
      <c r="Q441" s="154">
        <v>0</v>
      </c>
      <c r="R441" s="154">
        <f>$Q$441*$H$441</f>
        <v>0</v>
      </c>
      <c r="S441" s="154">
        <v>0</v>
      </c>
      <c r="T441" s="155">
        <f>$S$441*$H$441</f>
        <v>0</v>
      </c>
      <c r="AR441" s="89" t="s">
        <v>158</v>
      </c>
      <c r="AT441" s="89" t="s">
        <v>154</v>
      </c>
      <c r="AU441" s="89" t="s">
        <v>80</v>
      </c>
      <c r="AY441" s="6" t="s">
        <v>149</v>
      </c>
      <c r="BE441" s="156">
        <f>IF($N$441="základní",$J$441,0)</f>
        <v>0</v>
      </c>
      <c r="BF441" s="156">
        <f>IF($N$441="snížená",$J$441,0)</f>
        <v>0</v>
      </c>
      <c r="BG441" s="156">
        <f>IF($N$441="zákl. přenesená",$J$441,0)</f>
        <v>0</v>
      </c>
      <c r="BH441" s="156">
        <f>IF($N$441="sníž. přenesená",$J$441,0)</f>
        <v>0</v>
      </c>
      <c r="BI441" s="156">
        <f>IF($N$441="nulová",$J$441,0)</f>
        <v>0</v>
      </c>
      <c r="BJ441" s="89" t="s">
        <v>21</v>
      </c>
      <c r="BK441" s="156">
        <f>ROUND($I$441*$H$441,2)</f>
        <v>0</v>
      </c>
      <c r="BL441" s="89" t="s">
        <v>158</v>
      </c>
      <c r="BM441" s="89" t="s">
        <v>1782</v>
      </c>
    </row>
    <row r="442" spans="2:65" s="6" customFormat="1" ht="16.5" customHeight="1" x14ac:dyDescent="0.3">
      <c r="B442" s="23"/>
      <c r="C442" s="24"/>
      <c r="D442" s="157" t="s">
        <v>159</v>
      </c>
      <c r="E442" s="24"/>
      <c r="F442" s="158" t="s">
        <v>1520</v>
      </c>
      <c r="G442" s="24"/>
      <c r="H442" s="24"/>
      <c r="J442" s="24"/>
      <c r="K442" s="24"/>
      <c r="L442" s="43"/>
      <c r="M442" s="56"/>
      <c r="N442" s="24"/>
      <c r="O442" s="24"/>
      <c r="P442" s="24"/>
      <c r="Q442" s="24"/>
      <c r="R442" s="24"/>
      <c r="S442" s="24"/>
      <c r="T442" s="57"/>
      <c r="AT442" s="6" t="s">
        <v>159</v>
      </c>
      <c r="AU442" s="6" t="s">
        <v>80</v>
      </c>
    </row>
    <row r="443" spans="2:65" s="6" customFormat="1" ht="27" customHeight="1" x14ac:dyDescent="0.3">
      <c r="B443" s="23"/>
      <c r="C443" s="145" t="s">
        <v>158</v>
      </c>
      <c r="D443" s="145" t="s">
        <v>154</v>
      </c>
      <c r="E443" s="146" t="s">
        <v>1522</v>
      </c>
      <c r="F443" s="147" t="s">
        <v>1523</v>
      </c>
      <c r="G443" s="148" t="s">
        <v>157</v>
      </c>
      <c r="H443" s="149">
        <v>1</v>
      </c>
      <c r="I443" s="150"/>
      <c r="J443" s="151">
        <f>ROUND($I$443*$H$443,2)</f>
        <v>0</v>
      </c>
      <c r="K443" s="147"/>
      <c r="L443" s="43"/>
      <c r="M443" s="152"/>
      <c r="N443" s="153" t="s">
        <v>43</v>
      </c>
      <c r="O443" s="24"/>
      <c r="P443" s="154">
        <f>$O$443*$H$443</f>
        <v>0</v>
      </c>
      <c r="Q443" s="154">
        <v>0</v>
      </c>
      <c r="R443" s="154">
        <f>$Q$443*$H$443</f>
        <v>0</v>
      </c>
      <c r="S443" s="154">
        <v>0</v>
      </c>
      <c r="T443" s="155">
        <f>$S$443*$H$443</f>
        <v>0</v>
      </c>
      <c r="AR443" s="89" t="s">
        <v>158</v>
      </c>
      <c r="AT443" s="89" t="s">
        <v>154</v>
      </c>
      <c r="AU443" s="89" t="s">
        <v>80</v>
      </c>
      <c r="AY443" s="6" t="s">
        <v>149</v>
      </c>
      <c r="BE443" s="156">
        <f>IF($N$443="základní",$J$443,0)</f>
        <v>0</v>
      </c>
      <c r="BF443" s="156">
        <f>IF($N$443="snížená",$J$443,0)</f>
        <v>0</v>
      </c>
      <c r="BG443" s="156">
        <f>IF($N$443="zákl. přenesená",$J$443,0)</f>
        <v>0</v>
      </c>
      <c r="BH443" s="156">
        <f>IF($N$443="sníž. přenesená",$J$443,0)</f>
        <v>0</v>
      </c>
      <c r="BI443" s="156">
        <f>IF($N$443="nulová",$J$443,0)</f>
        <v>0</v>
      </c>
      <c r="BJ443" s="89" t="s">
        <v>21</v>
      </c>
      <c r="BK443" s="156">
        <f>ROUND($I$443*$H$443,2)</f>
        <v>0</v>
      </c>
      <c r="BL443" s="89" t="s">
        <v>158</v>
      </c>
      <c r="BM443" s="89" t="s">
        <v>1783</v>
      </c>
    </row>
    <row r="444" spans="2:65" s="6" customFormat="1" ht="16.5" customHeight="1" x14ac:dyDescent="0.3">
      <c r="B444" s="23"/>
      <c r="C444" s="24"/>
      <c r="D444" s="157" t="s">
        <v>159</v>
      </c>
      <c r="E444" s="24"/>
      <c r="F444" s="158" t="s">
        <v>1523</v>
      </c>
      <c r="G444" s="24"/>
      <c r="H444" s="24"/>
      <c r="J444" s="24"/>
      <c r="K444" s="24"/>
      <c r="L444" s="43"/>
      <c r="M444" s="176"/>
      <c r="N444" s="177"/>
      <c r="O444" s="177"/>
      <c r="P444" s="177"/>
      <c r="Q444" s="177"/>
      <c r="R444" s="177"/>
      <c r="S444" s="177"/>
      <c r="T444" s="178"/>
      <c r="AT444" s="6" t="s">
        <v>159</v>
      </c>
      <c r="AU444" s="6" t="s">
        <v>80</v>
      </c>
    </row>
    <row r="445" spans="2:65" s="6" customFormat="1" ht="7.5" customHeight="1" x14ac:dyDescent="0.3">
      <c r="B445" s="38"/>
      <c r="C445" s="39"/>
      <c r="D445" s="39"/>
      <c r="E445" s="39"/>
      <c r="F445" s="39"/>
      <c r="G445" s="39"/>
      <c r="H445" s="39"/>
      <c r="I445" s="101"/>
      <c r="J445" s="39"/>
      <c r="K445" s="39"/>
      <c r="L445" s="43"/>
    </row>
    <row r="601" s="2" customFormat="1" ht="14.25" customHeight="1" x14ac:dyDescent="0.3"/>
  </sheetData>
  <sheetProtection password="CC35" sheet="1" objects="1" scenarios="1" formatColumns="0" formatRows="0" sort="0" autoFilter="0"/>
  <autoFilter ref="C92:K92"/>
  <mergeCells count="9">
    <mergeCell ref="E85:H85"/>
    <mergeCell ref="G1:H1"/>
    <mergeCell ref="L2:V2"/>
    <mergeCell ref="E7:H7"/>
    <mergeCell ref="E9:H9"/>
    <mergeCell ref="E24:H24"/>
    <mergeCell ref="E45:H45"/>
    <mergeCell ref="E47:H47"/>
    <mergeCell ref="E83:H83"/>
  </mergeCells>
  <hyperlinks>
    <hyperlink ref="F1:G1" location="C2" tooltip="Krycí list soupisu" display="1) Krycí list soupisu"/>
    <hyperlink ref="G1:H1" location="C54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2"/>
  <sheetViews>
    <sheetView showGridLines="0" zoomScaleNormal="100" workbookViewId="0"/>
  </sheetViews>
  <sheetFormatPr defaultRowHeight="13.5" x14ac:dyDescent="0.3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</cols>
  <sheetData>
    <row r="1" spans="2:11" ht="37.5" customHeight="1" x14ac:dyDescent="0.3"/>
    <row r="2" spans="2:11" ht="7.5" customHeight="1" x14ac:dyDescent="0.3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201" customFormat="1" ht="45" customHeight="1" x14ac:dyDescent="0.3">
      <c r="B3" s="199"/>
      <c r="C3" s="319" t="s">
        <v>2018</v>
      </c>
      <c r="D3" s="319"/>
      <c r="E3" s="319"/>
      <c r="F3" s="319"/>
      <c r="G3" s="319"/>
      <c r="H3" s="319"/>
      <c r="I3" s="319"/>
      <c r="J3" s="319"/>
      <c r="K3" s="200"/>
    </row>
    <row r="4" spans="2:11" ht="25.5" customHeight="1" x14ac:dyDescent="0.3">
      <c r="B4" s="202"/>
      <c r="C4" s="324" t="s">
        <v>2019</v>
      </c>
      <c r="D4" s="324"/>
      <c r="E4" s="324"/>
      <c r="F4" s="324"/>
      <c r="G4" s="324"/>
      <c r="H4" s="324"/>
      <c r="I4" s="324"/>
      <c r="J4" s="324"/>
      <c r="K4" s="203"/>
    </row>
    <row r="5" spans="2:11" ht="5.25" customHeight="1" x14ac:dyDescent="0.3">
      <c r="B5" s="202"/>
      <c r="C5" s="204"/>
      <c r="D5" s="204"/>
      <c r="E5" s="204"/>
      <c r="F5" s="204"/>
      <c r="G5" s="204"/>
      <c r="H5" s="204"/>
      <c r="I5" s="204"/>
      <c r="J5" s="204"/>
      <c r="K5" s="203"/>
    </row>
    <row r="6" spans="2:11" ht="15" customHeight="1" x14ac:dyDescent="0.3">
      <c r="B6" s="202"/>
      <c r="C6" s="321" t="s">
        <v>2020</v>
      </c>
      <c r="D6" s="321"/>
      <c r="E6" s="321"/>
      <c r="F6" s="321"/>
      <c r="G6" s="321"/>
      <c r="H6" s="321"/>
      <c r="I6" s="321"/>
      <c r="J6" s="321"/>
      <c r="K6" s="203"/>
    </row>
    <row r="7" spans="2:11" ht="15" customHeight="1" x14ac:dyDescent="0.3">
      <c r="B7" s="206"/>
      <c r="C7" s="321" t="s">
        <v>2021</v>
      </c>
      <c r="D7" s="321"/>
      <c r="E7" s="321"/>
      <c r="F7" s="321"/>
      <c r="G7" s="321"/>
      <c r="H7" s="321"/>
      <c r="I7" s="321"/>
      <c r="J7" s="321"/>
      <c r="K7" s="203"/>
    </row>
    <row r="8" spans="2:11" ht="12.75" customHeight="1" x14ac:dyDescent="0.3">
      <c r="B8" s="206"/>
      <c r="C8" s="205"/>
      <c r="D8" s="205"/>
      <c r="E8" s="205"/>
      <c r="F8" s="205"/>
      <c r="G8" s="205"/>
      <c r="H8" s="205"/>
      <c r="I8" s="205"/>
      <c r="J8" s="205"/>
      <c r="K8" s="203"/>
    </row>
    <row r="9" spans="2:11" ht="15" customHeight="1" x14ac:dyDescent="0.3">
      <c r="B9" s="206"/>
      <c r="C9" s="321" t="s">
        <v>2022</v>
      </c>
      <c r="D9" s="321"/>
      <c r="E9" s="321"/>
      <c r="F9" s="321"/>
      <c r="G9" s="321"/>
      <c r="H9" s="321"/>
      <c r="I9" s="321"/>
      <c r="J9" s="321"/>
      <c r="K9" s="203"/>
    </row>
    <row r="10" spans="2:11" ht="15" customHeight="1" x14ac:dyDescent="0.3">
      <c r="B10" s="206"/>
      <c r="C10" s="205"/>
      <c r="D10" s="321" t="s">
        <v>2023</v>
      </c>
      <c r="E10" s="321"/>
      <c r="F10" s="321"/>
      <c r="G10" s="321"/>
      <c r="H10" s="321"/>
      <c r="I10" s="321"/>
      <c r="J10" s="321"/>
      <c r="K10" s="203"/>
    </row>
    <row r="11" spans="2:11" ht="15" customHeight="1" x14ac:dyDescent="0.3">
      <c r="B11" s="206"/>
      <c r="C11" s="207"/>
      <c r="D11" s="321" t="s">
        <v>2024</v>
      </c>
      <c r="E11" s="321"/>
      <c r="F11" s="321"/>
      <c r="G11" s="321"/>
      <c r="H11" s="321"/>
      <c r="I11" s="321"/>
      <c r="J11" s="321"/>
      <c r="K11" s="203"/>
    </row>
    <row r="12" spans="2:11" ht="12.75" customHeight="1" x14ac:dyDescent="0.3">
      <c r="B12" s="206"/>
      <c r="C12" s="207"/>
      <c r="D12" s="207"/>
      <c r="E12" s="207"/>
      <c r="F12" s="207"/>
      <c r="G12" s="207"/>
      <c r="H12" s="207"/>
      <c r="I12" s="207"/>
      <c r="J12" s="207"/>
      <c r="K12" s="203"/>
    </row>
    <row r="13" spans="2:11" ht="15" customHeight="1" x14ac:dyDescent="0.3">
      <c r="B13" s="206"/>
      <c r="C13" s="207"/>
      <c r="D13" s="321" t="s">
        <v>2025</v>
      </c>
      <c r="E13" s="321"/>
      <c r="F13" s="321"/>
      <c r="G13" s="321"/>
      <c r="H13" s="321"/>
      <c r="I13" s="321"/>
      <c r="J13" s="321"/>
      <c r="K13" s="203"/>
    </row>
    <row r="14" spans="2:11" ht="15" customHeight="1" x14ac:dyDescent="0.3">
      <c r="B14" s="206"/>
      <c r="C14" s="207"/>
      <c r="D14" s="321" t="s">
        <v>2026</v>
      </c>
      <c r="E14" s="321"/>
      <c r="F14" s="321"/>
      <c r="G14" s="321"/>
      <c r="H14" s="321"/>
      <c r="I14" s="321"/>
      <c r="J14" s="321"/>
      <c r="K14" s="203"/>
    </row>
    <row r="15" spans="2:11" ht="15" customHeight="1" x14ac:dyDescent="0.3">
      <c r="B15" s="206"/>
      <c r="C15" s="207"/>
      <c r="D15" s="321" t="s">
        <v>2027</v>
      </c>
      <c r="E15" s="321"/>
      <c r="F15" s="321"/>
      <c r="G15" s="321"/>
      <c r="H15" s="321"/>
      <c r="I15" s="321"/>
      <c r="J15" s="321"/>
      <c r="K15" s="203"/>
    </row>
    <row r="16" spans="2:11" ht="15" customHeight="1" x14ac:dyDescent="0.3">
      <c r="B16" s="206"/>
      <c r="C16" s="207"/>
      <c r="D16" s="207"/>
      <c r="E16" s="208" t="s">
        <v>78</v>
      </c>
      <c r="F16" s="321" t="s">
        <v>2028</v>
      </c>
      <c r="G16" s="321"/>
      <c r="H16" s="321"/>
      <c r="I16" s="321"/>
      <c r="J16" s="321"/>
      <c r="K16" s="203"/>
    </row>
    <row r="17" spans="2:11" ht="15" customHeight="1" x14ac:dyDescent="0.3">
      <c r="B17" s="206"/>
      <c r="C17" s="207"/>
      <c r="D17" s="207"/>
      <c r="E17" s="208" t="s">
        <v>2029</v>
      </c>
      <c r="F17" s="321" t="s">
        <v>2030</v>
      </c>
      <c r="G17" s="321"/>
      <c r="H17" s="321"/>
      <c r="I17" s="321"/>
      <c r="J17" s="321"/>
      <c r="K17" s="203"/>
    </row>
    <row r="18" spans="2:11" ht="15" customHeight="1" x14ac:dyDescent="0.3">
      <c r="B18" s="206"/>
      <c r="C18" s="207"/>
      <c r="D18" s="207"/>
      <c r="E18" s="208" t="s">
        <v>2031</v>
      </c>
      <c r="F18" s="321" t="s">
        <v>2032</v>
      </c>
      <c r="G18" s="321"/>
      <c r="H18" s="321"/>
      <c r="I18" s="321"/>
      <c r="J18" s="321"/>
      <c r="K18" s="203"/>
    </row>
    <row r="19" spans="2:11" ht="15" customHeight="1" x14ac:dyDescent="0.3">
      <c r="B19" s="206"/>
      <c r="C19" s="207"/>
      <c r="D19" s="207"/>
      <c r="E19" s="208" t="s">
        <v>2033</v>
      </c>
      <c r="F19" s="321" t="s">
        <v>2034</v>
      </c>
      <c r="G19" s="321"/>
      <c r="H19" s="321"/>
      <c r="I19" s="321"/>
      <c r="J19" s="321"/>
      <c r="K19" s="203"/>
    </row>
    <row r="20" spans="2:11" ht="15" customHeight="1" x14ac:dyDescent="0.3">
      <c r="B20" s="206"/>
      <c r="C20" s="207"/>
      <c r="D20" s="207"/>
      <c r="E20" s="208" t="s">
        <v>2035</v>
      </c>
      <c r="F20" s="321" t="s">
        <v>2036</v>
      </c>
      <c r="G20" s="321"/>
      <c r="H20" s="321"/>
      <c r="I20" s="321"/>
      <c r="J20" s="321"/>
      <c r="K20" s="203"/>
    </row>
    <row r="21" spans="2:11" ht="15" customHeight="1" x14ac:dyDescent="0.3">
      <c r="B21" s="206"/>
      <c r="C21" s="207"/>
      <c r="D21" s="207"/>
      <c r="E21" s="208" t="s">
        <v>2037</v>
      </c>
      <c r="F21" s="321" t="s">
        <v>2038</v>
      </c>
      <c r="G21" s="321"/>
      <c r="H21" s="321"/>
      <c r="I21" s="321"/>
      <c r="J21" s="321"/>
      <c r="K21" s="203"/>
    </row>
    <row r="22" spans="2:11" ht="12.75" customHeight="1" x14ac:dyDescent="0.3">
      <c r="B22" s="206"/>
      <c r="C22" s="207"/>
      <c r="D22" s="207"/>
      <c r="E22" s="207"/>
      <c r="F22" s="207"/>
      <c r="G22" s="207"/>
      <c r="H22" s="207"/>
      <c r="I22" s="207"/>
      <c r="J22" s="207"/>
      <c r="K22" s="203"/>
    </row>
    <row r="23" spans="2:11" ht="15" customHeight="1" x14ac:dyDescent="0.3">
      <c r="B23" s="206"/>
      <c r="C23" s="321" t="s">
        <v>2039</v>
      </c>
      <c r="D23" s="321"/>
      <c r="E23" s="321"/>
      <c r="F23" s="321"/>
      <c r="G23" s="321"/>
      <c r="H23" s="321"/>
      <c r="I23" s="321"/>
      <c r="J23" s="321"/>
      <c r="K23" s="203"/>
    </row>
    <row r="24" spans="2:11" ht="15" customHeight="1" x14ac:dyDescent="0.3">
      <c r="B24" s="206"/>
      <c r="C24" s="321" t="s">
        <v>2040</v>
      </c>
      <c r="D24" s="321"/>
      <c r="E24" s="321"/>
      <c r="F24" s="321"/>
      <c r="G24" s="321"/>
      <c r="H24" s="321"/>
      <c r="I24" s="321"/>
      <c r="J24" s="321"/>
      <c r="K24" s="203"/>
    </row>
    <row r="25" spans="2:11" ht="15" customHeight="1" x14ac:dyDescent="0.3">
      <c r="B25" s="206"/>
      <c r="C25" s="205"/>
      <c r="D25" s="321" t="s">
        <v>2041</v>
      </c>
      <c r="E25" s="321"/>
      <c r="F25" s="321"/>
      <c r="G25" s="321"/>
      <c r="H25" s="321"/>
      <c r="I25" s="321"/>
      <c r="J25" s="321"/>
      <c r="K25" s="203"/>
    </row>
    <row r="26" spans="2:11" ht="15" customHeight="1" x14ac:dyDescent="0.3">
      <c r="B26" s="206"/>
      <c r="C26" s="207"/>
      <c r="D26" s="321" t="s">
        <v>2042</v>
      </c>
      <c r="E26" s="321"/>
      <c r="F26" s="321"/>
      <c r="G26" s="321"/>
      <c r="H26" s="321"/>
      <c r="I26" s="321"/>
      <c r="J26" s="321"/>
      <c r="K26" s="203"/>
    </row>
    <row r="27" spans="2:11" ht="12.75" customHeight="1" x14ac:dyDescent="0.3">
      <c r="B27" s="206"/>
      <c r="C27" s="207"/>
      <c r="D27" s="207"/>
      <c r="E27" s="207"/>
      <c r="F27" s="207"/>
      <c r="G27" s="207"/>
      <c r="H27" s="207"/>
      <c r="I27" s="207"/>
      <c r="J27" s="207"/>
      <c r="K27" s="203"/>
    </row>
    <row r="28" spans="2:11" ht="15" customHeight="1" x14ac:dyDescent="0.3">
      <c r="B28" s="206"/>
      <c r="C28" s="207"/>
      <c r="D28" s="321" t="s">
        <v>2043</v>
      </c>
      <c r="E28" s="321"/>
      <c r="F28" s="321"/>
      <c r="G28" s="321"/>
      <c r="H28" s="321"/>
      <c r="I28" s="321"/>
      <c r="J28" s="321"/>
      <c r="K28" s="203"/>
    </row>
    <row r="29" spans="2:11" ht="15" customHeight="1" x14ac:dyDescent="0.3">
      <c r="B29" s="206"/>
      <c r="C29" s="207"/>
      <c r="D29" s="321" t="s">
        <v>2044</v>
      </c>
      <c r="E29" s="321"/>
      <c r="F29" s="321"/>
      <c r="G29" s="321"/>
      <c r="H29" s="321"/>
      <c r="I29" s="321"/>
      <c r="J29" s="321"/>
      <c r="K29" s="203"/>
    </row>
    <row r="30" spans="2:11" ht="12.75" customHeight="1" x14ac:dyDescent="0.3">
      <c r="B30" s="206"/>
      <c r="C30" s="207"/>
      <c r="D30" s="207"/>
      <c r="E30" s="207"/>
      <c r="F30" s="207"/>
      <c r="G30" s="207"/>
      <c r="H30" s="207"/>
      <c r="I30" s="207"/>
      <c r="J30" s="207"/>
      <c r="K30" s="203"/>
    </row>
    <row r="31" spans="2:11" ht="15" customHeight="1" x14ac:dyDescent="0.3">
      <c r="B31" s="206"/>
      <c r="C31" s="207"/>
      <c r="D31" s="321" t="s">
        <v>2045</v>
      </c>
      <c r="E31" s="321"/>
      <c r="F31" s="321"/>
      <c r="G31" s="321"/>
      <c r="H31" s="321"/>
      <c r="I31" s="321"/>
      <c r="J31" s="321"/>
      <c r="K31" s="203"/>
    </row>
    <row r="32" spans="2:11" ht="15" customHeight="1" x14ac:dyDescent="0.3">
      <c r="B32" s="206"/>
      <c r="C32" s="207"/>
      <c r="D32" s="321" t="s">
        <v>2046</v>
      </c>
      <c r="E32" s="321"/>
      <c r="F32" s="321"/>
      <c r="G32" s="321"/>
      <c r="H32" s="321"/>
      <c r="I32" s="321"/>
      <c r="J32" s="321"/>
      <c r="K32" s="203"/>
    </row>
    <row r="33" spans="2:11" ht="15" customHeight="1" x14ac:dyDescent="0.3">
      <c r="B33" s="206"/>
      <c r="C33" s="207"/>
      <c r="D33" s="321" t="s">
        <v>2047</v>
      </c>
      <c r="E33" s="321"/>
      <c r="F33" s="321"/>
      <c r="G33" s="321"/>
      <c r="H33" s="321"/>
      <c r="I33" s="321"/>
      <c r="J33" s="321"/>
      <c r="K33" s="203"/>
    </row>
    <row r="34" spans="2:11" ht="15" customHeight="1" x14ac:dyDescent="0.3">
      <c r="B34" s="206"/>
      <c r="C34" s="207"/>
      <c r="D34" s="205"/>
      <c r="E34" s="209" t="s">
        <v>134</v>
      </c>
      <c r="F34" s="205"/>
      <c r="G34" s="321" t="s">
        <v>2048</v>
      </c>
      <c r="H34" s="321"/>
      <c r="I34" s="321"/>
      <c r="J34" s="321"/>
      <c r="K34" s="203"/>
    </row>
    <row r="35" spans="2:11" ht="30.75" customHeight="1" x14ac:dyDescent="0.3">
      <c r="B35" s="206"/>
      <c r="C35" s="207"/>
      <c r="D35" s="205"/>
      <c r="E35" s="209" t="s">
        <v>2049</v>
      </c>
      <c r="F35" s="205"/>
      <c r="G35" s="321" t="s">
        <v>2050</v>
      </c>
      <c r="H35" s="321"/>
      <c r="I35" s="321"/>
      <c r="J35" s="321"/>
      <c r="K35" s="203"/>
    </row>
    <row r="36" spans="2:11" ht="15" customHeight="1" x14ac:dyDescent="0.3">
      <c r="B36" s="206"/>
      <c r="C36" s="207"/>
      <c r="D36" s="205"/>
      <c r="E36" s="209" t="s">
        <v>53</v>
      </c>
      <c r="F36" s="205"/>
      <c r="G36" s="321" t="s">
        <v>2051</v>
      </c>
      <c r="H36" s="321"/>
      <c r="I36" s="321"/>
      <c r="J36" s="321"/>
      <c r="K36" s="203"/>
    </row>
    <row r="37" spans="2:11" ht="15" customHeight="1" x14ac:dyDescent="0.3">
      <c r="B37" s="206"/>
      <c r="C37" s="207"/>
      <c r="D37" s="205"/>
      <c r="E37" s="209" t="s">
        <v>135</v>
      </c>
      <c r="F37" s="205"/>
      <c r="G37" s="321" t="s">
        <v>2052</v>
      </c>
      <c r="H37" s="321"/>
      <c r="I37" s="321"/>
      <c r="J37" s="321"/>
      <c r="K37" s="203"/>
    </row>
    <row r="38" spans="2:11" ht="15" customHeight="1" x14ac:dyDescent="0.3">
      <c r="B38" s="206"/>
      <c r="C38" s="207"/>
      <c r="D38" s="205"/>
      <c r="E38" s="209" t="s">
        <v>136</v>
      </c>
      <c r="F38" s="205"/>
      <c r="G38" s="321" t="s">
        <v>2053</v>
      </c>
      <c r="H38" s="321"/>
      <c r="I38" s="321"/>
      <c r="J38" s="321"/>
      <c r="K38" s="203"/>
    </row>
    <row r="39" spans="2:11" ht="15" customHeight="1" x14ac:dyDescent="0.3">
      <c r="B39" s="206"/>
      <c r="C39" s="207"/>
      <c r="D39" s="205"/>
      <c r="E39" s="209" t="s">
        <v>137</v>
      </c>
      <c r="F39" s="205"/>
      <c r="G39" s="321" t="s">
        <v>2054</v>
      </c>
      <c r="H39" s="321"/>
      <c r="I39" s="321"/>
      <c r="J39" s="321"/>
      <c r="K39" s="203"/>
    </row>
    <row r="40" spans="2:11" ht="15" customHeight="1" x14ac:dyDescent="0.3">
      <c r="B40" s="206"/>
      <c r="C40" s="207"/>
      <c r="D40" s="205"/>
      <c r="E40" s="209" t="s">
        <v>2055</v>
      </c>
      <c r="F40" s="205"/>
      <c r="G40" s="321" t="s">
        <v>2056</v>
      </c>
      <c r="H40" s="321"/>
      <c r="I40" s="321"/>
      <c r="J40" s="321"/>
      <c r="K40" s="203"/>
    </row>
    <row r="41" spans="2:11" ht="15" customHeight="1" x14ac:dyDescent="0.3">
      <c r="B41" s="206"/>
      <c r="C41" s="207"/>
      <c r="D41" s="205"/>
      <c r="E41" s="209"/>
      <c r="F41" s="205"/>
      <c r="G41" s="321" t="s">
        <v>2057</v>
      </c>
      <c r="H41" s="321"/>
      <c r="I41" s="321"/>
      <c r="J41" s="321"/>
      <c r="K41" s="203"/>
    </row>
    <row r="42" spans="2:11" ht="15" customHeight="1" x14ac:dyDescent="0.3">
      <c r="B42" s="206"/>
      <c r="C42" s="207"/>
      <c r="D42" s="205"/>
      <c r="E42" s="209" t="s">
        <v>2058</v>
      </c>
      <c r="F42" s="205"/>
      <c r="G42" s="321" t="s">
        <v>2059</v>
      </c>
      <c r="H42" s="321"/>
      <c r="I42" s="321"/>
      <c r="J42" s="321"/>
      <c r="K42" s="203"/>
    </row>
    <row r="43" spans="2:11" ht="15" customHeight="1" x14ac:dyDescent="0.3">
      <c r="B43" s="206"/>
      <c r="C43" s="207"/>
      <c r="D43" s="205"/>
      <c r="E43" s="209" t="s">
        <v>140</v>
      </c>
      <c r="F43" s="205"/>
      <c r="G43" s="321" t="s">
        <v>2060</v>
      </c>
      <c r="H43" s="321"/>
      <c r="I43" s="321"/>
      <c r="J43" s="321"/>
      <c r="K43" s="203"/>
    </row>
    <row r="44" spans="2:11" ht="12.75" customHeight="1" x14ac:dyDescent="0.3">
      <c r="B44" s="206"/>
      <c r="C44" s="207"/>
      <c r="D44" s="205"/>
      <c r="E44" s="205"/>
      <c r="F44" s="205"/>
      <c r="G44" s="205"/>
      <c r="H44" s="205"/>
      <c r="I44" s="205"/>
      <c r="J44" s="205"/>
      <c r="K44" s="203"/>
    </row>
    <row r="45" spans="2:11" ht="15" customHeight="1" x14ac:dyDescent="0.3">
      <c r="B45" s="206"/>
      <c r="C45" s="207"/>
      <c r="D45" s="321" t="s">
        <v>2061</v>
      </c>
      <c r="E45" s="321"/>
      <c r="F45" s="321"/>
      <c r="G45" s="321"/>
      <c r="H45" s="321"/>
      <c r="I45" s="321"/>
      <c r="J45" s="321"/>
      <c r="K45" s="203"/>
    </row>
    <row r="46" spans="2:11" ht="15" customHeight="1" x14ac:dyDescent="0.3">
      <c r="B46" s="206"/>
      <c r="C46" s="207"/>
      <c r="D46" s="207"/>
      <c r="E46" s="321" t="s">
        <v>2062</v>
      </c>
      <c r="F46" s="321"/>
      <c r="G46" s="321"/>
      <c r="H46" s="321"/>
      <c r="I46" s="321"/>
      <c r="J46" s="321"/>
      <c r="K46" s="203"/>
    </row>
    <row r="47" spans="2:11" ht="15" customHeight="1" x14ac:dyDescent="0.3">
      <c r="B47" s="206"/>
      <c r="C47" s="207"/>
      <c r="D47" s="207"/>
      <c r="E47" s="321" t="s">
        <v>2063</v>
      </c>
      <c r="F47" s="321"/>
      <c r="G47" s="321"/>
      <c r="H47" s="321"/>
      <c r="I47" s="321"/>
      <c r="J47" s="321"/>
      <c r="K47" s="203"/>
    </row>
    <row r="48" spans="2:11" ht="15" customHeight="1" x14ac:dyDescent="0.3">
      <c r="B48" s="206"/>
      <c r="C48" s="207"/>
      <c r="D48" s="207"/>
      <c r="E48" s="321" t="s">
        <v>2064</v>
      </c>
      <c r="F48" s="321"/>
      <c r="G48" s="321"/>
      <c r="H48" s="321"/>
      <c r="I48" s="321"/>
      <c r="J48" s="321"/>
      <c r="K48" s="203"/>
    </row>
    <row r="49" spans="2:11" ht="15" customHeight="1" x14ac:dyDescent="0.3">
      <c r="B49" s="206"/>
      <c r="C49" s="207"/>
      <c r="D49" s="321" t="s">
        <v>2065</v>
      </c>
      <c r="E49" s="321"/>
      <c r="F49" s="321"/>
      <c r="G49" s="321"/>
      <c r="H49" s="321"/>
      <c r="I49" s="321"/>
      <c r="J49" s="321"/>
      <c r="K49" s="203"/>
    </row>
    <row r="50" spans="2:11" ht="25.5" customHeight="1" x14ac:dyDescent="0.3">
      <c r="B50" s="202"/>
      <c r="C50" s="324" t="s">
        <v>2066</v>
      </c>
      <c r="D50" s="324"/>
      <c r="E50" s="324"/>
      <c r="F50" s="324"/>
      <c r="G50" s="324"/>
      <c r="H50" s="324"/>
      <c r="I50" s="324"/>
      <c r="J50" s="324"/>
      <c r="K50" s="203"/>
    </row>
    <row r="51" spans="2:11" ht="5.25" customHeight="1" x14ac:dyDescent="0.3">
      <c r="B51" s="202"/>
      <c r="C51" s="204"/>
      <c r="D51" s="204"/>
      <c r="E51" s="204"/>
      <c r="F51" s="204"/>
      <c r="G51" s="204"/>
      <c r="H51" s="204"/>
      <c r="I51" s="204"/>
      <c r="J51" s="204"/>
      <c r="K51" s="203"/>
    </row>
    <row r="52" spans="2:11" ht="15" customHeight="1" x14ac:dyDescent="0.3">
      <c r="B52" s="202"/>
      <c r="C52" s="321" t="s">
        <v>2067</v>
      </c>
      <c r="D52" s="321"/>
      <c r="E52" s="321"/>
      <c r="F52" s="321"/>
      <c r="G52" s="321"/>
      <c r="H52" s="321"/>
      <c r="I52" s="321"/>
      <c r="J52" s="321"/>
      <c r="K52" s="203"/>
    </row>
    <row r="53" spans="2:11" ht="15" customHeight="1" x14ac:dyDescent="0.3">
      <c r="B53" s="202"/>
      <c r="C53" s="321" t="s">
        <v>2068</v>
      </c>
      <c r="D53" s="321"/>
      <c r="E53" s="321"/>
      <c r="F53" s="321"/>
      <c r="G53" s="321"/>
      <c r="H53" s="321"/>
      <c r="I53" s="321"/>
      <c r="J53" s="321"/>
      <c r="K53" s="203"/>
    </row>
    <row r="54" spans="2:11" ht="12.75" customHeight="1" x14ac:dyDescent="0.3">
      <c r="B54" s="202"/>
      <c r="C54" s="205"/>
      <c r="D54" s="205"/>
      <c r="E54" s="205"/>
      <c r="F54" s="205"/>
      <c r="G54" s="205"/>
      <c r="H54" s="205"/>
      <c r="I54" s="205"/>
      <c r="J54" s="205"/>
      <c r="K54" s="203"/>
    </row>
    <row r="55" spans="2:11" ht="15" customHeight="1" x14ac:dyDescent="0.3">
      <c r="B55" s="202"/>
      <c r="C55" s="321" t="s">
        <v>2069</v>
      </c>
      <c r="D55" s="321"/>
      <c r="E55" s="321"/>
      <c r="F55" s="321"/>
      <c r="G55" s="321"/>
      <c r="H55" s="321"/>
      <c r="I55" s="321"/>
      <c r="J55" s="321"/>
      <c r="K55" s="203"/>
    </row>
    <row r="56" spans="2:11" ht="15" customHeight="1" x14ac:dyDescent="0.3">
      <c r="B56" s="202"/>
      <c r="C56" s="207"/>
      <c r="D56" s="321" t="s">
        <v>2070</v>
      </c>
      <c r="E56" s="321"/>
      <c r="F56" s="321"/>
      <c r="G56" s="321"/>
      <c r="H56" s="321"/>
      <c r="I56" s="321"/>
      <c r="J56" s="321"/>
      <c r="K56" s="203"/>
    </row>
    <row r="57" spans="2:11" ht="15" customHeight="1" x14ac:dyDescent="0.3">
      <c r="B57" s="202"/>
      <c r="C57" s="207"/>
      <c r="D57" s="321" t="s">
        <v>2071</v>
      </c>
      <c r="E57" s="321"/>
      <c r="F57" s="321"/>
      <c r="G57" s="321"/>
      <c r="H57" s="321"/>
      <c r="I57" s="321"/>
      <c r="J57" s="321"/>
      <c r="K57" s="203"/>
    </row>
    <row r="58" spans="2:11" ht="15" customHeight="1" x14ac:dyDescent="0.3">
      <c r="B58" s="202"/>
      <c r="C58" s="207"/>
      <c r="D58" s="321" t="s">
        <v>2072</v>
      </c>
      <c r="E58" s="321"/>
      <c r="F58" s="321"/>
      <c r="G58" s="321"/>
      <c r="H58" s="321"/>
      <c r="I58" s="321"/>
      <c r="J58" s="321"/>
      <c r="K58" s="203"/>
    </row>
    <row r="59" spans="2:11" ht="15" customHeight="1" x14ac:dyDescent="0.3">
      <c r="B59" s="202"/>
      <c r="C59" s="207"/>
      <c r="D59" s="321" t="s">
        <v>2073</v>
      </c>
      <c r="E59" s="321"/>
      <c r="F59" s="321"/>
      <c r="G59" s="321"/>
      <c r="H59" s="321"/>
      <c r="I59" s="321"/>
      <c r="J59" s="321"/>
      <c r="K59" s="203"/>
    </row>
    <row r="60" spans="2:11" ht="15" customHeight="1" x14ac:dyDescent="0.3">
      <c r="B60" s="202"/>
      <c r="C60" s="207"/>
      <c r="D60" s="323" t="s">
        <v>2074</v>
      </c>
      <c r="E60" s="323"/>
      <c r="F60" s="323"/>
      <c r="G60" s="323"/>
      <c r="H60" s="323"/>
      <c r="I60" s="323"/>
      <c r="J60" s="323"/>
      <c r="K60" s="203"/>
    </row>
    <row r="61" spans="2:11" ht="15" customHeight="1" x14ac:dyDescent="0.3">
      <c r="B61" s="202"/>
      <c r="C61" s="207"/>
      <c r="D61" s="321" t="s">
        <v>2075</v>
      </c>
      <c r="E61" s="321"/>
      <c r="F61" s="321"/>
      <c r="G61" s="321"/>
      <c r="H61" s="321"/>
      <c r="I61" s="321"/>
      <c r="J61" s="321"/>
      <c r="K61" s="203"/>
    </row>
    <row r="62" spans="2:11" ht="12.75" customHeight="1" x14ac:dyDescent="0.3">
      <c r="B62" s="202"/>
      <c r="C62" s="207"/>
      <c r="D62" s="207"/>
      <c r="E62" s="210"/>
      <c r="F62" s="207"/>
      <c r="G62" s="207"/>
      <c r="H62" s="207"/>
      <c r="I62" s="207"/>
      <c r="J62" s="207"/>
      <c r="K62" s="203"/>
    </row>
    <row r="63" spans="2:11" ht="15" customHeight="1" x14ac:dyDescent="0.3">
      <c r="B63" s="202"/>
      <c r="C63" s="207"/>
      <c r="D63" s="321" t="s">
        <v>2076</v>
      </c>
      <c r="E63" s="321"/>
      <c r="F63" s="321"/>
      <c r="G63" s="321"/>
      <c r="H63" s="321"/>
      <c r="I63" s="321"/>
      <c r="J63" s="321"/>
      <c r="K63" s="203"/>
    </row>
    <row r="64" spans="2:11" ht="15" customHeight="1" x14ac:dyDescent="0.3">
      <c r="B64" s="202"/>
      <c r="C64" s="207"/>
      <c r="D64" s="323" t="s">
        <v>2077</v>
      </c>
      <c r="E64" s="323"/>
      <c r="F64" s="323"/>
      <c r="G64" s="323"/>
      <c r="H64" s="323"/>
      <c r="I64" s="323"/>
      <c r="J64" s="323"/>
      <c r="K64" s="203"/>
    </row>
    <row r="65" spans="2:11" ht="15" customHeight="1" x14ac:dyDescent="0.3">
      <c r="B65" s="202"/>
      <c r="C65" s="207"/>
      <c r="D65" s="321" t="s">
        <v>2078</v>
      </c>
      <c r="E65" s="321"/>
      <c r="F65" s="321"/>
      <c r="G65" s="321"/>
      <c r="H65" s="321"/>
      <c r="I65" s="321"/>
      <c r="J65" s="321"/>
      <c r="K65" s="203"/>
    </row>
    <row r="66" spans="2:11" ht="15" customHeight="1" x14ac:dyDescent="0.3">
      <c r="B66" s="202"/>
      <c r="C66" s="207"/>
      <c r="D66" s="321" t="s">
        <v>2079</v>
      </c>
      <c r="E66" s="321"/>
      <c r="F66" s="321"/>
      <c r="G66" s="321"/>
      <c r="H66" s="321"/>
      <c r="I66" s="321"/>
      <c r="J66" s="321"/>
      <c r="K66" s="203"/>
    </row>
    <row r="67" spans="2:11" ht="15" customHeight="1" x14ac:dyDescent="0.3">
      <c r="B67" s="202"/>
      <c r="C67" s="207"/>
      <c r="D67" s="321" t="s">
        <v>2080</v>
      </c>
      <c r="E67" s="321"/>
      <c r="F67" s="321"/>
      <c r="G67" s="321"/>
      <c r="H67" s="321"/>
      <c r="I67" s="321"/>
      <c r="J67" s="321"/>
      <c r="K67" s="203"/>
    </row>
    <row r="68" spans="2:11" ht="15" customHeight="1" x14ac:dyDescent="0.3">
      <c r="B68" s="202"/>
      <c r="C68" s="207"/>
      <c r="D68" s="321" t="s">
        <v>2081</v>
      </c>
      <c r="E68" s="321"/>
      <c r="F68" s="321"/>
      <c r="G68" s="321"/>
      <c r="H68" s="321"/>
      <c r="I68" s="321"/>
      <c r="J68" s="321"/>
      <c r="K68" s="203"/>
    </row>
    <row r="69" spans="2:11" ht="12.75" customHeight="1" x14ac:dyDescent="0.3">
      <c r="B69" s="211"/>
      <c r="C69" s="212"/>
      <c r="D69" s="212"/>
      <c r="E69" s="212"/>
      <c r="F69" s="212"/>
      <c r="G69" s="212"/>
      <c r="H69" s="212"/>
      <c r="I69" s="212"/>
      <c r="J69" s="212"/>
      <c r="K69" s="213"/>
    </row>
    <row r="70" spans="2:11" ht="18.75" customHeight="1" x14ac:dyDescent="0.3">
      <c r="B70" s="214"/>
      <c r="C70" s="214"/>
      <c r="D70" s="214"/>
      <c r="E70" s="214"/>
      <c r="F70" s="214"/>
      <c r="G70" s="214"/>
      <c r="H70" s="214"/>
      <c r="I70" s="214"/>
      <c r="J70" s="214"/>
      <c r="K70" s="215"/>
    </row>
    <row r="71" spans="2:11" ht="18.75" customHeight="1" x14ac:dyDescent="0.3">
      <c r="B71" s="215"/>
      <c r="C71" s="215"/>
      <c r="D71" s="215"/>
      <c r="E71" s="215"/>
      <c r="F71" s="215"/>
      <c r="G71" s="215"/>
      <c r="H71" s="215"/>
      <c r="I71" s="215"/>
      <c r="J71" s="215"/>
      <c r="K71" s="215"/>
    </row>
    <row r="72" spans="2:11" ht="7.5" customHeight="1" x14ac:dyDescent="0.3">
      <c r="B72" s="216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ht="45" customHeight="1" x14ac:dyDescent="0.3">
      <c r="B73" s="219"/>
      <c r="C73" s="322" t="s">
        <v>2017</v>
      </c>
      <c r="D73" s="322"/>
      <c r="E73" s="322"/>
      <c r="F73" s="322"/>
      <c r="G73" s="322"/>
      <c r="H73" s="322"/>
      <c r="I73" s="322"/>
      <c r="J73" s="322"/>
      <c r="K73" s="220"/>
    </row>
    <row r="74" spans="2:11" ht="17.25" customHeight="1" x14ac:dyDescent="0.3">
      <c r="B74" s="219"/>
      <c r="C74" s="221" t="s">
        <v>2082</v>
      </c>
      <c r="D74" s="221"/>
      <c r="E74" s="221"/>
      <c r="F74" s="221" t="s">
        <v>2083</v>
      </c>
      <c r="G74" s="222"/>
      <c r="H74" s="221" t="s">
        <v>135</v>
      </c>
      <c r="I74" s="221" t="s">
        <v>57</v>
      </c>
      <c r="J74" s="221" t="s">
        <v>2084</v>
      </c>
      <c r="K74" s="220"/>
    </row>
    <row r="75" spans="2:11" ht="17.25" customHeight="1" x14ac:dyDescent="0.3">
      <c r="B75" s="219"/>
      <c r="C75" s="223" t="s">
        <v>2085</v>
      </c>
      <c r="D75" s="223"/>
      <c r="E75" s="223"/>
      <c r="F75" s="224" t="s">
        <v>2086</v>
      </c>
      <c r="G75" s="225"/>
      <c r="H75" s="223"/>
      <c r="I75" s="223"/>
      <c r="J75" s="223" t="s">
        <v>2087</v>
      </c>
      <c r="K75" s="220"/>
    </row>
    <row r="76" spans="2:11" ht="5.25" customHeight="1" x14ac:dyDescent="0.3">
      <c r="B76" s="219"/>
      <c r="C76" s="226"/>
      <c r="D76" s="226"/>
      <c r="E76" s="226"/>
      <c r="F76" s="226"/>
      <c r="G76" s="227"/>
      <c r="H76" s="226"/>
      <c r="I76" s="226"/>
      <c r="J76" s="226"/>
      <c r="K76" s="220"/>
    </row>
    <row r="77" spans="2:11" ht="15" customHeight="1" x14ac:dyDescent="0.3">
      <c r="B77" s="219"/>
      <c r="C77" s="209" t="s">
        <v>53</v>
      </c>
      <c r="D77" s="226"/>
      <c r="E77" s="226"/>
      <c r="F77" s="228" t="s">
        <v>2088</v>
      </c>
      <c r="G77" s="227"/>
      <c r="H77" s="209" t="s">
        <v>2089</v>
      </c>
      <c r="I77" s="209" t="s">
        <v>2090</v>
      </c>
      <c r="J77" s="209">
        <v>20</v>
      </c>
      <c r="K77" s="220"/>
    </row>
    <row r="78" spans="2:11" ht="15" customHeight="1" x14ac:dyDescent="0.3">
      <c r="B78" s="219"/>
      <c r="C78" s="209" t="s">
        <v>2091</v>
      </c>
      <c r="D78" s="209"/>
      <c r="E78" s="209"/>
      <c r="F78" s="228" t="s">
        <v>2088</v>
      </c>
      <c r="G78" s="227"/>
      <c r="H78" s="209" t="s">
        <v>2092</v>
      </c>
      <c r="I78" s="209" t="s">
        <v>2090</v>
      </c>
      <c r="J78" s="209">
        <v>120</v>
      </c>
      <c r="K78" s="220"/>
    </row>
    <row r="79" spans="2:11" ht="15" customHeight="1" x14ac:dyDescent="0.3">
      <c r="B79" s="229"/>
      <c r="C79" s="209" t="s">
        <v>2093</v>
      </c>
      <c r="D79" s="209"/>
      <c r="E79" s="209"/>
      <c r="F79" s="228" t="s">
        <v>2094</v>
      </c>
      <c r="G79" s="227"/>
      <c r="H79" s="209" t="s">
        <v>2095</v>
      </c>
      <c r="I79" s="209" t="s">
        <v>2090</v>
      </c>
      <c r="J79" s="209">
        <v>50</v>
      </c>
      <c r="K79" s="220"/>
    </row>
    <row r="80" spans="2:11" ht="15" customHeight="1" x14ac:dyDescent="0.3">
      <c r="B80" s="229"/>
      <c r="C80" s="209" t="s">
        <v>2096</v>
      </c>
      <c r="D80" s="209"/>
      <c r="E80" s="209"/>
      <c r="F80" s="228" t="s">
        <v>2088</v>
      </c>
      <c r="G80" s="227"/>
      <c r="H80" s="209" t="s">
        <v>2097</v>
      </c>
      <c r="I80" s="209" t="s">
        <v>2098</v>
      </c>
      <c r="J80" s="209"/>
      <c r="K80" s="220"/>
    </row>
    <row r="81" spans="2:11" ht="15" customHeight="1" x14ac:dyDescent="0.3">
      <c r="B81" s="229"/>
      <c r="C81" s="230" t="s">
        <v>2099</v>
      </c>
      <c r="D81" s="230"/>
      <c r="E81" s="230"/>
      <c r="F81" s="231" t="s">
        <v>2094</v>
      </c>
      <c r="G81" s="230"/>
      <c r="H81" s="230" t="s">
        <v>2100</v>
      </c>
      <c r="I81" s="230" t="s">
        <v>2090</v>
      </c>
      <c r="J81" s="230">
        <v>15</v>
      </c>
      <c r="K81" s="220"/>
    </row>
    <row r="82" spans="2:11" ht="15" customHeight="1" x14ac:dyDescent="0.3">
      <c r="B82" s="229"/>
      <c r="C82" s="230" t="s">
        <v>2101</v>
      </c>
      <c r="D82" s="230"/>
      <c r="E82" s="230"/>
      <c r="F82" s="231" t="s">
        <v>2094</v>
      </c>
      <c r="G82" s="230"/>
      <c r="H82" s="230" t="s">
        <v>2102</v>
      </c>
      <c r="I82" s="230" t="s">
        <v>2090</v>
      </c>
      <c r="J82" s="230">
        <v>15</v>
      </c>
      <c r="K82" s="220"/>
    </row>
    <row r="83" spans="2:11" ht="15" customHeight="1" x14ac:dyDescent="0.3">
      <c r="B83" s="229"/>
      <c r="C83" s="230" t="s">
        <v>2103</v>
      </c>
      <c r="D83" s="230"/>
      <c r="E83" s="230"/>
      <c r="F83" s="231" t="s">
        <v>2094</v>
      </c>
      <c r="G83" s="230"/>
      <c r="H83" s="230" t="s">
        <v>2104</v>
      </c>
      <c r="I83" s="230" t="s">
        <v>2090</v>
      </c>
      <c r="J83" s="230">
        <v>20</v>
      </c>
      <c r="K83" s="220"/>
    </row>
    <row r="84" spans="2:11" ht="15" customHeight="1" x14ac:dyDescent="0.3">
      <c r="B84" s="229"/>
      <c r="C84" s="230" t="s">
        <v>2105</v>
      </c>
      <c r="D84" s="230"/>
      <c r="E84" s="230"/>
      <c r="F84" s="231" t="s">
        <v>2094</v>
      </c>
      <c r="G84" s="230"/>
      <c r="H84" s="230" t="s">
        <v>2106</v>
      </c>
      <c r="I84" s="230" t="s">
        <v>2090</v>
      </c>
      <c r="J84" s="230">
        <v>20</v>
      </c>
      <c r="K84" s="220"/>
    </row>
    <row r="85" spans="2:11" ht="15" customHeight="1" x14ac:dyDescent="0.3">
      <c r="B85" s="229"/>
      <c r="C85" s="209" t="s">
        <v>2107</v>
      </c>
      <c r="D85" s="209"/>
      <c r="E85" s="209"/>
      <c r="F85" s="228" t="s">
        <v>2094</v>
      </c>
      <c r="G85" s="227"/>
      <c r="H85" s="209" t="s">
        <v>2108</v>
      </c>
      <c r="I85" s="209" t="s">
        <v>2090</v>
      </c>
      <c r="J85" s="209">
        <v>50</v>
      </c>
      <c r="K85" s="220"/>
    </row>
    <row r="86" spans="2:11" ht="15" customHeight="1" x14ac:dyDescent="0.3">
      <c r="B86" s="229"/>
      <c r="C86" s="209" t="s">
        <v>2109</v>
      </c>
      <c r="D86" s="209"/>
      <c r="E86" s="209"/>
      <c r="F86" s="228" t="s">
        <v>2094</v>
      </c>
      <c r="G86" s="227"/>
      <c r="H86" s="209" t="s">
        <v>2110</v>
      </c>
      <c r="I86" s="209" t="s">
        <v>2090</v>
      </c>
      <c r="J86" s="209">
        <v>20</v>
      </c>
      <c r="K86" s="220"/>
    </row>
    <row r="87" spans="2:11" ht="15" customHeight="1" x14ac:dyDescent="0.3">
      <c r="B87" s="229"/>
      <c r="C87" s="209" t="s">
        <v>2111</v>
      </c>
      <c r="D87" s="209"/>
      <c r="E87" s="209"/>
      <c r="F87" s="228" t="s">
        <v>2094</v>
      </c>
      <c r="G87" s="227"/>
      <c r="H87" s="209" t="s">
        <v>2112</v>
      </c>
      <c r="I87" s="209" t="s">
        <v>2090</v>
      </c>
      <c r="J87" s="209">
        <v>20</v>
      </c>
      <c r="K87" s="220"/>
    </row>
    <row r="88" spans="2:11" ht="15" customHeight="1" x14ac:dyDescent="0.3">
      <c r="B88" s="229"/>
      <c r="C88" s="209" t="s">
        <v>2113</v>
      </c>
      <c r="D88" s="209"/>
      <c r="E88" s="209"/>
      <c r="F88" s="228" t="s">
        <v>2094</v>
      </c>
      <c r="G88" s="227"/>
      <c r="H88" s="209" t="s">
        <v>2114</v>
      </c>
      <c r="I88" s="209" t="s">
        <v>2090</v>
      </c>
      <c r="J88" s="209">
        <v>50</v>
      </c>
      <c r="K88" s="220"/>
    </row>
    <row r="89" spans="2:11" ht="15" customHeight="1" x14ac:dyDescent="0.3">
      <c r="B89" s="229"/>
      <c r="C89" s="209" t="s">
        <v>2115</v>
      </c>
      <c r="D89" s="209"/>
      <c r="E89" s="209"/>
      <c r="F89" s="228" t="s">
        <v>2094</v>
      </c>
      <c r="G89" s="227"/>
      <c r="H89" s="209" t="s">
        <v>2115</v>
      </c>
      <c r="I89" s="209" t="s">
        <v>2090</v>
      </c>
      <c r="J89" s="209">
        <v>50</v>
      </c>
      <c r="K89" s="220"/>
    </row>
    <row r="90" spans="2:11" ht="15" customHeight="1" x14ac:dyDescent="0.3">
      <c r="B90" s="229"/>
      <c r="C90" s="209" t="s">
        <v>141</v>
      </c>
      <c r="D90" s="209"/>
      <c r="E90" s="209"/>
      <c r="F90" s="228" t="s">
        <v>2094</v>
      </c>
      <c r="G90" s="227"/>
      <c r="H90" s="209" t="s">
        <v>2116</v>
      </c>
      <c r="I90" s="209" t="s">
        <v>2090</v>
      </c>
      <c r="J90" s="209">
        <v>255</v>
      </c>
      <c r="K90" s="220"/>
    </row>
    <row r="91" spans="2:11" ht="15" customHeight="1" x14ac:dyDescent="0.3">
      <c r="B91" s="229"/>
      <c r="C91" s="209" t="s">
        <v>2117</v>
      </c>
      <c r="D91" s="209"/>
      <c r="E91" s="209"/>
      <c r="F91" s="228" t="s">
        <v>2088</v>
      </c>
      <c r="G91" s="227"/>
      <c r="H91" s="209" t="s">
        <v>2118</v>
      </c>
      <c r="I91" s="209" t="s">
        <v>2119</v>
      </c>
      <c r="J91" s="209"/>
      <c r="K91" s="220"/>
    </row>
    <row r="92" spans="2:11" ht="15" customHeight="1" x14ac:dyDescent="0.3">
      <c r="B92" s="229"/>
      <c r="C92" s="209" t="s">
        <v>2120</v>
      </c>
      <c r="D92" s="209"/>
      <c r="E92" s="209"/>
      <c r="F92" s="228" t="s">
        <v>2088</v>
      </c>
      <c r="G92" s="227"/>
      <c r="H92" s="209" t="s">
        <v>2121</v>
      </c>
      <c r="I92" s="209" t="s">
        <v>2122</v>
      </c>
      <c r="J92" s="209"/>
      <c r="K92" s="220"/>
    </row>
    <row r="93" spans="2:11" ht="15" customHeight="1" x14ac:dyDescent="0.3">
      <c r="B93" s="229"/>
      <c r="C93" s="209" t="s">
        <v>2123</v>
      </c>
      <c r="D93" s="209"/>
      <c r="E93" s="209"/>
      <c r="F93" s="228" t="s">
        <v>2088</v>
      </c>
      <c r="G93" s="227"/>
      <c r="H93" s="209" t="s">
        <v>2123</v>
      </c>
      <c r="I93" s="209" t="s">
        <v>2122</v>
      </c>
      <c r="J93" s="209"/>
      <c r="K93" s="220"/>
    </row>
    <row r="94" spans="2:11" ht="15" customHeight="1" x14ac:dyDescent="0.3">
      <c r="B94" s="229"/>
      <c r="C94" s="209" t="s">
        <v>38</v>
      </c>
      <c r="D94" s="209"/>
      <c r="E94" s="209"/>
      <c r="F94" s="228" t="s">
        <v>2088</v>
      </c>
      <c r="G94" s="227"/>
      <c r="H94" s="209" t="s">
        <v>2124</v>
      </c>
      <c r="I94" s="209" t="s">
        <v>2122</v>
      </c>
      <c r="J94" s="209"/>
      <c r="K94" s="220"/>
    </row>
    <row r="95" spans="2:11" ht="15" customHeight="1" x14ac:dyDescent="0.3">
      <c r="B95" s="229"/>
      <c r="C95" s="209" t="s">
        <v>48</v>
      </c>
      <c r="D95" s="209"/>
      <c r="E95" s="209"/>
      <c r="F95" s="228" t="s">
        <v>2088</v>
      </c>
      <c r="G95" s="227"/>
      <c r="H95" s="209" t="s">
        <v>2125</v>
      </c>
      <c r="I95" s="209" t="s">
        <v>2122</v>
      </c>
      <c r="J95" s="209"/>
      <c r="K95" s="220"/>
    </row>
    <row r="96" spans="2:11" ht="15" customHeight="1" x14ac:dyDescent="0.3">
      <c r="B96" s="232"/>
      <c r="C96" s="233"/>
      <c r="D96" s="233"/>
      <c r="E96" s="233"/>
      <c r="F96" s="233"/>
      <c r="G96" s="233"/>
      <c r="H96" s="233"/>
      <c r="I96" s="233"/>
      <c r="J96" s="233"/>
      <c r="K96" s="234"/>
    </row>
    <row r="97" spans="2:11" ht="18.75" customHeight="1" x14ac:dyDescent="0.3">
      <c r="B97" s="235"/>
      <c r="C97" s="236"/>
      <c r="D97" s="236"/>
      <c r="E97" s="236"/>
      <c r="F97" s="236"/>
      <c r="G97" s="236"/>
      <c r="H97" s="236"/>
      <c r="I97" s="236"/>
      <c r="J97" s="236"/>
      <c r="K97" s="235"/>
    </row>
    <row r="98" spans="2:11" ht="18.75" customHeight="1" x14ac:dyDescent="0.3">
      <c r="B98" s="215"/>
      <c r="C98" s="215"/>
      <c r="D98" s="215"/>
      <c r="E98" s="215"/>
      <c r="F98" s="215"/>
      <c r="G98" s="215"/>
      <c r="H98" s="215"/>
      <c r="I98" s="215"/>
      <c r="J98" s="215"/>
      <c r="K98" s="215"/>
    </row>
    <row r="99" spans="2:11" ht="7.5" customHeight="1" x14ac:dyDescent="0.3">
      <c r="B99" s="216"/>
      <c r="C99" s="217"/>
      <c r="D99" s="217"/>
      <c r="E99" s="217"/>
      <c r="F99" s="217"/>
      <c r="G99" s="217"/>
      <c r="H99" s="217"/>
      <c r="I99" s="217"/>
      <c r="J99" s="217"/>
      <c r="K99" s="218"/>
    </row>
    <row r="100" spans="2:11" ht="45" customHeight="1" x14ac:dyDescent="0.3">
      <c r="B100" s="219"/>
      <c r="C100" s="322" t="s">
        <v>2126</v>
      </c>
      <c r="D100" s="322"/>
      <c r="E100" s="322"/>
      <c r="F100" s="322"/>
      <c r="G100" s="322"/>
      <c r="H100" s="322"/>
      <c r="I100" s="322"/>
      <c r="J100" s="322"/>
      <c r="K100" s="220"/>
    </row>
    <row r="101" spans="2:11" ht="17.25" customHeight="1" x14ac:dyDescent="0.3">
      <c r="B101" s="219"/>
      <c r="C101" s="221" t="s">
        <v>2082</v>
      </c>
      <c r="D101" s="221"/>
      <c r="E101" s="221"/>
      <c r="F101" s="221" t="s">
        <v>2083</v>
      </c>
      <c r="G101" s="222"/>
      <c r="H101" s="221" t="s">
        <v>135</v>
      </c>
      <c r="I101" s="221" t="s">
        <v>57</v>
      </c>
      <c r="J101" s="221" t="s">
        <v>2084</v>
      </c>
      <c r="K101" s="220"/>
    </row>
    <row r="102" spans="2:11" ht="17.25" customHeight="1" x14ac:dyDescent="0.3">
      <c r="B102" s="219"/>
      <c r="C102" s="223" t="s">
        <v>2085</v>
      </c>
      <c r="D102" s="223"/>
      <c r="E102" s="223"/>
      <c r="F102" s="224" t="s">
        <v>2086</v>
      </c>
      <c r="G102" s="225"/>
      <c r="H102" s="223"/>
      <c r="I102" s="223"/>
      <c r="J102" s="223" t="s">
        <v>2087</v>
      </c>
      <c r="K102" s="220"/>
    </row>
    <row r="103" spans="2:11" ht="5.25" customHeight="1" x14ac:dyDescent="0.3">
      <c r="B103" s="219"/>
      <c r="C103" s="221"/>
      <c r="D103" s="221"/>
      <c r="E103" s="221"/>
      <c r="F103" s="221"/>
      <c r="G103" s="237"/>
      <c r="H103" s="221"/>
      <c r="I103" s="221"/>
      <c r="J103" s="221"/>
      <c r="K103" s="220"/>
    </row>
    <row r="104" spans="2:11" ht="15" customHeight="1" x14ac:dyDescent="0.3">
      <c r="B104" s="219"/>
      <c r="C104" s="209" t="s">
        <v>53</v>
      </c>
      <c r="D104" s="226"/>
      <c r="E104" s="226"/>
      <c r="F104" s="228" t="s">
        <v>2088</v>
      </c>
      <c r="G104" s="237"/>
      <c r="H104" s="209" t="s">
        <v>2127</v>
      </c>
      <c r="I104" s="209" t="s">
        <v>2090</v>
      </c>
      <c r="J104" s="209">
        <v>20</v>
      </c>
      <c r="K104" s="220"/>
    </row>
    <row r="105" spans="2:11" ht="15" customHeight="1" x14ac:dyDescent="0.3">
      <c r="B105" s="219"/>
      <c r="C105" s="209" t="s">
        <v>2091</v>
      </c>
      <c r="D105" s="209"/>
      <c r="E105" s="209"/>
      <c r="F105" s="228" t="s">
        <v>2088</v>
      </c>
      <c r="G105" s="209"/>
      <c r="H105" s="209" t="s">
        <v>2127</v>
      </c>
      <c r="I105" s="209" t="s">
        <v>2090</v>
      </c>
      <c r="J105" s="209">
        <v>120</v>
      </c>
      <c r="K105" s="220"/>
    </row>
    <row r="106" spans="2:11" ht="15" customHeight="1" x14ac:dyDescent="0.3">
      <c r="B106" s="229"/>
      <c r="C106" s="209" t="s">
        <v>2093</v>
      </c>
      <c r="D106" s="209"/>
      <c r="E106" s="209"/>
      <c r="F106" s="228" t="s">
        <v>2094</v>
      </c>
      <c r="G106" s="209"/>
      <c r="H106" s="209" t="s">
        <v>2127</v>
      </c>
      <c r="I106" s="209" t="s">
        <v>2090</v>
      </c>
      <c r="J106" s="209">
        <v>50</v>
      </c>
      <c r="K106" s="220"/>
    </row>
    <row r="107" spans="2:11" ht="15" customHeight="1" x14ac:dyDescent="0.3">
      <c r="B107" s="229"/>
      <c r="C107" s="209" t="s">
        <v>2096</v>
      </c>
      <c r="D107" s="209"/>
      <c r="E107" s="209"/>
      <c r="F107" s="228" t="s">
        <v>2088</v>
      </c>
      <c r="G107" s="209"/>
      <c r="H107" s="209" t="s">
        <v>2127</v>
      </c>
      <c r="I107" s="209" t="s">
        <v>2098</v>
      </c>
      <c r="J107" s="209"/>
      <c r="K107" s="220"/>
    </row>
    <row r="108" spans="2:11" ht="15" customHeight="1" x14ac:dyDescent="0.3">
      <c r="B108" s="229"/>
      <c r="C108" s="209" t="s">
        <v>2107</v>
      </c>
      <c r="D108" s="209"/>
      <c r="E108" s="209"/>
      <c r="F108" s="228" t="s">
        <v>2094</v>
      </c>
      <c r="G108" s="209"/>
      <c r="H108" s="209" t="s">
        <v>2127</v>
      </c>
      <c r="I108" s="209" t="s">
        <v>2090</v>
      </c>
      <c r="J108" s="209">
        <v>50</v>
      </c>
      <c r="K108" s="220"/>
    </row>
    <row r="109" spans="2:11" ht="15" customHeight="1" x14ac:dyDescent="0.3">
      <c r="B109" s="229"/>
      <c r="C109" s="209" t="s">
        <v>2115</v>
      </c>
      <c r="D109" s="209"/>
      <c r="E109" s="209"/>
      <c r="F109" s="228" t="s">
        <v>2094</v>
      </c>
      <c r="G109" s="209"/>
      <c r="H109" s="209" t="s">
        <v>2127</v>
      </c>
      <c r="I109" s="209" t="s">
        <v>2090</v>
      </c>
      <c r="J109" s="209">
        <v>50</v>
      </c>
      <c r="K109" s="220"/>
    </row>
    <row r="110" spans="2:11" ht="15" customHeight="1" x14ac:dyDescent="0.3">
      <c r="B110" s="229"/>
      <c r="C110" s="209" t="s">
        <v>2113</v>
      </c>
      <c r="D110" s="209"/>
      <c r="E110" s="209"/>
      <c r="F110" s="228" t="s">
        <v>2094</v>
      </c>
      <c r="G110" s="209"/>
      <c r="H110" s="209" t="s">
        <v>2127</v>
      </c>
      <c r="I110" s="209" t="s">
        <v>2090</v>
      </c>
      <c r="J110" s="209">
        <v>50</v>
      </c>
      <c r="K110" s="220"/>
    </row>
    <row r="111" spans="2:11" ht="15" customHeight="1" x14ac:dyDescent="0.3">
      <c r="B111" s="229"/>
      <c r="C111" s="209" t="s">
        <v>53</v>
      </c>
      <c r="D111" s="209"/>
      <c r="E111" s="209"/>
      <c r="F111" s="228" t="s">
        <v>2088</v>
      </c>
      <c r="G111" s="209"/>
      <c r="H111" s="209" t="s">
        <v>2128</v>
      </c>
      <c r="I111" s="209" t="s">
        <v>2090</v>
      </c>
      <c r="J111" s="209">
        <v>20</v>
      </c>
      <c r="K111" s="220"/>
    </row>
    <row r="112" spans="2:11" ht="15" customHeight="1" x14ac:dyDescent="0.3">
      <c r="B112" s="229"/>
      <c r="C112" s="209" t="s">
        <v>2129</v>
      </c>
      <c r="D112" s="209"/>
      <c r="E112" s="209"/>
      <c r="F112" s="228" t="s">
        <v>2088</v>
      </c>
      <c r="G112" s="209"/>
      <c r="H112" s="209" t="s">
        <v>2130</v>
      </c>
      <c r="I112" s="209" t="s">
        <v>2090</v>
      </c>
      <c r="J112" s="209">
        <v>120</v>
      </c>
      <c r="K112" s="220"/>
    </row>
    <row r="113" spans="2:11" ht="15" customHeight="1" x14ac:dyDescent="0.3">
      <c r="B113" s="229"/>
      <c r="C113" s="209" t="s">
        <v>38</v>
      </c>
      <c r="D113" s="209"/>
      <c r="E113" s="209"/>
      <c r="F113" s="228" t="s">
        <v>2088</v>
      </c>
      <c r="G113" s="209"/>
      <c r="H113" s="209" t="s">
        <v>2131</v>
      </c>
      <c r="I113" s="209" t="s">
        <v>2122</v>
      </c>
      <c r="J113" s="209"/>
      <c r="K113" s="220"/>
    </row>
    <row r="114" spans="2:11" ht="15" customHeight="1" x14ac:dyDescent="0.3">
      <c r="B114" s="229"/>
      <c r="C114" s="209" t="s">
        <v>48</v>
      </c>
      <c r="D114" s="209"/>
      <c r="E114" s="209"/>
      <c r="F114" s="228" t="s">
        <v>2088</v>
      </c>
      <c r="G114" s="209"/>
      <c r="H114" s="209" t="s">
        <v>2132</v>
      </c>
      <c r="I114" s="209" t="s">
        <v>2122</v>
      </c>
      <c r="J114" s="209"/>
      <c r="K114" s="220"/>
    </row>
    <row r="115" spans="2:11" ht="15" customHeight="1" x14ac:dyDescent="0.3">
      <c r="B115" s="229"/>
      <c r="C115" s="209" t="s">
        <v>57</v>
      </c>
      <c r="D115" s="209"/>
      <c r="E115" s="209"/>
      <c r="F115" s="228" t="s">
        <v>2088</v>
      </c>
      <c r="G115" s="209"/>
      <c r="H115" s="209" t="s">
        <v>2133</v>
      </c>
      <c r="I115" s="209" t="s">
        <v>2134</v>
      </c>
      <c r="J115" s="209"/>
      <c r="K115" s="220"/>
    </row>
    <row r="116" spans="2:11" ht="15" customHeight="1" x14ac:dyDescent="0.3">
      <c r="B116" s="232"/>
      <c r="C116" s="238"/>
      <c r="D116" s="238"/>
      <c r="E116" s="238"/>
      <c r="F116" s="238"/>
      <c r="G116" s="238"/>
      <c r="H116" s="238"/>
      <c r="I116" s="238"/>
      <c r="J116" s="238"/>
      <c r="K116" s="234"/>
    </row>
    <row r="117" spans="2:11" ht="18.75" customHeight="1" x14ac:dyDescent="0.3">
      <c r="B117" s="239"/>
      <c r="C117" s="205"/>
      <c r="D117" s="205"/>
      <c r="E117" s="205"/>
      <c r="F117" s="240"/>
      <c r="G117" s="205"/>
      <c r="H117" s="205"/>
      <c r="I117" s="205"/>
      <c r="J117" s="205"/>
      <c r="K117" s="239"/>
    </row>
    <row r="118" spans="2:11" ht="18.75" customHeight="1" x14ac:dyDescent="0.3"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</row>
    <row r="119" spans="2:11" ht="7.5" customHeight="1" x14ac:dyDescent="0.3">
      <c r="B119" s="241"/>
      <c r="C119" s="242"/>
      <c r="D119" s="242"/>
      <c r="E119" s="242"/>
      <c r="F119" s="242"/>
      <c r="G119" s="242"/>
      <c r="H119" s="242"/>
      <c r="I119" s="242"/>
      <c r="J119" s="242"/>
      <c r="K119" s="243"/>
    </row>
    <row r="120" spans="2:11" ht="45" customHeight="1" x14ac:dyDescent="0.3">
      <c r="B120" s="244"/>
      <c r="C120" s="319" t="s">
        <v>2135</v>
      </c>
      <c r="D120" s="319"/>
      <c r="E120" s="319"/>
      <c r="F120" s="319"/>
      <c r="G120" s="319"/>
      <c r="H120" s="319"/>
      <c r="I120" s="319"/>
      <c r="J120" s="319"/>
      <c r="K120" s="245"/>
    </row>
    <row r="121" spans="2:11" ht="17.25" customHeight="1" x14ac:dyDescent="0.3">
      <c r="B121" s="246"/>
      <c r="C121" s="221" t="s">
        <v>2082</v>
      </c>
      <c r="D121" s="221"/>
      <c r="E121" s="221"/>
      <c r="F121" s="221" t="s">
        <v>2083</v>
      </c>
      <c r="G121" s="222"/>
      <c r="H121" s="221" t="s">
        <v>135</v>
      </c>
      <c r="I121" s="221" t="s">
        <v>57</v>
      </c>
      <c r="J121" s="221" t="s">
        <v>2084</v>
      </c>
      <c r="K121" s="247"/>
    </row>
    <row r="122" spans="2:11" ht="17.25" customHeight="1" x14ac:dyDescent="0.3">
      <c r="B122" s="246"/>
      <c r="C122" s="223" t="s">
        <v>2085</v>
      </c>
      <c r="D122" s="223"/>
      <c r="E122" s="223"/>
      <c r="F122" s="224" t="s">
        <v>2086</v>
      </c>
      <c r="G122" s="225"/>
      <c r="H122" s="223"/>
      <c r="I122" s="223"/>
      <c r="J122" s="223" t="s">
        <v>2087</v>
      </c>
      <c r="K122" s="247"/>
    </row>
    <row r="123" spans="2:11" ht="5.25" customHeight="1" x14ac:dyDescent="0.3">
      <c r="B123" s="248"/>
      <c r="C123" s="226"/>
      <c r="D123" s="226"/>
      <c r="E123" s="226"/>
      <c r="F123" s="226"/>
      <c r="G123" s="209"/>
      <c r="H123" s="226"/>
      <c r="I123" s="226"/>
      <c r="J123" s="226"/>
      <c r="K123" s="249"/>
    </row>
    <row r="124" spans="2:11" ht="15" customHeight="1" x14ac:dyDescent="0.3">
      <c r="B124" s="248"/>
      <c r="C124" s="209" t="s">
        <v>2091</v>
      </c>
      <c r="D124" s="226"/>
      <c r="E124" s="226"/>
      <c r="F124" s="228" t="s">
        <v>2088</v>
      </c>
      <c r="G124" s="209"/>
      <c r="H124" s="209" t="s">
        <v>2127</v>
      </c>
      <c r="I124" s="209" t="s">
        <v>2090</v>
      </c>
      <c r="J124" s="209">
        <v>120</v>
      </c>
      <c r="K124" s="250"/>
    </row>
    <row r="125" spans="2:11" ht="15" customHeight="1" x14ac:dyDescent="0.3">
      <c r="B125" s="248"/>
      <c r="C125" s="209" t="s">
        <v>2136</v>
      </c>
      <c r="D125" s="209"/>
      <c r="E125" s="209"/>
      <c r="F125" s="228" t="s">
        <v>2088</v>
      </c>
      <c r="G125" s="209"/>
      <c r="H125" s="209" t="s">
        <v>2137</v>
      </c>
      <c r="I125" s="209" t="s">
        <v>2090</v>
      </c>
      <c r="J125" s="209" t="s">
        <v>2138</v>
      </c>
      <c r="K125" s="250"/>
    </row>
    <row r="126" spans="2:11" ht="15" customHeight="1" x14ac:dyDescent="0.3">
      <c r="B126" s="248"/>
      <c r="C126" s="209" t="s">
        <v>2037</v>
      </c>
      <c r="D126" s="209"/>
      <c r="E126" s="209"/>
      <c r="F126" s="228" t="s">
        <v>2088</v>
      </c>
      <c r="G126" s="209"/>
      <c r="H126" s="209" t="s">
        <v>2139</v>
      </c>
      <c r="I126" s="209" t="s">
        <v>2090</v>
      </c>
      <c r="J126" s="209" t="s">
        <v>2138</v>
      </c>
      <c r="K126" s="250"/>
    </row>
    <row r="127" spans="2:11" ht="15" customHeight="1" x14ac:dyDescent="0.3">
      <c r="B127" s="248"/>
      <c r="C127" s="209" t="s">
        <v>2099</v>
      </c>
      <c r="D127" s="209"/>
      <c r="E127" s="209"/>
      <c r="F127" s="228" t="s">
        <v>2094</v>
      </c>
      <c r="G127" s="209"/>
      <c r="H127" s="209" t="s">
        <v>2100</v>
      </c>
      <c r="I127" s="209" t="s">
        <v>2090</v>
      </c>
      <c r="J127" s="209">
        <v>15</v>
      </c>
      <c r="K127" s="250"/>
    </row>
    <row r="128" spans="2:11" ht="15" customHeight="1" x14ac:dyDescent="0.3">
      <c r="B128" s="248"/>
      <c r="C128" s="230" t="s">
        <v>2101</v>
      </c>
      <c r="D128" s="230"/>
      <c r="E128" s="230"/>
      <c r="F128" s="231" t="s">
        <v>2094</v>
      </c>
      <c r="G128" s="230"/>
      <c r="H128" s="230" t="s">
        <v>2102</v>
      </c>
      <c r="I128" s="230" t="s">
        <v>2090</v>
      </c>
      <c r="J128" s="230">
        <v>15</v>
      </c>
      <c r="K128" s="250"/>
    </row>
    <row r="129" spans="2:11" ht="15" customHeight="1" x14ac:dyDescent="0.3">
      <c r="B129" s="248"/>
      <c r="C129" s="230" t="s">
        <v>2103</v>
      </c>
      <c r="D129" s="230"/>
      <c r="E129" s="230"/>
      <c r="F129" s="231" t="s">
        <v>2094</v>
      </c>
      <c r="G129" s="230"/>
      <c r="H129" s="230" t="s">
        <v>2104</v>
      </c>
      <c r="I129" s="230" t="s">
        <v>2090</v>
      </c>
      <c r="J129" s="230">
        <v>20</v>
      </c>
      <c r="K129" s="250"/>
    </row>
    <row r="130" spans="2:11" ht="15" customHeight="1" x14ac:dyDescent="0.3">
      <c r="B130" s="248"/>
      <c r="C130" s="230" t="s">
        <v>2105</v>
      </c>
      <c r="D130" s="230"/>
      <c r="E130" s="230"/>
      <c r="F130" s="231" t="s">
        <v>2094</v>
      </c>
      <c r="G130" s="230"/>
      <c r="H130" s="230" t="s">
        <v>2106</v>
      </c>
      <c r="I130" s="230" t="s">
        <v>2090</v>
      </c>
      <c r="J130" s="230">
        <v>20</v>
      </c>
      <c r="K130" s="250"/>
    </row>
    <row r="131" spans="2:11" ht="15" customHeight="1" x14ac:dyDescent="0.3">
      <c r="B131" s="248"/>
      <c r="C131" s="209" t="s">
        <v>2093</v>
      </c>
      <c r="D131" s="209"/>
      <c r="E131" s="209"/>
      <c r="F131" s="228" t="s">
        <v>2094</v>
      </c>
      <c r="G131" s="209"/>
      <c r="H131" s="209" t="s">
        <v>2127</v>
      </c>
      <c r="I131" s="209" t="s">
        <v>2090</v>
      </c>
      <c r="J131" s="209">
        <v>50</v>
      </c>
      <c r="K131" s="250"/>
    </row>
    <row r="132" spans="2:11" ht="15" customHeight="1" x14ac:dyDescent="0.3">
      <c r="B132" s="248"/>
      <c r="C132" s="209" t="s">
        <v>2107</v>
      </c>
      <c r="D132" s="209"/>
      <c r="E132" s="209"/>
      <c r="F132" s="228" t="s">
        <v>2094</v>
      </c>
      <c r="G132" s="209"/>
      <c r="H132" s="209" t="s">
        <v>2127</v>
      </c>
      <c r="I132" s="209" t="s">
        <v>2090</v>
      </c>
      <c r="J132" s="209">
        <v>50</v>
      </c>
      <c r="K132" s="250"/>
    </row>
    <row r="133" spans="2:11" ht="15" customHeight="1" x14ac:dyDescent="0.3">
      <c r="B133" s="248"/>
      <c r="C133" s="209" t="s">
        <v>2113</v>
      </c>
      <c r="D133" s="209"/>
      <c r="E133" s="209"/>
      <c r="F133" s="228" t="s">
        <v>2094</v>
      </c>
      <c r="G133" s="209"/>
      <c r="H133" s="209" t="s">
        <v>2127</v>
      </c>
      <c r="I133" s="209" t="s">
        <v>2090</v>
      </c>
      <c r="J133" s="209">
        <v>50</v>
      </c>
      <c r="K133" s="250"/>
    </row>
    <row r="134" spans="2:11" ht="15" customHeight="1" x14ac:dyDescent="0.3">
      <c r="B134" s="248"/>
      <c r="C134" s="209" t="s">
        <v>2115</v>
      </c>
      <c r="D134" s="209"/>
      <c r="E134" s="209"/>
      <c r="F134" s="228" t="s">
        <v>2094</v>
      </c>
      <c r="G134" s="209"/>
      <c r="H134" s="209" t="s">
        <v>2127</v>
      </c>
      <c r="I134" s="209" t="s">
        <v>2090</v>
      </c>
      <c r="J134" s="209">
        <v>50</v>
      </c>
      <c r="K134" s="250"/>
    </row>
    <row r="135" spans="2:11" ht="15" customHeight="1" x14ac:dyDescent="0.3">
      <c r="B135" s="248"/>
      <c r="C135" s="209" t="s">
        <v>141</v>
      </c>
      <c r="D135" s="209"/>
      <c r="E135" s="209"/>
      <c r="F135" s="228" t="s">
        <v>2094</v>
      </c>
      <c r="G135" s="209"/>
      <c r="H135" s="209" t="s">
        <v>2140</v>
      </c>
      <c r="I135" s="209" t="s">
        <v>2090</v>
      </c>
      <c r="J135" s="209">
        <v>255</v>
      </c>
      <c r="K135" s="250"/>
    </row>
    <row r="136" spans="2:11" ht="15" customHeight="1" x14ac:dyDescent="0.3">
      <c r="B136" s="248"/>
      <c r="C136" s="209" t="s">
        <v>2117</v>
      </c>
      <c r="D136" s="209"/>
      <c r="E136" s="209"/>
      <c r="F136" s="228" t="s">
        <v>2088</v>
      </c>
      <c r="G136" s="209"/>
      <c r="H136" s="209" t="s">
        <v>2141</v>
      </c>
      <c r="I136" s="209" t="s">
        <v>2119</v>
      </c>
      <c r="J136" s="209"/>
      <c r="K136" s="250"/>
    </row>
    <row r="137" spans="2:11" ht="15" customHeight="1" x14ac:dyDescent="0.3">
      <c r="B137" s="248"/>
      <c r="C137" s="209" t="s">
        <v>2120</v>
      </c>
      <c r="D137" s="209"/>
      <c r="E137" s="209"/>
      <c r="F137" s="228" t="s">
        <v>2088</v>
      </c>
      <c r="G137" s="209"/>
      <c r="H137" s="209" t="s">
        <v>2142</v>
      </c>
      <c r="I137" s="209" t="s">
        <v>2122</v>
      </c>
      <c r="J137" s="209"/>
      <c r="K137" s="250"/>
    </row>
    <row r="138" spans="2:11" ht="15" customHeight="1" x14ac:dyDescent="0.3">
      <c r="B138" s="248"/>
      <c r="C138" s="209" t="s">
        <v>2123</v>
      </c>
      <c r="D138" s="209"/>
      <c r="E138" s="209"/>
      <c r="F138" s="228" t="s">
        <v>2088</v>
      </c>
      <c r="G138" s="209"/>
      <c r="H138" s="209" t="s">
        <v>2123</v>
      </c>
      <c r="I138" s="209" t="s">
        <v>2122</v>
      </c>
      <c r="J138" s="209"/>
      <c r="K138" s="250"/>
    </row>
    <row r="139" spans="2:11" ht="15" customHeight="1" x14ac:dyDescent="0.3">
      <c r="B139" s="248"/>
      <c r="C139" s="209" t="s">
        <v>38</v>
      </c>
      <c r="D139" s="209"/>
      <c r="E139" s="209"/>
      <c r="F139" s="228" t="s">
        <v>2088</v>
      </c>
      <c r="G139" s="209"/>
      <c r="H139" s="209" t="s">
        <v>2143</v>
      </c>
      <c r="I139" s="209" t="s">
        <v>2122</v>
      </c>
      <c r="J139" s="209"/>
      <c r="K139" s="250"/>
    </row>
    <row r="140" spans="2:11" ht="15" customHeight="1" x14ac:dyDescent="0.3">
      <c r="B140" s="248"/>
      <c r="C140" s="209" t="s">
        <v>2144</v>
      </c>
      <c r="D140" s="209"/>
      <c r="E140" s="209"/>
      <c r="F140" s="228" t="s">
        <v>2088</v>
      </c>
      <c r="G140" s="209"/>
      <c r="H140" s="209" t="s">
        <v>2145</v>
      </c>
      <c r="I140" s="209" t="s">
        <v>2122</v>
      </c>
      <c r="J140" s="209"/>
      <c r="K140" s="250"/>
    </row>
    <row r="141" spans="2:11" ht="15" customHeight="1" x14ac:dyDescent="0.3">
      <c r="B141" s="251"/>
      <c r="C141" s="252"/>
      <c r="D141" s="252"/>
      <c r="E141" s="252"/>
      <c r="F141" s="252"/>
      <c r="G141" s="252"/>
      <c r="H141" s="252"/>
      <c r="I141" s="252"/>
      <c r="J141" s="252"/>
      <c r="K141" s="253"/>
    </row>
    <row r="142" spans="2:11" ht="18.75" customHeight="1" x14ac:dyDescent="0.3">
      <c r="B142" s="205"/>
      <c r="C142" s="205"/>
      <c r="D142" s="205"/>
      <c r="E142" s="205"/>
      <c r="F142" s="240"/>
      <c r="G142" s="205"/>
      <c r="H142" s="205"/>
      <c r="I142" s="205"/>
      <c r="J142" s="205"/>
      <c r="K142" s="205"/>
    </row>
    <row r="143" spans="2:11" ht="18.75" customHeight="1" x14ac:dyDescent="0.3"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</row>
    <row r="144" spans="2:11" ht="7.5" customHeight="1" x14ac:dyDescent="0.3">
      <c r="B144" s="216"/>
      <c r="C144" s="217"/>
      <c r="D144" s="217"/>
      <c r="E144" s="217"/>
      <c r="F144" s="217"/>
      <c r="G144" s="217"/>
      <c r="H144" s="217"/>
      <c r="I144" s="217"/>
      <c r="J144" s="217"/>
      <c r="K144" s="218"/>
    </row>
    <row r="145" spans="2:11" ht="45" customHeight="1" x14ac:dyDescent="0.3">
      <c r="B145" s="219"/>
      <c r="C145" s="322" t="s">
        <v>2146</v>
      </c>
      <c r="D145" s="322"/>
      <c r="E145" s="322"/>
      <c r="F145" s="322"/>
      <c r="G145" s="322"/>
      <c r="H145" s="322"/>
      <c r="I145" s="322"/>
      <c r="J145" s="322"/>
      <c r="K145" s="220"/>
    </row>
    <row r="146" spans="2:11" ht="17.25" customHeight="1" x14ac:dyDescent="0.3">
      <c r="B146" s="219"/>
      <c r="C146" s="221" t="s">
        <v>2082</v>
      </c>
      <c r="D146" s="221"/>
      <c r="E146" s="221"/>
      <c r="F146" s="221" t="s">
        <v>2083</v>
      </c>
      <c r="G146" s="222"/>
      <c r="H146" s="221" t="s">
        <v>135</v>
      </c>
      <c r="I146" s="221" t="s">
        <v>57</v>
      </c>
      <c r="J146" s="221" t="s">
        <v>2084</v>
      </c>
      <c r="K146" s="220"/>
    </row>
    <row r="147" spans="2:11" ht="17.25" customHeight="1" x14ac:dyDescent="0.3">
      <c r="B147" s="219"/>
      <c r="C147" s="223" t="s">
        <v>2085</v>
      </c>
      <c r="D147" s="223"/>
      <c r="E147" s="223"/>
      <c r="F147" s="224" t="s">
        <v>2086</v>
      </c>
      <c r="G147" s="225"/>
      <c r="H147" s="223"/>
      <c r="I147" s="223"/>
      <c r="J147" s="223" t="s">
        <v>2087</v>
      </c>
      <c r="K147" s="220"/>
    </row>
    <row r="148" spans="2:11" ht="5.25" customHeight="1" x14ac:dyDescent="0.3">
      <c r="B148" s="229"/>
      <c r="C148" s="226"/>
      <c r="D148" s="226"/>
      <c r="E148" s="226"/>
      <c r="F148" s="226"/>
      <c r="G148" s="227"/>
      <c r="H148" s="226"/>
      <c r="I148" s="226"/>
      <c r="J148" s="226"/>
      <c r="K148" s="250"/>
    </row>
    <row r="149" spans="2:11" ht="15" customHeight="1" x14ac:dyDescent="0.3">
      <c r="B149" s="229"/>
      <c r="C149" s="254" t="s">
        <v>2091</v>
      </c>
      <c r="D149" s="209"/>
      <c r="E149" s="209"/>
      <c r="F149" s="255" t="s">
        <v>2088</v>
      </c>
      <c r="G149" s="209"/>
      <c r="H149" s="254" t="s">
        <v>2127</v>
      </c>
      <c r="I149" s="254" t="s">
        <v>2090</v>
      </c>
      <c r="J149" s="254">
        <v>120</v>
      </c>
      <c r="K149" s="250"/>
    </row>
    <row r="150" spans="2:11" ht="15" customHeight="1" x14ac:dyDescent="0.3">
      <c r="B150" s="229"/>
      <c r="C150" s="254" t="s">
        <v>2136</v>
      </c>
      <c r="D150" s="209"/>
      <c r="E150" s="209"/>
      <c r="F150" s="255" t="s">
        <v>2088</v>
      </c>
      <c r="G150" s="209"/>
      <c r="H150" s="254" t="s">
        <v>2147</v>
      </c>
      <c r="I150" s="254" t="s">
        <v>2090</v>
      </c>
      <c r="J150" s="254" t="s">
        <v>2138</v>
      </c>
      <c r="K150" s="250"/>
    </row>
    <row r="151" spans="2:11" ht="15" customHeight="1" x14ac:dyDescent="0.3">
      <c r="B151" s="229"/>
      <c r="C151" s="254" t="s">
        <v>2037</v>
      </c>
      <c r="D151" s="209"/>
      <c r="E151" s="209"/>
      <c r="F151" s="255" t="s">
        <v>2088</v>
      </c>
      <c r="G151" s="209"/>
      <c r="H151" s="254" t="s">
        <v>2148</v>
      </c>
      <c r="I151" s="254" t="s">
        <v>2090</v>
      </c>
      <c r="J151" s="254" t="s">
        <v>2138</v>
      </c>
      <c r="K151" s="250"/>
    </row>
    <row r="152" spans="2:11" ht="15" customHeight="1" x14ac:dyDescent="0.3">
      <c r="B152" s="229"/>
      <c r="C152" s="254" t="s">
        <v>2093</v>
      </c>
      <c r="D152" s="209"/>
      <c r="E152" s="209"/>
      <c r="F152" s="255" t="s">
        <v>2094</v>
      </c>
      <c r="G152" s="209"/>
      <c r="H152" s="254" t="s">
        <v>2127</v>
      </c>
      <c r="I152" s="254" t="s">
        <v>2090</v>
      </c>
      <c r="J152" s="254">
        <v>50</v>
      </c>
      <c r="K152" s="250"/>
    </row>
    <row r="153" spans="2:11" ht="15" customHeight="1" x14ac:dyDescent="0.3">
      <c r="B153" s="229"/>
      <c r="C153" s="254" t="s">
        <v>2096</v>
      </c>
      <c r="D153" s="209"/>
      <c r="E153" s="209"/>
      <c r="F153" s="255" t="s">
        <v>2088</v>
      </c>
      <c r="G153" s="209"/>
      <c r="H153" s="254" t="s">
        <v>2127</v>
      </c>
      <c r="I153" s="254" t="s">
        <v>2098</v>
      </c>
      <c r="J153" s="254"/>
      <c r="K153" s="250"/>
    </row>
    <row r="154" spans="2:11" ht="15" customHeight="1" x14ac:dyDescent="0.3">
      <c r="B154" s="229"/>
      <c r="C154" s="254" t="s">
        <v>2107</v>
      </c>
      <c r="D154" s="209"/>
      <c r="E154" s="209"/>
      <c r="F154" s="255" t="s">
        <v>2094</v>
      </c>
      <c r="G154" s="209"/>
      <c r="H154" s="254" t="s">
        <v>2127</v>
      </c>
      <c r="I154" s="254" t="s">
        <v>2090</v>
      </c>
      <c r="J154" s="254">
        <v>50</v>
      </c>
      <c r="K154" s="250"/>
    </row>
    <row r="155" spans="2:11" ht="15" customHeight="1" x14ac:dyDescent="0.3">
      <c r="B155" s="229"/>
      <c r="C155" s="254" t="s">
        <v>2115</v>
      </c>
      <c r="D155" s="209"/>
      <c r="E155" s="209"/>
      <c r="F155" s="255" t="s">
        <v>2094</v>
      </c>
      <c r="G155" s="209"/>
      <c r="H155" s="254" t="s">
        <v>2127</v>
      </c>
      <c r="I155" s="254" t="s">
        <v>2090</v>
      </c>
      <c r="J155" s="254">
        <v>50</v>
      </c>
      <c r="K155" s="250"/>
    </row>
    <row r="156" spans="2:11" ht="15" customHeight="1" x14ac:dyDescent="0.3">
      <c r="B156" s="229"/>
      <c r="C156" s="254" t="s">
        <v>2113</v>
      </c>
      <c r="D156" s="209"/>
      <c r="E156" s="209"/>
      <c r="F156" s="255" t="s">
        <v>2094</v>
      </c>
      <c r="G156" s="209"/>
      <c r="H156" s="254" t="s">
        <v>2127</v>
      </c>
      <c r="I156" s="254" t="s">
        <v>2090</v>
      </c>
      <c r="J156" s="254">
        <v>50</v>
      </c>
      <c r="K156" s="250"/>
    </row>
    <row r="157" spans="2:11" ht="15" customHeight="1" x14ac:dyDescent="0.3">
      <c r="B157" s="229"/>
      <c r="C157" s="254" t="s">
        <v>119</v>
      </c>
      <c r="D157" s="209"/>
      <c r="E157" s="209"/>
      <c r="F157" s="255" t="s">
        <v>2088</v>
      </c>
      <c r="G157" s="209"/>
      <c r="H157" s="254" t="s">
        <v>2149</v>
      </c>
      <c r="I157" s="254" t="s">
        <v>2090</v>
      </c>
      <c r="J157" s="254" t="s">
        <v>2150</v>
      </c>
      <c r="K157" s="250"/>
    </row>
    <row r="158" spans="2:11" ht="15" customHeight="1" x14ac:dyDescent="0.3">
      <c r="B158" s="229"/>
      <c r="C158" s="254" t="s">
        <v>2151</v>
      </c>
      <c r="D158" s="209"/>
      <c r="E158" s="209"/>
      <c r="F158" s="255" t="s">
        <v>2088</v>
      </c>
      <c r="G158" s="209"/>
      <c r="H158" s="254" t="s">
        <v>2152</v>
      </c>
      <c r="I158" s="254" t="s">
        <v>2122</v>
      </c>
      <c r="J158" s="254"/>
      <c r="K158" s="250"/>
    </row>
    <row r="159" spans="2:11" ht="15" customHeight="1" x14ac:dyDescent="0.3">
      <c r="B159" s="256"/>
      <c r="C159" s="238"/>
      <c r="D159" s="238"/>
      <c r="E159" s="238"/>
      <c r="F159" s="238"/>
      <c r="G159" s="238"/>
      <c r="H159" s="238"/>
      <c r="I159" s="238"/>
      <c r="J159" s="238"/>
      <c r="K159" s="257"/>
    </row>
    <row r="160" spans="2:11" ht="18.75" customHeight="1" x14ac:dyDescent="0.3">
      <c r="B160" s="205"/>
      <c r="C160" s="209"/>
      <c r="D160" s="209"/>
      <c r="E160" s="209"/>
      <c r="F160" s="228"/>
      <c r="G160" s="209"/>
      <c r="H160" s="209"/>
      <c r="I160" s="209"/>
      <c r="J160" s="209"/>
      <c r="K160" s="205"/>
    </row>
    <row r="161" spans="2:11" ht="18.75" customHeight="1" x14ac:dyDescent="0.3"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</row>
    <row r="162" spans="2:11" ht="7.5" customHeight="1" x14ac:dyDescent="0.3">
      <c r="B162" s="196"/>
      <c r="C162" s="197"/>
      <c r="D162" s="197"/>
      <c r="E162" s="197"/>
      <c r="F162" s="197"/>
      <c r="G162" s="197"/>
      <c r="H162" s="197"/>
      <c r="I162" s="197"/>
      <c r="J162" s="197"/>
      <c r="K162" s="198"/>
    </row>
    <row r="163" spans="2:11" ht="45" customHeight="1" x14ac:dyDescent="0.3">
      <c r="B163" s="199"/>
      <c r="C163" s="319" t="s">
        <v>2153</v>
      </c>
      <c r="D163" s="319"/>
      <c r="E163" s="319"/>
      <c r="F163" s="319"/>
      <c r="G163" s="319"/>
      <c r="H163" s="319"/>
      <c r="I163" s="319"/>
      <c r="J163" s="319"/>
      <c r="K163" s="200"/>
    </row>
    <row r="164" spans="2:11" ht="17.25" customHeight="1" x14ac:dyDescent="0.3">
      <c r="B164" s="199"/>
      <c r="C164" s="221" t="s">
        <v>2082</v>
      </c>
      <c r="D164" s="221"/>
      <c r="E164" s="221"/>
      <c r="F164" s="221" t="s">
        <v>2083</v>
      </c>
      <c r="G164" s="258"/>
      <c r="H164" s="259" t="s">
        <v>135</v>
      </c>
      <c r="I164" s="259" t="s">
        <v>57</v>
      </c>
      <c r="J164" s="221" t="s">
        <v>2084</v>
      </c>
      <c r="K164" s="200"/>
    </row>
    <row r="165" spans="2:11" ht="17.25" customHeight="1" x14ac:dyDescent="0.3">
      <c r="B165" s="202"/>
      <c r="C165" s="223" t="s">
        <v>2085</v>
      </c>
      <c r="D165" s="223"/>
      <c r="E165" s="223"/>
      <c r="F165" s="224" t="s">
        <v>2086</v>
      </c>
      <c r="G165" s="260"/>
      <c r="H165" s="261"/>
      <c r="I165" s="261"/>
      <c r="J165" s="223" t="s">
        <v>2087</v>
      </c>
      <c r="K165" s="203"/>
    </row>
    <row r="166" spans="2:11" ht="5.25" customHeight="1" x14ac:dyDescent="0.3">
      <c r="B166" s="229"/>
      <c r="C166" s="226"/>
      <c r="D166" s="226"/>
      <c r="E166" s="226"/>
      <c r="F166" s="226"/>
      <c r="G166" s="227"/>
      <c r="H166" s="226"/>
      <c r="I166" s="226"/>
      <c r="J166" s="226"/>
      <c r="K166" s="250"/>
    </row>
    <row r="167" spans="2:11" ht="15" customHeight="1" x14ac:dyDescent="0.3">
      <c r="B167" s="229"/>
      <c r="C167" s="209" t="s">
        <v>2091</v>
      </c>
      <c r="D167" s="209"/>
      <c r="E167" s="209"/>
      <c r="F167" s="228" t="s">
        <v>2088</v>
      </c>
      <c r="G167" s="209"/>
      <c r="H167" s="209" t="s">
        <v>2127</v>
      </c>
      <c r="I167" s="209" t="s">
        <v>2090</v>
      </c>
      <c r="J167" s="209">
        <v>120</v>
      </c>
      <c r="K167" s="250"/>
    </row>
    <row r="168" spans="2:11" ht="15" customHeight="1" x14ac:dyDescent="0.3">
      <c r="B168" s="229"/>
      <c r="C168" s="209" t="s">
        <v>2136</v>
      </c>
      <c r="D168" s="209"/>
      <c r="E168" s="209"/>
      <c r="F168" s="228" t="s">
        <v>2088</v>
      </c>
      <c r="G168" s="209"/>
      <c r="H168" s="209" t="s">
        <v>2137</v>
      </c>
      <c r="I168" s="209" t="s">
        <v>2090</v>
      </c>
      <c r="J168" s="209" t="s">
        <v>2138</v>
      </c>
      <c r="K168" s="250"/>
    </row>
    <row r="169" spans="2:11" ht="15" customHeight="1" x14ac:dyDescent="0.3">
      <c r="B169" s="229"/>
      <c r="C169" s="209" t="s">
        <v>2037</v>
      </c>
      <c r="D169" s="209"/>
      <c r="E169" s="209"/>
      <c r="F169" s="228" t="s">
        <v>2088</v>
      </c>
      <c r="G169" s="209"/>
      <c r="H169" s="209" t="s">
        <v>2154</v>
      </c>
      <c r="I169" s="209" t="s">
        <v>2090</v>
      </c>
      <c r="J169" s="209" t="s">
        <v>2138</v>
      </c>
      <c r="K169" s="250"/>
    </row>
    <row r="170" spans="2:11" ht="15" customHeight="1" x14ac:dyDescent="0.3">
      <c r="B170" s="229"/>
      <c r="C170" s="209" t="s">
        <v>2093</v>
      </c>
      <c r="D170" s="209"/>
      <c r="E170" s="209"/>
      <c r="F170" s="228" t="s">
        <v>2094</v>
      </c>
      <c r="G170" s="209"/>
      <c r="H170" s="209" t="s">
        <v>2154</v>
      </c>
      <c r="I170" s="209" t="s">
        <v>2090</v>
      </c>
      <c r="J170" s="209">
        <v>50</v>
      </c>
      <c r="K170" s="250"/>
    </row>
    <row r="171" spans="2:11" ht="15" customHeight="1" x14ac:dyDescent="0.3">
      <c r="B171" s="229"/>
      <c r="C171" s="209" t="s">
        <v>2096</v>
      </c>
      <c r="D171" s="209"/>
      <c r="E171" s="209"/>
      <c r="F171" s="228" t="s">
        <v>2088</v>
      </c>
      <c r="G171" s="209"/>
      <c r="H171" s="209" t="s">
        <v>2154</v>
      </c>
      <c r="I171" s="209" t="s">
        <v>2098</v>
      </c>
      <c r="J171" s="209"/>
      <c r="K171" s="250"/>
    </row>
    <row r="172" spans="2:11" ht="15" customHeight="1" x14ac:dyDescent="0.3">
      <c r="B172" s="229"/>
      <c r="C172" s="209" t="s">
        <v>2107</v>
      </c>
      <c r="D172" s="209"/>
      <c r="E172" s="209"/>
      <c r="F172" s="228" t="s">
        <v>2094</v>
      </c>
      <c r="G172" s="209"/>
      <c r="H172" s="209" t="s">
        <v>2154</v>
      </c>
      <c r="I172" s="209" t="s">
        <v>2090</v>
      </c>
      <c r="J172" s="209">
        <v>50</v>
      </c>
      <c r="K172" s="250"/>
    </row>
    <row r="173" spans="2:11" ht="15" customHeight="1" x14ac:dyDescent="0.3">
      <c r="B173" s="229"/>
      <c r="C173" s="209" t="s">
        <v>2115</v>
      </c>
      <c r="D173" s="209"/>
      <c r="E173" s="209"/>
      <c r="F173" s="228" t="s">
        <v>2094</v>
      </c>
      <c r="G173" s="209"/>
      <c r="H173" s="209" t="s">
        <v>2154</v>
      </c>
      <c r="I173" s="209" t="s">
        <v>2090</v>
      </c>
      <c r="J173" s="209">
        <v>50</v>
      </c>
      <c r="K173" s="250"/>
    </row>
    <row r="174" spans="2:11" ht="15" customHeight="1" x14ac:dyDescent="0.3">
      <c r="B174" s="229"/>
      <c r="C174" s="209" t="s">
        <v>2113</v>
      </c>
      <c r="D174" s="209"/>
      <c r="E174" s="209"/>
      <c r="F174" s="228" t="s">
        <v>2094</v>
      </c>
      <c r="G174" s="209"/>
      <c r="H174" s="209" t="s">
        <v>2154</v>
      </c>
      <c r="I174" s="209" t="s">
        <v>2090</v>
      </c>
      <c r="J174" s="209">
        <v>50</v>
      </c>
      <c r="K174" s="250"/>
    </row>
    <row r="175" spans="2:11" ht="15" customHeight="1" x14ac:dyDescent="0.3">
      <c r="B175" s="229"/>
      <c r="C175" s="209" t="s">
        <v>134</v>
      </c>
      <c r="D175" s="209"/>
      <c r="E175" s="209"/>
      <c r="F175" s="228" t="s">
        <v>2088</v>
      </c>
      <c r="G175" s="209"/>
      <c r="H175" s="209" t="s">
        <v>2155</v>
      </c>
      <c r="I175" s="209" t="s">
        <v>2156</v>
      </c>
      <c r="J175" s="209"/>
      <c r="K175" s="250"/>
    </row>
    <row r="176" spans="2:11" ht="15" customHeight="1" x14ac:dyDescent="0.3">
      <c r="B176" s="229"/>
      <c r="C176" s="209" t="s">
        <v>57</v>
      </c>
      <c r="D176" s="209"/>
      <c r="E176" s="209"/>
      <c r="F176" s="228" t="s">
        <v>2088</v>
      </c>
      <c r="G176" s="209"/>
      <c r="H176" s="209" t="s">
        <v>2157</v>
      </c>
      <c r="I176" s="209" t="s">
        <v>2158</v>
      </c>
      <c r="J176" s="209">
        <v>1</v>
      </c>
      <c r="K176" s="250"/>
    </row>
    <row r="177" spans="2:11" ht="15" customHeight="1" x14ac:dyDescent="0.3">
      <c r="B177" s="229"/>
      <c r="C177" s="209" t="s">
        <v>53</v>
      </c>
      <c r="D177" s="209"/>
      <c r="E177" s="209"/>
      <c r="F177" s="228" t="s">
        <v>2088</v>
      </c>
      <c r="G177" s="209"/>
      <c r="H177" s="209" t="s">
        <v>2159</v>
      </c>
      <c r="I177" s="209" t="s">
        <v>2090</v>
      </c>
      <c r="J177" s="209">
        <v>20</v>
      </c>
      <c r="K177" s="250"/>
    </row>
    <row r="178" spans="2:11" ht="15" customHeight="1" x14ac:dyDescent="0.3">
      <c r="B178" s="229"/>
      <c r="C178" s="209" t="s">
        <v>135</v>
      </c>
      <c r="D178" s="209"/>
      <c r="E178" s="209"/>
      <c r="F178" s="228" t="s">
        <v>2088</v>
      </c>
      <c r="G178" s="209"/>
      <c r="H178" s="209" t="s">
        <v>2160</v>
      </c>
      <c r="I178" s="209" t="s">
        <v>2090</v>
      </c>
      <c r="J178" s="209">
        <v>255</v>
      </c>
      <c r="K178" s="250"/>
    </row>
    <row r="179" spans="2:11" ht="15" customHeight="1" x14ac:dyDescent="0.3">
      <c r="B179" s="229"/>
      <c r="C179" s="209" t="s">
        <v>136</v>
      </c>
      <c r="D179" s="209"/>
      <c r="E179" s="209"/>
      <c r="F179" s="228" t="s">
        <v>2088</v>
      </c>
      <c r="G179" s="209"/>
      <c r="H179" s="209" t="s">
        <v>2053</v>
      </c>
      <c r="I179" s="209" t="s">
        <v>2090</v>
      </c>
      <c r="J179" s="209">
        <v>10</v>
      </c>
      <c r="K179" s="250"/>
    </row>
    <row r="180" spans="2:11" ht="15" customHeight="1" x14ac:dyDescent="0.3">
      <c r="B180" s="229"/>
      <c r="C180" s="209" t="s">
        <v>137</v>
      </c>
      <c r="D180" s="209"/>
      <c r="E180" s="209"/>
      <c r="F180" s="228" t="s">
        <v>2088</v>
      </c>
      <c r="G180" s="209"/>
      <c r="H180" s="209" t="s">
        <v>2161</v>
      </c>
      <c r="I180" s="209" t="s">
        <v>2122</v>
      </c>
      <c r="J180" s="209"/>
      <c r="K180" s="250"/>
    </row>
    <row r="181" spans="2:11" ht="15" customHeight="1" x14ac:dyDescent="0.3">
      <c r="B181" s="229"/>
      <c r="C181" s="209" t="s">
        <v>2162</v>
      </c>
      <c r="D181" s="209"/>
      <c r="E181" s="209"/>
      <c r="F181" s="228" t="s">
        <v>2088</v>
      </c>
      <c r="G181" s="209"/>
      <c r="H181" s="209" t="s">
        <v>2163</v>
      </c>
      <c r="I181" s="209" t="s">
        <v>2122</v>
      </c>
      <c r="J181" s="209"/>
      <c r="K181" s="250"/>
    </row>
    <row r="182" spans="2:11" ht="15" customHeight="1" x14ac:dyDescent="0.3">
      <c r="B182" s="229"/>
      <c r="C182" s="209" t="s">
        <v>2151</v>
      </c>
      <c r="D182" s="209"/>
      <c r="E182" s="209"/>
      <c r="F182" s="228" t="s">
        <v>2088</v>
      </c>
      <c r="G182" s="209"/>
      <c r="H182" s="209" t="s">
        <v>2164</v>
      </c>
      <c r="I182" s="209" t="s">
        <v>2122</v>
      </c>
      <c r="J182" s="209"/>
      <c r="K182" s="250"/>
    </row>
    <row r="183" spans="2:11" ht="15" customHeight="1" x14ac:dyDescent="0.3">
      <c r="B183" s="229"/>
      <c r="C183" s="209" t="s">
        <v>140</v>
      </c>
      <c r="D183" s="209"/>
      <c r="E183" s="209"/>
      <c r="F183" s="228" t="s">
        <v>2094</v>
      </c>
      <c r="G183" s="209"/>
      <c r="H183" s="209" t="s">
        <v>2165</v>
      </c>
      <c r="I183" s="209" t="s">
        <v>2090</v>
      </c>
      <c r="J183" s="209">
        <v>50</v>
      </c>
      <c r="K183" s="250"/>
    </row>
    <row r="184" spans="2:11" ht="15" customHeight="1" x14ac:dyDescent="0.3">
      <c r="B184" s="229"/>
      <c r="C184" s="209" t="s">
        <v>2166</v>
      </c>
      <c r="D184" s="209"/>
      <c r="E184" s="209"/>
      <c r="F184" s="228" t="s">
        <v>2094</v>
      </c>
      <c r="G184" s="209"/>
      <c r="H184" s="209" t="s">
        <v>2167</v>
      </c>
      <c r="I184" s="209" t="s">
        <v>2168</v>
      </c>
      <c r="J184" s="209"/>
      <c r="K184" s="250"/>
    </row>
    <row r="185" spans="2:11" ht="15" customHeight="1" x14ac:dyDescent="0.3">
      <c r="B185" s="229"/>
      <c r="C185" s="209" t="s">
        <v>2169</v>
      </c>
      <c r="D185" s="209"/>
      <c r="E185" s="209"/>
      <c r="F185" s="228" t="s">
        <v>2094</v>
      </c>
      <c r="G185" s="209"/>
      <c r="H185" s="209" t="s">
        <v>2170</v>
      </c>
      <c r="I185" s="209" t="s">
        <v>2168</v>
      </c>
      <c r="J185" s="209"/>
      <c r="K185" s="250"/>
    </row>
    <row r="186" spans="2:11" ht="15" customHeight="1" x14ac:dyDescent="0.3">
      <c r="B186" s="229"/>
      <c r="C186" s="209" t="s">
        <v>2171</v>
      </c>
      <c r="D186" s="209"/>
      <c r="E186" s="209"/>
      <c r="F186" s="228" t="s">
        <v>2094</v>
      </c>
      <c r="G186" s="209"/>
      <c r="H186" s="209" t="s">
        <v>2172</v>
      </c>
      <c r="I186" s="209" t="s">
        <v>2168</v>
      </c>
      <c r="J186" s="209"/>
      <c r="K186" s="250"/>
    </row>
    <row r="187" spans="2:11" ht="15" customHeight="1" x14ac:dyDescent="0.3">
      <c r="B187" s="229"/>
      <c r="C187" s="262" t="s">
        <v>2173</v>
      </c>
      <c r="D187" s="209"/>
      <c r="E187" s="209"/>
      <c r="F187" s="228" t="s">
        <v>2094</v>
      </c>
      <c r="G187" s="209"/>
      <c r="H187" s="209" t="s">
        <v>2174</v>
      </c>
      <c r="I187" s="209" t="s">
        <v>2175</v>
      </c>
      <c r="J187" s="263" t="s">
        <v>2176</v>
      </c>
      <c r="K187" s="250"/>
    </row>
    <row r="188" spans="2:11" ht="15" customHeight="1" x14ac:dyDescent="0.3">
      <c r="B188" s="256"/>
      <c r="C188" s="264"/>
      <c r="D188" s="238"/>
      <c r="E188" s="238"/>
      <c r="F188" s="238"/>
      <c r="G188" s="238"/>
      <c r="H188" s="238"/>
      <c r="I188" s="238"/>
      <c r="J188" s="238"/>
      <c r="K188" s="257"/>
    </row>
    <row r="189" spans="2:11" ht="18.75" customHeight="1" x14ac:dyDescent="0.3">
      <c r="B189" s="265"/>
      <c r="C189" s="266"/>
      <c r="D189" s="266"/>
      <c r="E189" s="266"/>
      <c r="F189" s="267"/>
      <c r="G189" s="209"/>
      <c r="H189" s="209"/>
      <c r="I189" s="209"/>
      <c r="J189" s="209"/>
      <c r="K189" s="205"/>
    </row>
    <row r="190" spans="2:11" ht="18.75" customHeight="1" x14ac:dyDescent="0.3">
      <c r="B190" s="205"/>
      <c r="C190" s="209"/>
      <c r="D190" s="209"/>
      <c r="E190" s="209"/>
      <c r="F190" s="228"/>
      <c r="G190" s="209"/>
      <c r="H190" s="209"/>
      <c r="I190" s="209"/>
      <c r="J190" s="209"/>
      <c r="K190" s="205"/>
    </row>
    <row r="191" spans="2:11" ht="18.75" customHeight="1" x14ac:dyDescent="0.3"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</row>
    <row r="192" spans="2:11" x14ac:dyDescent="0.3">
      <c r="B192" s="196"/>
      <c r="C192" s="197"/>
      <c r="D192" s="197"/>
      <c r="E192" s="197"/>
      <c r="F192" s="197"/>
      <c r="G192" s="197"/>
      <c r="H192" s="197"/>
      <c r="I192" s="197"/>
      <c r="J192" s="197"/>
      <c r="K192" s="198"/>
    </row>
    <row r="193" spans="2:11" ht="21" x14ac:dyDescent="0.3">
      <c r="B193" s="199"/>
      <c r="C193" s="319" t="s">
        <v>2177</v>
      </c>
      <c r="D193" s="319"/>
      <c r="E193" s="319"/>
      <c r="F193" s="319"/>
      <c r="G193" s="319"/>
      <c r="H193" s="319"/>
      <c r="I193" s="319"/>
      <c r="J193" s="319"/>
      <c r="K193" s="200"/>
    </row>
    <row r="194" spans="2:11" ht="25.5" customHeight="1" x14ac:dyDescent="0.3">
      <c r="B194" s="199"/>
      <c r="C194" s="268" t="s">
        <v>2178</v>
      </c>
      <c r="D194" s="268"/>
      <c r="E194" s="268"/>
      <c r="F194" s="268" t="s">
        <v>2179</v>
      </c>
      <c r="G194" s="269"/>
      <c r="H194" s="320" t="s">
        <v>2180</v>
      </c>
      <c r="I194" s="320"/>
      <c r="J194" s="320"/>
      <c r="K194" s="200"/>
    </row>
    <row r="195" spans="2:11" ht="5.25" customHeight="1" x14ac:dyDescent="0.3">
      <c r="B195" s="229"/>
      <c r="C195" s="226"/>
      <c r="D195" s="226"/>
      <c r="E195" s="226"/>
      <c r="F195" s="226"/>
      <c r="G195" s="209"/>
      <c r="H195" s="226"/>
      <c r="I195" s="226"/>
      <c r="J195" s="226"/>
      <c r="K195" s="250"/>
    </row>
    <row r="196" spans="2:11" ht="15" customHeight="1" x14ac:dyDescent="0.3">
      <c r="B196" s="229"/>
      <c r="C196" s="209" t="s">
        <v>2181</v>
      </c>
      <c r="D196" s="209"/>
      <c r="E196" s="209"/>
      <c r="F196" s="228" t="s">
        <v>43</v>
      </c>
      <c r="G196" s="209"/>
      <c r="H196" s="318" t="s">
        <v>2182</v>
      </c>
      <c r="I196" s="318"/>
      <c r="J196" s="318"/>
      <c r="K196" s="250"/>
    </row>
    <row r="197" spans="2:11" ht="15" customHeight="1" x14ac:dyDescent="0.3">
      <c r="B197" s="229"/>
      <c r="C197" s="235"/>
      <c r="D197" s="209"/>
      <c r="E197" s="209"/>
      <c r="F197" s="228" t="s">
        <v>44</v>
      </c>
      <c r="G197" s="209"/>
      <c r="H197" s="318" t="s">
        <v>2183</v>
      </c>
      <c r="I197" s="318"/>
      <c r="J197" s="318"/>
      <c r="K197" s="250"/>
    </row>
    <row r="198" spans="2:11" ht="15" customHeight="1" x14ac:dyDescent="0.3">
      <c r="B198" s="229"/>
      <c r="C198" s="235"/>
      <c r="D198" s="209"/>
      <c r="E198" s="209"/>
      <c r="F198" s="228" t="s">
        <v>47</v>
      </c>
      <c r="G198" s="209"/>
      <c r="H198" s="318" t="s">
        <v>2184</v>
      </c>
      <c r="I198" s="318"/>
      <c r="J198" s="318"/>
      <c r="K198" s="250"/>
    </row>
    <row r="199" spans="2:11" ht="15" customHeight="1" x14ac:dyDescent="0.3">
      <c r="B199" s="229"/>
      <c r="C199" s="209"/>
      <c r="D199" s="209"/>
      <c r="E199" s="209"/>
      <c r="F199" s="228" t="s">
        <v>45</v>
      </c>
      <c r="G199" s="209"/>
      <c r="H199" s="318" t="s">
        <v>2185</v>
      </c>
      <c r="I199" s="318"/>
      <c r="J199" s="318"/>
      <c r="K199" s="250"/>
    </row>
    <row r="200" spans="2:11" ht="15" customHeight="1" x14ac:dyDescent="0.3">
      <c r="B200" s="229"/>
      <c r="C200" s="209"/>
      <c r="D200" s="209"/>
      <c r="E200" s="209"/>
      <c r="F200" s="228" t="s">
        <v>46</v>
      </c>
      <c r="G200" s="209"/>
      <c r="H200" s="318" t="s">
        <v>2186</v>
      </c>
      <c r="I200" s="318"/>
      <c r="J200" s="318"/>
      <c r="K200" s="250"/>
    </row>
    <row r="201" spans="2:11" ht="15" customHeight="1" x14ac:dyDescent="0.3">
      <c r="B201" s="229"/>
      <c r="C201" s="209"/>
      <c r="D201" s="209"/>
      <c r="E201" s="209"/>
      <c r="F201" s="228"/>
      <c r="G201" s="209"/>
      <c r="H201" s="209"/>
      <c r="I201" s="209"/>
      <c r="J201" s="209"/>
      <c r="K201" s="250"/>
    </row>
    <row r="202" spans="2:11" ht="15" customHeight="1" x14ac:dyDescent="0.3">
      <c r="B202" s="229"/>
      <c r="C202" s="209" t="s">
        <v>2134</v>
      </c>
      <c r="D202" s="209"/>
      <c r="E202" s="209"/>
      <c r="F202" s="228" t="s">
        <v>78</v>
      </c>
      <c r="G202" s="209"/>
      <c r="H202" s="318" t="s">
        <v>2187</v>
      </c>
      <c r="I202" s="318"/>
      <c r="J202" s="318"/>
      <c r="K202" s="250"/>
    </row>
    <row r="203" spans="2:11" ht="15" customHeight="1" x14ac:dyDescent="0.3">
      <c r="B203" s="229"/>
      <c r="C203" s="235"/>
      <c r="D203" s="209"/>
      <c r="E203" s="209"/>
      <c r="F203" s="228" t="s">
        <v>2031</v>
      </c>
      <c r="G203" s="209"/>
      <c r="H203" s="318" t="s">
        <v>2032</v>
      </c>
      <c r="I203" s="318"/>
      <c r="J203" s="318"/>
      <c r="K203" s="250"/>
    </row>
    <row r="204" spans="2:11" ht="15" customHeight="1" x14ac:dyDescent="0.3">
      <c r="B204" s="229"/>
      <c r="C204" s="209"/>
      <c r="D204" s="209"/>
      <c r="E204" s="209"/>
      <c r="F204" s="228" t="s">
        <v>2029</v>
      </c>
      <c r="G204" s="209"/>
      <c r="H204" s="318" t="s">
        <v>2188</v>
      </c>
      <c r="I204" s="318"/>
      <c r="J204" s="318"/>
      <c r="K204" s="250"/>
    </row>
    <row r="205" spans="2:11" ht="15" customHeight="1" x14ac:dyDescent="0.3">
      <c r="B205" s="270"/>
      <c r="C205" s="235"/>
      <c r="D205" s="235"/>
      <c r="E205" s="235"/>
      <c r="F205" s="228" t="s">
        <v>2033</v>
      </c>
      <c r="G205" s="214"/>
      <c r="H205" s="317" t="s">
        <v>2034</v>
      </c>
      <c r="I205" s="317"/>
      <c r="J205" s="317"/>
      <c r="K205" s="271"/>
    </row>
    <row r="206" spans="2:11" ht="15" customHeight="1" x14ac:dyDescent="0.3">
      <c r="B206" s="270"/>
      <c r="C206" s="235"/>
      <c r="D206" s="235"/>
      <c r="E206" s="235"/>
      <c r="F206" s="228" t="s">
        <v>2035</v>
      </c>
      <c r="G206" s="214"/>
      <c r="H206" s="317" t="s">
        <v>2189</v>
      </c>
      <c r="I206" s="317"/>
      <c r="J206" s="317"/>
      <c r="K206" s="271"/>
    </row>
    <row r="207" spans="2:11" ht="15" customHeight="1" x14ac:dyDescent="0.3">
      <c r="B207" s="270"/>
      <c r="C207" s="235"/>
      <c r="D207" s="235"/>
      <c r="E207" s="235"/>
      <c r="F207" s="272"/>
      <c r="G207" s="214"/>
      <c r="H207" s="273"/>
      <c r="I207" s="273"/>
      <c r="J207" s="273"/>
      <c r="K207" s="271"/>
    </row>
    <row r="208" spans="2:11" ht="15" customHeight="1" x14ac:dyDescent="0.3">
      <c r="B208" s="270"/>
      <c r="C208" s="209" t="s">
        <v>2158</v>
      </c>
      <c r="D208" s="235"/>
      <c r="E208" s="235"/>
      <c r="F208" s="228">
        <v>1</v>
      </c>
      <c r="G208" s="214"/>
      <c r="H208" s="317" t="s">
        <v>2190</v>
      </c>
      <c r="I208" s="317"/>
      <c r="J208" s="317"/>
      <c r="K208" s="271"/>
    </row>
    <row r="209" spans="2:11" ht="15" customHeight="1" x14ac:dyDescent="0.3">
      <c r="B209" s="270"/>
      <c r="C209" s="235"/>
      <c r="D209" s="235"/>
      <c r="E209" s="235"/>
      <c r="F209" s="228">
        <v>2</v>
      </c>
      <c r="G209" s="214"/>
      <c r="H209" s="317" t="s">
        <v>2191</v>
      </c>
      <c r="I209" s="317"/>
      <c r="J209" s="317"/>
      <c r="K209" s="271"/>
    </row>
    <row r="210" spans="2:11" ht="15" customHeight="1" x14ac:dyDescent="0.3">
      <c r="B210" s="270"/>
      <c r="C210" s="235"/>
      <c r="D210" s="235"/>
      <c r="E210" s="235"/>
      <c r="F210" s="228">
        <v>3</v>
      </c>
      <c r="G210" s="214"/>
      <c r="H210" s="317" t="s">
        <v>2192</v>
      </c>
      <c r="I210" s="317"/>
      <c r="J210" s="317"/>
      <c r="K210" s="271"/>
    </row>
    <row r="211" spans="2:11" ht="15" customHeight="1" x14ac:dyDescent="0.3">
      <c r="B211" s="270"/>
      <c r="C211" s="235"/>
      <c r="D211" s="235"/>
      <c r="E211" s="235"/>
      <c r="F211" s="228">
        <v>4</v>
      </c>
      <c r="G211" s="214"/>
      <c r="H211" s="317" t="s">
        <v>2193</v>
      </c>
      <c r="I211" s="317"/>
      <c r="J211" s="317"/>
      <c r="K211" s="271"/>
    </row>
    <row r="212" spans="2:11" ht="12.75" customHeight="1" x14ac:dyDescent="0.3">
      <c r="B212" s="274"/>
      <c r="C212" s="275"/>
      <c r="D212" s="275"/>
      <c r="E212" s="275"/>
      <c r="F212" s="275"/>
      <c r="G212" s="275"/>
      <c r="H212" s="275"/>
      <c r="I212" s="275"/>
      <c r="J212" s="275"/>
      <c r="K212" s="276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F17:J17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32:J32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59:J59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C145:J145"/>
    <mergeCell ref="H205:J205"/>
    <mergeCell ref="C163:J163"/>
    <mergeCell ref="C193:J193"/>
    <mergeCell ref="H194:J194"/>
    <mergeCell ref="H196:J196"/>
    <mergeCell ref="H197:J197"/>
    <mergeCell ref="H198:J198"/>
    <mergeCell ref="H206:J206"/>
    <mergeCell ref="H208:J208"/>
    <mergeCell ref="H209:J209"/>
    <mergeCell ref="H210:J210"/>
    <mergeCell ref="H211:J211"/>
    <mergeCell ref="H199:J199"/>
    <mergeCell ref="H200:J200"/>
    <mergeCell ref="H202:J202"/>
    <mergeCell ref="H203:J203"/>
    <mergeCell ref="H204:J204"/>
  </mergeCells>
  <pageMargins left="0.59055118110236227" right="0.59055118110236227" top="0.59055118110236227" bottom="0.59055118110236227" header="0" footer="0"/>
  <pageSetup paperSize="9" scale="77" orientation="portrait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jZxTemPKW2hubwVWsu3FHqnaqRU=</ds:DigestValue>
    </ds:Reference>
  </ds:SignedInfo>
  <ds:SignatureValue>AJhkaQlchU5bw+kTbI+gbmMz3EUiZdeCU9t+EtsT1Uu0beBTu6l+Ee8SDcmOVL4D/35FYlo2gGuIl3x9FjUFXXMz7VDPhKelg8OXZxJddBe2kHdGpXpdey8zym/Xq7Gpgus1TPd/TcaUk6oWNfgJzVl5N7MY3mPGy6E9kwP6W68/39sIuyjPL84XfHsREiGFxtETutPtc+fE9RxiV407ysL2lakZHAdLi1t+91rTt9s/zT8KmG8UU+Lfe9R4Hkkq+qJy1ua8Rg4BD1QHXilKWbWQT7LiILtMLCwEZrlllbMo8IFKmnZ7SlG/cSwhnIwPBX6NpYSUTg7C6z2TtXcf+w==</ds:SignatureValue>
  <ds:KeyInfo>
    <ds:KeyValue>
      <ds:RSAKeyValue>
        <ds:Modulus>qFdy0pJbuao7OQCxwhzuRzWkpw7axZ9eWSDeZr03maXhJ8ZS28AXNLGKzwTCDXzeSI/M7oxFdbdlCu1V42IfuO0Btyuuh28Nl4RwoA6kdjXc6nTltpKxAvxFkIL/f8o2y9fDCR/fAewCEX/3WAtnU3Yz8uCABLOAPAbxdn363up+pfuJqDls7aVhwS7403YzV9vpCsEoP8SsU+3Enq+EtTyqhYgJYE2o6adTi3ttqfL37jAvbfSObiXK1RKP7ekH8xm5tB6a6YBCGE+w0Pkl+bUfFpn6ZINqikRbCgtplBTSfuBNm3etGHCJREArQPR8a8KtoxjY1SCMfYvGxgmJJw==</ds:Modulus>
        <ds:Exponent>AQAB</ds:Exponent>
      </ds:RSAKeyValue>
    </ds:KeyValue>
    <ds:X509Data>
      <ds:X509Certificate>MIIHMjCCBhqgAwIBAgIDHMgeMA0GCSqGSIb3DQEBCwUAMF8xCzAJBgNVBAYTAkNaMSwwKgYDVQQKDCPEjGVza8OhIHBvxaF0YSwgcy5wLiBbScSMIDQ3MTE0OTgzXTEiMCAGA1UEAxMZUG9zdFNpZ251bSBRdWFsaWZpZWQgQ0EgMjAeFw0xNTExMTIwNzMyMzJaFw0xNjExMTEwNzMyMzJaMIIBCDELMAkGA1UEBhMCQ1oxRzBFBgNVBAoMPkFybcOhZG7DrSBTZXJ2aXNuw60sIHDFmcOtc3DEm3Zrb3bDoSBvcmdhbml6YWNlIFtJxIwgNjA0NjA1ODBdMTgwNgYDVQQLDC9Bcm3DoWRuw60gU2VydmlzbsOtLCBwxZnDrXNwxJt2a292w6Egb3JnYW5pemFjZTEQMA4GA1UECxMHUEVSMTY0NDEeMBwGA1UEAwwVQmMuIE1hcmvDqXRhIEJ1cmRvdsOhMRAwDgYDVQQFEwdQNTIwMTk5MTIwMAYDVQQMDClSZWZlcmVudCBha3ZpemnEjW7DrWhvIG9kZMSbbGVuw60gLSBQcmFoYTCCASIwDQYJKoZIhvcNAQEBBQADggEPADCCAQoCggEBAKhXctKSW7mqOzkAscIc7kc1pKcO2sWfXlkg3ma9N5ml4SfGUtvAFzSxis8Ewg183kiPzO6MRXW3ZQrtVeNiH7jtAbcrrodvDZeEcKAOpHY13Op05baSsQL8RZCC/3/KNsvXwwkf3wHsAhF/91gLZ1N2M/LggASzgDwG8XZ9+t7qfqX7iag5bO2lYcEu+NN2M1fb6QrBKD/ErFPtxJ6vhLU8qoWICWBNqOmnU4t7bany9+4wL230jm4lytUSj+3pB/MZubQemumAQhhPsND5Jfm1HxaZ+mSDaopEWwoLaZQU0n7gTZt3rRhwiURAK0D0fGvCraMY2NUgjH2LxsYJiScCAwEAAaOCA0owggNGMEkGA1UdEQRCMECBGG1hcmtldGEuYnVyZG92YUBhcy1wby5jeqAZBgkrBgEEAdwZAgGgDBMKMTg5MzkyODExM6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RQ1XFjAuofBLbA29rerfUxvTsEpjANBgkqhkiG9w0BAQsFAAOCAQEAaBdMKWhd3HGyOFJPfACJ4oGCGjWNDFdnl7ui6FjFzfZfYVFKkp4T6drqXxcg1M7rSeYHUNTtWgFu1Gh1Wtfe4xkjBBe45Uw67jeZde7eaNIgKd/HbUa2J5nTgWAtxeyPIVH20r8mBcR7leEyr8MjLdGHDY7shmkBSSVynrWIhD2URWuZtClFwLjGMvL2FSBHWg6SmpaxarRS+rrzr11ttVE7EzAwEYUtbuccLMQjHk3b6g7xFAzxhxQGeIJEg9lhLCwictvxgZMpbIOrQEhz0K9mYjz8XyypR8/HQrOzPFlXzEfeftrhFK2reTozDoK9nJvfe8v236urqNdKHyXHKw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1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17"/>
            <RelationshipReference xmlns="http://schemas.openxmlformats.org/package/2006/digital-signature" SourceId="rId2"/>
            <RelationshipReference xmlns="http://schemas.openxmlformats.org/package/2006/digital-signature" SourceId="rId16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wEXtrPYdF7SaonKrg2+FeCpxL/w=</ds:DigestValue>
      </ds:Reference>
      <ds:Reference URI="/xl/workbook.xml?ContentType=application/vnd.openxmlformats-officedocument.spreadsheetml.sheet.main+xml">
        <ds:DigestMethod Algorithm="http://www.w3.org/2000/09/xmldsig#sha1"/>
        <ds:DigestValue>aO5mzwy1KVUsgD/bjKnmtvZCLfA=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mBk40KCXWQRXI4Sn1b4H4r6XPFg=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he152MlXD+r/iKTi9MaBtjjAhrg=</ds:DigestValue>
      </ds:Reference>
      <ds:Reference URI="/xl/worksheets/_rels/sheet1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jTI+Ihp69qGZP8h9Uv8X2KMFdB0=</ds:DigestValue>
      </ds:Reference>
      <ds:Reference URI="/xl/worksheets/sheet13.xml?ContentType=application/vnd.openxmlformats-officedocument.spreadsheetml.worksheet+xml">
        <ds:DigestMethod Algorithm="http://www.w3.org/2000/09/xmldsig#sha1"/>
        <ds:DigestValue>dBZmFK1dYrI//vH45v9pBR2HheY=</ds:DigestValue>
      </ds:Reference>
      <ds:Reference URI="/xl/calcChain.xml?ContentType=application/vnd.openxmlformats-officedocument.spreadsheetml.calcChain+xml">
        <ds:DigestMethod Algorithm="http://www.w3.org/2000/09/xmldsig#sha1"/>
        <ds:DigestValue>m5RzMQQe/aLbvl5b+XTiu/Er0ro=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Xn+vK2wt9uepCDcu+12UHNdteoo=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cDtVRw0rBClDFN7iKM/7eOh58KE=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8KgS1D8VWBcYqdm/7GiVQFN6QGQ=</ds:DigestValue>
      </ds:Reference>
      <ds:Reference URI="/xl/worksheets/_rels/sheet1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L4w/Gl3ILNFu/LdSlI3ICfWpKo4=</ds:DigestValue>
      </ds:Reference>
      <ds:Reference URI="/xl/worksheets/sheet12.xml?ContentType=application/vnd.openxmlformats-officedocument.spreadsheetml.worksheet+xml">
        <ds:DigestMethod Algorithm="http://www.w3.org/2000/09/xmldsig#sha1"/>
        <ds:DigestValue>AWRBCYCkKPyjJA3e8Fg7VnbdtWY=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zhHdyMpoqaOAYThMhrMu+HgiDdo=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B3i6fkjNCV9sQMxwJvVd2rltSm0=</ds:DigestValue>
      </ds:Reference>
      <ds:Reference URI="/xl/styles.xml?ContentType=application/vnd.openxmlformats-officedocument.spreadsheetml.styles+xml">
        <ds:DigestMethod Algorithm="http://www.w3.org/2000/09/xmldsig#sha1"/>
        <ds:DigestValue>IJ6U7RKMk1MLn5uEHoykzrBlTVs=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06FysWKYyY+UbFq8uTsVu4vt1QA=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5N7CuvssA1CgqRyJN9mazqdh1ps=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SLITebJx2X1e97jzH5lYNc6kJvQ=</ds:DigestValue>
      </ds:Reference>
      <ds:Reference URI="/xl/worksheets/_rels/sheet1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Yy+SgFxV2VFDUT2lGcTfLYA2voM=</ds:DigestValue>
      </ds:Reference>
      <ds:Reference URI="/xl/worksheets/sheet11.xml?ContentType=application/vnd.openxmlformats-officedocument.spreadsheetml.worksheet+xml">
        <ds:DigestMethod Algorithm="http://www.w3.org/2000/09/xmldsig#sha1"/>
        <ds:DigestValue>37ZCso5ObXKiqATlwLCiWNQvV5o=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TzSoNY7Vz346wVbl+SaXW7UTDZM=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QQqN43t7OvBDX+alMPLVURVp77U=</ds:DigestValue>
      </ds:Reference>
      <ds:Reference URI="/xl/theme/theme1.xml?ContentType=application/vnd.openxmlformats-officedocument.theme+xml">
        <ds:DigestMethod Algorithm="http://www.w3.org/2000/09/xmldsig#sha1"/>
        <ds:DigestValue>yLGMtmLAIsSLngXir/GgWaroJBo=</ds:DigestValue>
      </ds:Reference>
      <ds:Reference URI="/xl/worksheets/_rels/sheet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VLjKdxT5rCd/jZomNnyTCsBiGv8=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VD49XHETH1+vHWVqunJQI/wk/BI=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zxvhrrJ0hdrCVFJjf73yH3M8z+0=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oaCmfeKapJGl1MCH6wbBSSCG73U=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YLm8QF5OWXo45H2Jv+wXs3r/v5k=</ds:DigestValue>
      </ds:Reference>
      <ds:Reference URI="/xl/worksheets/_rels/sheet1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n+0vGARnVcePbMd38IPwNKCZjEA=</ds:DigestValue>
      </ds:Reference>
      <ds:Reference URI="/xl/worksheets/sheet14.xml?ContentType=application/vnd.openxmlformats-officedocument.spreadsheetml.worksheet+xml">
        <ds:DigestMethod Algorithm="http://www.w3.org/2000/09/xmldsig#sha1"/>
        <ds:DigestValue>H/1AQgtTVHY/W2z1Y0tX3PkG8l8=</ds:DigestValue>
      </ds:Reference>
      <ds:Reference URI="/xl/drawings/_rels/drawing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loeig11RKciNaw9xv8P04BocOyA=</ds:DigestValue>
      </ds:Reference>
      <ds:Reference URI="/xl/drawings/drawing8.xml?ContentType=application/vnd.openxmlformats-officedocument.drawing+xml">
        <ds:DigestMethod Algorithm="http://www.w3.org/2000/09/xmldsig#sha1"/>
        <ds:DigestValue>zD7UFiiRsFU8RuMMltepnccc4CQ=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1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dlFmiwiiRvJxo4WXLdBEag10BhQ=</ds:DigestValue>
      </ds:Reference>
      <ds:Reference URI="/xl/drawings/drawing13.xml?ContentType=application/vnd.openxmlformats-officedocument.drawing+xml">
        <ds:DigestMethod Algorithm="http://www.w3.org/2000/09/xmldsig#sha1"/>
        <ds:DigestValue>8D3F38g/PQ09fY9HOjv/pZOJLDc=</ds:DigestValue>
      </ds:Reference>
      <ds:Reference URI="/xl/printerSettings/printerSettings13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rEZBHXO5BMUydfOxlJ494Y9siT8=</ds:DigestValue>
      </ds:Reference>
      <ds:Reference URI="/xl/drawings/drawing3.xml?ContentType=application/vnd.openxmlformats-officedocument.drawing+xml">
        <ds:DigestMethod Algorithm="http://www.w3.org/2000/09/xmldsig#sha1"/>
        <ds:DigestValue>U1Z+zrg+ZIUl1MoEJixn1QZEW+Y=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GHXEiQiy+n64LHaWqJrgIvLNfjY=</ds:DigestValue>
      </ds:Reference>
      <ds:Reference URI="/xl/drawings/drawing7.xml?ContentType=application/vnd.openxmlformats-officedocument.drawing+xml">
        <ds:DigestMethod Algorithm="http://www.w3.org/2000/09/xmldsig#sha1"/>
        <ds:DigestValue>9p2pofAucme5WPDTW6xlFMiO6S0=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1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8gUxO5dRNpO5sPw0hGNZpvG1JlM=</ds:DigestValue>
      </ds:Reference>
      <ds:Reference URI="/xl/drawings/drawing12.xml?ContentType=application/vnd.openxmlformats-officedocument.drawing+xml">
        <ds:DigestMethod Algorithm="http://www.w3.org/2000/09/xmldsig#sha1"/>
        <ds:DigestValue>pktc2NtD7Q0aOHFFka920m7uzvw=</ds:DigestValue>
      </ds:Reference>
      <ds:Reference URI="/xl/printerSettings/printerSettings12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jGzhXDXocxuJ8/nMbVr3uy0jJNQ=</ds:DigestValue>
      </ds:Reference>
      <ds:Reference URI="/xl/drawings/drawing2.xml?ContentType=application/vnd.openxmlformats-officedocument.drawing+xml">
        <ds:DigestMethod Algorithm="http://www.w3.org/2000/09/xmldsig#sha1"/>
        <ds:DigestValue>RUG7ET/TfWNeECW9OpggFDIGTkM=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JAFX3ESSRJuq4ANYUVsv6wNjrvc=</ds:DigestValue>
      </ds:Reference>
      <ds:Reference URI="/xl/drawings/drawing1.xml?ContentType=application/vnd.openxmlformats-officedocument.drawing+xml">
        <ds:DigestMethod Algorithm="http://www.w3.org/2000/09/xmldsig#sha1"/>
        <ds:DigestValue>Xt2yBCUm/5ybkJqZ+sZiTnI34u8=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TnmKMN4MDKm5FZScT0XIIfGGNu8=</ds:DigestValue>
      </ds:Reference>
      <ds:Reference URI="/xl/drawings/_rels/drawing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VbPC5MFXnxILZQcXt66D04mmd9g=</ds:DigestValue>
      </ds:Reference>
      <ds:Reference URI="/xl/drawings/drawing6.xml?ContentType=application/vnd.openxmlformats-officedocument.drawing+xml">
        <ds:DigestMethod Algorithm="http://www.w3.org/2000/09/xmldsig#sha1"/>
        <ds:DigestValue>kmnWunZYrQNizESsWMzD7nBQELk=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1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135XUKssmMtNzEM6ro/LdUQ0g+Q=</ds:DigestValue>
      </ds:Reference>
      <ds:Reference URI="/xl/drawings/drawing11.xml?ContentType=application/vnd.openxmlformats-officedocument.drawing+xml">
        <ds:DigestMethod Algorithm="http://www.w3.org/2000/09/xmldsig#sha1"/>
        <ds:DigestValue>Qr8Z7S+1UxX5JjT79nRj4XTg+d0=</ds:DigestValue>
      </ds:Reference>
      <ds:Reference URI="/xl/printerSettings/printerSettings11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WAUQuPOyAHWPSsfju4ccTSBLPuk=</ds:DigestValue>
      </ds:Reference>
      <ds:Reference URI="/xl/drawings/drawing5.xml?ContentType=application/vnd.openxmlformats-officedocument.drawing+xml">
        <ds:DigestMethod Algorithm="http://www.w3.org/2000/09/xmldsig#sha1"/>
        <ds:DigestValue>zpFcebjTTMQhdtAqDY+bn1TG0GQ=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oNp9Ct9UneaX0um1/I3OYa2ciO4=</ds:DigestValue>
      </ds:Reference>
      <ds:Reference URI="/xl/drawings/drawing10.xml?ContentType=application/vnd.openxmlformats-officedocument.drawing+xml">
        <ds:DigestMethod Algorithm="http://www.w3.org/2000/09/xmldsig#sha1"/>
        <ds:DigestValue>2WjBY1X8k45odBaghmadMRHRfdU=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uHwbgKqEuISYs47pvO7Lr7kQ6hA=</ds:DigestValue>
      </ds:Reference>
      <ds:Reference URI="/xl/drawings/drawing4.xml?ContentType=application/vnd.openxmlformats-officedocument.drawing+xml">
        <ds:DigestMethod Algorithm="http://www.w3.org/2000/09/xmldsig#sha1"/>
        <ds:DigestValue>OAJxFTvsutm//OClejWSXr/YbEE=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zMsH2+C3FveMxWE30r3FifrUL+c=</ds:DigestValue>
      </ds:Reference>
      <ds:Reference URI="/xl/drawings/drawing9.xml?ContentType=application/vnd.openxmlformats-officedocument.drawing+xml">
        <ds:DigestMethod Algorithm="http://www.w3.org/2000/09/xmldsig#sha1"/>
        <ds:DigestValue>lcQ0J4p2y/V3KK/h3sKK0eHZ57w=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printerSettings/printerSettings14.bin?ContentType=application/vnd.openxmlformats-officedocument.spreadsheetml.printerSettings">
        <ds:DigestMethod Algorithm="http://www.w3.org/2000/09/xmldsig#sha1"/>
        <ds:DigestValue>Gx0KHbUooS3cd67oU0ZuZS2p1Bk=</ds:DigestValue>
      </ds:Reference>
      <ds:Reference URI="/xl/media/image1.png?ContentType=image/png">
        <ds:DigestMethod Algorithm="http://www.w3.org/2000/09/xmldsig#sha1"/>
        <ds:DigestValue>Q+ybhu7miC0pCu4wgIsSpq1B/b0=</ds:DigestValue>
      </ds:Reference>
      <ds:Reference URI="/docProps/core.xml?ContentType=application/vnd.openxmlformats-package.core-properties+xml">
        <ds:DigestMethod Algorithm="http://www.w3.org/2000/09/xmldsig#sha1"/>
        <ds:DigestValue>JCJ9PemLut6CrIn1GuObw2Scc9Q=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2016-05-30T13:00:33.5Z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SO 01 MAR - SO 01 El Zakazka</vt:lpstr>
      <vt:lpstr>SO 01 Plyn - SO 01 Plyn </vt:lpstr>
      <vt:lpstr>SO 01 Stavba - SO 01 Stav...</vt:lpstr>
      <vt:lpstr>SO 02 MAR - SO 02 El Zakazka</vt:lpstr>
      <vt:lpstr>SO 02 Plyn - SO 02 Plyn </vt:lpstr>
      <vt:lpstr>SO 02 Stavba - SO 02 Stav...</vt:lpstr>
      <vt:lpstr>SO 03 MAR - SO 03 El Zakazka</vt:lpstr>
      <vt:lpstr>SO 03 Plyn - SO 03 Plyn </vt:lpstr>
      <vt:lpstr>SO 03 Stavba - SO 03 Stav...</vt:lpstr>
      <vt:lpstr>SO 03 UT - SO 03 Ustřední...</vt:lpstr>
      <vt:lpstr>SO 01 UT - SO 01 Ustřední...</vt:lpstr>
      <vt:lpstr>SO 02 UT Zakazka - SO 02 ...</vt:lpstr>
      <vt:lpstr>Pokyny pro vyplnění</vt:lpstr>
      <vt:lpstr>'Rekapitulace stavby'!Názvy_tisku</vt:lpstr>
      <vt:lpstr>'SO 01 MAR - SO 01 El Zakazka'!Názvy_tisku</vt:lpstr>
      <vt:lpstr>'SO 01 Plyn - SO 01 Plyn '!Názvy_tisku</vt:lpstr>
      <vt:lpstr>'SO 01 Stavba - SO 01 Stav...'!Názvy_tisku</vt:lpstr>
      <vt:lpstr>'SO 01 UT - SO 01 Ustřední...'!Názvy_tisku</vt:lpstr>
      <vt:lpstr>'SO 02 MAR - SO 02 El Zakazka'!Názvy_tisku</vt:lpstr>
      <vt:lpstr>'SO 02 Plyn - SO 02 Plyn '!Názvy_tisku</vt:lpstr>
      <vt:lpstr>'SO 02 Stavba - SO 02 Stav...'!Názvy_tisku</vt:lpstr>
      <vt:lpstr>'SO 02 UT Zakazka - SO 02 ...'!Názvy_tisku</vt:lpstr>
      <vt:lpstr>'SO 03 MAR - SO 03 El Zakazka'!Názvy_tisku</vt:lpstr>
      <vt:lpstr>'SO 03 Plyn - SO 03 Plyn '!Názvy_tisku</vt:lpstr>
      <vt:lpstr>'SO 03 Stavba - SO 03 Stav...'!Názvy_tisku</vt:lpstr>
      <vt:lpstr>'SO 03 UT - SO 03 Ustřední...'!Názvy_tisku</vt:lpstr>
      <vt:lpstr>'Pokyny pro vyplnění'!Oblast_tisku</vt:lpstr>
      <vt:lpstr>'Rekapitulace stavby'!Oblast_tisku</vt:lpstr>
      <vt:lpstr>'SO 01 MAR - SO 01 El Zakazka'!Oblast_tisku</vt:lpstr>
      <vt:lpstr>'SO 01 Plyn - SO 01 Plyn '!Oblast_tisku</vt:lpstr>
      <vt:lpstr>'SO 01 Stavba - SO 01 Stav...'!Oblast_tisku</vt:lpstr>
      <vt:lpstr>'SO 01 UT - SO 01 Ustřední...'!Oblast_tisku</vt:lpstr>
      <vt:lpstr>'SO 02 MAR - SO 02 El Zakazka'!Oblast_tisku</vt:lpstr>
      <vt:lpstr>'SO 02 Plyn - SO 02 Plyn '!Oblast_tisku</vt:lpstr>
      <vt:lpstr>'SO 02 Stavba - SO 02 Stav...'!Oblast_tisku</vt:lpstr>
      <vt:lpstr>'SO 02 UT Zakazka - SO 02 ...'!Oblast_tisku</vt:lpstr>
      <vt:lpstr>'SO 03 MAR - SO 03 El Zakazka'!Oblast_tisku</vt:lpstr>
      <vt:lpstr>'SO 03 Plyn - SO 03 Plyn '!Oblast_tisku</vt:lpstr>
      <vt:lpstr>'SO 03 Stavba - SO 03 Stav...'!Oblast_tisku</vt:lpstr>
      <vt:lpstr>'SO 03 UT - SO 03 Ustřední...'!Oblast_tisku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 Marketa</dc:creator>
  <cp:lastModifiedBy>BURDOVA Marketa</cp:lastModifiedBy>
  <cp:lastPrinted>2016-05-30T12:59:58Z</cp:lastPrinted>
  <dcterms:created xsi:type="dcterms:W3CDTF">2016-05-30T13:00:08Z</dcterms:created>
  <dcterms:modified xsi:type="dcterms:W3CDTF">2016-05-30T13:00:09Z</dcterms:modified>
</cp:coreProperties>
</file>